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J:\POLICY\Capital Advance\FY 20 NOFA\202 Toolkit\"/>
    </mc:Choice>
  </mc:AlternateContent>
  <xr:revisionPtr revIDLastSave="0" documentId="13_ncr:1_{7E6896E4-BEEA-48F1-9CC2-A3B7272541C5}" xr6:coauthVersionLast="46" xr6:coauthVersionMax="46" xr10:uidLastSave="{00000000-0000-0000-0000-000000000000}"/>
  <bookViews>
    <workbookView xWindow="-110" yWindow="-110" windowWidth="19420" windowHeight="10420" tabRatio="778" xr2:uid="{541803E2-D5F9-9A4B-9A32-8618C4356AA8}"/>
  </bookViews>
  <sheets>
    <sheet name="Instructions" sheetId="4" r:id="rId1"/>
    <sheet name="1.Physical Design" sheetId="6" r:id="rId2"/>
    <sheet name="2.Market" sheetId="14" r:id="rId3"/>
    <sheet name="3a.Capacity" sheetId="13" r:id="rId4"/>
    <sheet name="3b.Leverage and Committed Funds" sheetId="3" r:id="rId5"/>
    <sheet name="4. Land Use &amp; Zoning" sheetId="15" r:id="rId6"/>
    <sheet name="5a.Operating Cost Standard" sheetId="1" r:id="rId7"/>
    <sheet name="5b. Operating Pro Forma" sheetId="17" r:id="rId8"/>
    <sheet name="List Validations" sheetId="12" state="hidden" r:id="rId9"/>
    <sheet name="HUD 2020 Operating Cost Std" sheetId="2" state="hidden" r:id="rId10"/>
    <sheet name="HUD 2020 TDC" sheetId="18" state="hidden" r:id="rId11"/>
  </sheets>
  <externalReferences>
    <externalReference r:id="rId12"/>
  </externalReferences>
  <definedNames>
    <definedName name="Enable">[1]Dropdowns!$B$110:$B$110</definedName>
    <definedName name="Yes_or_No">[1]Dropdowns!$B$26:$B$28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3" i="1" l="1"/>
  <c r="H55" i="1"/>
  <c r="F55" i="1"/>
  <c r="F56" i="1"/>
  <c r="H59" i="1"/>
  <c r="H60" i="1"/>
  <c r="F59" i="1"/>
  <c r="F60" i="1"/>
  <c r="G46" i="1"/>
  <c r="I46" i="1" s="1"/>
  <c r="G47" i="1"/>
  <c r="I47" i="1" s="1"/>
  <c r="F46" i="1"/>
  <c r="F47" i="1"/>
  <c r="E137" i="3"/>
  <c r="E135" i="3"/>
  <c r="E90" i="3"/>
  <c r="D92" i="3"/>
  <c r="D94" i="3" l="1"/>
  <c r="D93" i="3" l="1"/>
  <c r="E136" i="3" s="1"/>
  <c r="D54" i="3" a="1"/>
  <c r="D54" i="3" s="1"/>
  <c r="D52" i="3" a="1"/>
  <c r="D52" i="3" s="1"/>
  <c r="C7" i="6" l="1"/>
  <c r="C5" i="6"/>
  <c r="F116" i="6" l="1"/>
  <c r="E125" i="6" s="1"/>
  <c r="F109" i="6"/>
  <c r="E124" i="6" s="1"/>
  <c r="F87" i="6"/>
  <c r="E123" i="6" s="1"/>
  <c r="F75" i="6"/>
  <c r="E122" i="6" s="1"/>
  <c r="F62" i="6"/>
  <c r="E121" i="6" s="1"/>
  <c r="F52" i="6"/>
  <c r="E119" i="6" s="1"/>
  <c r="E126" i="6" l="1"/>
  <c r="E38" i="1" l="1"/>
  <c r="J46" i="1" l="1"/>
  <c r="J47" i="1"/>
  <c r="F62" i="17"/>
  <c r="H70" i="17" l="1"/>
  <c r="C69" i="17"/>
  <c r="H55" i="17" l="1"/>
  <c r="F73" i="17" l="1"/>
  <c r="F88" i="17"/>
  <c r="H58" i="17"/>
  <c r="I59" i="17"/>
  <c r="J59" i="17"/>
  <c r="K59" i="17"/>
  <c r="L59" i="17"/>
  <c r="M59" i="17"/>
  <c r="N59" i="17"/>
  <c r="O59" i="17"/>
  <c r="P59" i="17"/>
  <c r="Q59" i="17"/>
  <c r="R59" i="17"/>
  <c r="S59" i="17"/>
  <c r="T59" i="17"/>
  <c r="U59" i="17"/>
  <c r="V59" i="17"/>
  <c r="W59" i="17"/>
  <c r="X59" i="17"/>
  <c r="Y59" i="17"/>
  <c r="Z59" i="17"/>
  <c r="H59" i="17"/>
  <c r="F96" i="17" l="1"/>
  <c r="F99" i="17" s="1"/>
  <c r="H62" i="17"/>
  <c r="I55" i="17" l="1"/>
  <c r="J55" i="17" s="1"/>
  <c r="K55" i="17" s="1"/>
  <c r="L55" i="17" s="1"/>
  <c r="M55" i="17" s="1"/>
  <c r="N55" i="17" s="1"/>
  <c r="O55" i="17" s="1"/>
  <c r="P55" i="17" s="1"/>
  <c r="Q55" i="17" s="1"/>
  <c r="R55" i="17" s="1"/>
  <c r="S55" i="17" s="1"/>
  <c r="T55" i="17" s="1"/>
  <c r="U55" i="17" s="1"/>
  <c r="V55" i="17" s="1"/>
  <c r="W55" i="17" s="1"/>
  <c r="X55" i="17" s="1"/>
  <c r="Y55" i="17" s="1"/>
  <c r="Z55" i="17" s="1"/>
  <c r="D53" i="3" l="1" a="1"/>
  <c r="D53" i="3" s="1"/>
  <c r="I62" i="17" l="1"/>
  <c r="J62" i="17" l="1"/>
  <c r="E104" i="3"/>
  <c r="G52" i="14"/>
  <c r="D66" i="13"/>
  <c r="G45" i="1"/>
  <c r="K62" i="17" l="1"/>
  <c r="F42" i="1"/>
  <c r="L62" i="17" l="1"/>
  <c r="G48" i="1"/>
  <c r="I48" i="1" s="1"/>
  <c r="M62" i="17" l="1"/>
  <c r="C7" i="17"/>
  <c r="C5" i="17"/>
  <c r="N62" i="17" l="1"/>
  <c r="O62" i="17" l="1"/>
  <c r="P62" i="17" l="1"/>
  <c r="C5" i="13"/>
  <c r="F64" i="14"/>
  <c r="Q62" i="17" l="1"/>
  <c r="R62" i="17" l="1"/>
  <c r="D69" i="15"/>
  <c r="E69" i="15" s="1" a="1"/>
  <c r="E69" i="15" s="1"/>
  <c r="J42" i="1" l="1"/>
  <c r="G44" i="1"/>
  <c r="G42" i="1"/>
  <c r="G43" i="1"/>
  <c r="S62" i="17"/>
  <c r="J43" i="1"/>
  <c r="J48" i="1"/>
  <c r="J45" i="1"/>
  <c r="J44" i="1"/>
  <c r="J50" i="1" l="1"/>
  <c r="E65" i="1" s="1"/>
  <c r="T62" i="17"/>
  <c r="F135" i="3"/>
  <c r="E106" i="3"/>
  <c r="I43" i="1"/>
  <c r="I44" i="1"/>
  <c r="I45" i="1"/>
  <c r="I42" i="1"/>
  <c r="U62" i="17" l="1"/>
  <c r="C7" i="1"/>
  <c r="C5" i="1"/>
  <c r="C7" i="15"/>
  <c r="C5" i="15"/>
  <c r="F60" i="3" a="1"/>
  <c r="F60" i="3" s="1"/>
  <c r="C7" i="13"/>
  <c r="C7" i="14"/>
  <c r="C5" i="14"/>
  <c r="V62" i="17" l="1"/>
  <c r="D68" i="13"/>
  <c r="F137" i="3"/>
  <c r="E64" i="14"/>
  <c r="W62" i="17" l="1"/>
  <c r="X62" i="17" l="1"/>
  <c r="E61" i="14"/>
  <c r="F61" i="14" s="1"/>
  <c r="D63" i="1"/>
  <c r="F58" i="1"/>
  <c r="F61" i="1"/>
  <c r="H58" i="1"/>
  <c r="H61" i="1"/>
  <c r="F45" i="1"/>
  <c r="F48" i="1"/>
  <c r="D50" i="1"/>
  <c r="Y62" i="17" l="1"/>
  <c r="Z62" i="17" l="1"/>
  <c r="D56" i="3"/>
  <c r="E30" i="13"/>
  <c r="H56" i="1" l="1"/>
  <c r="H57" i="1"/>
  <c r="F57" i="1"/>
  <c r="F44" i="1"/>
  <c r="F43" i="1"/>
  <c r="F77" i="17" l="1"/>
  <c r="F92" i="17" s="1"/>
  <c r="F75" i="17"/>
  <c r="F53" i="17"/>
  <c r="F91" i="17" l="1"/>
  <c r="F86" i="17"/>
  <c r="F87" i="17" s="1"/>
  <c r="F89" i="17" s="1"/>
  <c r="H53" i="17"/>
  <c r="I53" i="17" s="1"/>
  <c r="J53" i="17" s="1"/>
  <c r="K53" i="17" s="1"/>
  <c r="L53" i="17" s="1"/>
  <c r="M53" i="17" s="1"/>
  <c r="N53" i="17" s="1"/>
  <c r="O53" i="17" s="1"/>
  <c r="P53" i="17" s="1"/>
  <c r="Q53" i="17" s="1"/>
  <c r="R53" i="17" s="1"/>
  <c r="S53" i="17" s="1"/>
  <c r="T53" i="17" s="1"/>
  <c r="U53" i="17" s="1"/>
  <c r="V53" i="17" s="1"/>
  <c r="W53" i="17" s="1"/>
  <c r="X53" i="17" s="1"/>
  <c r="Y53" i="17" s="1"/>
  <c r="Z53" i="17" s="1"/>
  <c r="E92" i="17"/>
  <c r="E91" i="17"/>
  <c r="F69" i="13"/>
  <c r="E68" i="13"/>
  <c r="D67" i="13"/>
  <c r="E67" i="13" s="1"/>
  <c r="E44" i="13"/>
  <c r="F30" i="13"/>
  <c r="F94" i="17" l="1"/>
  <c r="F98" i="17" s="1"/>
  <c r="E66" i="13"/>
  <c r="H99" i="17" l="1"/>
  <c r="H98" i="17"/>
  <c r="I58" i="17"/>
  <c r="E69" i="13"/>
  <c r="C7" i="3"/>
  <c r="C5" i="3"/>
  <c r="J58" i="17" l="1"/>
  <c r="F136" i="3"/>
  <c r="F52" i="17" l="1"/>
  <c r="F54" i="17" s="1"/>
  <c r="F56" i="17" s="1"/>
  <c r="F61" i="17" s="1"/>
  <c r="K58" i="17"/>
  <c r="H52" i="17" l="1"/>
  <c r="H54" i="17" s="1"/>
  <c r="H56" i="17" s="1"/>
  <c r="H61" i="17" s="1"/>
  <c r="H65" i="17" s="1"/>
  <c r="E86" i="17"/>
  <c r="E87" i="17" s="1"/>
  <c r="E89" i="17" s="1"/>
  <c r="F65" i="17"/>
  <c r="F63" i="17"/>
  <c r="L58" i="17"/>
  <c r="E94" i="17" l="1"/>
  <c r="E98" i="17" s="1"/>
  <c r="I52" i="17"/>
  <c r="I54" i="17" s="1"/>
  <c r="I56" i="17" s="1"/>
  <c r="I61" i="17" s="1"/>
  <c r="I65" i="17" s="1"/>
  <c r="H63" i="17"/>
  <c r="M58" i="17"/>
  <c r="J52" i="17" l="1"/>
  <c r="J54" i="17" s="1"/>
  <c r="J56" i="17" s="1"/>
  <c r="J61" i="17" s="1"/>
  <c r="J65" i="17" s="1"/>
  <c r="I63" i="17"/>
  <c r="N58" i="17"/>
  <c r="K52" i="17" l="1"/>
  <c r="L52" i="17" s="1"/>
  <c r="J63" i="17"/>
  <c r="O58" i="17"/>
  <c r="K54" i="17" l="1"/>
  <c r="K56" i="17" s="1"/>
  <c r="K61" i="17" s="1"/>
  <c r="K65" i="17" s="1"/>
  <c r="L54" i="17"/>
  <c r="L56" i="17" s="1"/>
  <c r="L61" i="17" s="1"/>
  <c r="L65" i="17" s="1"/>
  <c r="M52" i="17"/>
  <c r="P58" i="17"/>
  <c r="K63" i="17" l="1"/>
  <c r="L63" i="17"/>
  <c r="N52" i="17"/>
  <c r="M54" i="17"/>
  <c r="M56" i="17" s="1"/>
  <c r="M61" i="17" s="1"/>
  <c r="M65" i="17" s="1"/>
  <c r="Q58" i="17"/>
  <c r="M63" i="17" l="1"/>
  <c r="O52" i="17"/>
  <c r="N54" i="17"/>
  <c r="N56" i="17" s="1"/>
  <c r="N61" i="17" s="1"/>
  <c r="N65" i="17" s="1"/>
  <c r="R58" i="17"/>
  <c r="N63" i="17" l="1"/>
  <c r="P52" i="17"/>
  <c r="O54" i="17"/>
  <c r="O56" i="17" s="1"/>
  <c r="O61" i="17" s="1"/>
  <c r="O65" i="17" s="1"/>
  <c r="S58" i="17"/>
  <c r="O63" i="17" l="1"/>
  <c r="Q52" i="17"/>
  <c r="P54" i="17"/>
  <c r="P56" i="17" s="1"/>
  <c r="P61" i="17" s="1"/>
  <c r="P65" i="17" s="1"/>
  <c r="T58" i="17"/>
  <c r="P63" i="17" l="1"/>
  <c r="R52" i="17"/>
  <c r="Q54" i="17"/>
  <c r="Q56" i="17" s="1"/>
  <c r="Q61" i="17" s="1"/>
  <c r="Q65" i="17" s="1"/>
  <c r="U58" i="17"/>
  <c r="Q63" i="17" l="1"/>
  <c r="S52" i="17"/>
  <c r="R54" i="17"/>
  <c r="R56" i="17" s="1"/>
  <c r="R61" i="17" s="1"/>
  <c r="R65" i="17" s="1"/>
  <c r="V58" i="17"/>
  <c r="R63" i="17" l="1"/>
  <c r="T52" i="17"/>
  <c r="S54" i="17"/>
  <c r="S56" i="17" s="1"/>
  <c r="S61" i="17" s="1"/>
  <c r="S65" i="17" s="1"/>
  <c r="W58" i="17"/>
  <c r="S63" i="17" l="1"/>
  <c r="U52" i="17"/>
  <c r="T54" i="17"/>
  <c r="T56" i="17" s="1"/>
  <c r="T61" i="17" s="1"/>
  <c r="T65" i="17" s="1"/>
  <c r="X58" i="17"/>
  <c r="T63" i="17" l="1"/>
  <c r="V52" i="17"/>
  <c r="U54" i="17"/>
  <c r="U56" i="17" s="1"/>
  <c r="U61" i="17" s="1"/>
  <c r="U65" i="17" s="1"/>
  <c r="Y58" i="17"/>
  <c r="U63" i="17" l="1"/>
  <c r="W52" i="17"/>
  <c r="V54" i="17"/>
  <c r="V56" i="17" s="1"/>
  <c r="V61" i="17" s="1"/>
  <c r="V65" i="17" s="1"/>
  <c r="Z58" i="17"/>
  <c r="V63" i="17" l="1"/>
  <c r="X52" i="17"/>
  <c r="W54" i="17"/>
  <c r="W56" i="17" s="1"/>
  <c r="W61" i="17" s="1"/>
  <c r="W65" i="17" s="1"/>
  <c r="W63" i="17" l="1"/>
  <c r="Y52" i="17"/>
  <c r="X54" i="17"/>
  <c r="X56" i="17" s="1"/>
  <c r="X61" i="17" s="1"/>
  <c r="X65" i="17" s="1"/>
  <c r="X63" i="17" l="1"/>
  <c r="Z52" i="17"/>
  <c r="Z54" i="17" s="1"/>
  <c r="Z56" i="17" s="1"/>
  <c r="Z61" i="17" s="1"/>
  <c r="Z65" i="17" s="1"/>
  <c r="Y54" i="17"/>
  <c r="Y56" i="17" s="1"/>
  <c r="Y61" i="17" s="1"/>
  <c r="Y65" i="17" s="1"/>
  <c r="Y63" i="17" l="1"/>
  <c r="Z63"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<sst xmlns="http://schemas.openxmlformats.org/spreadsheetml/2006/main" count="8806" uniqueCount="1355">
  <si>
    <t>MSA Cost Standard</t>
  </si>
  <si>
    <t>Kansas City, MO-KS MSA</t>
  </si>
  <si>
    <t>+</t>
  </si>
  <si>
    <t>Total</t>
  </si>
  <si>
    <t xml:space="preserve">Metropolitan Statistical Area </t>
  </si>
  <si>
    <t>Operating Cost Standards, net of utility expenses (per unit per year)</t>
  </si>
  <si>
    <t>First Choice</t>
  </si>
  <si>
    <t>Akron, OH PMSA</t>
  </si>
  <si>
    <t>Akron, OH PMSA 7037</t>
  </si>
  <si>
    <t>Albany-Schenectady-Troy, NY MSA</t>
  </si>
  <si>
    <t>Albany-Schenectady-Troy, NY MSA 6695</t>
  </si>
  <si>
    <t>Albuquerque, NM MSA</t>
  </si>
  <si>
    <t>Albuquerque, NM MSA 6463</t>
  </si>
  <si>
    <t>Alexandria, LA MSA</t>
  </si>
  <si>
    <t>Alexandria, LA MSA 7264</t>
  </si>
  <si>
    <t>Allentown-Bethlehem-Easton, PA MSA</t>
  </si>
  <si>
    <t>Allentown-Bethlehem-Easton, PA MSA 7242</t>
  </si>
  <si>
    <t>Altoona, PA MSA</t>
  </si>
  <si>
    <t>Altoona, PA MSA 7322</t>
  </si>
  <si>
    <t>Anchorage, AK MSA</t>
  </si>
  <si>
    <t>Anchorage, AK MSA 8490</t>
  </si>
  <si>
    <t>Appleton-Oshkosh-Neenah, WI MSA</t>
  </si>
  <si>
    <t>Appleton-Oshkosh-Neenah, WI MSA 6344</t>
  </si>
  <si>
    <t>Asheville, NC MSA</t>
  </si>
  <si>
    <t>Asheville, NC MSA 6486</t>
  </si>
  <si>
    <t>Atlanta, GA MSA</t>
  </si>
  <si>
    <t>Atlanta, GA MSA 6446</t>
  </si>
  <si>
    <t>Atlantic-Cape May, NJ PMSA</t>
  </si>
  <si>
    <t>Atlantic-Cape May, NJ PMSA 8157</t>
  </si>
  <si>
    <t>Augusta-Aiken, GA-SC MSA</t>
  </si>
  <si>
    <t>Augusta-Aiken, GA-SC MSA 6617</t>
  </si>
  <si>
    <t>Austin-San Marcos, TX MSA</t>
  </si>
  <si>
    <t>Austin-San Marcos, TX MSA 7366</t>
  </si>
  <si>
    <t>Bakersfield, CA MSA</t>
  </si>
  <si>
    <t>Bakersfield, CA MSA 7626</t>
  </si>
  <si>
    <t>Baltimore, MD PMSA</t>
  </si>
  <si>
    <t>Baltimore, MD PMSA 7828</t>
  </si>
  <si>
    <t>Bangor, ME MSA</t>
  </si>
  <si>
    <t>Bangor, ME MSA 6798</t>
  </si>
  <si>
    <t>Barnstable-Yarmouth, MA MSA</t>
  </si>
  <si>
    <t>Barnstable-Yarmouth, MA MSA 8779</t>
  </si>
  <si>
    <t>Baton Rouge, LA MSA</t>
  </si>
  <si>
    <t>Baton Rouge, LA MSA 6793</t>
  </si>
  <si>
    <t>Beaumont-Port Arthur, TX MSA</t>
  </si>
  <si>
    <t>Beaumont-Port Arthur, TX MSA 6433</t>
  </si>
  <si>
    <t>Bergen-Passaic, NJ PMSA</t>
  </si>
  <si>
    <t>Bergen-Passaic, NJ PMSA 9039</t>
  </si>
  <si>
    <t>Biloxi-Gulfport-Pascagoula, MS MSA</t>
  </si>
  <si>
    <t>Biloxi-Gulfport-Pascagoula, MS MSA 7051</t>
  </si>
  <si>
    <t>Birmingham, AL MSA</t>
  </si>
  <si>
    <t>Birmingham, AL MSA 6352</t>
  </si>
  <si>
    <t>Boise City, ID MSA</t>
  </si>
  <si>
    <t>Boise City, ID MSA 6269</t>
  </si>
  <si>
    <t>Boston, MA-NH PMSA</t>
  </si>
  <si>
    <t>Boston, MA-NH PMSA 9401</t>
  </si>
  <si>
    <t>Bridgeport, CT PMSA</t>
  </si>
  <si>
    <t>Bridgeport, CT PMSA 9108</t>
  </si>
  <si>
    <t>Buffalo-Niagara Falls, NY MSA</t>
  </si>
  <si>
    <t>Buffalo-Niagara Falls, NY MSA 6815</t>
  </si>
  <si>
    <t>Burlington, VT MSA</t>
  </si>
  <si>
    <t>Burlington, VT MSA 9116</t>
  </si>
  <si>
    <t>Canton-Massillon, OH MSA</t>
  </si>
  <si>
    <t>Canton-Massillon, OH MSA 6460</t>
  </si>
  <si>
    <t>Cedar Rapids, IA MSA</t>
  </si>
  <si>
    <t>Cedar Rapids, IA MSA 5920</t>
  </si>
  <si>
    <t>Charleston-North Charleston, SC MSA</t>
  </si>
  <si>
    <t>Charleston-North Charleston, SC MSA 7238</t>
  </si>
  <si>
    <t>Charleston, WV MSA</t>
  </si>
  <si>
    <t>Charleston, WV MSA 6199</t>
  </si>
  <si>
    <t>Charlotte-Gastonia-Rock Hill, NC-SC MSA</t>
  </si>
  <si>
    <t>Charlotte-Gastonia-Rock Hill, NC-SC MSA 5611</t>
  </si>
  <si>
    <t>Chattanooga, TN-GA MSA</t>
  </si>
  <si>
    <t>Chattanooga, TN-GA MSA 5583</t>
  </si>
  <si>
    <t>Chicago, IL PMSA</t>
  </si>
  <si>
    <t>Chicago, IL PMSA 9758</t>
  </si>
  <si>
    <t>Cincinnati, OH-KY-IN PMSA</t>
  </si>
  <si>
    <t>Cincinnati, OH-KY-IN PMSA 6667</t>
  </si>
  <si>
    <t>Cleveland-Lorain-Elyria, OH PMSA</t>
  </si>
  <si>
    <t>Cleveland-Lorain-Elyria, OH PMSA 7688</t>
  </si>
  <si>
    <t>Columbia, SC MSA</t>
  </si>
  <si>
    <t>Columbia, SC MSA 6222</t>
  </si>
  <si>
    <t>Columbus, OH MSA</t>
  </si>
  <si>
    <t>Columbus, OH MSA 7016</t>
  </si>
  <si>
    <t>Dallas, TX PMSA</t>
  </si>
  <si>
    <t>Dallas, TX PMSA 6797</t>
  </si>
  <si>
    <t>Davenport-Moline-Rock Island, IA-IL MSA</t>
  </si>
  <si>
    <t>Davenport-Moline-Rock Island, IA-IL MSA 5756</t>
  </si>
  <si>
    <t>Dayton-Springfield, OH MSA</t>
  </si>
  <si>
    <t>Dayton-Springfield, OH MSA 6567</t>
  </si>
  <si>
    <t>Daytona Beach, FL MSA</t>
  </si>
  <si>
    <t>Daytona Beach, FL MSA 6800</t>
  </si>
  <si>
    <t>Decatur, IL MSA</t>
  </si>
  <si>
    <t>Decatur, IL MSA 7408</t>
  </si>
  <si>
    <t>Denver, CO PMSA</t>
  </si>
  <si>
    <t>Denver, CO PMSA 7471</t>
  </si>
  <si>
    <t>Des Moines, IA MSA</t>
  </si>
  <si>
    <t>Des Moines, IA MSA 6124</t>
  </si>
  <si>
    <t>Detroit, MI PMSA</t>
  </si>
  <si>
    <t>Detroit, MI PMSA 6925</t>
  </si>
  <si>
    <t>Dothan, AL MSA</t>
  </si>
  <si>
    <t>Dothan, AL MSA 5994</t>
  </si>
  <si>
    <t>Duluth-Superior, MN-WI MSA</t>
  </si>
  <si>
    <t>Duluth-Superior, MN-WI MSA 6507</t>
  </si>
  <si>
    <t>Dutchess County, NY PMSA</t>
  </si>
  <si>
    <t>Dutchess County, NY PMSA 7507</t>
  </si>
  <si>
    <t>El Paso, TX MSA</t>
  </si>
  <si>
    <t>El Paso, TX MSA 6010</t>
  </si>
  <si>
    <t>Erie, PA MSA</t>
  </si>
  <si>
    <t>Erie, PA MSA 6925</t>
  </si>
  <si>
    <t>Eugene-Springfield, OR MSA</t>
  </si>
  <si>
    <t>Eugene-Springfield, OR MSA 5753</t>
  </si>
  <si>
    <t>Evansville-Henderson, IN-KY MSA</t>
  </si>
  <si>
    <t>Evansville-Henderson, IN-KY MSA 6506</t>
  </si>
  <si>
    <t>Fayetteville, NC MSA</t>
  </si>
  <si>
    <t>Fayetteville, NC MSA 5233</t>
  </si>
  <si>
    <t>Fayetteville-Springdale-Rogers, AR MSA</t>
  </si>
  <si>
    <t>Fayetteville-Springdale-Rogers, AR MSA 5316</t>
  </si>
  <si>
    <t>Flint, MI PMSA</t>
  </si>
  <si>
    <t>Flint, MI PMSA 5859</t>
  </si>
  <si>
    <t>Fort Lauderdale, FL PMSA</t>
  </si>
  <si>
    <t>Fort Lauderdale, FL PMSA 7461</t>
  </si>
  <si>
    <t>Fort Myers-Cape Coral, FL MSA</t>
  </si>
  <si>
    <t>Fort Myers-Cape Coral, FL MSA 6699</t>
  </si>
  <si>
    <t>Fort Wayne, IN MSA</t>
  </si>
  <si>
    <t>Fort Wayne, IN MSA 5996</t>
  </si>
  <si>
    <t>Fort Worth-Arlington, TX PMSA</t>
  </si>
  <si>
    <t>Fort Worth-Arlington, TX PMSA 6631</t>
  </si>
  <si>
    <t>Fresno, CA MSA</t>
  </si>
  <si>
    <t>Fresno, CA MSA 7161</t>
  </si>
  <si>
    <t>Gainesville, FL MSA</t>
  </si>
  <si>
    <t>Gainesville, FL MSA 6613</t>
  </si>
  <si>
    <t>Gary, IN PMSA</t>
  </si>
  <si>
    <t>Gary, IN PMSA 6229</t>
  </si>
  <si>
    <t>Grand Forks, ND-MN MSA</t>
  </si>
  <si>
    <t>Grand Forks, ND-MN MSA 5773</t>
  </si>
  <si>
    <t>Grand Rapids-Muskegon-Holland, MI MSA</t>
  </si>
  <si>
    <t>Grand Rapids-Muskegon-Holland, MI MSA 6581</t>
  </si>
  <si>
    <t>Greeley, CO PMSA</t>
  </si>
  <si>
    <t>Greeley, CO PMSA 6318</t>
  </si>
  <si>
    <t>Greensboro--Winston-Salem--High Point, NC MSA</t>
  </si>
  <si>
    <t>Greensboro--Winston-Salem--High Point, NC MSA 5452</t>
  </si>
  <si>
    <t>Greenville-Spartanburg-Anderson, SC MSA</t>
  </si>
  <si>
    <t>Greenville-Spartanburg-Anderson, SC MSA 6002</t>
  </si>
  <si>
    <t>Hamilton-Middletown, OH PMSA</t>
  </si>
  <si>
    <t>Hamilton-Middletown, OH PMSA 6485</t>
  </si>
  <si>
    <t>Harrisburg-Lebanon-Carlisle, PA MSA</t>
  </si>
  <si>
    <t>Harrisburg-Lebanon-Carlisle, PA MSA 6805</t>
  </si>
  <si>
    <t>Hartford, CT MSA</t>
  </si>
  <si>
    <t>Hartford, CT MSA 8873</t>
  </si>
  <si>
    <t>Hickory-Morganton-Lenoir, NC MSA</t>
  </si>
  <si>
    <t>Hickory-Morganton-Lenoir, NC MSA 5591</t>
  </si>
  <si>
    <t>Honolulu, HI MSA</t>
  </si>
  <si>
    <t>Honolulu, HI MSA 7130</t>
  </si>
  <si>
    <t>Houston, TX PMSA</t>
  </si>
  <si>
    <t>Houston, TX PMSA 6666</t>
  </si>
  <si>
    <t>Huntington-Ashland, WV-KY-OH MSA</t>
  </si>
  <si>
    <t>Huntington-Ashland, WV-KY-OH MSA 5737</t>
  </si>
  <si>
    <t>Huntsville, AL MSA</t>
  </si>
  <si>
    <t>Huntsville, AL MSA 6360</t>
  </si>
  <si>
    <t>Indianapolis, IN MSA</t>
  </si>
  <si>
    <t>Indianapolis, IN MSA 6313</t>
  </si>
  <si>
    <t>Jackson, MS MSA</t>
  </si>
  <si>
    <t>Jackson, MS MSA 6447</t>
  </si>
  <si>
    <t>Jacksonville, FL MSA</t>
  </si>
  <si>
    <t>Jacksonville, FL MSA 7817</t>
  </si>
  <si>
    <t>Jamestown, NY MSA</t>
  </si>
  <si>
    <t>Jamestown, NY MSA 5981</t>
  </si>
  <si>
    <t>Jersey City, NJ PMSA</t>
  </si>
  <si>
    <t>Jersey City, NJ PMSA 9424</t>
  </si>
  <si>
    <t>Johnson City-Kingsport-Bristol, TN-VA MSA</t>
  </si>
  <si>
    <t>Johnson City-Kingsport-Bristol, TN-VA MSA 4976</t>
  </si>
  <si>
    <t>Johnstown, PA MSA</t>
  </si>
  <si>
    <t>Johnstown, PA MSA 6866</t>
  </si>
  <si>
    <t>Jonesboro, AR MSA</t>
  </si>
  <si>
    <t>Jonesboro, AR MSA 5828</t>
  </si>
  <si>
    <t>Joplin, MO MSA</t>
  </si>
  <si>
    <t>Joplin, MO MSA 5782</t>
  </si>
  <si>
    <t>Kalamazoo-Battle Creek, MI MSA</t>
  </si>
  <si>
    <t>Kalamazoo-Battle Creek, MI MSA 6493</t>
  </si>
  <si>
    <t>Kansas City, MO-KS MSA 6093</t>
  </si>
  <si>
    <t>Knoxville, TN MSA</t>
  </si>
  <si>
    <t>Knoxville, TN MSA 5461</t>
  </si>
  <si>
    <t>Lafayette, LA MSA</t>
  </si>
  <si>
    <t>Lafayette, LA MSA 6503</t>
  </si>
  <si>
    <t>Lake Charles, LA MSA</t>
  </si>
  <si>
    <t>Lake Charles, LA MSA 7017</t>
  </si>
  <si>
    <t>Lancaster, PA MSA</t>
  </si>
  <si>
    <t>Lancaster, PA MSA 5965</t>
  </si>
  <si>
    <t>Lansing-East Lansing, MI MSA</t>
  </si>
  <si>
    <t>Lansing-East Lansing, MI MSA 5469</t>
  </si>
  <si>
    <t>Las Vegas, NV-AZ MSA</t>
  </si>
  <si>
    <t>Las Vegas, NV-AZ MSA 6586</t>
  </si>
  <si>
    <t>Lawrence, MA-NH PMSA</t>
  </si>
  <si>
    <t>Lawrence, MA-NH PMSA 8193</t>
  </si>
  <si>
    <t>Lewiston-Auburn, ME MSA</t>
  </si>
  <si>
    <t>Lewiston-Auburn, ME MSA 6635</t>
  </si>
  <si>
    <t>Lexington, KY MSA</t>
  </si>
  <si>
    <t>Lexington, KY MSA 6300</t>
  </si>
  <si>
    <t>Lima, OH MSA</t>
  </si>
  <si>
    <t>Lima, OH MSA 6349</t>
  </si>
  <si>
    <t>Little Rock-North Little Rock, AR MSA</t>
  </si>
  <si>
    <t>Little Rock-North Little Rock, AR MSA 6060</t>
  </si>
  <si>
    <t>Los Angeles-Long Beach, CA PMSA</t>
  </si>
  <si>
    <t>Los Angeles-Long Beach, CA PMSA 7517</t>
  </si>
  <si>
    <t>Louisville, KY-IN MSA</t>
  </si>
  <si>
    <t>Louisville, KY-IN MSA 6504</t>
  </si>
  <si>
    <t>Lowell, MA-NH PMSA</t>
  </si>
  <si>
    <t>Lowell, MA-NH PMSA 9069</t>
  </si>
  <si>
    <t>Lynchburg, VA MSA</t>
  </si>
  <si>
    <t>Lynchburg, VA MSA 5410</t>
  </si>
  <si>
    <t>Macon, GA MSA</t>
  </si>
  <si>
    <t>Macon, GA MSA 6336</t>
  </si>
  <si>
    <t>Madison, WI MSA</t>
  </si>
  <si>
    <t>Madison, WI MSA 6657</t>
  </si>
  <si>
    <t>Manchester, NH PMSA</t>
  </si>
  <si>
    <t>Manchester, NH PMSA 8392</t>
  </si>
  <si>
    <t>Mansfield, OH MSA</t>
  </si>
  <si>
    <t>Mansfield, OH MSA 6224</t>
  </si>
  <si>
    <t>Medford-Ashland, OR MSA</t>
  </si>
  <si>
    <t>Medford-Ashland, OR MSA 6087</t>
  </si>
  <si>
    <t>Melbourne-Titusville-Palm Bay, FL MSA</t>
  </si>
  <si>
    <t>Melbourne-Titusville-Palm Bay, FL MSA 7905</t>
  </si>
  <si>
    <t>Memphis, TN-AR-MS MSA</t>
  </si>
  <si>
    <t>Memphis, TN-AR-MS MSA 6308</t>
  </si>
  <si>
    <t>Miami, FL PMSA</t>
  </si>
  <si>
    <t>Miami, FL PMSA 6978</t>
  </si>
  <si>
    <t>Middlesex-Somerset-Hunterdon, NJ PMSA</t>
  </si>
  <si>
    <t>Middlesex-Somerset-Hunterdon, NJ PMSA 8703</t>
  </si>
  <si>
    <t>Milwaukee-Waukesha, WI PMSA</t>
  </si>
  <si>
    <t>Milwaukee-Waukesha, WI PMSA 6497</t>
  </si>
  <si>
    <t>Minneapolis-St. Paul, MN-WI MSA</t>
  </si>
  <si>
    <t>Minneapolis-St. Paul, MN-WI MSA 6907</t>
  </si>
  <si>
    <t>Mobile, AL MSA</t>
  </si>
  <si>
    <t>Mobile, AL MSA 6196</t>
  </si>
  <si>
    <t>Monmouth-Ocean, NJ PMSA</t>
  </si>
  <si>
    <t>Monmouth-Ocean, NJ PMSA 8221</t>
  </si>
  <si>
    <t>Monroe, LA MSA</t>
  </si>
  <si>
    <t>Monroe, LA MSA 5764</t>
  </si>
  <si>
    <t>Montgomery, AL MSA</t>
  </si>
  <si>
    <t>Montgomery, AL MSA 6494</t>
  </si>
  <si>
    <t>Nashville, TN MSA</t>
  </si>
  <si>
    <t>Nashville, TN MSA 6278</t>
  </si>
  <si>
    <t>Nassau-Suffolk, NY PMSA</t>
  </si>
  <si>
    <t>Nassau-Suffolk, NY PMSA 7666</t>
  </si>
  <si>
    <t>New Bedford, MA PMSA</t>
  </si>
  <si>
    <t>New Bedford, MA PMSA 7712</t>
  </si>
  <si>
    <t>New Haven-Meriden, CT PMSA</t>
  </si>
  <si>
    <t>New Haven-Meriden, CT PMSA 9795</t>
  </si>
  <si>
    <t>New London-Norwich, CT-RI MSA</t>
  </si>
  <si>
    <t>New London-Norwich, CT-RI MSA 8039</t>
  </si>
  <si>
    <t>New Orleans, LA MSA</t>
  </si>
  <si>
    <t>New Orleans, LA MSA 6790</t>
  </si>
  <si>
    <t>New York, NY PMSA</t>
  </si>
  <si>
    <t>New York, NY PMSA 10016</t>
  </si>
  <si>
    <t>Newark, NJ PMSA</t>
  </si>
  <si>
    <t>Newark, NJ PMSA 8472</t>
  </si>
  <si>
    <t>Newburgh, NY-PA PMSA</t>
  </si>
  <si>
    <t>Newburgh, NY-PA PMSA 7863</t>
  </si>
  <si>
    <t>Norfolk-Virginia Beach-Newport News, VA-NC MSA</t>
  </si>
  <si>
    <t>Norfolk-Virginia Beach-Newport News, VA-NC MSA 6304</t>
  </si>
  <si>
    <t>Oakland, CA PMSA</t>
  </si>
  <si>
    <t>Oakland, CA PMSA 9008</t>
  </si>
  <si>
    <t>Oklahoma City, OK MSA</t>
  </si>
  <si>
    <t>Oklahoma City, OK MSA 6032</t>
  </si>
  <si>
    <t>Omaha, NE-IA MSA</t>
  </si>
  <si>
    <t>Omaha, NE-IA MSA 6737</t>
  </si>
  <si>
    <t>Orange County, CA PMSA</t>
  </si>
  <si>
    <t>Orange County, CA PMSA 7485</t>
  </si>
  <si>
    <t>Orlando, FL MSA</t>
  </si>
  <si>
    <t>Orlando, FL MSA 7217</t>
  </si>
  <si>
    <t>Parkersburg-Marietta, WV-OH MSA</t>
  </si>
  <si>
    <t>Parkersburg-Marietta, WV-OH MSA 6269</t>
  </si>
  <si>
    <t>Pensacola, FL MSA</t>
  </si>
  <si>
    <t>Pensacola, FL MSA 5962</t>
  </si>
  <si>
    <t>Peoria-Pekin, IL MSA</t>
  </si>
  <si>
    <t>Peoria-Pekin, IL MSA 7441</t>
  </si>
  <si>
    <t>Philadelphia, PA-NJ PMSA</t>
  </si>
  <si>
    <t>Philadelphia, PA-NJ PMSA 7686</t>
  </si>
  <si>
    <t>Phoenix-Mesa, AZ MSA</t>
  </si>
  <si>
    <t>Phoenix-Mesa, AZ MSA 6668</t>
  </si>
  <si>
    <t>Pittsburgh, PA MSA</t>
  </si>
  <si>
    <t>Pittsburgh, PA MSA 7181</t>
  </si>
  <si>
    <t>Pittsfield, MA MSA</t>
  </si>
  <si>
    <t>Pittsfield, MA MSA 8118</t>
  </si>
  <si>
    <t>Ponce, PR MSA</t>
  </si>
  <si>
    <t>Ponce, PR MSA 7144</t>
  </si>
  <si>
    <t>Portland, ME MSA</t>
  </si>
  <si>
    <t>Portland, ME MSA 7476</t>
  </si>
  <si>
    <t>Portland-Vancouver, OR-WA PMSA</t>
  </si>
  <si>
    <t>Portland-Vancouver, OR-WA PMSA 6605</t>
  </si>
  <si>
    <t>Providence-Fall River-Warwick, RI-MA MSA</t>
  </si>
  <si>
    <t>Providence-Fall River-Warwick, RI-MA MSA 8648</t>
  </si>
  <si>
    <t>Racine, WI PMSA</t>
  </si>
  <si>
    <t>Racine, WI PMSA 6776</t>
  </si>
  <si>
    <t>Raleigh-Durham-Chapel Hill, NC MSA</t>
  </si>
  <si>
    <t>Raleigh-Durham-Chapel Hill, NC MSA 5545</t>
  </si>
  <si>
    <t>Redding, CA MSA</t>
  </si>
  <si>
    <t>Redding, CA MSA 7024</t>
  </si>
  <si>
    <t>Richmond-Petersburg, VA MSA</t>
  </si>
  <si>
    <t>Richmond-Petersburg, VA MSA 6271</t>
  </si>
  <si>
    <t>Riverside-San Bernardino, CA PMSA</t>
  </si>
  <si>
    <t>Riverside-San Bernardino, CA PMSA 7446</t>
  </si>
  <si>
    <t>Roanoke, VA MSA</t>
  </si>
  <si>
    <t>Roanoke, VA MSA 6421</t>
  </si>
  <si>
    <t>Rochester, MN MSA</t>
  </si>
  <si>
    <t>Rochester, MN MSA 7109</t>
  </si>
  <si>
    <t>Rochester, NY MSA</t>
  </si>
  <si>
    <t>Rochester, NY MSA 6882</t>
  </si>
  <si>
    <t>Rockford, IL MSA</t>
  </si>
  <si>
    <t>Rockford, IL MSA 8055</t>
  </si>
  <si>
    <t>Rocky Mount, NC MSA</t>
  </si>
  <si>
    <t>Rocky Mount, NC MSA 5411</t>
  </si>
  <si>
    <t>Sacramento, CA PMSA</t>
  </si>
  <si>
    <t>Sacramento, CA PMSA 7263</t>
  </si>
  <si>
    <t>Saginaw-Bay City-Midland, MI MSA</t>
  </si>
  <si>
    <t>Saginaw-Bay City-Midland, MI MSA 6525</t>
  </si>
  <si>
    <t>St. Cloud, MN MSA</t>
  </si>
  <si>
    <t>St. Cloud, MN MSA 6156</t>
  </si>
  <si>
    <t>St. Joseph, MO MSA</t>
  </si>
  <si>
    <t>St. Joseph, MO MSA 5145</t>
  </si>
  <si>
    <t>St. Louis, MO-IL MSA</t>
  </si>
  <si>
    <t>St. Louis, MO-IL MSA 6662</t>
  </si>
  <si>
    <t>Salem, OR PMSA</t>
  </si>
  <si>
    <t>Salem, OR PMSA 6063</t>
  </si>
  <si>
    <t>Salt Lake City-Ogden, UT MSA</t>
  </si>
  <si>
    <t>Salt Lake City-Ogden, UT MSA 6798</t>
  </si>
  <si>
    <t>San Antonio, TX MSA</t>
  </si>
  <si>
    <t>San Antonio, TX MSA 6382</t>
  </si>
  <si>
    <t>San Diego, CA MSA</t>
  </si>
  <si>
    <t>San Diego, CA MSA 7872</t>
  </si>
  <si>
    <t>San Francisco, CA PMSA</t>
  </si>
  <si>
    <t>San Francisco, CA PMSA 9682</t>
  </si>
  <si>
    <t>San Jose, CA PMSA</t>
  </si>
  <si>
    <t>San Jose, CA PMSA 9200</t>
  </si>
  <si>
    <t>San Juan-Bayamon, PR PMSA</t>
  </si>
  <si>
    <t>San Juan-Bayamon, PR PMSA 6631</t>
  </si>
  <si>
    <t>Santa Cruz-Watsonville, CA PMSA</t>
  </si>
  <si>
    <t>Santa Cruz-Watsonville, CA PMSA 9534</t>
  </si>
  <si>
    <t>Santa Rosa, CA PMSA</t>
  </si>
  <si>
    <t>Santa Rosa, CA PMSA 8547</t>
  </si>
  <si>
    <t>Sarasota-Bradenton, FL MSA</t>
  </si>
  <si>
    <t>Sarasota-Bradenton, FL MSA 7351</t>
  </si>
  <si>
    <t>Savannah, GA MSA</t>
  </si>
  <si>
    <t>Savannah, GA MSA 8971</t>
  </si>
  <si>
    <t>Scranton--Wilkes-Barre--Hazleton, PA MSA</t>
  </si>
  <si>
    <t>Scranton--Wilkes-Barre--Hazleton, PA MSA 6497</t>
  </si>
  <si>
    <t>Seattle-Bellevue-Everett, WA PMSA</t>
  </si>
  <si>
    <t>Seattle-Bellevue-Everett, WA PMSA 6668</t>
  </si>
  <si>
    <t>Sharon, PA MSA</t>
  </si>
  <si>
    <t>Sharon, PA MSA 6449</t>
  </si>
  <si>
    <t>Shreveport-Bossier City, LA MSA</t>
  </si>
  <si>
    <t>Shreveport-Bossier City, LA MSA 6277</t>
  </si>
  <si>
    <t>Sioux City, IA-NE MSA</t>
  </si>
  <si>
    <t>Sioux City, IA-NE MSA 5103</t>
  </si>
  <si>
    <t>Sioux Falls, SD MSA</t>
  </si>
  <si>
    <t>Sioux Falls, SD MSA 5830</t>
  </si>
  <si>
    <t>South Bend, IN MSA</t>
  </si>
  <si>
    <t>South Bend, IN MSA 6659</t>
  </si>
  <si>
    <t>Spokane, WA MSA</t>
  </si>
  <si>
    <t>Spokane, WA MSA 6011</t>
  </si>
  <si>
    <t>Springfield, MA MSA</t>
  </si>
  <si>
    <t>Springfield, MA MSA 8684</t>
  </si>
  <si>
    <t>Stamford-Norwalk, CT PMSA</t>
  </si>
  <si>
    <t>Stamford-Norwalk, CT PMSA 9925</t>
  </si>
  <si>
    <t>Steubenville-Weirton, OH-WV MSA</t>
  </si>
  <si>
    <t>Steubenville-Weirton, OH-WV MSA 5579</t>
  </si>
  <si>
    <t>Stockton-Lodi, CA MSA</t>
  </si>
  <si>
    <t>Stockton-Lodi, CA MSA 6476</t>
  </si>
  <si>
    <t>Sumter, SC MSA</t>
  </si>
  <si>
    <t>Sumter, SC MSA 6383</t>
  </si>
  <si>
    <t>Syracuse, NY MSA</t>
  </si>
  <si>
    <t>Syracuse, NY MSA 7352</t>
  </si>
  <si>
    <t>Tacoma, WA PMSA</t>
  </si>
  <si>
    <t>Tacoma, WA PMSA 6231</t>
  </si>
  <si>
    <t>Tampa-St. Petersburg-Clearwater, FL MSA</t>
  </si>
  <si>
    <t>Tampa-St. Petersburg-Clearwater, FL MSA 6656</t>
  </si>
  <si>
    <t>Toledo, OH MSA</t>
  </si>
  <si>
    <t>Toledo, OH MSA 6831</t>
  </si>
  <si>
    <t>Topeka, KS MSA</t>
  </si>
  <si>
    <t>Topeka, KS MSA 5687</t>
  </si>
  <si>
    <t>Trenton, NJ PMSA</t>
  </si>
  <si>
    <t>Trenton, NJ PMSA 9397</t>
  </si>
  <si>
    <t>Tucson, AZ MSA</t>
  </si>
  <si>
    <t>Tucson, AZ MSA 6376</t>
  </si>
  <si>
    <t>Tulsa, OK MSA</t>
  </si>
  <si>
    <t>Tulsa, OK MSA 5519</t>
  </si>
  <si>
    <t>Utica-Rome, NY MSA</t>
  </si>
  <si>
    <t>Utica-Rome, NY MSA 6621</t>
  </si>
  <si>
    <t>Washington, DC-MD-VA-WV PMSA</t>
  </si>
  <si>
    <t>Washington, DC-MD-VA-WV PMSA 7915</t>
  </si>
  <si>
    <t>Waterbury, CT PMSA</t>
  </si>
  <si>
    <t>Waterbury, CT PMSA 8740</t>
  </si>
  <si>
    <t>Waterloo-Cedar Falls, IA MSA</t>
  </si>
  <si>
    <t>Waterloo-Cedar Falls, IA MSA 6111</t>
  </si>
  <si>
    <t>West Palm Beach-Boca Raton, FL MSA</t>
  </si>
  <si>
    <t>West Palm Beach-Boca Raton, FL MSA 7650</t>
  </si>
  <si>
    <t>Wheeling, WV-OH MSA</t>
  </si>
  <si>
    <t>Wheeling, WV-OH MSA 6247</t>
  </si>
  <si>
    <t>Wichita, KS MSA</t>
  </si>
  <si>
    <t>Wichita, KS MSA 5860</t>
  </si>
  <si>
    <t>Wilmington-Newark, DE-MD PMSA</t>
  </si>
  <si>
    <t>Wilmington-Newark, DE-MD PMSA 7237</t>
  </si>
  <si>
    <t>Worcester, MA-CT PMSA</t>
  </si>
  <si>
    <t>Worcester, MA-CT PMSA 8370</t>
  </si>
  <si>
    <t>Yakima, WA MSA</t>
  </si>
  <si>
    <t>Yakima, WA MSA 5484</t>
  </si>
  <si>
    <t>Youngstown-Warren, OH MSA</t>
  </si>
  <si>
    <t>Youngstown-Warren, OH MSA 6455</t>
  </si>
  <si>
    <t>Alaska</t>
  </si>
  <si>
    <t>Alaska 10179</t>
  </si>
  <si>
    <t>Alabama</t>
  </si>
  <si>
    <t>Alabama 5854</t>
  </si>
  <si>
    <t>Arkansas</t>
  </si>
  <si>
    <t>Arkansas 5520</t>
  </si>
  <si>
    <t>Arizona</t>
  </si>
  <si>
    <t>Arizona 6670</t>
  </si>
  <si>
    <t>California</t>
  </si>
  <si>
    <t>California 7206</t>
  </si>
  <si>
    <t>Colorado</t>
  </si>
  <si>
    <t>Colorado 6522</t>
  </si>
  <si>
    <t>Connecticut</t>
  </si>
  <si>
    <t>Connecticut 9079</t>
  </si>
  <si>
    <t>Delaware</t>
  </si>
  <si>
    <t>Delaware 6992</t>
  </si>
  <si>
    <t>Florida</t>
  </si>
  <si>
    <t>Florida 7083</t>
  </si>
  <si>
    <t>Georgia</t>
  </si>
  <si>
    <t>Georgia 6012</t>
  </si>
  <si>
    <t>Hawaii</t>
  </si>
  <si>
    <t>Hawaii 8246</t>
  </si>
  <si>
    <t>Iowa</t>
  </si>
  <si>
    <t>Iowa 5448</t>
  </si>
  <si>
    <t>Idaho</t>
  </si>
  <si>
    <t>Idaho 6071</t>
  </si>
  <si>
    <t>Illinois</t>
  </si>
  <si>
    <t>Illinois 7057</t>
  </si>
  <si>
    <t>Indiana</t>
  </si>
  <si>
    <t>Indiana 5855</t>
  </si>
  <si>
    <t>Kansas</t>
  </si>
  <si>
    <t>Kansas 5593</t>
  </si>
  <si>
    <t>Kentucky</t>
  </si>
  <si>
    <t>Kentucky 5745</t>
  </si>
  <si>
    <t>Louisiana</t>
  </si>
  <si>
    <t>Louisiana 6692</t>
  </si>
  <si>
    <t>Massachusetts</t>
  </si>
  <si>
    <t>Massachusetts 9727</t>
  </si>
  <si>
    <t>Maryland</t>
  </si>
  <si>
    <t>Maryland 6174</t>
  </si>
  <si>
    <t>Maine</t>
  </si>
  <si>
    <t>Maine 7037</t>
  </si>
  <si>
    <t>Michigan</t>
  </si>
  <si>
    <t>Michigan 6189</t>
  </si>
  <si>
    <t>Minnesota</t>
  </si>
  <si>
    <t>Minnesota 5787</t>
  </si>
  <si>
    <t>Missouri</t>
  </si>
  <si>
    <t>Missouri 5435</t>
  </si>
  <si>
    <t>Mississippi</t>
  </si>
  <si>
    <t>Mississippi 6325</t>
  </si>
  <si>
    <t>Montana</t>
  </si>
  <si>
    <t>Montana 6027</t>
  </si>
  <si>
    <t>North Carolina</t>
  </si>
  <si>
    <t>North Carolina 5404</t>
  </si>
  <si>
    <t>North Dakota</t>
  </si>
  <si>
    <t>North Dakota 5495</t>
  </si>
  <si>
    <t>Nebraska</t>
  </si>
  <si>
    <t>Nebraska 5607</t>
  </si>
  <si>
    <t>New Hampshire</t>
  </si>
  <si>
    <t>New Hampshire 7758</t>
  </si>
  <si>
    <t>New Jersey</t>
  </si>
  <si>
    <t>New Jersey 8502</t>
  </si>
  <si>
    <t>New Mexico</t>
  </si>
  <si>
    <t>New Mexico 5825</t>
  </si>
  <si>
    <t>Nevada</t>
  </si>
  <si>
    <t>Nevada 6552</t>
  </si>
  <si>
    <t>New York</t>
  </si>
  <si>
    <t>New York 6653</t>
  </si>
  <si>
    <t>Ohio</t>
  </si>
  <si>
    <t>Ohio 6516</t>
  </si>
  <si>
    <t>Oklahoma</t>
  </si>
  <si>
    <t>Oklahoma 5502</t>
  </si>
  <si>
    <t>Oregon</t>
  </si>
  <si>
    <t>Oregon 6189</t>
  </si>
  <si>
    <t>Pennsylvania</t>
  </si>
  <si>
    <t>Pennsylvania 6735</t>
  </si>
  <si>
    <t>Puerto Rico</t>
  </si>
  <si>
    <t>Puerto Rico 6858</t>
  </si>
  <si>
    <t>Rhode Island</t>
  </si>
  <si>
    <t>Rhode Island 8664</t>
  </si>
  <si>
    <t>South Carolina</t>
  </si>
  <si>
    <t>South Carolina 6529</t>
  </si>
  <si>
    <t>South Dakota</t>
  </si>
  <si>
    <t>South Dakota 5261</t>
  </si>
  <si>
    <t>Tennessee</t>
  </si>
  <si>
    <t>Tennessee 5533</t>
  </si>
  <si>
    <t>Texas</t>
  </si>
  <si>
    <t>Texas 6261</t>
  </si>
  <si>
    <t>Utah</t>
  </si>
  <si>
    <t>Utah 6443</t>
  </si>
  <si>
    <t>Virginia</t>
  </si>
  <si>
    <t>Virginia 5610</t>
  </si>
  <si>
    <t>Virgin Islands</t>
  </si>
  <si>
    <t>Virgin Islands 11375</t>
  </si>
  <si>
    <t>Vermont</t>
  </si>
  <si>
    <t>Vermont 7548</t>
  </si>
  <si>
    <t>Washington</t>
  </si>
  <si>
    <t>Washington 6535</t>
  </si>
  <si>
    <t>Wisconsin</t>
  </si>
  <si>
    <t>Wisconsin 5569</t>
  </si>
  <si>
    <t>West Virginia</t>
  </si>
  <si>
    <t>West Virginia 6210</t>
  </si>
  <si>
    <t>Wyoming</t>
  </si>
  <si>
    <t>Wyoming 6689</t>
  </si>
  <si>
    <t>Project Name:</t>
  </si>
  <si>
    <t>Total ($)</t>
  </si>
  <si>
    <t>Estimated Leveraged Funds Ratio</t>
  </si>
  <si>
    <t>202 Capital Advance Requested</t>
  </si>
  <si>
    <t>Permanent Loan</t>
  </si>
  <si>
    <t>Estimated Committed Funds Ratio</t>
  </si>
  <si>
    <t>Other</t>
  </si>
  <si>
    <t>MISSOURI</t>
  </si>
  <si>
    <t>KANSAS CITY</t>
  </si>
  <si>
    <t>Elevator</t>
  </si>
  <si>
    <t>Deferred Developer Fee</t>
  </si>
  <si>
    <t>Notes</t>
  </si>
  <si>
    <t>Soft Costs</t>
  </si>
  <si>
    <t>Gap between Sources and Uses</t>
  </si>
  <si>
    <t>Project Sponsor:</t>
  </si>
  <si>
    <t>No</t>
  </si>
  <si>
    <t>Technology</t>
  </si>
  <si>
    <t>Unit Interiors</t>
  </si>
  <si>
    <t>Common Areas</t>
  </si>
  <si>
    <t>All Building Areas</t>
  </si>
  <si>
    <t>Exterior Areas</t>
  </si>
  <si>
    <t>Technology Subtotal</t>
  </si>
  <si>
    <t>Criterion Description</t>
  </si>
  <si>
    <t>In-unit control of unit temperature, through simple to understand HVAC controls with large screens for easy reading.</t>
  </si>
  <si>
    <t>Awning windows with easy-use crank hardware.</t>
  </si>
  <si>
    <t>Power operated doors, driven by either an easy-push button or by a motion proximity sensor.</t>
  </si>
  <si>
    <t>Back-up generator to ensure elevator access, air temperature control and refrigeration (for medications) during power outages and, if the generator is not sufficient to support the entire building, wiring to ensure critical features (such as refrigerators) can be connected to the generator without extension cords.</t>
  </si>
  <si>
    <t>Resident services office(s) to support staffing of resident service coordination, visiting health care professionals, or community services beyond the minimum required, with the ability for each provider to lock supplies, personally identifiable information about residents, and other materials necessary for the provider to offer robust and confidential resident services on-site, and with a hand-wash sink.</t>
  </si>
  <si>
    <t xml:space="preserve"> Wireless door locks with fob. </t>
  </si>
  <si>
    <t>Dedicated gardening areas for resident use with elevated garden plots.</t>
  </si>
  <si>
    <t>In-building or in-unit laundry facilities (not just hookups) with front loading equipment</t>
  </si>
  <si>
    <t>Region Order</t>
  </si>
  <si>
    <t>RegionLabel</t>
  </si>
  <si>
    <t>StateName</t>
  </si>
  <si>
    <t>City</t>
  </si>
  <si>
    <t>Type</t>
  </si>
  <si>
    <t>0 Bedrooms, HCC</t>
  </si>
  <si>
    <t>0 Bedrooms, TDC</t>
  </si>
  <si>
    <t>1 Bedrooms, HCC</t>
  </si>
  <si>
    <t>1 Bedrooms, TDC</t>
  </si>
  <si>
    <t>2 Bedrooms, HCC</t>
  </si>
  <si>
    <t>2 Bedrooms, TDC</t>
  </si>
  <si>
    <t>3 Bedrooms, HCC</t>
  </si>
  <si>
    <t>3 Bedrooms, TDC</t>
  </si>
  <si>
    <t>4 Bedrooms, HCC</t>
  </si>
  <si>
    <t>4 Bedrooms, TDC</t>
  </si>
  <si>
    <t>5 Bedrooms, HCC</t>
  </si>
  <si>
    <t>5 Bedrooms, TDC</t>
  </si>
  <si>
    <t>6 Bedrooms, HCC</t>
  </si>
  <si>
    <t>6 Bedrooms, TDC</t>
  </si>
  <si>
    <t>ALABAMA</t>
  </si>
  <si>
    <t>ALASKA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</si>
  <si>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</si>
  <si>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</si>
  <si>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</si>
  <si>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</si>
  <si>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</si>
  <si>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</si>
  <si>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</si>
  <si>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</si>
  <si>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</si>
  <si>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</si>
  <si>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</si>
  <si>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</si>
  <si>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</si>
  <si>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</si>
  <si>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</si>
  <si>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</si>
  <si>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</si>
  <si>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</si>
  <si>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</si>
  <si>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</si>
  <si>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</si>
  <si>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</si>
  <si>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</si>
  <si>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</si>
  <si>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</si>
  <si>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</si>
  <si>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</si>
  <si>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</si>
  <si>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</si>
  <si>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</si>
  <si>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</si>
  <si>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</si>
  <si>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</si>
  <si>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</si>
  <si>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</si>
  <si>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</si>
  <si>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</si>
  <si>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</si>
  <si>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</si>
  <si>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</si>
  <si>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</si>
  <si>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</si>
  <si>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</si>
  <si>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</si>
  <si>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</si>
  <si>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</si>
  <si>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</si>
  <si>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</si>
  <si>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</si>
  <si>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</si>
  <si>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</si>
  <si>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Region I - Northeast</t>
  </si>
  <si>
    <t>BRIDGEPORT</t>
  </si>
  <si>
    <t>Detached/Semi-Detached</t>
  </si>
  <si>
    <t>ABERDEEN</t>
  </si>
  <si>
    <t>ANNISTON</t>
  </si>
  <si>
    <t>ANCHORAGE</t>
  </si>
  <si>
    <t>FLAGSTAFF</t>
  </si>
  <si>
    <t>FAYETTEVILLE</t>
  </si>
  <si>
    <t>BAKERSFIELD</t>
  </si>
  <si>
    <t>BOULDER</t>
  </si>
  <si>
    <t>DOVER</t>
  </si>
  <si>
    <t>DAYTONA BEACH</t>
  </si>
  <si>
    <t>ALBANY</t>
  </si>
  <si>
    <t>HILO</t>
  </si>
  <si>
    <t>BOISE</t>
  </si>
  <si>
    <t>BLOOMINGTON</t>
  </si>
  <si>
    <t>ANDERSON</t>
  </si>
  <si>
    <t>BURLINGTON</t>
  </si>
  <si>
    <t>DODGE CITY</t>
  </si>
  <si>
    <t>ASHLAND</t>
  </si>
  <si>
    <t>ALEXANDRIA</t>
  </si>
  <si>
    <t>AUGUSTA</t>
  </si>
  <si>
    <t>BALTIMORE</t>
  </si>
  <si>
    <t>BOSTON</t>
  </si>
  <si>
    <t>ANN ARBOR</t>
  </si>
  <si>
    <t>BRAINERD</t>
  </si>
  <si>
    <t>BILOXI</t>
  </si>
  <si>
    <t>CAPE GIRARDEAU</t>
  </si>
  <si>
    <t>BILLINGS</t>
  </si>
  <si>
    <t>GRAND ISLAND</t>
  </si>
  <si>
    <t>CARSON CITY</t>
  </si>
  <si>
    <t>CONCORD</t>
  </si>
  <si>
    <t>ATLANTIC CITY</t>
  </si>
  <si>
    <t>ALBUQUERQUE</t>
  </si>
  <si>
    <t>ASHEVILLE</t>
  </si>
  <si>
    <t>BISMARCK</t>
  </si>
  <si>
    <t>AKRON</t>
  </si>
  <si>
    <t>ARDMORE</t>
  </si>
  <si>
    <t>BEND</t>
  </si>
  <si>
    <t>ALLENTOWN</t>
  </si>
  <si>
    <t>SAN JUAN</t>
  </si>
  <si>
    <t>NEWPORT</t>
  </si>
  <si>
    <t>CHARLESTON</t>
  </si>
  <si>
    <t>CHATTANOOGA</t>
  </si>
  <si>
    <t>ABILENE</t>
  </si>
  <si>
    <t>OGDEN</t>
  </si>
  <si>
    <t>BRATTLEBORO</t>
  </si>
  <si>
    <t>ST. CROIX</t>
  </si>
  <si>
    <t>EVERETT</t>
  </si>
  <si>
    <t>BECKLEY</t>
  </si>
  <si>
    <t>BELOIT</t>
  </si>
  <si>
    <t>CASPER</t>
  </si>
  <si>
    <t>Row House</t>
  </si>
  <si>
    <t>BIRMINGHAM</t>
  </si>
  <si>
    <t>FAIRBANKS</t>
  </si>
  <si>
    <t>KINGMAN</t>
  </si>
  <si>
    <t>FORT SMITH</t>
  </si>
  <si>
    <t>EUREKA</t>
  </si>
  <si>
    <t>COLORADO SPRINGS</t>
  </si>
  <si>
    <t>HARTFORD</t>
  </si>
  <si>
    <t>WILMINGTON</t>
  </si>
  <si>
    <t>FORT MYERS</t>
  </si>
  <si>
    <t>ATHENS</t>
  </si>
  <si>
    <t>COEUR D'ALENE</t>
  </si>
  <si>
    <t>CARBONDALE</t>
  </si>
  <si>
    <t>CEDAR RAPIDS</t>
  </si>
  <si>
    <t>FORT SCOTT</t>
  </si>
  <si>
    <t>BOWLING GREEN</t>
  </si>
  <si>
    <t>BATON ROUGE</t>
  </si>
  <si>
    <t>BANGOR</t>
  </si>
  <si>
    <t>CUMBERLAND</t>
  </si>
  <si>
    <t>LAWRENCE</t>
  </si>
  <si>
    <t>BATTLE CREEK</t>
  </si>
  <si>
    <t>DULUTH</t>
  </si>
  <si>
    <t>COLUMBUS</t>
  </si>
  <si>
    <t>COLUMBIA</t>
  </si>
  <si>
    <t>BUTTE</t>
  </si>
  <si>
    <t>LINCOLN</t>
  </si>
  <si>
    <t>ELKO</t>
  </si>
  <si>
    <t>KEENE</t>
  </si>
  <si>
    <t>CAMDEN</t>
  </si>
  <si>
    <t>CLOVIS</t>
  </si>
  <si>
    <t>BINGHAMTON</t>
  </si>
  <si>
    <t>CHARLOTTE</t>
  </si>
  <si>
    <t>FARGO</t>
  </si>
  <si>
    <t>CANTON</t>
  </si>
  <si>
    <t>ENID</t>
  </si>
  <si>
    <t>EUGENE</t>
  </si>
  <si>
    <t>ALTOONA</t>
  </si>
  <si>
    <t>PROVIDENCE</t>
  </si>
  <si>
    <t>MITCHELL</t>
  </si>
  <si>
    <t>AMARILLO</t>
  </si>
  <si>
    <t>PROVO</t>
  </si>
  <si>
    <t>ST. JOHN</t>
  </si>
  <si>
    <t>ARLINGTON</t>
  </si>
  <si>
    <t>OLYMPIA</t>
  </si>
  <si>
    <t>BLUEFIELD</t>
  </si>
  <si>
    <t>EAU CLAIRE</t>
  </si>
  <si>
    <t>CHEYENNE</t>
  </si>
  <si>
    <t>Walkup</t>
  </si>
  <si>
    <t>DOTHAN</t>
  </si>
  <si>
    <t>JUNEAU</t>
  </si>
  <si>
    <t>PHOENIX</t>
  </si>
  <si>
    <t>HOT SPRINGS</t>
  </si>
  <si>
    <t>FRESNO</t>
  </si>
  <si>
    <t>DENVER</t>
  </si>
  <si>
    <t>MERIDEN</t>
  </si>
  <si>
    <t>GAINESVILLE</t>
  </si>
  <si>
    <t>ATLANTA</t>
  </si>
  <si>
    <t>IDAHO FALLS</t>
  </si>
  <si>
    <t>CENTRALIA</t>
  </si>
  <si>
    <t>COUNCIL BLUFFS</t>
  </si>
  <si>
    <t>HAYS</t>
  </si>
  <si>
    <t>COVINGTON</t>
  </si>
  <si>
    <t>LAFAYETTE</t>
  </si>
  <si>
    <t>LEWISTON</t>
  </si>
  <si>
    <t>HAGERSTOWN</t>
  </si>
  <si>
    <t>LOWELL</t>
  </si>
  <si>
    <t>BAY CITY</t>
  </si>
  <si>
    <t>MANKATO</t>
  </si>
  <si>
    <t>GREENVILLE</t>
  </si>
  <si>
    <t>JEFFERSON CITY</t>
  </si>
  <si>
    <t>GREAT FALLS</t>
  </si>
  <si>
    <t>NORFOLK</t>
  </si>
  <si>
    <t>LAS VEGAS</t>
  </si>
  <si>
    <t>LITTLETON</t>
  </si>
  <si>
    <t>ELIZABETH</t>
  </si>
  <si>
    <t>FARMINGTON</t>
  </si>
  <si>
    <t>BRONX</t>
  </si>
  <si>
    <t>DURHAM</t>
  </si>
  <si>
    <t>GRAND FORKS</t>
  </si>
  <si>
    <t>CINCINNATI</t>
  </si>
  <si>
    <t>LAWTON</t>
  </si>
  <si>
    <t>KLAMATH FALLS</t>
  </si>
  <si>
    <t>ERIE</t>
  </si>
  <si>
    <t>FLORENCE</t>
  </si>
  <si>
    <t>PIERRE</t>
  </si>
  <si>
    <t>JACKSON</t>
  </si>
  <si>
    <t>AUSTIN</t>
  </si>
  <si>
    <t>SALT LAKE CITY</t>
  </si>
  <si>
    <t>MONTPELIER</t>
  </si>
  <si>
    <t>ST. THOMAS</t>
  </si>
  <si>
    <t>CHARLOTTESVILLE</t>
  </si>
  <si>
    <t>SEATTLE</t>
  </si>
  <si>
    <t>GREEN BAY</t>
  </si>
  <si>
    <t>ROCK SPRINGS</t>
  </si>
  <si>
    <t>GADSDEN</t>
  </si>
  <si>
    <t>KETCHIKAN</t>
  </si>
  <si>
    <t>PRESCOTT</t>
  </si>
  <si>
    <t>JONESBORO</t>
  </si>
  <si>
    <t>LOS ANGELES</t>
  </si>
  <si>
    <t>DURANGO</t>
  </si>
  <si>
    <t>NEW BRITAIN</t>
  </si>
  <si>
    <t>JACKSONVILLE</t>
  </si>
  <si>
    <t>CHAMPAIGN</t>
  </si>
  <si>
    <t>EVANSVILLE</t>
  </si>
  <si>
    <t>DAVENPORT</t>
  </si>
  <si>
    <t>FRANKFORT</t>
  </si>
  <si>
    <t>LAKE CHARLES</t>
  </si>
  <si>
    <t>PORTLAND</t>
  </si>
  <si>
    <t>SILVER SPRING</t>
  </si>
  <si>
    <t>NEW BEDFORD</t>
  </si>
  <si>
    <t>DETROIT</t>
  </si>
  <si>
    <t>MINNEAPOLIS</t>
  </si>
  <si>
    <t>JOPLIN</t>
  </si>
  <si>
    <t>HELENA</t>
  </si>
  <si>
    <t>NORTH PLATTE</t>
  </si>
  <si>
    <t>RENO</t>
  </si>
  <si>
    <t>MANCHESTER</t>
  </si>
  <si>
    <t>HACKENSACK</t>
  </si>
  <si>
    <t>GALLUP</t>
  </si>
  <si>
    <t>BROOKLYN</t>
  </si>
  <si>
    <t>JAMESTOWN</t>
  </si>
  <si>
    <t>CLEVELAND</t>
  </si>
  <si>
    <t>OKLAHOMA CITY</t>
  </si>
  <si>
    <t>MEDFORD</t>
  </si>
  <si>
    <t>HARRISBURG</t>
  </si>
  <si>
    <t>RAPID CITY</t>
  </si>
  <si>
    <t>JOHNSON CITY</t>
  </si>
  <si>
    <t>BEAUMONT</t>
  </si>
  <si>
    <t/>
  </si>
  <si>
    <t>RUTLAND</t>
  </si>
  <si>
    <t>FREDERICKSBURG</t>
  </si>
  <si>
    <t>SPOKANE</t>
  </si>
  <si>
    <t>CLARKSBURG</t>
  </si>
  <si>
    <t>KENOSHA</t>
  </si>
  <si>
    <t>SHERIDAN</t>
  </si>
  <si>
    <t>HUNTSVILLE</t>
  </si>
  <si>
    <t>TUCSON</t>
  </si>
  <si>
    <t>LITTLE ROCK</t>
  </si>
  <si>
    <t>MARYSVILLE</t>
  </si>
  <si>
    <t>FORT COLLINS</t>
  </si>
  <si>
    <t>NEW HAVEN</t>
  </si>
  <si>
    <t>LAKELAND</t>
  </si>
  <si>
    <t>POCATELLO</t>
  </si>
  <si>
    <t>CHICAGO</t>
  </si>
  <si>
    <t>FORT WAYNE</t>
  </si>
  <si>
    <t>DES MOINES</t>
  </si>
  <si>
    <t>LIBERAL</t>
  </si>
  <si>
    <t>LEXINGTON</t>
  </si>
  <si>
    <t>MONROE</t>
  </si>
  <si>
    <t>WATERVILLE</t>
  </si>
  <si>
    <t>PITTSFIELD</t>
  </si>
  <si>
    <t>FLINT</t>
  </si>
  <si>
    <t>ROCHESTER</t>
  </si>
  <si>
    <t>LAUREL</t>
  </si>
  <si>
    <t>MISSOULA</t>
  </si>
  <si>
    <t>OMAHA</t>
  </si>
  <si>
    <t>NASHUA</t>
  </si>
  <si>
    <t>JERSEY CITY</t>
  </si>
  <si>
    <t>LAS CRUCES</t>
  </si>
  <si>
    <t>BUFFALO</t>
  </si>
  <si>
    <t>GASTONIA</t>
  </si>
  <si>
    <t>MINOT</t>
  </si>
  <si>
    <t>TULSA</t>
  </si>
  <si>
    <t>PENDLETON</t>
  </si>
  <si>
    <t>JOHNSTOWN</t>
  </si>
  <si>
    <t>ROCK HILL</t>
  </si>
  <si>
    <t>SIOUX FALLS</t>
  </si>
  <si>
    <t>KNOXVILLE</t>
  </si>
  <si>
    <t>CORPUS CHRISTI</t>
  </si>
  <si>
    <t>LYNCHBURG</t>
  </si>
  <si>
    <t>TACOMA</t>
  </si>
  <si>
    <t>HUNTINGTON</t>
  </si>
  <si>
    <t>LA CROSSE</t>
  </si>
  <si>
    <t>MOBILE</t>
  </si>
  <si>
    <t>TEXARKANA</t>
  </si>
  <si>
    <t>MODESTO</t>
  </si>
  <si>
    <t>GRAND JUNCTION</t>
  </si>
  <si>
    <t>NEW LONDON</t>
  </si>
  <si>
    <t>MIAMI</t>
  </si>
  <si>
    <t>MACON</t>
  </si>
  <si>
    <t>TWIN FALLS</t>
  </si>
  <si>
    <t>DECATUR</t>
  </si>
  <si>
    <t>GARY</t>
  </si>
  <si>
    <t>DUBUQUE</t>
  </si>
  <si>
    <t>SALINA</t>
  </si>
  <si>
    <t>LOUISVILLE</t>
  </si>
  <si>
    <t>NEW ORLEANS</t>
  </si>
  <si>
    <t>SPRINGFIELD</t>
  </si>
  <si>
    <t>GRAND RAPIDS</t>
  </si>
  <si>
    <t>SAINT PAUL</t>
  </si>
  <si>
    <t>MERIDIAN</t>
  </si>
  <si>
    <t>ROLLA</t>
  </si>
  <si>
    <t>PORTSMOUTH</t>
  </si>
  <si>
    <t>NEW BRUNSWICK</t>
  </si>
  <si>
    <t>ROSWELL</t>
  </si>
  <si>
    <t>ELMIRA</t>
  </si>
  <si>
    <t>GREENSBORO</t>
  </si>
  <si>
    <t>WILLISTON</t>
  </si>
  <si>
    <t>DAYTON</t>
  </si>
  <si>
    <t>LANCASTER</t>
  </si>
  <si>
    <t>SPARTANBURG</t>
  </si>
  <si>
    <t>WATERTOWN</t>
  </si>
  <si>
    <t>MEMPHIS</t>
  </si>
  <si>
    <t>DALLAS</t>
  </si>
  <si>
    <t>NEWPORT NEWS</t>
  </si>
  <si>
    <t>VANCOUVER</t>
  </si>
  <si>
    <t>MORGANTOWN</t>
  </si>
  <si>
    <t>MADISON</t>
  </si>
  <si>
    <t>MONTGOMERY</t>
  </si>
  <si>
    <t>WEST MEMPHIS</t>
  </si>
  <si>
    <t>PALM SPRINGS</t>
  </si>
  <si>
    <t>GREELEY</t>
  </si>
  <si>
    <t>STAMFORD</t>
  </si>
  <si>
    <t>ORLANDO</t>
  </si>
  <si>
    <t>SAVANNAH</t>
  </si>
  <si>
    <t>EAST ST. LOUIS</t>
  </si>
  <si>
    <t>INDIANAPOLIS</t>
  </si>
  <si>
    <t>FORT DODGE</t>
  </si>
  <si>
    <t>TOPEKA</t>
  </si>
  <si>
    <t>OWENSBORO</t>
  </si>
  <si>
    <t>SHREVEPORT</t>
  </si>
  <si>
    <t>WORCESTER</t>
  </si>
  <si>
    <t>ST. CLOUD</t>
  </si>
  <si>
    <t>TUPELO</t>
  </si>
  <si>
    <t>NEWARK</t>
  </si>
  <si>
    <t>SANTA FE</t>
  </si>
  <si>
    <t>HICKORY</t>
  </si>
  <si>
    <t>HAMILTON</t>
  </si>
  <si>
    <t>SALEM</t>
  </si>
  <si>
    <t>NORRISTOWN</t>
  </si>
  <si>
    <t>NASHVILLE</t>
  </si>
  <si>
    <t>EL PASO</t>
  </si>
  <si>
    <t>WENATCHEE</t>
  </si>
  <si>
    <t>PARKERSBURG</t>
  </si>
  <si>
    <t>MILWAUKEE</t>
  </si>
  <si>
    <t>PHENIX CITY</t>
  </si>
  <si>
    <t>REDDING</t>
  </si>
  <si>
    <t>MONTROSE</t>
  </si>
  <si>
    <t>WATERBURY</t>
  </si>
  <si>
    <t>PANAMA CITY</t>
  </si>
  <si>
    <t>VALDOSTA</t>
  </si>
  <si>
    <t>GALESBURG</t>
  </si>
  <si>
    <t>KOKOMO</t>
  </si>
  <si>
    <t>MASON CITY</t>
  </si>
  <si>
    <t>WICHITA</t>
  </si>
  <si>
    <t>PADUCAH</t>
  </si>
  <si>
    <t>KALAMAZOO</t>
  </si>
  <si>
    <t>ST. JOSEPH</t>
  </si>
  <si>
    <t>PATERSON</t>
  </si>
  <si>
    <t>KINGSTON</t>
  </si>
  <si>
    <t>RALEIGH</t>
  </si>
  <si>
    <t>LIMA</t>
  </si>
  <si>
    <t>PHILADELPHIA</t>
  </si>
  <si>
    <t>FORT WORTH</t>
  </si>
  <si>
    <t>PETERSBURG</t>
  </si>
  <si>
    <t>YAKIMA</t>
  </si>
  <si>
    <t>WHEELING</t>
  </si>
  <si>
    <t>OSHKOSH</t>
  </si>
  <si>
    <t>TUSCALOOSA</t>
  </si>
  <si>
    <t>RIVERSIDE</t>
  </si>
  <si>
    <t>PUEBLO</t>
  </si>
  <si>
    <t>PENSACOLA</t>
  </si>
  <si>
    <t>JOLIET</t>
  </si>
  <si>
    <t>SIOUX CITY</t>
  </si>
  <si>
    <t>LANSING</t>
  </si>
  <si>
    <t>ST. LOUIS</t>
  </si>
  <si>
    <t>TRENTON</t>
  </si>
  <si>
    <t>NIAGARA FALLS</t>
  </si>
  <si>
    <t>ROCKY MOUNT</t>
  </si>
  <si>
    <t>LORAIN</t>
  </si>
  <si>
    <t>PITTSBURGH</t>
  </si>
  <si>
    <t>GALVESTON</t>
  </si>
  <si>
    <t>RACINE</t>
  </si>
  <si>
    <t>SACRAMENTO</t>
  </si>
  <si>
    <t>SARASOTA</t>
  </si>
  <si>
    <t>KANKAKEE</t>
  </si>
  <si>
    <t>MUNCIE</t>
  </si>
  <si>
    <t>WATERLOO</t>
  </si>
  <si>
    <t>MUSKEGON</t>
  </si>
  <si>
    <t>VINELAND</t>
  </si>
  <si>
    <t>PLATTSBURGH</t>
  </si>
  <si>
    <t>MANSFIELD</t>
  </si>
  <si>
    <t>READING</t>
  </si>
  <si>
    <t>HOUSTON</t>
  </si>
  <si>
    <t>RICHMOND</t>
  </si>
  <si>
    <t>SUPERIOR</t>
  </si>
  <si>
    <t>SALINAS</t>
  </si>
  <si>
    <t>TALLAHASSEE</t>
  </si>
  <si>
    <t>PEORIA</t>
  </si>
  <si>
    <t>SOUTH BEND</t>
  </si>
  <si>
    <t>SAGINAW</t>
  </si>
  <si>
    <t>POUGHKEEPSIE</t>
  </si>
  <si>
    <t>WINSTON-SALEM</t>
  </si>
  <si>
    <t>MARION</t>
  </si>
  <si>
    <t>SCRANTON</t>
  </si>
  <si>
    <t>LAREDO</t>
  </si>
  <si>
    <t>ROANOKE</t>
  </si>
  <si>
    <t>WAUSAU</t>
  </si>
  <si>
    <t>SAN BERNADINO</t>
  </si>
  <si>
    <t>TAMPA</t>
  </si>
  <si>
    <t>QUINCY</t>
  </si>
  <si>
    <t>TERRE HAUTE</t>
  </si>
  <si>
    <t>TRAVERSE CITY</t>
  </si>
  <si>
    <t>QUEENS</t>
  </si>
  <si>
    <t>STATE COLLEGE</t>
  </si>
  <si>
    <t>LONGVIEW</t>
  </si>
  <si>
    <t>WINCHESTER</t>
  </si>
  <si>
    <t>SAN DIEGO</t>
  </si>
  <si>
    <t>ROCK ISLAND</t>
  </si>
  <si>
    <t>TOLEDO</t>
  </si>
  <si>
    <t>WILKES-BARRE</t>
  </si>
  <si>
    <t>LUBBOCK</t>
  </si>
  <si>
    <t>SAN FRANCISCO</t>
  </si>
  <si>
    <t>ROCKFORD</t>
  </si>
  <si>
    <t>SCHENECTADY</t>
  </si>
  <si>
    <t>YOUNGSTOWN</t>
  </si>
  <si>
    <t>WILLIAMSPORT</t>
  </si>
  <si>
    <t>MIDLAND</t>
  </si>
  <si>
    <t>SAN JOSE</t>
  </si>
  <si>
    <t>STATEN ISLAND</t>
  </si>
  <si>
    <t>YORK</t>
  </si>
  <si>
    <t>SAN ANGELO</t>
  </si>
  <si>
    <t>SAN LUIS OBISPO</t>
  </si>
  <si>
    <t>SYRACUSE</t>
  </si>
  <si>
    <t>SAN ANTONIO</t>
  </si>
  <si>
    <t>SAN MATEO</t>
  </si>
  <si>
    <t>UTICA</t>
  </si>
  <si>
    <t>TYLER</t>
  </si>
  <si>
    <t>SANTA BARBARA</t>
  </si>
  <si>
    <t>VICTORIA</t>
  </si>
  <si>
    <t>SANTA CRUZ</t>
  </si>
  <si>
    <t>YONKERS</t>
  </si>
  <si>
    <t>WACO</t>
  </si>
  <si>
    <t>SANTA ROSA</t>
  </si>
  <si>
    <t>WICHITA FALLS</t>
  </si>
  <si>
    <t>STOCKTON</t>
  </si>
  <si>
    <t>SUSANVILLE</t>
  </si>
  <si>
    <t>Region X - Northwest</t>
  </si>
  <si>
    <t>Region II - Northeast</t>
  </si>
  <si>
    <t>Region III -</t>
  </si>
  <si>
    <t>Region IV - Southeast</t>
  </si>
  <si>
    <t>Region V - Midwest</t>
  </si>
  <si>
    <t>Region VI - Midsouth</t>
  </si>
  <si>
    <t>Region VII - Midwest</t>
  </si>
  <si>
    <t>Region VIII -</t>
  </si>
  <si>
    <t>Region IX - West</t>
  </si>
  <si>
    <t>0-BR</t>
  </si>
  <si>
    <t>1-BR</t>
  </si>
  <si>
    <t>2-BR</t>
  </si>
  <si>
    <t>Condition</t>
  </si>
  <si>
    <t>Development Experience</t>
  </si>
  <si>
    <t>Management &amp; Operating Experience</t>
  </si>
  <si>
    <t>Subtotal</t>
  </si>
  <si>
    <t>Management of Property Assisted via PRAC</t>
  </si>
  <si>
    <t>Score</t>
  </si>
  <si>
    <t>Annual Rent by Unit Type</t>
  </si>
  <si>
    <t>Submitted Evidence</t>
  </si>
  <si>
    <t>Total Sources ($):</t>
  </si>
  <si>
    <t>Committed?</t>
  </si>
  <si>
    <t>State Cost Standard</t>
  </si>
  <si>
    <t>A. Development &amp; Management Experience (15 points)</t>
  </si>
  <si>
    <t>1. Select State or MSA</t>
  </si>
  <si>
    <t>2. Select Geography</t>
  </si>
  <si>
    <t>A.Total Units Developed</t>
  </si>
  <si>
    <t>Note: Please enter an iREMs #</t>
  </si>
  <si>
    <t>1. Are you a National Sponsor?</t>
  </si>
  <si>
    <t>Governmental resolution or other documentation of final award of grant or subordinate loan funds</t>
  </si>
  <si>
    <t>Grant award letter</t>
  </si>
  <si>
    <t>Reasonable income from operations (in the context of an occupied rehabilitation project)</t>
  </si>
  <si>
    <t>A loan offer with reasonable terms</t>
  </si>
  <si>
    <t>Possible Points</t>
  </si>
  <si>
    <t>B. Commitment of Sources &amp; Project Leverage (25 points)</t>
  </si>
  <si>
    <t>Total Square Footage</t>
  </si>
  <si>
    <t>A. Capital Advance Limit</t>
  </si>
  <si>
    <t>D. Non-PRAC Gross Potential Rent Summary</t>
  </si>
  <si>
    <t xml:space="preserve">Design Improvements Met? </t>
  </si>
  <si>
    <t>Applicant acknowledges compliance with all applicable requirements cited below</t>
  </si>
  <si>
    <t>Included?</t>
  </si>
  <si>
    <t>Required Building Design Components Met</t>
  </si>
  <si>
    <t>Calculated Absorption Ratio:</t>
  </si>
  <si>
    <t>Absorption Ratio</t>
  </si>
  <si>
    <t>5. What is the sum of the total number of 1-person households at or below the 50% Income Limit?</t>
  </si>
  <si>
    <t>Enter note to explain N/A selection here.</t>
  </si>
  <si>
    <t>Minimum Owner Equity</t>
  </si>
  <si>
    <t>Acquisition Costs</t>
  </si>
  <si>
    <t xml:space="preserve">Hard Costs </t>
  </si>
  <si>
    <t>2. Please list the entity that will serve as the developer</t>
  </si>
  <si>
    <t>1. Please list the entity that will serve as the property manager</t>
  </si>
  <si>
    <t xml:space="preserve">5. Will your application include the use of 4% or 9% credits? </t>
  </si>
  <si>
    <t>Not Land Use Compliant</t>
  </si>
  <si>
    <t>Partially Permitted</t>
  </si>
  <si>
    <t>A. Land Use Factor Categories</t>
  </si>
  <si>
    <t>1. Select Land Use Category</t>
  </si>
  <si>
    <t>B. Evidence of Zoning / Land Use Permissions</t>
  </si>
  <si>
    <t>Item</t>
  </si>
  <si>
    <t xml:space="preserve">Fully Permitted </t>
  </si>
  <si>
    <t>Land Use / Zoning Approval</t>
  </si>
  <si>
    <t>1. Total Number of Units Developed</t>
  </si>
  <si>
    <t>Opportunity Zone</t>
  </si>
  <si>
    <t>Alternate PRAC %</t>
  </si>
  <si>
    <t>Alternate Non-PRAC %</t>
  </si>
  <si>
    <t>4. What is the 2020 Very Low (50%) Income Limit for 1-person households in the chosen area?</t>
  </si>
  <si>
    <t>6. What is the total number of PRAC units in the project?</t>
  </si>
  <si>
    <t xml:space="preserve">Description of Evidence </t>
  </si>
  <si>
    <r>
      <t xml:space="preserve">B. </t>
    </r>
    <r>
      <rPr>
        <b/>
        <sz val="12"/>
        <rFont val="Calibri"/>
        <family val="2"/>
        <scheme val="minor"/>
      </rPr>
      <t>Operating</t>
    </r>
    <r>
      <rPr>
        <b/>
        <sz val="12"/>
        <color rgb="FFC00000"/>
        <rFont val="Calibri"/>
        <family val="2"/>
        <scheme val="minor"/>
      </rPr>
      <t xml:space="preserve"> </t>
    </r>
    <r>
      <rPr>
        <b/>
        <sz val="12"/>
        <color theme="1"/>
        <rFont val="Calibri"/>
        <family val="2"/>
        <scheme val="minor"/>
      </rPr>
      <t>Cost Standard (OCS) Look Up</t>
    </r>
  </si>
  <si>
    <r>
      <t xml:space="preserve">C. </t>
    </r>
    <r>
      <rPr>
        <b/>
        <sz val="12"/>
        <rFont val="Calibri"/>
        <family val="2"/>
        <scheme val="minor"/>
      </rPr>
      <t>PRAC Gross Potential Rent Summary (Cost Standard + Project Paid Utility Allowance)</t>
    </r>
  </si>
  <si>
    <t>TDC by Unit Type</t>
  </si>
  <si>
    <t>Explanation, if "N/A" is selected</t>
  </si>
  <si>
    <t>Unit Interiors Subtotal</t>
  </si>
  <si>
    <t>Common Areas  Subtotal</t>
  </si>
  <si>
    <t>All Building Areas Subtotal</t>
  </si>
  <si>
    <t>FY20 202 NOFA Toolkit</t>
  </si>
  <si>
    <t>Number of PRAC Units</t>
  </si>
  <si>
    <t>9% Federal LIHTC Equity</t>
  </si>
  <si>
    <t>4% Federal LIHTC Equity</t>
  </si>
  <si>
    <t>State LIHTC Equity</t>
  </si>
  <si>
    <t>Federal Historic Tax Credit Equity</t>
  </si>
  <si>
    <t>State/Local Historic Tax Credit Equity</t>
  </si>
  <si>
    <t>Seller Note</t>
  </si>
  <si>
    <t>Existing Reserves</t>
  </si>
  <si>
    <t>Federal Home Loan Bank AHP Grant</t>
  </si>
  <si>
    <t>Local Tax Incremented Financing (TIF)</t>
  </si>
  <si>
    <t>CDBG</t>
  </si>
  <si>
    <t>HOME</t>
  </si>
  <si>
    <t>Description if "Yes" is selected</t>
  </si>
  <si>
    <t>Enter note to describe improvement here.</t>
  </si>
  <si>
    <t>5.</t>
  </si>
  <si>
    <t>4a. Please list the name of the projects and their location below.</t>
  </si>
  <si>
    <t>1. Did your environmental review require a clean up assessment?</t>
  </si>
  <si>
    <t xml:space="preserve">7. Is the project located in a designated Opportunity Zone? </t>
  </si>
  <si>
    <t>Section 3</t>
  </si>
  <si>
    <t>Unit Type
(e.g. 1-BR)
(a)</t>
  </si>
  <si>
    <t>Number of Units
(b)</t>
  </si>
  <si>
    <t>Square Feet per Unit
(c)</t>
  </si>
  <si>
    <t xml:space="preserve">Well-lit, landscaped grounds with accessible, paved walking trails that encourage walking and other outdoor physical activity and with shaded exterior social spaces. (Applicants must provide sufficient detail through narrative or reference to schematics to justify a rating factor point) </t>
  </si>
  <si>
    <t>Hand railings on both sides of building hallways.</t>
  </si>
  <si>
    <t>Materials for ceilings and other hard surfaces that dampen background noise (like synthetic tiles, melamine foams, fiberglass, wood, and plastic).</t>
  </si>
  <si>
    <t xml:space="preserve">Smooth, hard, durable, slip-resistant flooring material or easy to clean short- pile carpets to reduce tripping and support residents who shuffle feet. </t>
  </si>
  <si>
    <t>Shelving to place bags and packages at all locked entrances (including building entrances and unit entrances), with lighting to see the door lock.</t>
  </si>
  <si>
    <t>Video intercom system at main entry which connects to in-unit features so that seniors can easily visually identify visitors when allowing them access to the building.  The system should have large push button controls for ease of use by seniors, particularly seniors with arthritis or other challenges that make it hard to use a touchscreen.</t>
  </si>
  <si>
    <t>Multi-purpose community room (in addition to the required lobby or common room) of no less than 250 square feet and no less than 5 square feet per unit (which, in larger buildings, could be multiple rooms) with stackable furniture, storage, good lighting and acoustics and fully or partially transparent walls so activities are visible to encourage participation.</t>
  </si>
  <si>
    <t>If there are floors without at-grade entrances, more than one elevator of at least 24” x 84” (to accommodate a stretcher) to ensure back up during repairs.</t>
  </si>
  <si>
    <t>Open, inviting stairs near the elevator with low-rise steps (a rise between 6 and 7 inches and a tread depth between 11 and 13 inches). The stairs are made of non-slip materials, have strong lighting, contrasting riser and tread colors, hand railings that extend 12 inches beyond the top and bottom of each run of steps, and no more than 4 feet in rise between landings that turn direction at each landing to lessen the distance of a fall.</t>
  </si>
  <si>
    <t xml:space="preserve">Fitness room and/or wellness room. </t>
  </si>
  <si>
    <t>Periodic seating alcoves or built in seating nodes along (but not blocking) circulation routes for resting and socializing.</t>
  </si>
  <si>
    <t>Open floor plans and bedroom and living room sizes not less than 10 feet by 10 feet to permit flexibility in placement of furniture and to allow wheelchair or walker circulation.</t>
  </si>
  <si>
    <t>Hallways with a clear width in excess of 42 inches.</t>
  </si>
  <si>
    <t>Rocker-pad light switches with internal locator lights.</t>
  </si>
  <si>
    <t xml:space="preserve">3a. Please list the name of the projects below, along with their iREMS number. </t>
  </si>
  <si>
    <t>Rating Factor #1</t>
  </si>
  <si>
    <t>Rating Factor #2</t>
  </si>
  <si>
    <t>Rating Factor #3</t>
  </si>
  <si>
    <t>Rating Factor #4</t>
  </si>
  <si>
    <t xml:space="preserve"> Annual Rent by Unit Type </t>
  </si>
  <si>
    <t xml:space="preserve">1. Does your project have a plan for Section 3 hiring? </t>
  </si>
  <si>
    <r>
      <t xml:space="preserve">4. How many LIHTC projects has the </t>
    </r>
    <r>
      <rPr>
        <b/>
        <sz val="12"/>
        <color rgb="FF000000"/>
        <rFont val="Calibri"/>
        <family val="2"/>
        <scheme val="minor"/>
      </rPr>
      <t>developer</t>
    </r>
    <r>
      <rPr>
        <sz val="12"/>
        <color rgb="FF000000"/>
        <rFont val="Calibri"/>
        <family val="2"/>
        <scheme val="minor"/>
      </rPr>
      <t xml:space="preserve"> previously completed? </t>
    </r>
  </si>
  <si>
    <r>
      <t xml:space="preserve">6. How many years has the </t>
    </r>
    <r>
      <rPr>
        <b/>
        <sz val="12"/>
        <color rgb="FF000000"/>
        <rFont val="Calibri"/>
        <family val="2"/>
        <scheme val="minor"/>
      </rPr>
      <t>project sponsor</t>
    </r>
    <r>
      <rPr>
        <sz val="12"/>
        <color rgb="FF000000"/>
        <rFont val="Calibri"/>
        <family val="2"/>
        <scheme val="minor"/>
      </rPr>
      <t xml:space="preserve"> owned and operated elderly affordable housing?</t>
    </r>
  </si>
  <si>
    <r>
      <t>7. Does the</t>
    </r>
    <r>
      <rPr>
        <b/>
        <sz val="12"/>
        <color rgb="FF000000"/>
        <rFont val="Calibri"/>
        <family val="2"/>
        <scheme val="minor"/>
      </rPr>
      <t xml:space="preserve"> property manager</t>
    </r>
    <r>
      <rPr>
        <sz val="12"/>
        <color rgb="FF000000"/>
        <rFont val="Calibri"/>
        <family val="2"/>
        <scheme val="minor"/>
      </rPr>
      <t xml:space="preserve"> have experience managing a PRAC-assisted property? </t>
    </r>
  </si>
  <si>
    <r>
      <t xml:space="preserve">7a. Please enter iREMS # for a property managed by the </t>
    </r>
    <r>
      <rPr>
        <b/>
        <sz val="12"/>
        <color theme="0"/>
        <rFont val="Calibri"/>
        <family val="2"/>
        <scheme val="minor"/>
      </rPr>
      <t>property manager</t>
    </r>
    <r>
      <rPr>
        <sz val="12"/>
        <color theme="0"/>
        <rFont val="Calibri"/>
        <family val="2"/>
        <scheme val="minor"/>
      </rPr>
      <t xml:space="preserve"> with a REAC score &gt; 80</t>
    </r>
  </si>
  <si>
    <t>C. Employment Opportunities for Low- and Very-Low-Income Persons (1 point)</t>
  </si>
  <si>
    <t>Ba. Sources</t>
  </si>
  <si>
    <t>Bb. Uses</t>
  </si>
  <si>
    <t>Bc. Additional Questions</t>
  </si>
  <si>
    <t>OCS per Unit per Month</t>
  </si>
  <si>
    <t>Building provides easy access from building entries to prominent off-site features (e.g., bus stops). Easy access routes do not require shortcuts through landscaping, or walking through alleys, and parking lots. Passenger loading zone does not qualify as parking lots. (Applicants must provide sufficient detail through narrative or reference to schematics to justify a rating factor point)</t>
  </si>
  <si>
    <t>1a. Are mitigation costs included in the uses table above?</t>
  </si>
  <si>
    <t>1b. Please explain your response to 1a.</t>
  </si>
  <si>
    <t>Part 1: Physical Design</t>
  </si>
  <si>
    <t>Part 2: Market Need and Opportunity Zone</t>
  </si>
  <si>
    <t>Part 3a: Applicant Capacity</t>
  </si>
  <si>
    <t>Part 4: Land Use / Zoning</t>
  </si>
  <si>
    <t>2a. Are relocation costs included in the uses table above?</t>
  </si>
  <si>
    <t xml:space="preserve">2b. Please explain your response to 2a. </t>
  </si>
  <si>
    <t>N/A</t>
  </si>
  <si>
    <t>A. Absorption Ratio</t>
  </si>
  <si>
    <t>Optional Building Design Rating Factor Points (12 Points)</t>
  </si>
  <si>
    <t>A maximum of 12 points are available in this section.</t>
  </si>
  <si>
    <t>Note: Any points beyond 12 will not be added to your score.</t>
  </si>
  <si>
    <t>Comments</t>
  </si>
  <si>
    <t xml:space="preserve">    Less: Debt Service</t>
  </si>
  <si>
    <t xml:space="preserve">Stabilized Year Data	</t>
  </si>
  <si>
    <t xml:space="preserve">    Less: Vacancy and Collection Loss (X%)</t>
  </si>
  <si>
    <t>Revenue</t>
  </si>
  <si>
    <t>Net Operating Income (Total)</t>
  </si>
  <si>
    <t>Project Cash Flow (Total)</t>
  </si>
  <si>
    <t>Debt Service Coverage Ratio (Total)</t>
  </si>
  <si>
    <t xml:space="preserve">    Plus: Other Non-Rental Income</t>
  </si>
  <si>
    <t>Monthly OCS</t>
  </si>
  <si>
    <t>Monthly Revenue</t>
  </si>
  <si>
    <t>1. Income Rate</t>
  </si>
  <si>
    <t>2. Expense Rate</t>
  </si>
  <si>
    <t>3. Vacancy/Collection Loss</t>
  </si>
  <si>
    <t>#</t>
  </si>
  <si>
    <t xml:space="preserve"> #</t>
  </si>
  <si>
    <t>Compliant?</t>
  </si>
  <si>
    <t>A. Required Building Design Components (No Score)</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</si>
  <si>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</si>
  <si>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</si>
  <si>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</si>
  <si>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</si>
  <si>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</si>
  <si>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</si>
  <si>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</si>
  <si>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</si>
  <si>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</si>
  <si>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</si>
  <si>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</si>
  <si>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</si>
  <si>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</si>
  <si>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</si>
  <si>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</si>
  <si>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</si>
  <si>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</si>
  <si>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</si>
  <si>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</si>
  <si>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</si>
  <si>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</si>
  <si>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</si>
  <si>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</si>
  <si>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</si>
  <si>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</si>
  <si>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B. Design Elements: Exterior Areas</t>
  </si>
  <si>
    <t>C. Design Elements: All Building Areas</t>
  </si>
  <si>
    <t>D. Design Elements: Common Areas</t>
  </si>
  <si>
    <t>E. Design Elements: Unit Interiors</t>
  </si>
  <si>
    <t>F. Design Elements: Technology</t>
  </si>
  <si>
    <t>B.1</t>
  </si>
  <si>
    <t>B.2</t>
  </si>
  <si>
    <t>B.3</t>
  </si>
  <si>
    <t>C.1</t>
  </si>
  <si>
    <t>C.2</t>
  </si>
  <si>
    <t>C.3</t>
  </si>
  <si>
    <t>C.4</t>
  </si>
  <si>
    <t>C.5</t>
  </si>
  <si>
    <t>C.6</t>
  </si>
  <si>
    <t>C.7</t>
  </si>
  <si>
    <t>C.8</t>
  </si>
  <si>
    <t>D.1</t>
  </si>
  <si>
    <t>D.2</t>
  </si>
  <si>
    <t>D.3</t>
  </si>
  <si>
    <t>D.4</t>
  </si>
  <si>
    <t>D.5</t>
  </si>
  <si>
    <t>D.6</t>
  </si>
  <si>
    <t>D.7</t>
  </si>
  <si>
    <t>E.1</t>
  </si>
  <si>
    <t>E.2</t>
  </si>
  <si>
    <t>E.3</t>
  </si>
  <si>
    <t>E.4</t>
  </si>
  <si>
    <t>E.5</t>
  </si>
  <si>
    <t>E.6</t>
  </si>
  <si>
    <t>E.7</t>
  </si>
  <si>
    <t>E.8</t>
  </si>
  <si>
    <t>E.9</t>
  </si>
  <si>
    <t>E.10</t>
  </si>
  <si>
    <t>E.11</t>
  </si>
  <si>
    <t>E.12</t>
  </si>
  <si>
    <t>E.13</t>
  </si>
  <si>
    <t>E.14</t>
  </si>
  <si>
    <t>E.15</t>
  </si>
  <si>
    <t>E.16</t>
  </si>
  <si>
    <t>E.17</t>
  </si>
  <si>
    <t>F.1</t>
  </si>
  <si>
    <t>F.2</t>
  </si>
  <si>
    <t>&lt;--- Project State</t>
  </si>
  <si>
    <t>&lt;-- Project City</t>
  </si>
  <si>
    <t>&lt;-- Building Type</t>
  </si>
  <si>
    <t>Part 3b: Leverage and Committed Funds</t>
  </si>
  <si>
    <t>Exterior Areas Subtotal</t>
  </si>
  <si>
    <t>2. Enter the name of the CBSA or County selected:</t>
  </si>
  <si>
    <r>
      <rPr>
        <b/>
        <sz val="12"/>
        <color theme="0"/>
        <rFont val="Calibri"/>
        <family val="2"/>
        <scheme val="minor"/>
      </rPr>
      <t>Reminder:</t>
    </r>
    <r>
      <rPr>
        <sz val="12"/>
        <color theme="0"/>
        <rFont val="Calibri"/>
        <family val="2"/>
        <scheme val="minor"/>
      </rPr>
      <t xml:space="preserve"> Your application must also include in Tab M.2 a map from the Treasury website identifying that the site is located within a designated Opportunity Zone and the Opportunity Zone Grant Certification Form. (HUD-2996).</t>
    </r>
  </si>
  <si>
    <t>Part 5b: Operating Pro Forma</t>
  </si>
  <si>
    <t>Additional Comments for Part 1</t>
  </si>
  <si>
    <t>Additional Comments for Part 2</t>
  </si>
  <si>
    <t>Additional Comments for Part 3a</t>
  </si>
  <si>
    <t>Additional Comments for Part 3b</t>
  </si>
  <si>
    <t>Total Uses ($):</t>
  </si>
  <si>
    <t>Additional Comments for Part 4</t>
  </si>
  <si>
    <t xml:space="preserve">Total Square Footage
</t>
  </si>
  <si>
    <t>Part 5a: Operating Cost Standard (OCS)</t>
  </si>
  <si>
    <t>Annual Rental Income for PRAC:</t>
  </si>
  <si>
    <t>Annual Rental Income for Non-PRAC:</t>
  </si>
  <si>
    <t>Total:</t>
  </si>
  <si>
    <t>Additional Comments for Part 5a</t>
  </si>
  <si>
    <t>Monthly Owner-Paid Utilities
(d)</t>
  </si>
  <si>
    <t>Monthly Rent 
(d)</t>
  </si>
  <si>
    <r>
      <t xml:space="preserve">Effective Gross Revenue </t>
    </r>
    <r>
      <rPr>
        <sz val="12"/>
        <color rgb="FF000000"/>
        <rFont val="Calibri (Body)"/>
      </rPr>
      <t>(</t>
    </r>
    <r>
      <rPr>
        <b/>
        <sz val="12"/>
        <color indexed="8"/>
        <rFont val="Calibri (Body)"/>
      </rPr>
      <t>Total)</t>
    </r>
  </si>
  <si>
    <r>
      <rPr>
        <b/>
        <sz val="12"/>
        <color theme="0"/>
        <rFont val="Calibri"/>
        <family val="2"/>
        <scheme val="minor"/>
      </rPr>
      <t>Reminder</t>
    </r>
    <r>
      <rPr>
        <sz val="12"/>
        <color theme="0"/>
        <rFont val="Calibri"/>
        <family val="2"/>
        <scheme val="minor"/>
      </rPr>
      <t>: Your application should include a description of planned activities to fulfill Section 3 requirements (Tab L).</t>
    </r>
  </si>
  <si>
    <t>Total Gross Potential Rent:</t>
  </si>
  <si>
    <t>1. Did you use ACS Survey data at the CBSA or County level?</t>
  </si>
  <si>
    <t>3. Enter the name of the State &amp; County or HUD Metro Fair Market Area (HMFA) selected in the FY 2020 Income Limits Documentation System:</t>
  </si>
  <si>
    <r>
      <t xml:space="preserve">    </t>
    </r>
    <r>
      <rPr>
        <b/>
        <sz val="12"/>
        <color theme="0"/>
        <rFont val="Calibri"/>
        <family val="2"/>
        <scheme val="minor"/>
      </rPr>
      <t>Remember</t>
    </r>
    <r>
      <rPr>
        <sz val="12"/>
        <color theme="0"/>
        <rFont val="Calibri"/>
        <family val="2"/>
        <scheme val="minor"/>
      </rPr>
      <t>: Land donations or seller financing must include a third-party appraisal or tax assessment to document value (Tab N.2).</t>
    </r>
  </si>
  <si>
    <t>D. Additional Comments for Part 5b.</t>
  </si>
  <si>
    <t>2. Was the land in the project donated or acquired below fair market value?</t>
  </si>
  <si>
    <t>Owner equity, including the minimum required commitment specified in Section III.C of NOFA</t>
  </si>
  <si>
    <t>9% LIHTC allocation with a pricing letter from an investor</t>
  </si>
  <si>
    <t>Binding commitment to defer developer fee</t>
  </si>
  <si>
    <t>A pricing letter from an investor for an anticipated 4% LIHTC allocation</t>
  </si>
  <si>
    <t>2a. Appraised fair market value of land:</t>
  </si>
  <si>
    <t>2b. Price you paid for the land:</t>
  </si>
  <si>
    <t>2c. Do you have a binding commitment for this land?</t>
  </si>
  <si>
    <r>
      <t xml:space="preserve">3. How many Section 202 projects has the </t>
    </r>
    <r>
      <rPr>
        <b/>
        <sz val="12"/>
        <color rgb="FF000000"/>
        <rFont val="Calibri"/>
        <family val="2"/>
        <scheme val="minor"/>
      </rPr>
      <t>developer</t>
    </r>
    <r>
      <rPr>
        <sz val="12"/>
        <color rgb="FF000000"/>
        <rFont val="Calibri"/>
        <family val="2"/>
        <scheme val="minor"/>
      </rPr>
      <t xml:space="preserve"> previously completed?</t>
    </r>
  </si>
  <si>
    <t>Spacer</t>
  </si>
  <si>
    <t xml:space="preserve">PRAC Gross Potential Contract Rent and Utilities </t>
  </si>
  <si>
    <t>Non-PRAC Gross Potential Rent</t>
  </si>
  <si>
    <t>Total Operating Expenses</t>
  </si>
  <si>
    <t>Annual Deposit to the Replacement Reserve</t>
  </si>
  <si>
    <t>PRAC</t>
  </si>
  <si>
    <t>Non-PRAC</t>
  </si>
  <si>
    <t>Rental Revenue</t>
  </si>
  <si>
    <t>Effective Gross Income</t>
  </si>
  <si>
    <t>Operating Expenses</t>
  </si>
  <si>
    <t>Annual Deposits to Replacement Reserve</t>
  </si>
  <si>
    <t>Net Operating Income</t>
  </si>
  <si>
    <t>Debt Service</t>
  </si>
  <si>
    <t>Cash Flow</t>
  </si>
  <si>
    <t>% Attributable to non-PRAC units based on square footage</t>
  </si>
  <si>
    <t>% Attributable to PRAC units based on square footage</t>
  </si>
  <si>
    <t>Vacancy &amp; Collectiion Loss</t>
  </si>
  <si>
    <t>2. Use Alternate Ratio of PRAC to Non-PRAC Expenses?</t>
  </si>
  <si>
    <t>Other Non-Rental Income</t>
  </si>
  <si>
    <t>B. 20-Year Operating Pro Forma</t>
  </si>
  <si>
    <t>C. Debt Service Test (only if debt service is indicated above)</t>
  </si>
  <si>
    <t>Note: Income and expense rates are assumed equal because PRAC rents are budget-based.</t>
  </si>
  <si>
    <t>PRAC + Non-PRAC Operating Pro Forma</t>
  </si>
  <si>
    <t>1. Do you plan to immediately convert the PRAC to a Section 8 contract through RAD in order to support debt service?</t>
  </si>
  <si>
    <t>Debt Service Coverage Ratio</t>
  </si>
  <si>
    <t>A. Assumptions</t>
  </si>
  <si>
    <t>4. Annual Debt Service, if Applicable</t>
  </si>
  <si>
    <t>FY 18 Values</t>
  </si>
  <si>
    <r>
      <t xml:space="preserve">Resident units limited to 0-BR and 1-BR units. 2-BR only allowed if financed by other sources and excess square footage is treated as an amenity as outlined in </t>
    </r>
    <r>
      <rPr>
        <u/>
        <sz val="12"/>
        <color theme="8" tint="-0.249977111117893"/>
        <rFont val="Calibri (Body)"/>
      </rPr>
      <t>24 CFR 891.210</t>
    </r>
  </si>
  <si>
    <r>
      <t xml:space="preserve">Building design complies with FHA's Minimum Property Standards set forth in </t>
    </r>
    <r>
      <rPr>
        <u/>
        <sz val="12"/>
        <color theme="8" tint="-0.249977111117893"/>
        <rFont val="Calibri (Body)"/>
      </rPr>
      <t>24 CFR 200, sub-part S</t>
    </r>
  </si>
  <si>
    <r>
      <t xml:space="preserve">Must meet all applicable federal accessibility standards:  1) Uniform Federal Accessibility Standards (UFAS) under </t>
    </r>
    <r>
      <rPr>
        <u/>
        <sz val="12"/>
        <color theme="8" tint="-0.249977111117893"/>
        <rFont val="Calibri (Body)"/>
      </rPr>
      <t>24 CFR 40.7</t>
    </r>
    <r>
      <rPr>
        <sz val="12"/>
        <color rgb="FF000000"/>
        <rFont val="Calibri"/>
        <family val="2"/>
        <scheme val="minor"/>
      </rPr>
      <t xml:space="preserve"> or HUD Alternative Standards in </t>
    </r>
    <r>
      <rPr>
        <u/>
        <sz val="12"/>
        <color theme="8" tint="-0.249977111117893"/>
        <rFont val="Calibri (Body)"/>
      </rPr>
      <t>79 Fed. Reg. 29671</t>
    </r>
    <r>
      <rPr>
        <sz val="12"/>
        <color rgb="FF000000"/>
        <rFont val="Calibri"/>
        <family val="2"/>
        <scheme val="minor"/>
      </rPr>
      <t xml:space="preserve">; 2) Section 504 of the Rehab Act of 1973 and implementing regulations at </t>
    </r>
    <r>
      <rPr>
        <u/>
        <sz val="12"/>
        <color theme="8" tint="-0.249977111117893"/>
        <rFont val="Calibri (Body)"/>
      </rPr>
      <t>28 CFR Part 8</t>
    </r>
    <r>
      <rPr>
        <sz val="12"/>
        <color rgb="FF000000"/>
        <rFont val="Calibri"/>
        <family val="2"/>
        <scheme val="minor"/>
      </rPr>
      <t xml:space="preserve">; 3)Titles II and Title III of the ADA as applicable and implementing regulations at </t>
    </r>
    <r>
      <rPr>
        <u/>
        <sz val="12"/>
        <color theme="8" tint="-0.249977111117893"/>
        <rFont val="Calibri (Body)"/>
      </rPr>
      <t>28 CFR 35</t>
    </r>
    <r>
      <rPr>
        <sz val="12"/>
        <color rgb="FF000000"/>
        <rFont val="Calibri"/>
        <family val="2"/>
        <scheme val="minor"/>
      </rPr>
      <t xml:space="preserve"> and </t>
    </r>
    <r>
      <rPr>
        <u/>
        <sz val="12"/>
        <color theme="8" tint="-0.249977111117893"/>
        <rFont val="Calibri (Body)"/>
      </rPr>
      <t>36</t>
    </r>
    <r>
      <rPr>
        <sz val="12"/>
        <color rgb="FF000000"/>
        <rFont val="Calibri"/>
        <family val="2"/>
        <scheme val="minor"/>
      </rPr>
      <t xml:space="preserve">; 4) For New Construction  - the Fair Housing Act and implementing regulations at </t>
    </r>
    <r>
      <rPr>
        <u/>
        <sz val="12"/>
        <color theme="8" tint="-0.249977111117893"/>
        <rFont val="Calibri (Body)"/>
      </rPr>
      <t>24 CFR 100</t>
    </r>
  </si>
  <si>
    <r>
      <t xml:space="preserve">Restrictions on use of capital advance funds set forth in </t>
    </r>
    <r>
      <rPr>
        <u/>
        <sz val="12"/>
        <color theme="8" tint="-0.249977111117893"/>
        <rFont val="Calibri (Body)"/>
      </rPr>
      <t>24 CFR 891.120c</t>
    </r>
  </si>
  <si>
    <r>
      <t xml:space="preserve">Smoke Detector installation in accordance with </t>
    </r>
    <r>
      <rPr>
        <u/>
        <sz val="12"/>
        <color theme="8" tint="-0.249977111117893"/>
        <rFont val="Calibri (Body)"/>
      </rPr>
      <t>24 CFR 891.120d</t>
    </r>
  </si>
  <si>
    <r>
      <t xml:space="preserve">Commercial Facilities allowed in accordance with </t>
    </r>
    <r>
      <rPr>
        <u/>
        <sz val="12"/>
        <color theme="8" tint="-0.249977111117893"/>
        <rFont val="Calibri (Body)"/>
      </rPr>
      <t>Title III of the ADA</t>
    </r>
    <r>
      <rPr>
        <sz val="12"/>
        <color rgb="FF000000"/>
        <rFont val="Calibri"/>
        <family val="2"/>
        <scheme val="minor"/>
      </rPr>
      <t xml:space="preserve"> and in regulation </t>
    </r>
    <r>
      <rPr>
        <u/>
        <sz val="12"/>
        <color theme="8" tint="-0.249977111117893"/>
        <rFont val="Calibri (Body)"/>
      </rPr>
      <t>24 CFR 891.120</t>
    </r>
    <r>
      <rPr>
        <sz val="12"/>
        <color theme="8" tint="-0.249977111117893"/>
        <rFont val="Calibri (Body)"/>
      </rPr>
      <t>e</t>
    </r>
    <r>
      <rPr>
        <sz val="12"/>
        <color rgb="FF000000"/>
        <rFont val="Calibri (Body)"/>
      </rPr>
      <t xml:space="preserve">              </t>
    </r>
    <r>
      <rPr>
        <sz val="12"/>
        <color rgb="FF000000"/>
        <rFont val="Calibri"/>
        <family val="2"/>
        <scheme val="minor"/>
      </rPr>
      <t xml:space="preserve">and </t>
    </r>
    <r>
      <rPr>
        <u/>
        <sz val="12"/>
        <color theme="8" tint="-0.249977111117893"/>
        <rFont val="Calibri (Body)"/>
      </rPr>
      <t>28 CFR 36</t>
    </r>
  </si>
  <si>
    <r>
      <t xml:space="preserve">New construction/substantial rehab should include broadband infrastructure in accordance with </t>
    </r>
    <r>
      <rPr>
        <u/>
        <sz val="12"/>
        <color theme="8" tint="-0.249977111117893"/>
        <rFont val="Calibri (Body)"/>
      </rPr>
      <t>24 CFR 5.100</t>
    </r>
  </si>
  <si>
    <t>Primary entrances to the building from parking areas, drop-off zones, or principal pedestrian routes include accessible ramps and doorways with flush thresholds or minimal beveled door transition.  There must be a passenger drop-off zone and the exterior route from the building entrance to the drop-off zone must have a handrail.  Secondary doors and thresholds for exterior decks, patios, etc., shall have beveled door transitions appropriate for access in a wheelchair (e.g., beveled door transitions of no greater than ½ inch)</t>
  </si>
  <si>
    <t>Waiting area with seating that has a clear line of sight to the exterior passenger pick-up/drop-off location</t>
  </si>
  <si>
    <t>Public space doorways with a minimum width of 36 inches and common area hallways with a minimum width of 60 inches to accommodate use of mobility aides and easy navigation</t>
  </si>
  <si>
    <t>A resident services office to support staffing of resident service coordination, visiting health care professionals, or community services, which offices must ensure resident privacy and be of adequate size to accommodate the resident, a family member/support person, and the professional</t>
  </si>
  <si>
    <t>Well-lit signage with large lettering with building information for easy navigation (for visitors and residents) and unique features (e.g. colors) for each floor or wing of the building to aid in way-finding</t>
  </si>
  <si>
    <t>Central heating and cooling systems throughout the building (including apartments).  Projects in markets where market-rate senior housing commonly excludes air conditioning may install central heating only</t>
  </si>
  <si>
    <t>Within-unit doors between rooms (but not necessarily doors to utility closets or non-walk-in storage space) with a minimum width of 32 inches</t>
  </si>
  <si>
    <t>Lever door handles or other accessible hardware where hand-gripping is not required (not knobs)</t>
  </si>
  <si>
    <t>Door handles mounted no higher than 48 inches from floor</t>
  </si>
  <si>
    <t>D or U shaped handles (not knobs) on all cabinetry</t>
  </si>
  <si>
    <t>Faucets with lever handles in bathroom and kitchen</t>
  </si>
  <si>
    <t>Anti-scald valves on fixtures</t>
  </si>
  <si>
    <t>Slip-resistant flooring in bathrooms and kitchens</t>
  </si>
  <si>
    <t>Pre-installed Section 504 or ADA compliant grab bars in the showers and next to all toilets</t>
  </si>
  <si>
    <t>Lighting in shower areas</t>
  </si>
  <si>
    <t>Emergency 2-way call system in each unit</t>
  </si>
  <si>
    <t>Provide residents free open access to building Wi-Fi and internet in their apartments.</t>
  </si>
  <si>
    <t>Hallway light fixtures with output of at least 2700 lumens and fixtures that cast a diffuse light (reflected illumination on the wall or ceiling via a shade, not direct light).</t>
  </si>
  <si>
    <r>
      <t xml:space="preserve">Section 504 specified turning and access-to-fixtures requirements in </t>
    </r>
    <r>
      <rPr>
        <b/>
        <sz val="12"/>
        <color rgb="FF000000"/>
        <rFont val="Calibri"/>
        <family val="2"/>
        <scheme val="minor"/>
      </rPr>
      <t>all</t>
    </r>
    <r>
      <rPr>
        <sz val="12"/>
        <color rgb="FF000000"/>
        <rFont val="Calibri"/>
        <family val="2"/>
        <scheme val="minor"/>
      </rPr>
      <t xml:space="preserve"> baths and kitchens.</t>
    </r>
  </si>
  <si>
    <r>
      <t xml:space="preserve">Electric stoves in </t>
    </r>
    <r>
      <rPr>
        <b/>
        <sz val="12"/>
        <color theme="1"/>
        <rFont val="Calibri"/>
        <family val="2"/>
        <scheme val="minor"/>
      </rPr>
      <t>all</t>
    </r>
    <r>
      <rPr>
        <sz val="12"/>
        <color theme="1"/>
        <rFont val="Calibri"/>
        <family val="2"/>
        <scheme val="minor"/>
      </rPr>
      <t xml:space="preserve"> kitchens for easy and flexible decommissioning for residents with dementia.</t>
    </r>
  </si>
  <si>
    <r>
      <t xml:space="preserve">Task lighting on </t>
    </r>
    <r>
      <rPr>
        <b/>
        <sz val="12"/>
        <color theme="1"/>
        <rFont val="Calibri"/>
        <family val="2"/>
        <scheme val="minor"/>
      </rPr>
      <t>all</t>
    </r>
    <r>
      <rPr>
        <sz val="12"/>
        <color theme="1"/>
        <rFont val="Calibri"/>
        <family val="2"/>
        <scheme val="minor"/>
      </rPr>
      <t xml:space="preserve"> counter areas.</t>
    </r>
  </si>
  <si>
    <r>
      <t xml:space="preserve">Strobe light smoke detectors in </t>
    </r>
    <r>
      <rPr>
        <b/>
        <sz val="12"/>
        <color theme="1"/>
        <rFont val="Calibri"/>
        <family val="2"/>
        <scheme val="minor"/>
      </rPr>
      <t>all</t>
    </r>
    <r>
      <rPr>
        <sz val="12"/>
        <color theme="1"/>
        <rFont val="Calibri"/>
        <family val="2"/>
        <scheme val="minor"/>
      </rPr>
      <t xml:space="preserve"> units.</t>
    </r>
  </si>
  <si>
    <r>
      <t xml:space="preserve">In </t>
    </r>
    <r>
      <rPr>
        <b/>
        <sz val="12"/>
        <color theme="1"/>
        <rFont val="Calibri"/>
        <family val="2"/>
        <scheme val="minor"/>
      </rPr>
      <t>all</t>
    </r>
    <r>
      <rPr>
        <sz val="12"/>
        <color theme="1"/>
        <rFont val="Calibri"/>
        <family val="2"/>
        <scheme val="minor"/>
      </rPr>
      <t xml:space="preserve"> kitchens, removable base cabinets under the kitchen sink, cook top and a portion of the workspaces in order to accommodate seated residents.</t>
    </r>
  </si>
  <si>
    <r>
      <t xml:space="preserve">Cabinets in </t>
    </r>
    <r>
      <rPr>
        <b/>
        <sz val="12"/>
        <color theme="1"/>
        <rFont val="Calibri"/>
        <family val="2"/>
        <scheme val="minor"/>
      </rPr>
      <t>all</t>
    </r>
    <r>
      <rPr>
        <sz val="12"/>
        <color theme="1"/>
        <rFont val="Calibri"/>
        <family val="2"/>
        <scheme val="minor"/>
      </rPr>
      <t xml:space="preserve"> kitchens designed for easy reach, which can include any of the following: cabinets next to (rather than over) counters, over-counter cabinet mounts beginning approximately 13 inches above the countertop, under-counter cabinets having sliding shelves, and corner cabinets having a “lazy Susan”</t>
    </r>
  </si>
  <si>
    <r>
      <t xml:space="preserve">Side by side refrigerator/freezer or freezer on the bottom in </t>
    </r>
    <r>
      <rPr>
        <b/>
        <sz val="12"/>
        <color theme="1"/>
        <rFont val="Calibri"/>
        <family val="2"/>
        <scheme val="minor"/>
      </rPr>
      <t>all</t>
    </r>
    <r>
      <rPr>
        <sz val="12"/>
        <color theme="1"/>
        <rFont val="Calibri"/>
        <family val="2"/>
        <scheme val="minor"/>
      </rPr>
      <t xml:space="preserve"> kitchens.</t>
    </r>
  </si>
  <si>
    <r>
      <t xml:space="preserve">Separate cook top and wall oven in </t>
    </r>
    <r>
      <rPr>
        <b/>
        <sz val="12"/>
        <color theme="1"/>
        <rFont val="Calibri"/>
        <family val="2"/>
        <scheme val="minor"/>
      </rPr>
      <t>all</t>
    </r>
    <r>
      <rPr>
        <sz val="12"/>
        <color theme="1"/>
        <rFont val="Calibri"/>
        <family val="2"/>
        <scheme val="minor"/>
      </rPr>
      <t xml:space="preserve"> kitchens, with wall ovens located at counter height, adjacent to 18 linear inches of counter space with side-mounted hinges on the wall oven opening on the side which does not obstruct easy transfer from oven to counter.</t>
    </r>
  </si>
  <si>
    <r>
      <t xml:space="preserve">Showers in </t>
    </r>
    <r>
      <rPr>
        <b/>
        <sz val="12"/>
        <color rgb="FF000000"/>
        <rFont val="Calibri"/>
        <family val="2"/>
        <scheme val="minor"/>
      </rPr>
      <t>all</t>
    </r>
    <r>
      <rPr>
        <sz val="12"/>
        <color rgb="FF000000"/>
        <rFont val="Calibri"/>
        <family val="2"/>
        <scheme val="minor"/>
      </rPr>
      <t xml:space="preserve"> apartments (no tubs) with curbless entry, sloped to minimize splash outside the shower, and no smaller than 36” x 60” to accommodate resident plus caregiver or mobility device.  Shower water controls located where residents can reach them from a seated position, or ergonomic (e.g., lightweight) hand-held shower wand (with controls) with hook that can be reached from seated position.</t>
    </r>
  </si>
  <si>
    <r>
      <t xml:space="preserve">Comfort height toilet (approximately 18 inches high) in </t>
    </r>
    <r>
      <rPr>
        <b/>
        <sz val="12"/>
        <color rgb="FF000000"/>
        <rFont val="Calibri"/>
        <family val="2"/>
        <scheme val="minor"/>
      </rPr>
      <t>all</t>
    </r>
    <r>
      <rPr>
        <sz val="12"/>
        <color rgb="FF000000"/>
        <rFont val="Calibri"/>
        <family val="2"/>
        <scheme val="minor"/>
      </rPr>
      <t xml:space="preserve"> baths.</t>
    </r>
  </si>
  <si>
    <r>
      <t xml:space="preserve">Area inside the entrance door to </t>
    </r>
    <r>
      <rPr>
        <b/>
        <sz val="12"/>
        <color rgb="FF000000"/>
        <rFont val="Calibri"/>
        <family val="2"/>
        <scheme val="minor"/>
      </rPr>
      <t>all</t>
    </r>
    <r>
      <rPr>
        <sz val="12"/>
        <color rgb="FF000000"/>
        <rFont val="Calibri"/>
        <family val="2"/>
        <scheme val="minor"/>
      </rPr>
      <t xml:space="preserve"> units with a 60-inch diameter circular turning radius to permit maneuvering with a wheelchair or storage for walkers, scooters or other mobility devices.</t>
    </r>
  </si>
  <si>
    <t xml:space="preserve">Building is constructed to provide adequate space for wiring of MDF/IDF cable racks on each floor to accommodate current and future router needs for staff, service providers, and residents. Building also has sufficient routers to provide seamless connection from common spaces to apartments for assistive technology and for staff use of remote technology to manage tenant records, work orders, etc. when in an apartment. </t>
  </si>
  <si>
    <t xml:space="preserve">1. </t>
  </si>
  <si>
    <t xml:space="preserve">2. </t>
  </si>
  <si>
    <t xml:space="preserve">3. </t>
  </si>
  <si>
    <t xml:space="preserve">4. </t>
  </si>
  <si>
    <t xml:space="preserve">5. </t>
  </si>
  <si>
    <t>Project includes spaces designed to facilitate social interaction, such as a lobby or common living room with seating</t>
  </si>
  <si>
    <r>
      <rPr>
        <b/>
        <sz val="12"/>
        <color rgb="FF000000"/>
        <rFont val="Calibri"/>
        <family val="2"/>
        <scheme val="minor"/>
      </rPr>
      <t>All</t>
    </r>
    <r>
      <rPr>
        <sz val="12"/>
        <color rgb="FF000000"/>
        <rFont val="Calibri"/>
        <family val="2"/>
        <scheme val="minor"/>
      </rPr>
      <t xml:space="preserve"> bathroom sinks accommodate seated residents, with counter heights between 30 and 34 inches off the floor and either wall-hung sinks and cabinetry which is not under the sink or removable base cabinets under the sink.</t>
    </r>
  </si>
  <si>
    <t>`</t>
  </si>
  <si>
    <t>Preference Points</t>
  </si>
  <si>
    <t>Number of non-PRAC Units</t>
  </si>
  <si>
    <r>
      <rPr>
        <b/>
        <sz val="12"/>
        <color theme="0"/>
        <rFont val="Calibri"/>
        <family val="2"/>
        <scheme val="minor"/>
      </rPr>
      <t>Note:</t>
    </r>
    <r>
      <rPr>
        <sz val="12"/>
        <color theme="0"/>
        <rFont val="Calibri"/>
        <family val="2"/>
        <scheme val="minor"/>
      </rPr>
      <t xml:space="preserve"> The donated value of land is considered when calculating the leverage ratio; if you have a binding commitment, the donated value is considered in calculating the committed funds ratio. </t>
    </r>
  </si>
  <si>
    <r>
      <rPr>
        <b/>
        <sz val="12"/>
        <color theme="1"/>
        <rFont val="Calibri"/>
        <family val="2"/>
        <scheme val="minor"/>
      </rPr>
      <t>Note:</t>
    </r>
    <r>
      <rPr>
        <sz val="12"/>
        <color theme="1"/>
        <rFont val="Calibri"/>
        <family val="2"/>
        <scheme val="minor"/>
      </rPr>
      <t xml:space="preserve"> If "Yes" is selected for 2c, the surplus value of the donated land is added to this amount. </t>
    </r>
  </si>
  <si>
    <r>
      <rPr>
        <b/>
        <sz val="12"/>
        <color theme="0"/>
        <rFont val="Calibri (Body)"/>
      </rPr>
      <t xml:space="preserve">Note: </t>
    </r>
    <r>
      <rPr>
        <sz val="12"/>
        <color theme="0"/>
        <rFont val="Calibri (Body)"/>
      </rPr>
      <t>Maximum Capital Advance able to be requested for for 2-BRs is equal to the 1-BR amount. Applicant is responsible for cost of excess of the 1-BR Capital Advance amount.</t>
    </r>
  </si>
  <si>
    <t>Surplus value of donated land:</t>
  </si>
  <si>
    <t>Total committed funds:</t>
  </si>
  <si>
    <t>(Sources + surplus land value) - Capital Advance:</t>
  </si>
  <si>
    <t>Note: value must match sum of total units in Sections C and D.</t>
  </si>
  <si>
    <t>Project TDC Limit</t>
  </si>
  <si>
    <t>Reserves</t>
  </si>
  <si>
    <t>Development Fees</t>
  </si>
  <si>
    <t xml:space="preserve">Other </t>
  </si>
  <si>
    <t>2. Does your proposal require relocation of current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</si>
</sst>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000_);_(&quot;$&quot;* \(#,##0.0000\);_(&quot;$&quot;* &quot;-&quot;??_);_(@_)"/>
    <numFmt numFmtId="167" formatCode="&quot;$&quot;#,##0"/>
    <numFmt numFmtId="168" formatCode="&quot;$&quot;#,##0.00;\(&quot;$&quot;#,##0.00\)"/>
  </numFmts>
  <fonts count="57">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b/>
      <u val="singleAccounting"/>
      <sz val="12"/>
      <color theme="1"/>
      <name val="Calibri"/>
      <family val="2"/>
      <scheme val="minor"/>
    </font>
    <font>
      <sz val="11"/>
      <color rgb="FFFFFFFF"/>
      <name val="Calibri"/>
      <family val="2"/>
      <scheme val="minor"/>
    </font>
    <font>
      <sz val="11"/>
      <name val="Calibri"/>
      <family val="2"/>
      <scheme val="minor"/>
    </font>
    <font>
      <sz val="11"/>
      <color rgb="FF000000"/>
      <name val="Calibri"/>
      <family val="2"/>
      <scheme val="minor"/>
    </font>
    <font>
      <b/>
      <sz val="11"/>
      <name val="Calibri"/>
      <family val="2"/>
      <scheme val="minor"/>
    </font>
    <font>
      <sz val="10"/>
      <name val="Calibri"/>
      <family val="2"/>
      <scheme val="minor"/>
    </font>
    <font>
      <b/>
      <sz val="14"/>
      <name val="Calibri"/>
      <family val="2"/>
      <scheme val="minor"/>
    </font>
    <font>
      <sz val="14"/>
      <name val="Calibri"/>
      <family val="2"/>
      <scheme val="minor"/>
    </font>
    <font>
      <b/>
      <sz val="10"/>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b/>
      <sz val="11"/>
      <color theme="1"/>
      <name val="Calibri (Body)"/>
    </font>
    <font>
      <b/>
      <sz val="14"/>
      <color rgb="FF000000"/>
      <name val="Calibri"/>
      <family val="2"/>
      <scheme val="minor"/>
    </font>
    <font>
      <sz val="12"/>
      <name val="Calibri"/>
      <family val="2"/>
      <scheme val="minor"/>
    </font>
    <font>
      <b/>
      <sz val="12"/>
      <name val="Calibri"/>
      <family val="2"/>
      <scheme val="minor"/>
    </font>
    <font>
      <b/>
      <sz val="11"/>
      <color rgb="FFC00000"/>
      <name val="Calibri"/>
      <family val="2"/>
      <scheme val="minor"/>
    </font>
    <font>
      <b/>
      <sz val="12"/>
      <color theme="0"/>
      <name val="Calibri"/>
      <family val="2"/>
      <scheme val="minor"/>
    </font>
    <font>
      <b/>
      <sz val="12"/>
      <color rgb="FFC00000"/>
      <name val="Calibri"/>
      <family val="2"/>
      <scheme val="minor"/>
    </font>
    <font>
      <sz val="12"/>
      <color rgb="FF000000"/>
      <name val="Calibri"/>
      <family val="2"/>
      <scheme val="minor"/>
    </font>
    <font>
      <sz val="12"/>
      <color theme="1"/>
      <name val="Arial"/>
      <family val="2"/>
    </font>
    <font>
      <b/>
      <sz val="12"/>
      <color theme="1"/>
      <name val="Arial"/>
      <family val="2"/>
    </font>
    <font>
      <b/>
      <sz val="12"/>
      <color rgb="FFFF0000"/>
      <name val="Calibri"/>
      <family val="2"/>
      <scheme val="minor"/>
    </font>
    <font>
      <b/>
      <i/>
      <sz val="12"/>
      <color theme="1"/>
      <name val="Calibri"/>
      <family val="2"/>
      <scheme val="minor"/>
    </font>
    <font>
      <sz val="12"/>
      <color theme="0"/>
      <name val="Calibri"/>
      <family val="2"/>
      <scheme val="minor"/>
    </font>
    <font>
      <b/>
      <sz val="12"/>
      <color rgb="FF000000"/>
      <name val="Calibri"/>
      <family val="2"/>
      <scheme val="minor"/>
    </font>
    <font>
      <b/>
      <u val="singleAccounting"/>
      <sz val="12"/>
      <color rgb="FF000000"/>
      <name val="Calibri"/>
      <family val="2"/>
      <scheme val="minor"/>
    </font>
    <font>
      <sz val="12"/>
      <color rgb="FF000000"/>
      <name val="Times New Roman"/>
      <family val="1"/>
    </font>
    <font>
      <sz val="12"/>
      <color rgb="FF000000"/>
      <name val="Calibri"/>
      <family val="2"/>
    </font>
    <font>
      <sz val="12"/>
      <name val="Calibri (Body)"/>
    </font>
    <font>
      <b/>
      <u/>
      <sz val="12"/>
      <name val="Calibri"/>
      <family val="2"/>
      <scheme val="minor"/>
    </font>
    <font>
      <sz val="12"/>
      <color theme="0"/>
      <name val="Calibri (Body)"/>
    </font>
    <font>
      <sz val="12"/>
      <color rgb="FFFF0000"/>
      <name val="Calibri"/>
      <family val="2"/>
      <scheme val="minor"/>
    </font>
    <font>
      <i/>
      <sz val="12"/>
      <color theme="1"/>
      <name val="Calibri"/>
      <family val="2"/>
      <scheme val="minor"/>
    </font>
    <font>
      <i/>
      <sz val="12"/>
      <name val="Calibri (Body)"/>
    </font>
    <font>
      <sz val="11"/>
      <color theme="1"/>
      <name val="Calibri (Body)"/>
    </font>
    <font>
      <b/>
      <u/>
      <sz val="12"/>
      <color rgb="FF000000"/>
      <name val="Calibri"/>
      <family val="2"/>
      <scheme val="minor"/>
    </font>
    <font>
      <b/>
      <u/>
      <sz val="12"/>
      <color theme="1"/>
      <name val="Calibri"/>
      <family val="2"/>
      <scheme val="minor"/>
    </font>
    <font>
      <sz val="12"/>
      <color theme="1"/>
      <name val="Calibri (Body)"/>
    </font>
    <font>
      <b/>
      <sz val="18"/>
      <color theme="1"/>
      <name val="Calibri"/>
      <family val="2"/>
      <scheme val="minor"/>
    </font>
    <font>
      <b/>
      <sz val="12"/>
      <color indexed="8"/>
      <name val="Calibri (Body)"/>
    </font>
    <font>
      <sz val="12"/>
      <color indexed="8"/>
      <name val="Calibri (Body)"/>
    </font>
    <font>
      <sz val="12"/>
      <color rgb="FF000000"/>
      <name val="Calibri (Body)"/>
    </font>
    <font>
      <b/>
      <sz val="12"/>
      <name val="Calibri (Body)"/>
    </font>
    <font>
      <sz val="10"/>
      <color indexed="8"/>
      <name val="Arial"/>
      <family val="2"/>
    </font>
    <font>
      <sz val="11"/>
      <color indexed="8"/>
      <name val="Calibri"/>
      <family val="2"/>
    </font>
    <font>
      <i/>
      <sz val="12"/>
      <color rgb="FFFF0000"/>
      <name val="Calibri"/>
      <family val="2"/>
      <scheme val="minor"/>
    </font>
    <font>
      <u/>
      <sz val="12"/>
      <color theme="8" tint="-0.249977111117893"/>
      <name val="Calibri (Body)"/>
    </font>
    <font>
      <sz val="12"/>
      <color theme="8" tint="-0.249977111117893"/>
      <name val="Calibri (Body)"/>
    </font>
    <font>
      <b/>
      <sz val="12"/>
      <color theme="0"/>
      <name val="Calibri (Body)"/>
    </font>
    <font>
      <sz val="11"/>
      <color indexed="8"/>
      <name val="Calibri"/>
    </font>
  </fonts>
  <fills count="14">
    <fill>
      <patternFill patternType="none"/>
    </fill>
    <fill>
      <patternFill patternType="gray125"/>
    </fill>
    <fill>
      <patternFill patternType="solid">
        <fgColor theme="7"/>
        <bgColor indexed="64"/>
      </patternFill>
    </fill>
    <fill>
      <patternFill patternType="solid">
        <fgColor theme="2"/>
        <bgColor indexed="64"/>
      </patternFill>
    </fill>
    <fill>
      <patternFill patternType="solid">
        <fgColor rgb="FF44546A"/>
        <bgColor rgb="FF000000"/>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E7E6E6"/>
        <bgColor rgb="FF000000"/>
      </patternFill>
    </fill>
    <fill>
      <patternFill patternType="solid">
        <fgColor indexed="22"/>
        <bgColor indexed="0"/>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style="thin">
        <color indexed="64"/>
      </left>
      <right style="thin">
        <color indexed="64"/>
      </right>
      <top/>
      <bottom/>
      <diagonal/>
    </border>
    <border>
      <left/>
      <right style="medium">
        <color auto="1"/>
      </right>
      <top style="medium">
        <color auto="1"/>
      </top>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style="medium">
        <color auto="1"/>
      </left>
      <right/>
      <top style="thin">
        <color auto="1"/>
      </top>
      <bottom style="thin">
        <color auto="1"/>
      </bottom>
      <diagonal/>
    </border>
    <border>
      <left/>
      <right style="medium">
        <color indexed="64"/>
      </right>
      <top style="thin">
        <color auto="1"/>
      </top>
      <bottom style="thin">
        <color auto="1"/>
      </bottom>
      <diagonal/>
    </border>
    <border>
      <left style="medium">
        <color auto="1"/>
      </left>
      <right/>
      <top style="thin">
        <color auto="1"/>
      </top>
      <bottom/>
      <diagonal/>
    </border>
    <border>
      <left/>
      <right style="medium">
        <color indexed="64"/>
      </right>
      <top style="thin">
        <color auto="1"/>
      </top>
      <bottom/>
      <diagonal/>
    </border>
    <border>
      <left style="medium">
        <color auto="1"/>
      </left>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auto="1"/>
      </top>
      <bottom/>
      <diagonal/>
    </border>
    <border>
      <left/>
      <right/>
      <top style="medium">
        <color indexed="64"/>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auto="1"/>
      </bottom>
      <diagonal/>
    </border>
    <border>
      <left style="medium">
        <color auto="1"/>
      </left>
      <right style="medium">
        <color indexed="64"/>
      </right>
      <top style="thin">
        <color indexed="64"/>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7" fillId="0" borderId="0"/>
    <xf numFmtId="0" fontId="50" fillId="0" borderId="0"/>
  </cellStyleXfs>
  <cellXfs count="629">
    <xf numFmtId="0" fontId="0" fillId="0" borderId="0" xfId="0"/>
    <xf numFmtId="0" fontId="7" fillId="4" borderId="0" xfId="0" applyFont="1" applyFill="1" applyAlignment="1">
      <alignment wrapText="1"/>
    </xf>
    <xf numFmtId="0" fontId="8" fillId="0" borderId="0" xfId="0" applyFont="1" applyAlignment="1">
      <alignment wrapText="1"/>
    </xf>
    <xf numFmtId="49" fontId="9" fillId="0" borderId="0" xfId="0" applyNumberFormat="1" applyFont="1"/>
    <xf numFmtId="6" fontId="9" fillId="0" borderId="0" xfId="0" applyNumberFormat="1" applyFont="1"/>
    <xf numFmtId="0" fontId="9" fillId="0" borderId="0" xfId="0" applyFont="1"/>
    <xf numFmtId="165" fontId="9" fillId="0" borderId="0" xfId="0" applyNumberFormat="1" applyFont="1"/>
    <xf numFmtId="44" fontId="9" fillId="0" borderId="0" xfId="0" applyNumberFormat="1" applyFont="1"/>
    <xf numFmtId="0" fontId="17" fillId="6" borderId="0" xfId="4" applyFill="1"/>
    <xf numFmtId="0" fontId="9" fillId="0" borderId="20" xfId="0" applyFont="1" applyBorder="1" applyAlignment="1">
      <alignment wrapText="1"/>
    </xf>
    <xf numFmtId="0" fontId="9" fillId="0" borderId="21" xfId="0" applyFont="1" applyBorder="1" applyAlignment="1">
      <alignment wrapText="1"/>
    </xf>
    <xf numFmtId="49" fontId="8" fillId="0" borderId="0" xfId="0" applyNumberFormat="1" applyFont="1" applyAlignment="1">
      <alignment wrapText="1"/>
    </xf>
    <xf numFmtId="49" fontId="0" fillId="0" borderId="0" xfId="0" applyNumberFormat="1"/>
    <xf numFmtId="0" fontId="0" fillId="0" borderId="0" xfId="0" applyAlignment="1">
      <alignment wrapText="1"/>
    </xf>
    <xf numFmtId="0" fontId="17" fillId="6" borderId="1" xfId="4" applyFill="1" applyBorder="1"/>
    <xf numFmtId="0" fontId="17" fillId="6" borderId="2" xfId="4" applyFill="1" applyBorder="1"/>
    <xf numFmtId="0" fontId="17" fillId="6" borderId="23" xfId="4" applyFill="1" applyBorder="1"/>
    <xf numFmtId="0" fontId="17" fillId="6" borderId="6" xfId="4" applyFill="1" applyBorder="1"/>
    <xf numFmtId="0" fontId="17" fillId="6" borderId="7" xfId="4" applyFill="1" applyBorder="1"/>
    <xf numFmtId="0" fontId="17" fillId="6" borderId="8" xfId="4" applyFill="1" applyBorder="1"/>
    <xf numFmtId="0" fontId="17" fillId="6" borderId="24" xfId="4" applyFill="1" applyBorder="1"/>
    <xf numFmtId="0" fontId="3" fillId="7" borderId="15" xfId="4" applyFont="1" applyFill="1" applyBorder="1" applyAlignment="1">
      <alignment horizontal="center"/>
    </xf>
    <xf numFmtId="0" fontId="3" fillId="7" borderId="15" xfId="4" applyFont="1" applyFill="1" applyBorder="1"/>
    <xf numFmtId="0" fontId="1" fillId="6" borderId="0" xfId="4" applyFont="1" applyFill="1"/>
    <xf numFmtId="0" fontId="3" fillId="6" borderId="15" xfId="4" applyFont="1" applyFill="1" applyBorder="1" applyAlignment="1">
      <alignment horizontal="center"/>
    </xf>
    <xf numFmtId="0" fontId="0" fillId="0" borderId="0" xfId="0" applyProtection="1"/>
    <xf numFmtId="0" fontId="11" fillId="0" borderId="1" xfId="0" applyFont="1" applyBorder="1" applyProtection="1"/>
    <xf numFmtId="0" fontId="11" fillId="0" borderId="2" xfId="0" applyFont="1" applyBorder="1" applyProtection="1"/>
    <xf numFmtId="0" fontId="11" fillId="0" borderId="23" xfId="0" applyFont="1" applyBorder="1" applyProtection="1"/>
    <xf numFmtId="0" fontId="11" fillId="0" borderId="6" xfId="0" applyFont="1" applyBorder="1" applyProtection="1"/>
    <xf numFmtId="0" fontId="11" fillId="0" borderId="7" xfId="0" applyFont="1" applyBorder="1" applyProtection="1"/>
    <xf numFmtId="0" fontId="11" fillId="0" borderId="0" xfId="0" applyFont="1" applyBorder="1" applyProtection="1"/>
    <xf numFmtId="0" fontId="10" fillId="0" borderId="0" xfId="0" applyFont="1" applyBorder="1" applyProtection="1"/>
    <xf numFmtId="0" fontId="8" fillId="0" borderId="0" xfId="0" applyFont="1" applyBorder="1" applyProtection="1"/>
    <xf numFmtId="0" fontId="14" fillId="0" borderId="0" xfId="0" applyFont="1" applyBorder="1" applyProtection="1"/>
    <xf numFmtId="0" fontId="11" fillId="0" borderId="0" xfId="0" applyFont="1" applyBorder="1" applyAlignment="1" applyProtection="1">
      <alignment horizontal="left"/>
    </xf>
    <xf numFmtId="0" fontId="11" fillId="0" borderId="6" xfId="0" applyFont="1" applyFill="1" applyBorder="1" applyProtection="1"/>
    <xf numFmtId="0" fontId="10" fillId="0" borderId="0" xfId="0" applyFont="1" applyFill="1" applyBorder="1" applyProtection="1"/>
    <xf numFmtId="0" fontId="11" fillId="0" borderId="0" xfId="0" applyFont="1" applyFill="1" applyBorder="1" applyProtection="1"/>
    <xf numFmtId="0" fontId="11" fillId="0" borderId="0" xfId="0" applyFont="1" applyBorder="1" applyAlignment="1" applyProtection="1">
      <alignment horizontal="right"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0" fontId="11" fillId="0" borderId="0" xfId="0" applyFont="1" applyBorder="1" applyAlignment="1" applyProtection="1">
      <alignment vertical="center"/>
    </xf>
    <xf numFmtId="0" fontId="11" fillId="0" borderId="0" xfId="0" applyFont="1" applyBorder="1" applyAlignment="1" applyProtection="1">
      <alignment vertical="top" wrapText="1"/>
    </xf>
    <xf numFmtId="0" fontId="0" fillId="0" borderId="0" xfId="0" applyFill="1" applyProtection="1"/>
    <xf numFmtId="0" fontId="8" fillId="0" borderId="0" xfId="0" applyFont="1" applyFill="1" applyBorder="1" applyAlignment="1" applyProtection="1">
      <alignment vertical="top" wrapText="1"/>
    </xf>
    <xf numFmtId="0" fontId="0" fillId="0" borderId="0" xfId="0" applyAlignment="1" applyProtection="1">
      <alignment wrapText="1"/>
    </xf>
    <xf numFmtId="8" fontId="0" fillId="0" borderId="0" xfId="0" applyNumberFormat="1" applyProtection="1"/>
    <xf numFmtId="0" fontId="0" fillId="0" borderId="6" xfId="0" applyBorder="1" applyProtection="1"/>
    <xf numFmtId="0" fontId="0" fillId="0" borderId="0"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24" xfId="0" applyBorder="1" applyProtection="1"/>
    <xf numFmtId="0" fontId="25" fillId="0" borderId="0" xfId="0" applyFont="1" applyBorder="1" applyAlignment="1" applyProtection="1">
      <alignment horizontal="left"/>
    </xf>
    <xf numFmtId="0" fontId="0" fillId="0" borderId="1" xfId="0" applyBorder="1" applyProtection="1"/>
    <xf numFmtId="0" fontId="0" fillId="0" borderId="2" xfId="0" applyBorder="1" applyProtection="1"/>
    <xf numFmtId="0" fontId="0" fillId="0" borderId="23" xfId="0" applyBorder="1" applyProtection="1"/>
    <xf numFmtId="0" fontId="29" fillId="0" borderId="0" xfId="0" applyFont="1" applyBorder="1" applyProtection="1"/>
    <xf numFmtId="0" fontId="5" fillId="0" borderId="0" xfId="0" applyFont="1" applyBorder="1" applyAlignment="1" applyProtection="1">
      <alignment horizontal="center"/>
    </xf>
    <xf numFmtId="0" fontId="20" fillId="0" borderId="0" xfId="0" applyFont="1" applyBorder="1" applyAlignment="1" applyProtection="1">
      <alignment horizontal="left"/>
    </xf>
    <xf numFmtId="0" fontId="4" fillId="0" borderId="7" xfId="0" applyFont="1" applyBorder="1" applyAlignment="1" applyProtection="1">
      <alignment horizontal="center"/>
    </xf>
    <xf numFmtId="0" fontId="0" fillId="0" borderId="0" xfId="0" applyFill="1" applyAlignment="1" applyProtection="1">
      <alignment horizontal="left" vertical="center"/>
    </xf>
    <xf numFmtId="0" fontId="0" fillId="0" borderId="6" xfId="0" applyBorder="1" applyAlignment="1" applyProtection="1">
      <alignment horizontal="left" vertical="center"/>
    </xf>
    <xf numFmtId="0" fontId="29" fillId="0" borderId="0" xfId="0" applyFont="1" applyBorder="1" applyAlignment="1" applyProtection="1">
      <alignment horizontal="left" vertical="center"/>
    </xf>
    <xf numFmtId="0" fontId="0" fillId="0" borderId="0" xfId="0" applyBorder="1" applyAlignment="1" applyProtection="1">
      <alignment horizontal="left" vertical="center"/>
    </xf>
    <xf numFmtId="0" fontId="0" fillId="0" borderId="7" xfId="0" applyBorder="1" applyAlignment="1" applyProtection="1">
      <alignment horizontal="left" vertical="center"/>
    </xf>
    <xf numFmtId="0" fontId="0" fillId="0" borderId="0" xfId="0" applyAlignment="1" applyProtection="1">
      <alignment horizontal="left" vertical="center"/>
    </xf>
    <xf numFmtId="0" fontId="4" fillId="0" borderId="0" xfId="0" applyFont="1" applyBorder="1" applyProtection="1"/>
    <xf numFmtId="0" fontId="20" fillId="0" borderId="0" xfId="0" applyFont="1" applyBorder="1" applyProtection="1"/>
    <xf numFmtId="0" fontId="4" fillId="0" borderId="0" xfId="0" applyFont="1" applyBorder="1" applyAlignment="1" applyProtection="1">
      <alignment horizontal="right"/>
    </xf>
    <xf numFmtId="10" fontId="3" fillId="0" borderId="0" xfId="3" applyNumberFormat="1" applyFont="1" applyBorder="1" applyAlignment="1" applyProtection="1">
      <alignment horizontal="center"/>
    </xf>
    <xf numFmtId="0" fontId="0" fillId="0" borderId="0" xfId="0" applyFill="1" applyAlignment="1" applyProtection="1">
      <alignment wrapText="1"/>
    </xf>
    <xf numFmtId="0" fontId="4" fillId="10" borderId="5" xfId="0" applyFont="1" applyFill="1" applyBorder="1" applyProtection="1"/>
    <xf numFmtId="0" fontId="4" fillId="10" borderId="5" xfId="0" applyFont="1" applyFill="1" applyBorder="1" applyAlignment="1" applyProtection="1">
      <alignment horizontal="center"/>
    </xf>
    <xf numFmtId="0" fontId="0" fillId="0" borderId="5" xfId="0" applyBorder="1" applyProtection="1"/>
    <xf numFmtId="10" fontId="0" fillId="7" borderId="5" xfId="0" applyNumberFormat="1" applyFill="1" applyBorder="1" applyAlignment="1" applyProtection="1">
      <alignment horizontal="center"/>
    </xf>
    <xf numFmtId="0" fontId="0" fillId="7" borderId="5" xfId="0" applyFill="1" applyBorder="1" applyAlignment="1" applyProtection="1">
      <alignment horizontal="center"/>
    </xf>
    <xf numFmtId="0" fontId="0" fillId="0" borderId="7" xfId="0" applyBorder="1" applyAlignment="1" applyProtection="1"/>
    <xf numFmtId="0" fontId="0" fillId="0" borderId="5" xfId="0" applyFill="1" applyBorder="1" applyProtection="1"/>
    <xf numFmtId="0" fontId="0" fillId="7" borderId="5" xfId="0" applyNumberFormat="1" applyFill="1" applyBorder="1" applyAlignment="1" applyProtection="1">
      <alignment horizontal="center"/>
    </xf>
    <xf numFmtId="0" fontId="26" fillId="0" borderId="0" xfId="0" applyFont="1" applyProtection="1"/>
    <xf numFmtId="3" fontId="26" fillId="0" borderId="0" xfId="0" applyNumberFormat="1" applyFont="1" applyProtection="1"/>
    <xf numFmtId="0" fontId="27" fillId="0" borderId="0" xfId="0" applyFont="1" applyProtection="1"/>
    <xf numFmtId="0" fontId="0" fillId="2" borderId="5" xfId="0" applyFill="1" applyBorder="1" applyAlignment="1" applyProtection="1">
      <alignment horizontal="center" vertical="center"/>
      <protection locked="0"/>
    </xf>
    <xf numFmtId="0" fontId="9" fillId="0" borderId="2" xfId="0" applyFont="1" applyBorder="1" applyProtection="1"/>
    <xf numFmtId="0" fontId="9" fillId="0" borderId="23" xfId="0" applyFont="1" applyBorder="1" applyProtection="1"/>
    <xf numFmtId="0" fontId="4" fillId="0" borderId="0" xfId="0" applyFont="1" applyAlignment="1" applyProtection="1">
      <alignment horizontal="center"/>
    </xf>
    <xf numFmtId="0" fontId="9" fillId="0" borderId="0" xfId="0" applyFont="1" applyBorder="1" applyProtection="1"/>
    <xf numFmtId="0" fontId="9" fillId="0" borderId="7" xfId="0" applyFont="1" applyBorder="1" applyProtection="1"/>
    <xf numFmtId="0" fontId="25" fillId="0" borderId="0" xfId="0" applyFont="1" applyBorder="1" applyProtection="1"/>
    <xf numFmtId="0" fontId="25" fillId="0" borderId="7" xfId="0" applyFont="1" applyBorder="1" applyAlignment="1" applyProtection="1">
      <alignment horizontal="left"/>
    </xf>
    <xf numFmtId="0" fontId="25" fillId="0" borderId="0" xfId="0" applyFont="1" applyFill="1" applyBorder="1" applyAlignment="1" applyProtection="1">
      <alignment horizontal="left"/>
    </xf>
    <xf numFmtId="0" fontId="31" fillId="5" borderId="0" xfId="0" applyFont="1" applyFill="1" applyBorder="1" applyAlignment="1" applyProtection="1"/>
    <xf numFmtId="0" fontId="25" fillId="5" borderId="0" xfId="0" applyFont="1" applyFill="1" applyBorder="1" applyAlignment="1" applyProtection="1"/>
    <xf numFmtId="0" fontId="25" fillId="5" borderId="0" xfId="0" applyFont="1" applyFill="1" applyBorder="1" applyAlignment="1" applyProtection="1">
      <alignment horizontal="left"/>
    </xf>
    <xf numFmtId="0" fontId="30" fillId="0" borderId="0" xfId="0" applyFont="1" applyFill="1" applyBorder="1" applyAlignment="1" applyProtection="1">
      <alignment horizontal="left"/>
    </xf>
    <xf numFmtId="0" fontId="0" fillId="0" borderId="7" xfId="0" applyFont="1" applyBorder="1" applyProtection="1"/>
    <xf numFmtId="0" fontId="37" fillId="0" borderId="0" xfId="0" applyFont="1" applyFill="1" applyBorder="1" applyAlignment="1" applyProtection="1">
      <alignment horizontal="left"/>
    </xf>
    <xf numFmtId="0" fontId="30" fillId="0" borderId="0" xfId="0" applyFont="1" applyBorder="1" applyAlignment="1" applyProtection="1">
      <alignment horizontal="left" indent="1"/>
    </xf>
    <xf numFmtId="0" fontId="30" fillId="0" borderId="0" xfId="0" applyFont="1" applyBorder="1" applyAlignment="1" applyProtection="1">
      <alignment horizontal="left"/>
    </xf>
    <xf numFmtId="0" fontId="25" fillId="0" borderId="7" xfId="0" applyFont="1" applyBorder="1" applyAlignment="1" applyProtection="1"/>
    <xf numFmtId="0" fontId="0" fillId="7" borderId="5" xfId="0" applyFont="1" applyFill="1" applyBorder="1" applyAlignment="1" applyProtection="1">
      <alignment horizontal="center"/>
    </xf>
    <xf numFmtId="0" fontId="31" fillId="9" borderId="0" xfId="0" applyFont="1" applyFill="1" applyBorder="1" applyAlignment="1" applyProtection="1">
      <alignment horizontal="center"/>
    </xf>
    <xf numFmtId="0" fontId="25" fillId="9" borderId="0" xfId="0" applyFont="1" applyFill="1" applyBorder="1" applyAlignment="1" applyProtection="1">
      <alignment horizontal="center"/>
    </xf>
    <xf numFmtId="0" fontId="25" fillId="2" borderId="5" xfId="0" applyFont="1" applyFill="1" applyBorder="1" applyAlignment="1" applyProtection="1">
      <alignment horizontal="center"/>
      <protection locked="0"/>
    </xf>
    <xf numFmtId="0" fontId="25" fillId="0" borderId="0" xfId="0" applyFont="1" applyBorder="1" applyAlignment="1" applyProtection="1">
      <alignment horizontal="left"/>
      <protection locked="0"/>
    </xf>
    <xf numFmtId="0" fontId="9" fillId="0" borderId="0" xfId="0" applyFont="1" applyProtection="1"/>
    <xf numFmtId="0" fontId="9" fillId="0" borderId="7" xfId="0" applyFont="1" applyBorder="1" applyAlignment="1" applyProtection="1"/>
    <xf numFmtId="0" fontId="9" fillId="0" borderId="0" xfId="0" applyFont="1" applyBorder="1" applyAlignment="1" applyProtection="1"/>
    <xf numFmtId="0" fontId="9" fillId="0" borderId="0" xfId="0" applyFont="1" applyBorder="1" applyAlignment="1" applyProtection="1">
      <alignment horizontal="left"/>
    </xf>
    <xf numFmtId="0" fontId="31" fillId="0" borderId="0" xfId="0" applyFont="1" applyBorder="1" applyAlignment="1" applyProtection="1">
      <alignment horizontal="center"/>
    </xf>
    <xf numFmtId="0" fontId="31" fillId="5" borderId="0" xfId="0" applyFont="1" applyFill="1" applyBorder="1" applyAlignment="1" applyProtection="1">
      <alignment horizontal="center"/>
    </xf>
    <xf numFmtId="0" fontId="31" fillId="0" borderId="0" xfId="0" applyFont="1" applyFill="1" applyBorder="1" applyAlignment="1" applyProtection="1">
      <alignment horizontal="left"/>
    </xf>
    <xf numFmtId="0" fontId="31" fillId="0" borderId="0" xfId="0" applyFont="1" applyFill="1" applyBorder="1" applyAlignment="1" applyProtection="1">
      <alignment horizontal="center"/>
    </xf>
    <xf numFmtId="0" fontId="31" fillId="5" borderId="16" xfId="0" applyFont="1" applyFill="1" applyBorder="1" applyAlignment="1" applyProtection="1">
      <alignment horizontal="center"/>
    </xf>
    <xf numFmtId="0" fontId="25" fillId="0" borderId="0" xfId="0" applyFont="1" applyFill="1" applyBorder="1" applyAlignment="1" applyProtection="1">
      <alignment horizontal="center"/>
    </xf>
    <xf numFmtId="0" fontId="25" fillId="0" borderId="5" xfId="0" applyFont="1" applyFill="1" applyBorder="1" applyAlignment="1" applyProtection="1">
      <alignment horizontal="center"/>
    </xf>
    <xf numFmtId="0" fontId="25" fillId="0" borderId="0" xfId="0" applyFont="1" applyFill="1" applyBorder="1" applyAlignment="1" applyProtection="1"/>
    <xf numFmtId="165" fontId="25" fillId="0" borderId="0" xfId="2" applyNumberFormat="1" applyFont="1" applyFill="1" applyBorder="1" applyAlignment="1" applyProtection="1">
      <alignment horizontal="center"/>
    </xf>
    <xf numFmtId="165" fontId="25" fillId="0" borderId="0" xfId="2" applyNumberFormat="1" applyFont="1" applyBorder="1" applyAlignment="1" applyProtection="1">
      <alignment vertical="center"/>
    </xf>
    <xf numFmtId="0" fontId="25" fillId="0" borderId="0" xfId="0" applyFont="1" applyFill="1" applyBorder="1" applyProtection="1"/>
    <xf numFmtId="0" fontId="25" fillId="0" borderId="0" xfId="0" applyFont="1" applyBorder="1" applyAlignment="1" applyProtection="1">
      <alignment vertical="center"/>
    </xf>
    <xf numFmtId="165" fontId="20" fillId="0" borderId="0" xfId="2" applyNumberFormat="1" applyFont="1" applyFill="1" applyBorder="1" applyAlignment="1" applyProtection="1">
      <alignment vertical="center"/>
    </xf>
    <xf numFmtId="0" fontId="31" fillId="0" borderId="0" xfId="0" applyFont="1" applyFill="1" applyBorder="1" applyProtection="1"/>
    <xf numFmtId="165" fontId="32" fillId="0" borderId="0" xfId="0" applyNumberFormat="1" applyFont="1" applyFill="1" applyBorder="1" applyProtection="1"/>
    <xf numFmtId="0" fontId="31" fillId="0" borderId="0" xfId="0" applyFont="1" applyBorder="1" applyProtection="1"/>
    <xf numFmtId="165" fontId="32" fillId="0" borderId="0" xfId="0" applyNumberFormat="1" applyFont="1" applyBorder="1" applyProtection="1"/>
    <xf numFmtId="0" fontId="25" fillId="0" borderId="5" xfId="0" applyFont="1" applyBorder="1" applyAlignment="1" applyProtection="1">
      <alignment horizontal="center"/>
    </xf>
    <xf numFmtId="165" fontId="25" fillId="0" borderId="5" xfId="2" applyNumberFormat="1" applyFont="1" applyBorder="1" applyAlignment="1" applyProtection="1">
      <alignment horizontal="center"/>
    </xf>
    <xf numFmtId="165" fontId="25" fillId="6" borderId="0" xfId="0" applyNumberFormat="1" applyFont="1" applyFill="1" applyBorder="1" applyProtection="1"/>
    <xf numFmtId="0" fontId="25" fillId="0" borderId="15" xfId="0" applyFont="1" applyBorder="1" applyAlignment="1" applyProtection="1">
      <alignment horizontal="center"/>
    </xf>
    <xf numFmtId="165" fontId="25" fillId="0" borderId="15" xfId="2" applyNumberFormat="1" applyFont="1" applyBorder="1" applyAlignment="1" applyProtection="1">
      <alignment horizontal="center"/>
    </xf>
    <xf numFmtId="0" fontId="25" fillId="0" borderId="0" xfId="0" applyFont="1" applyBorder="1" applyAlignment="1" applyProtection="1">
      <alignment horizontal="center"/>
    </xf>
    <xf numFmtId="165" fontId="25" fillId="0" borderId="0" xfId="2" applyNumberFormat="1" applyFont="1" applyBorder="1" applyAlignment="1" applyProtection="1">
      <alignment horizontal="center"/>
    </xf>
    <xf numFmtId="165" fontId="25" fillId="0" borderId="0" xfId="0" applyNumberFormat="1" applyFont="1" applyBorder="1" applyProtection="1"/>
    <xf numFmtId="0" fontId="9" fillId="0" borderId="0" xfId="0" applyFont="1" applyBorder="1" applyAlignment="1" applyProtection="1">
      <alignment horizontal="center"/>
    </xf>
    <xf numFmtId="0" fontId="9" fillId="0" borderId="0" xfId="0" applyFont="1" applyFill="1" applyBorder="1" applyProtection="1"/>
    <xf numFmtId="0" fontId="9" fillId="0" borderId="0" xfId="0" applyFont="1" applyFill="1" applyBorder="1" applyAlignment="1" applyProtection="1">
      <alignment horizontal="center"/>
    </xf>
    <xf numFmtId="0" fontId="9" fillId="0" borderId="0" xfId="0" applyFont="1" applyFill="1" applyBorder="1" applyAlignment="1" applyProtection="1">
      <alignment vertical="center"/>
    </xf>
    <xf numFmtId="165" fontId="9" fillId="0" borderId="0" xfId="2" applyNumberFormat="1" applyFont="1" applyFill="1" applyBorder="1" applyAlignment="1" applyProtection="1">
      <alignment vertical="center"/>
    </xf>
    <xf numFmtId="165" fontId="9" fillId="0" borderId="0" xfId="0" applyNumberFormat="1" applyFont="1" applyFill="1" applyBorder="1" applyAlignment="1" applyProtection="1">
      <alignment vertical="center"/>
    </xf>
    <xf numFmtId="165" fontId="25" fillId="0" borderId="0" xfId="2" applyNumberFormat="1" applyFont="1" applyFill="1" applyBorder="1" applyAlignment="1" applyProtection="1">
      <alignment vertical="center"/>
    </xf>
    <xf numFmtId="0" fontId="30" fillId="0" borderId="0" xfId="0" applyFont="1" applyBorder="1" applyAlignment="1" applyProtection="1">
      <alignment horizontal="center"/>
    </xf>
    <xf numFmtId="44" fontId="25" fillId="0" borderId="0" xfId="0" applyNumberFormat="1" applyFont="1" applyBorder="1" applyProtection="1"/>
    <xf numFmtId="0" fontId="4" fillId="5" borderId="10" xfId="0" applyFont="1" applyFill="1" applyBorder="1" applyProtection="1"/>
    <xf numFmtId="0" fontId="4" fillId="5" borderId="16" xfId="0" applyFont="1" applyFill="1" applyBorder="1" applyProtection="1"/>
    <xf numFmtId="0" fontId="9" fillId="5" borderId="5" xfId="0" applyFont="1" applyFill="1" applyBorder="1" applyAlignment="1" applyProtection="1">
      <alignment horizontal="center"/>
    </xf>
    <xf numFmtId="0" fontId="20" fillId="0" borderId="5" xfId="0" applyFont="1" applyFill="1" applyBorder="1" applyAlignment="1" applyProtection="1">
      <alignment horizontal="center"/>
    </xf>
    <xf numFmtId="0" fontId="9" fillId="0" borderId="5" xfId="0" applyFont="1" applyBorder="1" applyProtection="1"/>
    <xf numFmtId="0" fontId="0" fillId="0" borderId="17" xfId="0" applyFont="1" applyBorder="1" applyAlignment="1" applyProtection="1">
      <alignment horizontal="left"/>
    </xf>
    <xf numFmtId="0" fontId="0" fillId="0" borderId="13" xfId="0" applyFont="1" applyBorder="1" applyAlignment="1" applyProtection="1">
      <alignment horizontal="left"/>
    </xf>
    <xf numFmtId="0" fontId="0" fillId="5" borderId="10" xfId="0" applyFont="1" applyFill="1" applyBorder="1" applyAlignment="1" applyProtection="1">
      <alignment horizontal="right"/>
    </xf>
    <xf numFmtId="0" fontId="0" fillId="5" borderId="16" xfId="0" applyFont="1" applyFill="1" applyBorder="1" applyAlignment="1" applyProtection="1">
      <alignment horizontal="right"/>
    </xf>
    <xf numFmtId="165" fontId="0" fillId="5" borderId="5" xfId="2" applyNumberFormat="1" applyFont="1" applyFill="1" applyBorder="1" applyProtection="1"/>
    <xf numFmtId="167" fontId="0" fillId="5" borderId="12" xfId="2" applyNumberFormat="1" applyFont="1" applyFill="1" applyBorder="1" applyProtection="1"/>
    <xf numFmtId="0" fontId="0" fillId="0" borderId="0" xfId="0" applyFont="1" applyFill="1" applyBorder="1" applyAlignment="1" applyProtection="1">
      <alignment horizontal="right"/>
    </xf>
    <xf numFmtId="166" fontId="0" fillId="0" borderId="0" xfId="2" applyNumberFormat="1" applyFont="1" applyFill="1" applyBorder="1" applyProtection="1"/>
    <xf numFmtId="44" fontId="0" fillId="0" borderId="0" xfId="2" applyFont="1" applyFill="1" applyBorder="1" applyProtection="1"/>
    <xf numFmtId="0" fontId="0" fillId="0" borderId="0" xfId="0" applyFont="1" applyBorder="1" applyProtection="1"/>
    <xf numFmtId="0" fontId="0" fillId="5" borderId="16" xfId="0" applyFont="1" applyFill="1" applyBorder="1" applyProtection="1"/>
    <xf numFmtId="0" fontId="0" fillId="0" borderId="18" xfId="0" applyFont="1" applyBorder="1" applyAlignment="1" applyProtection="1">
      <alignment horizontal="left"/>
    </xf>
    <xf numFmtId="0" fontId="0" fillId="0" borderId="14" xfId="0" applyFont="1" applyBorder="1" applyAlignment="1" applyProtection="1">
      <alignment horizontal="left"/>
    </xf>
    <xf numFmtId="0" fontId="0" fillId="5" borderId="10" xfId="0" applyFont="1" applyFill="1" applyBorder="1" applyProtection="1"/>
    <xf numFmtId="44" fontId="0" fillId="5" borderId="5" xfId="2" applyFont="1" applyFill="1" applyBorder="1" applyProtection="1"/>
    <xf numFmtId="0" fontId="0" fillId="5" borderId="16" xfId="0" applyFont="1" applyFill="1" applyBorder="1" applyAlignment="1" applyProtection="1">
      <alignment horizontal="center"/>
    </xf>
    <xf numFmtId="0" fontId="0" fillId="0" borderId="0" xfId="0" applyFont="1" applyFill="1" applyBorder="1" applyProtection="1"/>
    <xf numFmtId="0" fontId="0" fillId="0" borderId="0" xfId="0" applyFont="1" applyFill="1" applyBorder="1" applyAlignment="1" applyProtection="1">
      <alignment horizontal="left" wrapText="1" indent="1"/>
    </xf>
    <xf numFmtId="166" fontId="0" fillId="0" borderId="0" xfId="2" applyNumberFormat="1" applyFont="1" applyFill="1" applyBorder="1" applyAlignment="1" applyProtection="1">
      <alignment horizontal="center" vertical="center"/>
    </xf>
    <xf numFmtId="0" fontId="0" fillId="0" borderId="0" xfId="0" applyFont="1" applyFill="1" applyBorder="1" applyAlignment="1" applyProtection="1">
      <alignment horizontal="center" wrapText="1"/>
    </xf>
    <xf numFmtId="166" fontId="0" fillId="0" borderId="0" xfId="2" applyNumberFormat="1" applyFont="1" applyFill="1" applyBorder="1" applyAlignment="1" applyProtection="1">
      <alignment horizontal="center"/>
    </xf>
    <xf numFmtId="0" fontId="0" fillId="0" borderId="0" xfId="0" applyFont="1" applyFill="1" applyBorder="1" applyAlignment="1" applyProtection="1">
      <alignment horizontal="left"/>
    </xf>
    <xf numFmtId="0" fontId="30" fillId="0" borderId="0" xfId="0" applyFont="1" applyFill="1" applyBorder="1" applyAlignment="1" applyProtection="1">
      <alignment horizontal="left" indent="1"/>
    </xf>
    <xf numFmtId="0" fontId="0" fillId="0" borderId="0" xfId="0" applyFont="1" applyFill="1" applyBorder="1" applyAlignment="1" applyProtection="1">
      <alignment horizontal="left" wrapText="1" indent="2"/>
    </xf>
    <xf numFmtId="0" fontId="0" fillId="0" borderId="0" xfId="0" applyFont="1" applyFill="1" applyBorder="1" applyAlignment="1" applyProtection="1">
      <alignment horizontal="center" vertical="center"/>
    </xf>
    <xf numFmtId="0" fontId="31" fillId="5" borderId="0" xfId="0" applyFont="1" applyFill="1" applyBorder="1" applyAlignment="1" applyProtection="1">
      <alignment horizontal="left"/>
    </xf>
    <xf numFmtId="0" fontId="0" fillId="0" borderId="0" xfId="0" applyFont="1" applyFill="1" applyBorder="1" applyAlignment="1" applyProtection="1">
      <alignment horizontal="center"/>
    </xf>
    <xf numFmtId="0" fontId="0" fillId="0" borderId="11" xfId="0" applyFont="1" applyBorder="1" applyAlignment="1" applyProtection="1">
      <alignment horizontal="left" wrapText="1" indent="1"/>
    </xf>
    <xf numFmtId="0" fontId="4" fillId="10" borderId="10" xfId="0" applyFont="1" applyFill="1" applyBorder="1" applyProtection="1"/>
    <xf numFmtId="0" fontId="4" fillId="10" borderId="3" xfId="0" applyFont="1" applyFill="1" applyBorder="1" applyProtection="1"/>
    <xf numFmtId="0" fontId="4" fillId="10" borderId="16" xfId="0" applyFont="1" applyFill="1" applyBorder="1" applyAlignment="1" applyProtection="1">
      <alignment horizontal="center"/>
    </xf>
    <xf numFmtId="0" fontId="0" fillId="0" borderId="10" xfId="0" applyFont="1" applyBorder="1" applyProtection="1"/>
    <xf numFmtId="0" fontId="0" fillId="0" borderId="16" xfId="0" applyFont="1" applyBorder="1" applyProtection="1"/>
    <xf numFmtId="2" fontId="0" fillId="7" borderId="5" xfId="0" applyNumberFormat="1" applyFont="1" applyFill="1" applyBorder="1" applyAlignment="1" applyProtection="1">
      <alignment horizontal="center"/>
    </xf>
    <xf numFmtId="0" fontId="0" fillId="0" borderId="10" xfId="0" applyFont="1" applyFill="1" applyBorder="1" applyProtection="1"/>
    <xf numFmtId="0" fontId="0" fillId="0" borderId="12" xfId="0" applyFont="1" applyFill="1" applyBorder="1" applyProtection="1"/>
    <xf numFmtId="9" fontId="0" fillId="7" borderId="5" xfId="3" applyNumberFormat="1" applyFont="1" applyFill="1" applyBorder="1" applyAlignment="1" applyProtection="1">
      <alignment horizontal="center"/>
    </xf>
    <xf numFmtId="0" fontId="0" fillId="7" borderId="5" xfId="0" applyNumberFormat="1" applyFont="1" applyFill="1" applyBorder="1" applyAlignment="1" applyProtection="1">
      <alignment horizontal="center"/>
    </xf>
    <xf numFmtId="0" fontId="25" fillId="2" borderId="5" xfId="0" applyFont="1" applyFill="1" applyBorder="1" applyProtection="1">
      <protection locked="0"/>
    </xf>
    <xf numFmtId="0" fontId="25" fillId="2" borderId="5" xfId="0" applyFont="1" applyFill="1" applyBorder="1" applyAlignment="1" applyProtection="1">
      <alignment horizontal="center" vertical="center"/>
      <protection locked="0"/>
    </xf>
    <xf numFmtId="0" fontId="0" fillId="2" borderId="5" xfId="0" applyFont="1" applyFill="1" applyBorder="1" applyAlignment="1" applyProtection="1">
      <alignment horizontal="center"/>
      <protection locked="0"/>
    </xf>
    <xf numFmtId="44" fontId="0" fillId="2" borderId="5" xfId="2" applyFont="1" applyFill="1" applyBorder="1" applyProtection="1">
      <protection locked="0"/>
    </xf>
    <xf numFmtId="166" fontId="0" fillId="2" borderId="5" xfId="2" applyNumberFormat="1" applyFont="1" applyFill="1" applyBorder="1" applyAlignment="1" applyProtection="1">
      <alignment horizontal="center" vertical="center"/>
      <protection locked="0"/>
    </xf>
    <xf numFmtId="166" fontId="30" fillId="0" borderId="0" xfId="2" applyNumberFormat="1" applyFont="1" applyFill="1" applyBorder="1" applyAlignment="1" applyProtection="1">
      <alignment horizontal="center" vertical="center"/>
      <protection locked="0"/>
    </xf>
    <xf numFmtId="166" fontId="0" fillId="2" borderId="5" xfId="2" applyNumberFormat="1" applyFont="1" applyFill="1" applyBorder="1" applyAlignment="1" applyProtection="1">
      <alignment horizontal="center"/>
      <protection locked="0"/>
    </xf>
    <xf numFmtId="166" fontId="30" fillId="0" borderId="0" xfId="2" applyNumberFormat="1" applyFont="1" applyFill="1" applyBorder="1" applyAlignment="1" applyProtection="1">
      <alignment horizontal="center"/>
      <protection locked="0"/>
    </xf>
    <xf numFmtId="0" fontId="0" fillId="2" borderId="5" xfId="0" applyNumberFormat="1" applyFont="1" applyFill="1" applyBorder="1" applyAlignment="1" applyProtection="1">
      <alignment horizontal="center"/>
      <protection locked="0"/>
    </xf>
    <xf numFmtId="0" fontId="0" fillId="0" borderId="6" xfId="0" applyFill="1" applyBorder="1" applyProtection="1"/>
    <xf numFmtId="0" fontId="0" fillId="0" borderId="7" xfId="0" applyFill="1" applyBorder="1" applyProtection="1"/>
    <xf numFmtId="0" fontId="23" fillId="0" borderId="0" xfId="0" applyFont="1" applyBorder="1" applyAlignment="1" applyProtection="1">
      <alignment horizontal="center"/>
    </xf>
    <xf numFmtId="0" fontId="34" fillId="0" borderId="0" xfId="0" applyFont="1" applyBorder="1" applyAlignment="1" applyProtection="1">
      <alignment wrapText="1"/>
    </xf>
    <xf numFmtId="0" fontId="0" fillId="0" borderId="0" xfId="0" applyFont="1" applyBorder="1" applyAlignment="1" applyProtection="1">
      <alignment horizontal="center" vertical="center"/>
    </xf>
    <xf numFmtId="0" fontId="0" fillId="3" borderId="0" xfId="0" applyFont="1" applyFill="1" applyBorder="1" applyProtection="1"/>
    <xf numFmtId="0" fontId="34" fillId="0" borderId="0" xfId="0" applyFont="1" applyBorder="1" applyAlignment="1" applyProtection="1">
      <alignment horizontal="left" wrapText="1"/>
    </xf>
    <xf numFmtId="0" fontId="33" fillId="3" borderId="0" xfId="0" applyFont="1" applyFill="1" applyBorder="1" applyAlignment="1" applyProtection="1">
      <alignment wrapText="1"/>
    </xf>
    <xf numFmtId="0" fontId="33" fillId="0" borderId="0" xfId="0" applyFont="1" applyFill="1" applyBorder="1" applyAlignment="1" applyProtection="1">
      <alignment wrapText="1"/>
    </xf>
    <xf numFmtId="0" fontId="0" fillId="0" borderId="0" xfId="0" applyFont="1" applyBorder="1" applyAlignment="1" applyProtection="1">
      <alignment wrapText="1"/>
    </xf>
    <xf numFmtId="0" fontId="0" fillId="3" borderId="0" xfId="0" applyFont="1" applyFill="1" applyBorder="1" applyAlignment="1" applyProtection="1">
      <alignment wrapText="1"/>
    </xf>
    <xf numFmtId="0" fontId="0" fillId="0" borderId="0" xfId="0" applyFont="1" applyFill="1" applyBorder="1" applyAlignment="1" applyProtection="1">
      <alignment wrapText="1"/>
    </xf>
    <xf numFmtId="0" fontId="4" fillId="5" borderId="0" xfId="0" applyFont="1" applyFill="1" applyBorder="1" applyAlignment="1" applyProtection="1">
      <alignment horizontal="left"/>
    </xf>
    <xf numFmtId="0" fontId="0" fillId="0" borderId="23" xfId="0" applyFill="1" applyBorder="1" applyProtection="1"/>
    <xf numFmtId="0" fontId="16" fillId="0" borderId="7" xfId="0" applyFont="1" applyFill="1" applyBorder="1" applyAlignment="1" applyProtection="1">
      <alignment horizontal="left"/>
    </xf>
    <xf numFmtId="0" fontId="5" fillId="0" borderId="7" xfId="0" applyFont="1" applyFill="1" applyBorder="1" applyAlignment="1" applyProtection="1">
      <alignment horizontal="center"/>
    </xf>
    <xf numFmtId="0" fontId="9" fillId="0" borderId="7" xfId="0" applyFont="1" applyFill="1" applyBorder="1" applyAlignment="1" applyProtection="1"/>
    <xf numFmtId="0" fontId="8" fillId="0" borderId="7" xfId="0" applyFont="1" applyFill="1" applyBorder="1" applyAlignment="1" applyProtection="1"/>
    <xf numFmtId="0" fontId="8" fillId="0" borderId="0" xfId="0" applyFont="1" applyBorder="1" applyAlignment="1" applyProtection="1">
      <alignment horizontal="left"/>
    </xf>
    <xf numFmtId="0" fontId="8" fillId="0" borderId="0" xfId="0" applyFont="1" applyBorder="1" applyAlignment="1" applyProtection="1"/>
    <xf numFmtId="0" fontId="21" fillId="0" borderId="0" xfId="0" applyFont="1" applyBorder="1" applyAlignment="1" applyProtection="1">
      <alignment horizontal="left"/>
    </xf>
    <xf numFmtId="0" fontId="8" fillId="0" borderId="7" xfId="0" applyFont="1" applyBorder="1" applyAlignment="1" applyProtection="1"/>
    <xf numFmtId="0" fontId="10" fillId="0" borderId="0" xfId="0" applyFont="1" applyFill="1" applyBorder="1" applyAlignment="1" applyProtection="1">
      <alignment horizontal="center"/>
    </xf>
    <xf numFmtId="0" fontId="5" fillId="0" borderId="0" xfId="0" applyFont="1" applyBorder="1" applyAlignment="1" applyProtection="1">
      <alignment horizontal="left"/>
    </xf>
    <xf numFmtId="0" fontId="5" fillId="6" borderId="0" xfId="0" applyFont="1" applyFill="1" applyBorder="1" applyAlignment="1" applyProtection="1">
      <alignment horizontal="left"/>
    </xf>
    <xf numFmtId="0" fontId="5" fillId="6" borderId="0" xfId="0" applyFont="1" applyFill="1" applyBorder="1" applyAlignment="1" applyProtection="1">
      <alignment horizontal="center"/>
    </xf>
    <xf numFmtId="0" fontId="21" fillId="0" borderId="0" xfId="0" applyFont="1" applyFill="1" applyBorder="1" applyAlignment="1" applyProtection="1">
      <alignment horizontal="right"/>
    </xf>
    <xf numFmtId="0" fontId="22" fillId="0" borderId="0" xfId="0" applyFont="1" applyBorder="1" applyAlignment="1" applyProtection="1">
      <alignment horizontal="left"/>
    </xf>
    <xf numFmtId="0" fontId="15" fillId="0" borderId="0" xfId="0" applyFont="1" applyFill="1" applyBorder="1" applyAlignment="1" applyProtection="1"/>
    <xf numFmtId="0" fontId="18" fillId="0" borderId="7" xfId="0" applyFont="1" applyFill="1" applyBorder="1" applyAlignment="1" applyProtection="1">
      <alignment horizontal="center"/>
    </xf>
    <xf numFmtId="0" fontId="15" fillId="6" borderId="0" xfId="0" applyFont="1" applyFill="1" applyBorder="1" applyAlignment="1" applyProtection="1">
      <alignment horizontal="center" wrapText="1"/>
    </xf>
    <xf numFmtId="0" fontId="2" fillId="0" borderId="0" xfId="0" applyFont="1" applyProtection="1"/>
    <xf numFmtId="0" fontId="2" fillId="0" borderId="6" xfId="0" applyFont="1" applyBorder="1" applyProtection="1"/>
    <xf numFmtId="49" fontId="20" fillId="0" borderId="0" xfId="0" applyNumberFormat="1" applyFont="1" applyFill="1" applyBorder="1" applyAlignment="1" applyProtection="1"/>
    <xf numFmtId="0" fontId="5" fillId="0" borderId="0" xfId="0" applyFont="1" applyFill="1" applyBorder="1" applyAlignment="1" applyProtection="1">
      <alignment horizontal="center"/>
    </xf>
    <xf numFmtId="0" fontId="2" fillId="0" borderId="0" xfId="0" applyFont="1" applyFill="1" applyProtection="1"/>
    <xf numFmtId="0" fontId="2" fillId="0" borderId="6" xfId="0" applyFont="1" applyFill="1" applyBorder="1" applyProtection="1"/>
    <xf numFmtId="0" fontId="20" fillId="0" borderId="0" xfId="0" applyFont="1" applyFill="1" applyBorder="1" applyAlignment="1" applyProtection="1"/>
    <xf numFmtId="0" fontId="41" fillId="0" borderId="0" xfId="0" applyFont="1" applyFill="1" applyBorder="1" applyAlignment="1" applyProtection="1">
      <alignment horizontal="center"/>
    </xf>
    <xf numFmtId="0" fontId="0" fillId="0" borderId="0" xfId="0" applyFill="1" applyBorder="1" applyProtection="1"/>
    <xf numFmtId="0" fontId="21" fillId="3" borderId="0" xfId="0" applyFont="1" applyFill="1" applyBorder="1" applyAlignment="1" applyProtection="1"/>
    <xf numFmtId="0" fontId="20" fillId="0" borderId="0" xfId="0" applyFont="1" applyFill="1" applyBorder="1" applyAlignment="1" applyProtection="1">
      <alignment horizontal="left"/>
    </xf>
    <xf numFmtId="44" fontId="36" fillId="0" borderId="0" xfId="2" applyFont="1" applyFill="1" applyBorder="1" applyAlignment="1" applyProtection="1"/>
    <xf numFmtId="0" fontId="10" fillId="0" borderId="0" xfId="0" applyFont="1" applyFill="1" applyBorder="1" applyAlignment="1" applyProtection="1"/>
    <xf numFmtId="0" fontId="2" fillId="0" borderId="0" xfId="0" applyFont="1" applyFill="1" applyBorder="1" applyAlignment="1" applyProtection="1">
      <alignment horizontal="center"/>
    </xf>
    <xf numFmtId="44" fontId="8" fillId="0" borderId="0" xfId="2" applyFont="1" applyFill="1" applyBorder="1" applyAlignment="1" applyProtection="1"/>
    <xf numFmtId="44" fontId="10" fillId="0" borderId="0" xfId="2" applyFont="1" applyFill="1" applyBorder="1" applyAlignment="1" applyProtection="1"/>
    <xf numFmtId="44" fontId="10" fillId="0" borderId="0" xfId="2" applyFont="1" applyFill="1" applyBorder="1" applyAlignment="1" applyProtection="1">
      <alignment horizontal="center"/>
    </xf>
    <xf numFmtId="0" fontId="4" fillId="0" borderId="0" xfId="0" applyFont="1" applyFill="1" applyBorder="1" applyAlignment="1" applyProtection="1">
      <alignment horizontal="center"/>
    </xf>
    <xf numFmtId="0" fontId="4" fillId="0" borderId="7" xfId="0" applyFont="1" applyFill="1" applyBorder="1" applyAlignment="1" applyProtection="1">
      <alignment horizontal="center"/>
    </xf>
    <xf numFmtId="0" fontId="0" fillId="0" borderId="7" xfId="0" applyFont="1" applyFill="1" applyBorder="1" applyAlignment="1" applyProtection="1">
      <alignment horizontal="center"/>
    </xf>
    <xf numFmtId="0" fontId="28" fillId="0" borderId="0" xfId="0" applyFont="1" applyFill="1" applyBorder="1" applyProtection="1"/>
    <xf numFmtId="164" fontId="31" fillId="0" borderId="0" xfId="0" applyNumberFormat="1" applyFont="1" applyFill="1" applyBorder="1" applyProtection="1"/>
    <xf numFmtId="44" fontId="32" fillId="0" borderId="0" xfId="0" applyNumberFormat="1" applyFont="1" applyFill="1" applyBorder="1" applyProtection="1"/>
    <xf numFmtId="164" fontId="4" fillId="0" borderId="0" xfId="1" applyNumberFormat="1" applyFont="1" applyFill="1" applyBorder="1" applyProtection="1"/>
    <xf numFmtId="44" fontId="6" fillId="0" borderId="0" xfId="0" applyNumberFormat="1" applyFont="1" applyFill="1" applyBorder="1" applyProtection="1"/>
    <xf numFmtId="44" fontId="6" fillId="0" borderId="7" xfId="0" applyNumberFormat="1" applyFont="1" applyFill="1" applyBorder="1" applyProtection="1"/>
    <xf numFmtId="0" fontId="4" fillId="0" borderId="0" xfId="0" applyFont="1" applyFill="1" applyBorder="1" applyProtection="1"/>
    <xf numFmtId="165" fontId="0" fillId="0" borderId="0" xfId="2" applyNumberFormat="1" applyFont="1" applyProtection="1"/>
    <xf numFmtId="0" fontId="0" fillId="0" borderId="2" xfId="0" applyFill="1" applyBorder="1" applyProtection="1"/>
    <xf numFmtId="0" fontId="9" fillId="0" borderId="0" xfId="0" applyFont="1" applyFill="1" applyBorder="1" applyAlignment="1" applyProtection="1"/>
    <xf numFmtId="0" fontId="8" fillId="0" borderId="0" xfId="0" applyFont="1" applyFill="1" applyBorder="1" applyAlignment="1" applyProtection="1"/>
    <xf numFmtId="0" fontId="4" fillId="0" borderId="0" xfId="0" applyFont="1" applyFill="1" applyBorder="1" applyAlignment="1" applyProtection="1">
      <alignment horizontal="left"/>
    </xf>
    <xf numFmtId="9" fontId="20" fillId="0" borderId="0" xfId="0" applyNumberFormat="1" applyFont="1" applyFill="1" applyBorder="1" applyProtection="1"/>
    <xf numFmtId="0" fontId="21" fillId="0" borderId="0" xfId="0" applyFont="1" applyFill="1" applyBorder="1" applyAlignment="1" applyProtection="1">
      <alignment horizontal="center"/>
    </xf>
    <xf numFmtId="0" fontId="0" fillId="0" borderId="0" xfId="0" applyFont="1" applyBorder="1" applyAlignment="1" applyProtection="1">
      <alignment horizontal="left" indent="1"/>
    </xf>
    <xf numFmtId="44" fontId="20" fillId="0" borderId="0" xfId="0" applyNumberFormat="1" applyFont="1" applyFill="1" applyBorder="1" applyProtection="1"/>
    <xf numFmtId="9" fontId="0" fillId="2" borderId="5" xfId="3" applyFont="1" applyFill="1" applyBorder="1" applyProtection="1">
      <protection locked="0"/>
    </xf>
    <xf numFmtId="0" fontId="30" fillId="0" borderId="0" xfId="0" applyFont="1" applyBorder="1" applyAlignment="1" applyProtection="1">
      <alignment horizontal="center"/>
    </xf>
    <xf numFmtId="0" fontId="30" fillId="0" borderId="0" xfId="0" applyFont="1" applyBorder="1" applyAlignment="1" applyProtection="1">
      <alignment horizontal="left" indent="2"/>
    </xf>
    <xf numFmtId="0" fontId="20" fillId="0" borderId="0" xfId="0" applyFont="1" applyBorder="1" applyAlignment="1" applyProtection="1">
      <alignment horizontal="left" indent="2"/>
    </xf>
    <xf numFmtId="49" fontId="37" fillId="0" borderId="0" xfId="0" applyNumberFormat="1" applyFont="1" applyBorder="1" applyAlignment="1" applyProtection="1">
      <alignment horizontal="left" indent="3"/>
      <protection locked="0"/>
    </xf>
    <xf numFmtId="49" fontId="20" fillId="0" borderId="0" xfId="0" applyNumberFormat="1" applyFont="1" applyBorder="1" applyAlignment="1" applyProtection="1">
      <alignment horizontal="left" indent="3"/>
    </xf>
    <xf numFmtId="49" fontId="30" fillId="0" borderId="0" xfId="0" applyNumberFormat="1" applyFont="1" applyBorder="1" applyAlignment="1" applyProtection="1">
      <alignment horizontal="left" indent="3"/>
      <protection locked="0"/>
    </xf>
    <xf numFmtId="49" fontId="30" fillId="6" borderId="0" xfId="0" applyNumberFormat="1" applyFont="1" applyFill="1" applyBorder="1" applyAlignment="1" applyProtection="1">
      <alignment horizontal="left" indent="3"/>
      <protection locked="0"/>
    </xf>
    <xf numFmtId="1" fontId="25" fillId="0" borderId="0" xfId="0" applyNumberFormat="1" applyFont="1" applyBorder="1" applyAlignment="1" applyProtection="1">
      <alignment horizontal="left"/>
    </xf>
    <xf numFmtId="0" fontId="17" fillId="6" borderId="9" xfId="4" applyFill="1" applyBorder="1"/>
    <xf numFmtId="0" fontId="0" fillId="6" borderId="0" xfId="0" applyFill="1" applyBorder="1" applyAlignment="1" applyProtection="1">
      <alignment horizontal="center"/>
      <protection locked="0"/>
    </xf>
    <xf numFmtId="0" fontId="0" fillId="6" borderId="0" xfId="0" applyFill="1" applyBorder="1" applyProtection="1"/>
    <xf numFmtId="0" fontId="0" fillId="6" borderId="0" xfId="0" applyFill="1" applyBorder="1" applyAlignment="1" applyProtection="1">
      <alignment horizontal="center" vertical="center"/>
      <protection locked="0"/>
    </xf>
    <xf numFmtId="44" fontId="0" fillId="6" borderId="0" xfId="2" applyFont="1" applyFill="1" applyBorder="1" applyAlignment="1" applyProtection="1">
      <alignment horizontal="center"/>
      <protection locked="0"/>
    </xf>
    <xf numFmtId="164" fontId="0" fillId="6" borderId="0" xfId="1" applyNumberFormat="1" applyFont="1" applyFill="1" applyBorder="1" applyAlignment="1" applyProtection="1">
      <alignment horizontal="center"/>
      <protection locked="0"/>
    </xf>
    <xf numFmtId="0" fontId="19" fillId="6" borderId="7" xfId="0" applyFont="1" applyFill="1" applyBorder="1" applyAlignment="1" applyProtection="1">
      <alignment horizontal="left"/>
    </xf>
    <xf numFmtId="0" fontId="31" fillId="10" borderId="0" xfId="0" applyFont="1" applyFill="1" applyBorder="1" applyAlignment="1" applyProtection="1">
      <alignment horizontal="center" wrapText="1"/>
    </xf>
    <xf numFmtId="0" fontId="25" fillId="6" borderId="7" xfId="0" applyFont="1" applyFill="1" applyBorder="1" applyAlignment="1" applyProtection="1">
      <alignment horizontal="left"/>
    </xf>
    <xf numFmtId="0" fontId="25" fillId="6" borderId="0" xfId="0" applyFont="1" applyFill="1" applyBorder="1" applyAlignment="1" applyProtection="1"/>
    <xf numFmtId="0" fontId="0" fillId="6" borderId="0" xfId="0" applyFont="1" applyFill="1" applyBorder="1" applyProtection="1"/>
    <xf numFmtId="0" fontId="0" fillId="0" borderId="0" xfId="0" applyFont="1" applyBorder="1" applyAlignment="1" applyProtection="1"/>
    <xf numFmtId="0" fontId="35" fillId="0" borderId="5" xfId="0" applyFont="1" applyFill="1" applyBorder="1" applyAlignment="1" applyProtection="1">
      <alignment horizontal="center" wrapText="1"/>
    </xf>
    <xf numFmtId="0" fontId="0" fillId="2" borderId="5" xfId="0" applyFont="1" applyFill="1" applyBorder="1" applyAlignment="1" applyProtection="1">
      <alignment wrapText="1"/>
      <protection locked="0"/>
    </xf>
    <xf numFmtId="0" fontId="0" fillId="2" borderId="5" xfId="0" applyFont="1" applyFill="1" applyBorder="1" applyAlignment="1" applyProtection="1">
      <alignment vertical="center" wrapText="1"/>
      <protection locked="0"/>
    </xf>
    <xf numFmtId="0" fontId="9" fillId="2" borderId="5" xfId="0" applyFont="1" applyFill="1" applyBorder="1" applyAlignment="1" applyProtection="1">
      <alignment wrapText="1"/>
      <protection locked="0"/>
    </xf>
    <xf numFmtId="0" fontId="0" fillId="5" borderId="10" xfId="0" applyFont="1" applyFill="1" applyBorder="1" applyAlignment="1" applyProtection="1">
      <alignment horizontal="left"/>
    </xf>
    <xf numFmtId="0" fontId="42" fillId="0" borderId="0" xfId="0" applyFont="1" applyFill="1" applyBorder="1" applyProtection="1"/>
    <xf numFmtId="0" fontId="43" fillId="0" borderId="0" xfId="0" applyFont="1" applyBorder="1" applyProtection="1"/>
    <xf numFmtId="0" fontId="23" fillId="0" borderId="0" xfId="0" applyFont="1" applyFill="1" applyBorder="1" applyAlignment="1" applyProtection="1">
      <alignment horizontal="center"/>
    </xf>
    <xf numFmtId="0" fontId="0" fillId="0" borderId="0" xfId="0" applyFont="1" applyFill="1" applyBorder="1" applyAlignment="1" applyProtection="1">
      <alignment horizontal="center" vertical="top" wrapText="1"/>
    </xf>
    <xf numFmtId="0" fontId="0" fillId="5" borderId="5" xfId="0" applyFont="1" applyFill="1" applyBorder="1" applyAlignment="1" applyProtection="1">
      <alignment horizontal="center"/>
    </xf>
    <xf numFmtId="44" fontId="4" fillId="0" borderId="7" xfId="2" applyFont="1" applyFill="1" applyBorder="1" applyProtection="1"/>
    <xf numFmtId="0" fontId="31" fillId="10" borderId="0" xfId="0" applyFont="1" applyFill="1" applyBorder="1" applyAlignment="1" applyProtection="1">
      <alignment horizontal="center" vertical="center"/>
    </xf>
    <xf numFmtId="0" fontId="0" fillId="0" borderId="5" xfId="0" applyFont="1" applyBorder="1" applyProtection="1"/>
    <xf numFmtId="0" fontId="0" fillId="7" borderId="5" xfId="0" applyFont="1" applyFill="1" applyBorder="1" applyProtection="1"/>
    <xf numFmtId="1" fontId="0" fillId="7" borderId="5" xfId="0" applyNumberFormat="1" applyFont="1" applyFill="1" applyBorder="1" applyAlignment="1" applyProtection="1">
      <alignment horizontal="center"/>
    </xf>
    <xf numFmtId="0" fontId="0" fillId="2" borderId="5" xfId="0" applyFont="1" applyFill="1" applyBorder="1" applyProtection="1">
      <protection locked="0"/>
    </xf>
    <xf numFmtId="0" fontId="0" fillId="2" borderId="5" xfId="0" applyFont="1" applyFill="1" applyBorder="1" applyAlignment="1" applyProtection="1">
      <protection locked="0"/>
    </xf>
    <xf numFmtId="0" fontId="4" fillId="5" borderId="0" xfId="0" applyFont="1" applyFill="1" applyBorder="1" applyProtection="1"/>
    <xf numFmtId="0" fontId="0" fillId="5" borderId="0" xfId="0" applyFill="1" applyBorder="1" applyProtection="1"/>
    <xf numFmtId="44" fontId="45" fillId="0" borderId="0" xfId="2" applyFont="1" applyFill="1" applyBorder="1" applyAlignment="1" applyProtection="1">
      <alignment horizontal="center" vertical="center"/>
    </xf>
    <xf numFmtId="0" fontId="0" fillId="2" borderId="5" xfId="2" applyNumberFormat="1" applyFont="1" applyFill="1" applyBorder="1" applyAlignment="1" applyProtection="1">
      <alignment horizontal="center"/>
      <protection locked="0"/>
    </xf>
    <xf numFmtId="0" fontId="0" fillId="2" borderId="5" xfId="2" applyNumberFormat="1" applyFont="1" applyFill="1" applyBorder="1" applyProtection="1">
      <protection locked="0"/>
    </xf>
    <xf numFmtId="164" fontId="0" fillId="2" borderId="5" xfId="1" applyNumberFormat="1" applyFont="1" applyFill="1" applyBorder="1" applyProtection="1">
      <protection locked="0"/>
    </xf>
    <xf numFmtId="164" fontId="0" fillId="0" borderId="5" xfId="1" applyNumberFormat="1" applyFont="1" applyFill="1" applyBorder="1" applyProtection="1"/>
    <xf numFmtId="44" fontId="0" fillId="0" borderId="5" xfId="2" applyFont="1" applyFill="1" applyBorder="1" applyProtection="1"/>
    <xf numFmtId="44" fontId="0" fillId="0" borderId="5" xfId="2" applyNumberFormat="1" applyFont="1" applyFill="1" applyBorder="1" applyProtection="1"/>
    <xf numFmtId="0" fontId="25" fillId="2" borderId="5" xfId="0" applyFont="1" applyFill="1" applyBorder="1" applyAlignment="1" applyProtection="1">
      <protection locked="0"/>
    </xf>
    <xf numFmtId="0" fontId="25" fillId="2" borderId="5" xfId="0" applyFont="1" applyFill="1" applyBorder="1" applyAlignment="1" applyProtection="1">
      <alignment horizontal="left"/>
      <protection locked="0"/>
    </xf>
    <xf numFmtId="1" fontId="25" fillId="2" borderId="5" xfId="0" applyNumberFormat="1" applyFont="1" applyFill="1" applyBorder="1" applyAlignment="1" applyProtection="1">
      <alignment horizontal="left"/>
      <protection locked="0"/>
    </xf>
    <xf numFmtId="0" fontId="0" fillId="0" borderId="5" xfId="0" applyFont="1" applyFill="1" applyBorder="1" applyProtection="1"/>
    <xf numFmtId="0" fontId="20" fillId="0" borderId="5" xfId="0" applyFont="1" applyFill="1" applyBorder="1" applyProtection="1"/>
    <xf numFmtId="0" fontId="20" fillId="7" borderId="5" xfId="0" applyFont="1" applyFill="1" applyBorder="1" applyAlignment="1" applyProtection="1">
      <alignment horizontal="center"/>
    </xf>
    <xf numFmtId="0" fontId="20" fillId="11" borderId="5" xfId="0" applyFont="1" applyFill="1" applyBorder="1" applyAlignment="1" applyProtection="1">
      <alignment horizontal="right"/>
      <protection locked="0"/>
    </xf>
    <xf numFmtId="0" fontId="20" fillId="2" borderId="5" xfId="0" applyFont="1" applyFill="1" applyBorder="1" applyAlignment="1" applyProtection="1">
      <protection locked="0"/>
    </xf>
    <xf numFmtId="0" fontId="44" fillId="0" borderId="1" xfId="0" applyFont="1" applyBorder="1" applyAlignment="1" applyProtection="1">
      <alignment horizontal="center"/>
    </xf>
    <xf numFmtId="0" fontId="44" fillId="0" borderId="2" xfId="0" applyFont="1" applyBorder="1" applyAlignment="1" applyProtection="1">
      <alignment horizontal="center"/>
    </xf>
    <xf numFmtId="0" fontId="44" fillId="0" borderId="23" xfId="0" applyFont="1" applyBorder="1" applyAlignment="1" applyProtection="1">
      <alignment horizontal="center"/>
    </xf>
    <xf numFmtId="0" fontId="47" fillId="0" borderId="6" xfId="0" applyFont="1" applyBorder="1" applyAlignment="1" applyProtection="1"/>
    <xf numFmtId="0" fontId="47" fillId="0" borderId="0" xfId="0" applyFont="1" applyAlignment="1" applyProtection="1"/>
    <xf numFmtId="165" fontId="47" fillId="0" borderId="35" xfId="2" applyNumberFormat="1" applyFont="1" applyFill="1" applyBorder="1" applyAlignment="1" applyProtection="1">
      <alignment horizontal="center"/>
    </xf>
    <xf numFmtId="165" fontId="47" fillId="0" borderId="39" xfId="2" applyNumberFormat="1" applyFont="1" applyFill="1" applyBorder="1" applyAlignment="1" applyProtection="1"/>
    <xf numFmtId="165" fontId="47" fillId="0" borderId="31" xfId="2" applyNumberFormat="1" applyFont="1" applyFill="1" applyBorder="1" applyAlignment="1" applyProtection="1">
      <alignment horizontal="center"/>
    </xf>
    <xf numFmtId="44" fontId="47" fillId="0" borderId="3" xfId="0" applyNumberFormat="1" applyFont="1" applyFill="1" applyBorder="1" applyAlignment="1" applyProtection="1"/>
    <xf numFmtId="165" fontId="44" fillId="0" borderId="32" xfId="0" applyNumberFormat="1" applyFont="1" applyFill="1" applyBorder="1" applyProtection="1"/>
    <xf numFmtId="165" fontId="44" fillId="0" borderId="36" xfId="0" applyNumberFormat="1" applyFont="1" applyFill="1" applyBorder="1" applyProtection="1"/>
    <xf numFmtId="165" fontId="44" fillId="0" borderId="37" xfId="0" applyNumberFormat="1" applyFont="1" applyFill="1" applyBorder="1" applyProtection="1"/>
    <xf numFmtId="165" fontId="47" fillId="0" borderId="36" xfId="0" applyNumberFormat="1" applyFont="1" applyFill="1" applyBorder="1" applyAlignment="1" applyProtection="1">
      <alignment horizontal="center"/>
    </xf>
    <xf numFmtId="2" fontId="47" fillId="0" borderId="0" xfId="0" applyNumberFormat="1" applyFont="1" applyFill="1" applyBorder="1" applyAlignment="1" applyProtection="1"/>
    <xf numFmtId="9" fontId="3" fillId="0" borderId="0" xfId="3" applyFont="1" applyFill="1" applyBorder="1" applyProtection="1">
      <protection locked="0"/>
    </xf>
    <xf numFmtId="9" fontId="0" fillId="0" borderId="0" xfId="3" applyFont="1" applyFill="1" applyBorder="1" applyProtection="1">
      <protection locked="0"/>
    </xf>
    <xf numFmtId="165" fontId="44" fillId="0" borderId="36" xfId="2" applyNumberFormat="1" applyFont="1" applyFill="1" applyBorder="1" applyProtection="1"/>
    <xf numFmtId="165" fontId="44" fillId="0" borderId="3" xfId="0" applyNumberFormat="1" applyFont="1" applyFill="1" applyBorder="1" applyProtection="1"/>
    <xf numFmtId="165" fontId="6" fillId="0" borderId="0" xfId="2" applyNumberFormat="1" applyFont="1" applyBorder="1" applyProtection="1"/>
    <xf numFmtId="0" fontId="9" fillId="0" borderId="1" xfId="0" applyFont="1" applyBorder="1" applyProtection="1"/>
    <xf numFmtId="0" fontId="9" fillId="0" borderId="6" xfId="0" applyFont="1" applyBorder="1" applyProtection="1"/>
    <xf numFmtId="0" fontId="25" fillId="0" borderId="6" xfId="0" applyFont="1" applyBorder="1" applyProtection="1"/>
    <xf numFmtId="0" fontId="0" fillId="0" borderId="6" xfId="0" applyFont="1" applyBorder="1" applyProtection="1"/>
    <xf numFmtId="0" fontId="19" fillId="0" borderId="6" xfId="0" applyFont="1" applyFill="1" applyBorder="1" applyAlignment="1" applyProtection="1">
      <alignment wrapText="1"/>
    </xf>
    <xf numFmtId="44" fontId="9" fillId="0" borderId="0" xfId="0" applyNumberFormat="1" applyFont="1" applyProtection="1"/>
    <xf numFmtId="167" fontId="9" fillId="0" borderId="0" xfId="0" applyNumberFormat="1" applyFont="1" applyProtection="1"/>
    <xf numFmtId="165" fontId="30" fillId="6" borderId="0" xfId="2" applyNumberFormat="1" applyFont="1" applyFill="1" applyBorder="1" applyProtection="1">
      <protection locked="0"/>
    </xf>
    <xf numFmtId="0" fontId="30" fillId="0" borderId="0" xfId="0" applyFont="1" applyBorder="1" applyAlignment="1" applyProtection="1"/>
    <xf numFmtId="165" fontId="30" fillId="0" borderId="0" xfId="2" applyNumberFormat="1" applyFont="1" applyFill="1" applyBorder="1" applyProtection="1">
      <protection locked="0"/>
    </xf>
    <xf numFmtId="44" fontId="0" fillId="2" borderId="15" xfId="2" applyNumberFormat="1" applyFont="1" applyFill="1" applyBorder="1" applyProtection="1">
      <protection locked="0"/>
    </xf>
    <xf numFmtId="166" fontId="0" fillId="2" borderId="5" xfId="2" applyNumberFormat="1" applyFont="1" applyFill="1" applyBorder="1" applyProtection="1">
      <protection locked="0"/>
    </xf>
    <xf numFmtId="166" fontId="0" fillId="2" borderId="5" xfId="2" applyNumberFormat="1" applyFont="1" applyFill="1" applyBorder="1" applyAlignment="1" applyProtection="1">
      <protection locked="0"/>
    </xf>
    <xf numFmtId="166" fontId="0" fillId="2" borderId="15" xfId="2" applyNumberFormat="1" applyFont="1" applyFill="1" applyBorder="1" applyAlignment="1" applyProtection="1">
      <protection locked="0"/>
    </xf>
    <xf numFmtId="44" fontId="0" fillId="2" borderId="5" xfId="2" applyNumberFormat="1" applyFont="1" applyFill="1" applyBorder="1" applyProtection="1">
      <protection locked="0"/>
    </xf>
    <xf numFmtId="165" fontId="8" fillId="2" borderId="5" xfId="2" applyNumberFormat="1" applyFont="1" applyFill="1" applyBorder="1" applyAlignment="1" applyProtection="1">
      <alignment horizontal="center"/>
      <protection locked="0"/>
    </xf>
    <xf numFmtId="0" fontId="8" fillId="2" borderId="5" xfId="0" applyFont="1" applyFill="1" applyBorder="1" applyAlignment="1" applyProtection="1">
      <alignment horizontal="center"/>
      <protection locked="0"/>
    </xf>
    <xf numFmtId="0" fontId="0" fillId="2" borderId="5" xfId="0" applyFont="1" applyFill="1" applyBorder="1" applyAlignment="1" applyProtection="1">
      <alignment horizontal="left" vertical="center" wrapText="1"/>
      <protection locked="0"/>
    </xf>
    <xf numFmtId="0" fontId="0" fillId="0" borderId="0" xfId="0" applyAlignment="1">
      <alignment horizontal="left" vertical="top" wrapText="1"/>
    </xf>
    <xf numFmtId="0" fontId="30" fillId="6" borderId="0" xfId="0" applyFont="1" applyFill="1" applyBorder="1" applyAlignment="1" applyProtection="1">
      <alignment horizontal="center" vertical="center"/>
      <protection locked="0"/>
    </xf>
    <xf numFmtId="0" fontId="51" fillId="0" borderId="41" xfId="5" applyFont="1" applyBorder="1" applyAlignment="1">
      <alignment wrapText="1"/>
    </xf>
    <xf numFmtId="167" fontId="0" fillId="0" borderId="0" xfId="0" applyNumberFormat="1"/>
    <xf numFmtId="0" fontId="20" fillId="0" borderId="0" xfId="0" applyFont="1" applyBorder="1" applyAlignment="1" applyProtection="1">
      <alignment horizontal="left"/>
    </xf>
    <xf numFmtId="0" fontId="46" fillId="0" borderId="33" xfId="0" applyFont="1" applyBorder="1" applyAlignment="1" applyProtection="1">
      <alignment horizontal="left"/>
    </xf>
    <xf numFmtId="0" fontId="46" fillId="0" borderId="4" xfId="0" applyFont="1" applyBorder="1" applyAlignment="1" applyProtection="1">
      <alignment horizontal="left"/>
    </xf>
    <xf numFmtId="0" fontId="47" fillId="0" borderId="0" xfId="0" applyFont="1" applyFill="1" applyBorder="1" applyAlignment="1" applyProtection="1">
      <alignment horizontal="left" indent="1"/>
    </xf>
    <xf numFmtId="2" fontId="47" fillId="0" borderId="0" xfId="0" applyNumberFormat="1" applyFont="1" applyFill="1" applyBorder="1" applyAlignment="1" applyProtection="1">
      <alignment horizontal="center"/>
    </xf>
    <xf numFmtId="165" fontId="0" fillId="2" borderId="43" xfId="2" applyNumberFormat="1" applyFont="1" applyFill="1" applyBorder="1" applyProtection="1">
      <protection locked="0"/>
    </xf>
    <xf numFmtId="44" fontId="47" fillId="2" borderId="42" xfId="0" applyNumberFormat="1" applyFont="1" applyFill="1" applyBorder="1" applyAlignment="1" applyProtection="1"/>
    <xf numFmtId="165" fontId="44" fillId="0" borderId="44" xfId="0" applyNumberFormat="1" applyFont="1" applyFill="1" applyBorder="1" applyProtection="1"/>
    <xf numFmtId="165" fontId="47" fillId="2" borderId="42" xfId="0" applyNumberFormat="1" applyFont="1" applyFill="1" applyBorder="1" applyAlignment="1" applyProtection="1"/>
    <xf numFmtId="2" fontId="47" fillId="0" borderId="46" xfId="0" applyNumberFormat="1" applyFont="1" applyFill="1" applyBorder="1" applyAlignment="1" applyProtection="1"/>
    <xf numFmtId="2" fontId="47" fillId="0" borderId="47" xfId="0" applyNumberFormat="1" applyFont="1" applyFill="1" applyBorder="1" applyAlignment="1" applyProtection="1"/>
    <xf numFmtId="2" fontId="44" fillId="0" borderId="45" xfId="0" applyNumberFormat="1" applyFont="1" applyFill="1" applyBorder="1" applyAlignment="1" applyProtection="1">
      <alignment horizontal="center"/>
    </xf>
    <xf numFmtId="165" fontId="47" fillId="0" borderId="48" xfId="2" applyNumberFormat="1" applyFont="1" applyFill="1" applyBorder="1" applyAlignment="1" applyProtection="1">
      <alignment horizontal="center"/>
    </xf>
    <xf numFmtId="0" fontId="46" fillId="0" borderId="42" xfId="0" applyFont="1" applyFill="1" applyBorder="1" applyAlignment="1" applyProtection="1">
      <alignment horizontal="center"/>
    </xf>
    <xf numFmtId="44" fontId="47" fillId="0" borderId="42" xfId="0" applyNumberFormat="1" applyFont="1" applyFill="1" applyBorder="1" applyAlignment="1" applyProtection="1"/>
    <xf numFmtId="165" fontId="0" fillId="2" borderId="48" xfId="2" applyNumberFormat="1" applyFont="1" applyFill="1" applyBorder="1" applyProtection="1">
      <protection locked="0"/>
    </xf>
    <xf numFmtId="0" fontId="4" fillId="5" borderId="0" xfId="0" applyFont="1" applyFill="1" applyProtection="1"/>
    <xf numFmtId="0" fontId="0" fillId="5" borderId="0" xfId="0" applyFill="1" applyProtection="1"/>
    <xf numFmtId="9" fontId="20" fillId="0" borderId="0" xfId="3" applyFont="1" applyBorder="1" applyAlignment="1" applyProtection="1">
      <alignment horizontal="center"/>
    </xf>
    <xf numFmtId="165" fontId="8" fillId="0" borderId="0" xfId="2" applyNumberFormat="1" applyFont="1" applyFill="1" applyBorder="1" applyAlignment="1" applyProtection="1">
      <alignment horizontal="center"/>
      <protection locked="0"/>
    </xf>
    <xf numFmtId="0" fontId="0" fillId="0" borderId="0" xfId="0" applyFont="1" applyAlignment="1" applyProtection="1">
      <alignment horizontal="left"/>
    </xf>
    <xf numFmtId="165" fontId="0" fillId="0" borderId="0" xfId="0" applyNumberFormat="1" applyProtection="1"/>
    <xf numFmtId="165" fontId="0" fillId="0" borderId="0" xfId="0" applyNumberFormat="1" applyAlignment="1" applyProtection="1">
      <alignment horizontal="left"/>
    </xf>
    <xf numFmtId="165" fontId="0" fillId="0" borderId="0" xfId="0" applyNumberFormat="1" applyBorder="1" applyProtection="1"/>
    <xf numFmtId="0" fontId="0" fillId="3" borderId="0" xfId="0" applyFill="1" applyBorder="1" applyProtection="1"/>
    <xf numFmtId="165" fontId="0" fillId="0" borderId="0" xfId="2" applyNumberFormat="1" applyFont="1" applyBorder="1" applyProtection="1"/>
    <xf numFmtId="9" fontId="8" fillId="2" borderId="5" xfId="3" applyFont="1" applyFill="1" applyBorder="1" applyAlignment="1" applyProtection="1">
      <protection locked="0"/>
    </xf>
    <xf numFmtId="9" fontId="8" fillId="0" borderId="0" xfId="3" applyFont="1" applyFill="1" applyBorder="1" applyAlignment="1" applyProtection="1">
      <protection locked="0"/>
    </xf>
    <xf numFmtId="0" fontId="4" fillId="5" borderId="0" xfId="0" applyFont="1" applyFill="1" applyAlignment="1" applyProtection="1">
      <alignment horizontal="center"/>
    </xf>
    <xf numFmtId="0" fontId="30" fillId="0" borderId="0" xfId="0" applyFont="1" applyProtection="1"/>
    <xf numFmtId="0" fontId="30" fillId="0" borderId="0" xfId="0" applyFont="1" applyAlignment="1" applyProtection="1">
      <alignment wrapText="1"/>
    </xf>
    <xf numFmtId="9" fontId="20" fillId="0" borderId="42" xfId="3" applyFont="1" applyFill="1" applyBorder="1" applyAlignment="1" applyProtection="1">
      <alignment horizontal="center"/>
      <protection locked="0"/>
    </xf>
    <xf numFmtId="0" fontId="52" fillId="0" borderId="0" xfId="0" applyFont="1" applyProtection="1"/>
    <xf numFmtId="0" fontId="20" fillId="0" borderId="0" xfId="0" applyFont="1" applyFill="1" applyBorder="1" applyAlignment="1" applyProtection="1">
      <alignment horizontal="left" vertical="top" wrapText="1"/>
    </xf>
    <xf numFmtId="0" fontId="21" fillId="5" borderId="0" xfId="0" applyFont="1" applyFill="1" applyProtection="1"/>
    <xf numFmtId="0" fontId="20" fillId="0" borderId="0" xfId="0" applyFont="1" applyAlignment="1" applyProtection="1"/>
    <xf numFmtId="0" fontId="38" fillId="0" borderId="0" xfId="0" applyFont="1" applyAlignment="1" applyProtection="1"/>
    <xf numFmtId="0" fontId="20" fillId="0" borderId="0" xfId="0" applyFont="1" applyFill="1" applyBorder="1" applyAlignment="1" applyProtection="1">
      <alignment vertical="top" wrapText="1"/>
    </xf>
    <xf numFmtId="165" fontId="0" fillId="0" borderId="0" xfId="0" applyNumberFormat="1" applyBorder="1" applyAlignment="1" applyProtection="1">
      <alignment horizontal="center"/>
    </xf>
    <xf numFmtId="0" fontId="0" fillId="0" borderId="0" xfId="0" applyAlignment="1" applyProtection="1">
      <alignment horizontal="left"/>
    </xf>
    <xf numFmtId="165" fontId="0" fillId="0" borderId="48" xfId="2" applyNumberFormat="1" applyFont="1" applyFill="1" applyBorder="1" applyProtection="1"/>
    <xf numFmtId="0" fontId="38" fillId="0" borderId="0" xfId="0" applyFont="1" applyFill="1" applyBorder="1" applyAlignment="1" applyProtection="1">
      <alignment wrapText="1"/>
    </xf>
    <xf numFmtId="0" fontId="30" fillId="0" borderId="0" xfId="0" applyFont="1" applyFill="1" applyBorder="1" applyAlignment="1" applyProtection="1">
      <alignment wrapText="1"/>
    </xf>
    <xf numFmtId="0" fontId="8" fillId="0" borderId="0" xfId="0" applyFont="1" applyAlignment="1">
      <alignment horizontal="center" wrapText="1"/>
    </xf>
    <xf numFmtId="0" fontId="30" fillId="0" borderId="0" xfId="0" applyFont="1" applyAlignment="1" applyProtection="1"/>
    <xf numFmtId="0" fontId="1" fillId="0" borderId="0" xfId="4" applyFont="1"/>
    <xf numFmtId="0" fontId="4" fillId="0" borderId="0" xfId="4" applyFont="1" applyAlignment="1">
      <alignment horizontal="left"/>
    </xf>
    <xf numFmtId="0" fontId="3" fillId="6" borderId="0" xfId="4" applyFont="1" applyFill="1"/>
    <xf numFmtId="0" fontId="25" fillId="0" borderId="0" xfId="0" applyFont="1" applyAlignment="1">
      <alignment horizontal="left"/>
    </xf>
    <xf numFmtId="0" fontId="4" fillId="6" borderId="0" xfId="4" applyFont="1" applyFill="1" applyAlignment="1">
      <alignment horizontal="center"/>
    </xf>
    <xf numFmtId="0" fontId="38" fillId="6" borderId="0" xfId="4" applyFont="1" applyFill="1"/>
    <xf numFmtId="0" fontId="3" fillId="0" borderId="0" xfId="4" applyFont="1"/>
    <xf numFmtId="0" fontId="39" fillId="6" borderId="0" xfId="4" applyFont="1" applyFill="1"/>
    <xf numFmtId="0" fontId="4" fillId="5" borderId="49" xfId="4" applyFont="1" applyFill="1" applyBorder="1" applyAlignment="1">
      <alignment horizontal="center"/>
    </xf>
    <xf numFmtId="0" fontId="1" fillId="0" borderId="7" xfId="4" applyFont="1" applyBorder="1" applyAlignment="1">
      <alignment horizontal="center" vertical="center"/>
    </xf>
    <xf numFmtId="0" fontId="0" fillId="0" borderId="49" xfId="4" applyFont="1" applyBorder="1" applyAlignment="1">
      <alignment horizontal="center" vertical="center"/>
    </xf>
    <xf numFmtId="0" fontId="0" fillId="2" borderId="49" xfId="4" applyFont="1" applyFill="1" applyBorder="1" applyAlignment="1" applyProtection="1">
      <alignment horizontal="center" vertical="center"/>
      <protection locked="0"/>
    </xf>
    <xf numFmtId="0" fontId="30" fillId="6" borderId="49" xfId="4" applyFont="1" applyFill="1" applyBorder="1" applyAlignment="1" applyProtection="1">
      <alignment horizontal="center" vertical="center" wrapText="1"/>
      <protection locked="0"/>
    </xf>
    <xf numFmtId="0" fontId="0" fillId="0" borderId="7" xfId="4" applyFont="1" applyBorder="1" applyAlignment="1">
      <alignment horizontal="center" vertical="center"/>
    </xf>
    <xf numFmtId="0" fontId="0" fillId="6" borderId="49" xfId="4" applyFont="1" applyFill="1" applyBorder="1" applyAlignment="1">
      <alignment horizontal="center" vertical="center"/>
    </xf>
    <xf numFmtId="0" fontId="3" fillId="8" borderId="49" xfId="4" applyFont="1" applyFill="1" applyBorder="1"/>
    <xf numFmtId="0" fontId="4" fillId="5" borderId="49" xfId="4" applyFont="1" applyFill="1" applyBorder="1"/>
    <xf numFmtId="0" fontId="17" fillId="0" borderId="7" xfId="4" applyBorder="1"/>
    <xf numFmtId="0" fontId="4" fillId="6" borderId="0" xfId="4" applyFont="1" applyFill="1"/>
    <xf numFmtId="0" fontId="40" fillId="6" borderId="0" xfId="4" applyFont="1" applyFill="1"/>
    <xf numFmtId="0" fontId="4" fillId="0" borderId="7" xfId="4" applyFont="1" applyBorder="1" applyAlignment="1">
      <alignment horizontal="center"/>
    </xf>
    <xf numFmtId="0" fontId="3" fillId="3" borderId="49" xfId="4" applyFont="1" applyFill="1" applyBorder="1"/>
    <xf numFmtId="0" fontId="25" fillId="6" borderId="43" xfId="4" applyFont="1" applyFill="1" applyBorder="1" applyAlignment="1">
      <alignment horizontal="left" vertical="center" wrapText="1"/>
    </xf>
    <xf numFmtId="0" fontId="25" fillId="6" borderId="50" xfId="4" applyFont="1" applyFill="1" applyBorder="1" applyAlignment="1">
      <alignment horizontal="left" vertical="center" wrapText="1"/>
    </xf>
    <xf numFmtId="0" fontId="0" fillId="6" borderId="49" xfId="4" applyFont="1" applyFill="1" applyBorder="1" applyAlignment="1">
      <alignment horizontal="center"/>
    </xf>
    <xf numFmtId="0" fontId="3" fillId="2" borderId="49" xfId="4" applyFont="1" applyFill="1" applyBorder="1" applyAlignment="1" applyProtection="1">
      <alignment horizontal="center" vertical="center"/>
      <protection locked="0"/>
    </xf>
    <xf numFmtId="0" fontId="0" fillId="0" borderId="7" xfId="4" applyFont="1" applyBorder="1" applyAlignment="1">
      <alignment horizontal="center"/>
    </xf>
    <xf numFmtId="0" fontId="4" fillId="5" borderId="49" xfId="4" applyFont="1" applyFill="1" applyBorder="1" applyAlignment="1">
      <alignment wrapText="1"/>
    </xf>
    <xf numFmtId="0" fontId="4" fillId="10" borderId="43" xfId="4" applyFont="1" applyFill="1" applyBorder="1"/>
    <xf numFmtId="0" fontId="4" fillId="10" borderId="49" xfId="4" applyFont="1" applyFill="1" applyBorder="1"/>
    <xf numFmtId="0" fontId="3" fillId="6" borderId="53" xfId="4" applyFont="1" applyFill="1" applyBorder="1" applyAlignment="1">
      <alignment horizontal="center"/>
    </xf>
    <xf numFmtId="0" fontId="3" fillId="6" borderId="53" xfId="4" applyFont="1" applyFill="1" applyBorder="1"/>
    <xf numFmtId="0" fontId="3" fillId="6" borderId="49" xfId="4" applyFont="1" applyFill="1" applyBorder="1" applyAlignment="1">
      <alignment horizontal="center"/>
    </xf>
    <xf numFmtId="0" fontId="3" fillId="7" borderId="49" xfId="4" applyFont="1" applyFill="1" applyBorder="1"/>
    <xf numFmtId="0" fontId="3" fillId="6" borderId="54" xfId="4" applyFont="1" applyFill="1" applyBorder="1" applyAlignment="1">
      <alignment horizontal="center"/>
    </xf>
    <xf numFmtId="0" fontId="3" fillId="7" borderId="54" xfId="4" applyFont="1" applyFill="1" applyBorder="1"/>
    <xf numFmtId="0" fontId="4" fillId="6" borderId="49" xfId="4" applyFont="1" applyFill="1" applyBorder="1" applyAlignment="1">
      <alignment horizontal="center"/>
    </xf>
    <xf numFmtId="0" fontId="4" fillId="7" borderId="49" xfId="4" applyFont="1" applyFill="1" applyBorder="1"/>
    <xf numFmtId="0" fontId="37" fillId="6" borderId="0" xfId="4" applyFont="1" applyFill="1"/>
    <xf numFmtId="0" fontId="3" fillId="6" borderId="0" xfId="4" applyFont="1" applyFill="1" applyAlignment="1">
      <alignment horizontal="right" wrapText="1"/>
    </xf>
    <xf numFmtId="0" fontId="30" fillId="6" borderId="0" xfId="4" applyFont="1" applyFill="1" applyAlignment="1">
      <alignment vertical="center"/>
    </xf>
    <xf numFmtId="0" fontId="4" fillId="5" borderId="0" xfId="4" applyFont="1" applyFill="1"/>
    <xf numFmtId="0" fontId="0" fillId="0" borderId="49" xfId="4" applyFont="1" applyFill="1" applyBorder="1" applyAlignment="1">
      <alignment horizontal="center"/>
    </xf>
    <xf numFmtId="0" fontId="30" fillId="0" borderId="49" xfId="4" applyFont="1" applyFill="1" applyBorder="1" applyAlignment="1" applyProtection="1">
      <alignment horizontal="center" vertical="center" wrapText="1"/>
      <protection locked="0"/>
    </xf>
    <xf numFmtId="44" fontId="32" fillId="0" borderId="0" xfId="0" applyNumberFormat="1" applyFont="1" applyBorder="1" applyProtection="1"/>
    <xf numFmtId="0" fontId="0" fillId="10" borderId="49" xfId="0" applyFill="1" applyBorder="1" applyProtection="1"/>
    <xf numFmtId="0" fontId="4" fillId="10" borderId="49" xfId="0" applyFont="1" applyFill="1" applyBorder="1" applyProtection="1"/>
    <xf numFmtId="10" fontId="4" fillId="10" borderId="49" xfId="0" applyNumberFormat="1" applyFont="1" applyFill="1" applyBorder="1" applyAlignment="1" applyProtection="1">
      <alignment horizontal="center"/>
    </xf>
    <xf numFmtId="0" fontId="4" fillId="10" borderId="49" xfId="0" applyFont="1" applyFill="1" applyBorder="1" applyAlignment="1" applyProtection="1">
      <alignment horizontal="center"/>
    </xf>
    <xf numFmtId="0" fontId="0" fillId="0" borderId="53" xfId="0" applyFill="1" applyBorder="1" applyProtection="1"/>
    <xf numFmtId="10" fontId="0" fillId="0" borderId="53" xfId="0" applyNumberFormat="1" applyFill="1" applyBorder="1" applyAlignment="1" applyProtection="1">
      <alignment horizontal="center"/>
    </xf>
    <xf numFmtId="0" fontId="0" fillId="0" borderId="53" xfId="0" applyFill="1" applyBorder="1" applyAlignment="1" applyProtection="1">
      <alignment horizontal="center"/>
    </xf>
    <xf numFmtId="44" fontId="0" fillId="0" borderId="0" xfId="2" applyFont="1" applyFill="1" applyBorder="1" applyAlignment="1" applyProtection="1">
      <alignment horizontal="right"/>
    </xf>
    <xf numFmtId="0" fontId="25" fillId="5" borderId="43" xfId="0" applyFont="1" applyFill="1" applyBorder="1" applyAlignment="1" applyProtection="1">
      <alignment horizontal="center"/>
    </xf>
    <xf numFmtId="0" fontId="31" fillId="0" borderId="17" xfId="0" applyFont="1" applyFill="1" applyBorder="1" applyAlignment="1" applyProtection="1">
      <alignment horizontal="left"/>
    </xf>
    <xf numFmtId="165" fontId="0" fillId="0" borderId="49" xfId="0" applyNumberFormat="1" applyFont="1" applyFill="1" applyBorder="1" applyAlignment="1" applyProtection="1">
      <alignment horizontal="right"/>
    </xf>
    <xf numFmtId="44" fontId="0" fillId="0" borderId="49" xfId="2" applyFont="1" applyFill="1" applyBorder="1" applyAlignment="1" applyProtection="1">
      <alignment horizontal="right"/>
    </xf>
    <xf numFmtId="0" fontId="25" fillId="5" borderId="10" xfId="0" applyFont="1" applyFill="1" applyBorder="1" applyAlignment="1" applyProtection="1">
      <alignment horizontal="center" vertical="center"/>
    </xf>
    <xf numFmtId="0" fontId="37" fillId="0" borderId="0" xfId="0" applyFont="1" applyBorder="1" applyAlignment="1" applyProtection="1">
      <alignment horizontal="left" vertical="center" indent="1"/>
    </xf>
    <xf numFmtId="0" fontId="25" fillId="2" borderId="43" xfId="0" applyFont="1" applyFill="1" applyBorder="1" applyAlignment="1" applyProtection="1">
      <alignment horizontal="center"/>
      <protection locked="0"/>
    </xf>
    <xf numFmtId="0" fontId="4" fillId="0" borderId="0" xfId="0" applyFont="1" applyFill="1" applyBorder="1" applyAlignment="1" applyProtection="1">
      <alignment horizontal="right" vertical="center"/>
    </xf>
    <xf numFmtId="2" fontId="0" fillId="0" borderId="0" xfId="0" applyNumberFormat="1" applyBorder="1" applyAlignment="1" applyProtection="1">
      <alignment horizontal="center"/>
    </xf>
    <xf numFmtId="0" fontId="28" fillId="0" borderId="0" xfId="0" applyFont="1" applyProtection="1"/>
    <xf numFmtId="0" fontId="0" fillId="2" borderId="43" xfId="0" applyFont="1" applyFill="1" applyBorder="1" applyAlignment="1" applyProtection="1">
      <protection locked="0"/>
    </xf>
    <xf numFmtId="0" fontId="0" fillId="2" borderId="53" xfId="0" applyFont="1" applyFill="1" applyBorder="1" applyAlignment="1" applyProtection="1">
      <protection locked="0"/>
    </xf>
    <xf numFmtId="0" fontId="0" fillId="2" borderId="50" xfId="0" applyFont="1" applyFill="1" applyBorder="1" applyAlignment="1" applyProtection="1">
      <protection locked="0"/>
    </xf>
    <xf numFmtId="44" fontId="0" fillId="2" borderId="15" xfId="2" applyFont="1" applyFill="1" applyBorder="1" applyAlignment="1" applyProtection="1">
      <protection locked="0"/>
    </xf>
    <xf numFmtId="0" fontId="0" fillId="2" borderId="49" xfId="2" applyNumberFormat="1" applyFont="1" applyFill="1" applyBorder="1" applyAlignment="1" applyProtection="1">
      <alignment horizontal="center"/>
      <protection locked="0"/>
    </xf>
    <xf numFmtId="0" fontId="0" fillId="2" borderId="49" xfId="0" applyFont="1" applyFill="1" applyBorder="1" applyProtection="1">
      <protection locked="0"/>
    </xf>
    <xf numFmtId="164" fontId="0" fillId="2" borderId="49" xfId="1" applyNumberFormat="1" applyFont="1" applyFill="1" applyBorder="1" applyProtection="1">
      <protection locked="0"/>
    </xf>
    <xf numFmtId="0" fontId="0" fillId="2" borderId="49" xfId="2" applyNumberFormat="1" applyFont="1" applyFill="1" applyBorder="1" applyProtection="1">
      <protection locked="0"/>
    </xf>
    <xf numFmtId="165" fontId="0" fillId="2" borderId="49" xfId="2" applyNumberFormat="1" applyFont="1" applyFill="1" applyBorder="1" applyProtection="1">
      <protection locked="0"/>
    </xf>
    <xf numFmtId="0" fontId="56" fillId="13" borderId="40" xfId="5" applyFont="1" applyFill="1" applyBorder="1" applyAlignment="1">
      <alignment horizontal="center" vertical="top"/>
    </xf>
    <xf numFmtId="0" fontId="56" fillId="0" borderId="41" xfId="5" applyFont="1" applyBorder="1"/>
    <xf numFmtId="168" fontId="56" fillId="0" borderId="41" xfId="5" applyNumberFormat="1" applyFont="1" applyBorder="1" applyAlignment="1">
      <alignment horizontal="right"/>
    </xf>
    <xf numFmtId="0" fontId="12" fillId="5" borderId="0" xfId="0" applyFont="1" applyFill="1" applyBorder="1" applyProtection="1"/>
    <xf numFmtId="0" fontId="13" fillId="2" borderId="10" xfId="0" applyFont="1" applyFill="1" applyBorder="1" applyAlignment="1" applyProtection="1">
      <alignment horizontal="left"/>
      <protection locked="0"/>
    </xf>
    <xf numFmtId="0" fontId="13" fillId="2" borderId="3" xfId="0" applyFont="1" applyFill="1" applyBorder="1" applyAlignment="1" applyProtection="1">
      <alignment horizontal="left"/>
      <protection locked="0"/>
    </xf>
    <xf numFmtId="0" fontId="0" fillId="0" borderId="16" xfId="0" applyBorder="1" applyAlignment="1"/>
    <xf numFmtId="0" fontId="4" fillId="5" borderId="0" xfId="4" applyFont="1" applyFill="1"/>
    <xf numFmtId="0" fontId="0" fillId="0" borderId="0" xfId="0"/>
    <xf numFmtId="0" fontId="4" fillId="5" borderId="11" xfId="4" applyFont="1" applyFill="1" applyBorder="1"/>
    <xf numFmtId="0" fontId="0" fillId="0" borderId="11" xfId="0" applyBorder="1"/>
    <xf numFmtId="0" fontId="25" fillId="6" borderId="43" xfId="4" applyFont="1" applyFill="1" applyBorder="1" applyAlignment="1">
      <alignment horizontal="left" vertical="center" wrapText="1"/>
    </xf>
    <xf numFmtId="0" fontId="25" fillId="6" borderId="50" xfId="4" applyFont="1" applyFill="1" applyBorder="1" applyAlignment="1">
      <alignment horizontal="left" vertical="center" wrapText="1"/>
    </xf>
    <xf numFmtId="0" fontId="4" fillId="5" borderId="43" xfId="4" applyFont="1" applyFill="1" applyBorder="1" applyAlignment="1">
      <alignment horizontal="center"/>
    </xf>
    <xf numFmtId="0" fontId="4" fillId="5" borderId="50" xfId="4" applyFont="1" applyFill="1" applyBorder="1" applyAlignment="1">
      <alignment horizontal="center"/>
    </xf>
    <xf numFmtId="0" fontId="3" fillId="0" borderId="0" xfId="0" applyFont="1"/>
    <xf numFmtId="0" fontId="16" fillId="5" borderId="0" xfId="4" applyFont="1" applyFill="1" applyAlignment="1">
      <alignment horizontal="left"/>
    </xf>
    <xf numFmtId="0" fontId="25" fillId="6" borderId="43" xfId="4" applyFont="1" applyFill="1" applyBorder="1" applyAlignment="1">
      <alignment horizontal="left" vertical="top" wrapText="1"/>
    </xf>
    <xf numFmtId="0" fontId="25" fillId="6" borderId="50" xfId="4" applyFont="1" applyFill="1" applyBorder="1" applyAlignment="1">
      <alignment horizontal="left" vertical="top" wrapText="1"/>
    </xf>
    <xf numFmtId="0" fontId="25" fillId="0" borderId="43" xfId="4" applyFont="1" applyBorder="1" applyAlignment="1">
      <alignment horizontal="left" vertical="top" wrapText="1"/>
    </xf>
    <xf numFmtId="0" fontId="25" fillId="0" borderId="50" xfId="4" applyFont="1" applyBorder="1" applyAlignment="1">
      <alignment horizontal="left" vertical="top" wrapText="1"/>
    </xf>
    <xf numFmtId="0" fontId="20" fillId="0" borderId="43" xfId="4" applyFont="1" applyBorder="1" applyAlignment="1">
      <alignment horizontal="left" vertical="top" wrapText="1"/>
    </xf>
    <xf numFmtId="0" fontId="20" fillId="0" borderId="50" xfId="4" applyFont="1" applyBorder="1" applyAlignment="1">
      <alignment horizontal="left" vertical="top" wrapText="1"/>
    </xf>
    <xf numFmtId="0" fontId="25" fillId="0" borderId="43" xfId="4" applyFont="1" applyBorder="1" applyAlignment="1">
      <alignment horizontal="left" vertical="center" wrapText="1"/>
    </xf>
    <xf numFmtId="0" fontId="25" fillId="0" borderId="50" xfId="4" applyFont="1" applyBorder="1" applyAlignment="1">
      <alignment horizontal="left" vertical="center" wrapText="1"/>
    </xf>
    <xf numFmtId="0" fontId="25" fillId="0" borderId="51" xfId="4" applyFont="1" applyBorder="1" applyAlignment="1">
      <alignment horizontal="left" vertical="top" wrapText="1"/>
    </xf>
    <xf numFmtId="0" fontId="25" fillId="0" borderId="52" xfId="4" applyFont="1" applyBorder="1" applyAlignment="1">
      <alignment horizontal="left" vertical="top" wrapText="1"/>
    </xf>
    <xf numFmtId="0" fontId="25" fillId="0" borderId="19" xfId="4" applyFont="1" applyBorder="1" applyAlignment="1">
      <alignment horizontal="left" vertical="top" wrapText="1"/>
    </xf>
    <xf numFmtId="0" fontId="25" fillId="0" borderId="12" xfId="4" applyFont="1" applyBorder="1" applyAlignment="1">
      <alignment horizontal="left" vertical="top" wrapText="1"/>
    </xf>
    <xf numFmtId="0" fontId="0" fillId="6" borderId="43" xfId="4" applyFont="1" applyFill="1" applyBorder="1" applyAlignment="1">
      <alignment horizontal="left" vertical="top" wrapText="1"/>
    </xf>
    <xf numFmtId="0" fontId="3" fillId="6" borderId="50" xfId="4" applyFont="1" applyFill="1" applyBorder="1" applyAlignment="1">
      <alignment horizontal="left" vertical="top" wrapText="1"/>
    </xf>
    <xf numFmtId="0" fontId="3" fillId="6" borderId="43" xfId="4" applyFont="1" applyFill="1" applyBorder="1" applyAlignment="1">
      <alignment horizontal="left" vertical="top" wrapText="1"/>
    </xf>
    <xf numFmtId="0" fontId="4" fillId="7" borderId="49" xfId="4" applyFont="1" applyFill="1" applyBorder="1" applyAlignment="1">
      <alignment horizontal="center"/>
    </xf>
    <xf numFmtId="0" fontId="3" fillId="0" borderId="49" xfId="0" applyFont="1" applyBorder="1"/>
    <xf numFmtId="0" fontId="25" fillId="0" borderId="0" xfId="0" applyFont="1" applyAlignment="1">
      <alignment horizontal="left"/>
    </xf>
    <xf numFmtId="0" fontId="25" fillId="0" borderId="43" xfId="4" applyFont="1" applyFill="1" applyBorder="1" applyAlignment="1">
      <alignment horizontal="left" vertical="top" wrapText="1"/>
    </xf>
    <xf numFmtId="0" fontId="25" fillId="0" borderId="50" xfId="4" applyFont="1" applyFill="1" applyBorder="1" applyAlignment="1">
      <alignment horizontal="left" vertical="top" wrapText="1"/>
    </xf>
    <xf numFmtId="0" fontId="4" fillId="7" borderId="43" xfId="4" applyFont="1" applyFill="1" applyBorder="1" applyAlignment="1">
      <alignment horizontal="center"/>
    </xf>
    <xf numFmtId="0" fontId="4" fillId="7" borderId="50" xfId="4" applyFont="1" applyFill="1" applyBorder="1" applyAlignment="1">
      <alignment horizontal="center"/>
    </xf>
    <xf numFmtId="0" fontId="4" fillId="5" borderId="0" xfId="0" applyFont="1" applyFill="1" applyBorder="1" applyAlignment="1" applyProtection="1"/>
    <xf numFmtId="0" fontId="0" fillId="5" borderId="0" xfId="0" applyFill="1" applyAlignment="1"/>
    <xf numFmtId="0" fontId="0" fillId="2" borderId="10"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0" fillId="0" borderId="0" xfId="0" applyBorder="1" applyAlignment="1" applyProtection="1">
      <alignment horizontal="left"/>
    </xf>
    <xf numFmtId="0" fontId="0" fillId="0" borderId="13" xfId="0" applyBorder="1" applyAlignment="1" applyProtection="1">
      <alignment horizontal="left"/>
    </xf>
    <xf numFmtId="0" fontId="0" fillId="0" borderId="0" xfId="0" applyBorder="1" applyAlignment="1" applyProtection="1">
      <alignment horizontal="left" wrapText="1"/>
    </xf>
    <xf numFmtId="164" fontId="0" fillId="2" borderId="10" xfId="1" applyNumberFormat="1" applyFont="1" applyFill="1" applyBorder="1" applyAlignment="1" applyProtection="1">
      <alignment horizontal="center"/>
      <protection locked="0"/>
    </xf>
    <xf numFmtId="164" fontId="0" fillId="2" borderId="16" xfId="1" applyNumberFormat="1" applyFont="1" applyFill="1" applyBorder="1" applyAlignment="1" applyProtection="1">
      <alignment horizontal="center"/>
      <protection locked="0"/>
    </xf>
    <xf numFmtId="10" fontId="3" fillId="0" borderId="10" xfId="3" applyNumberFormat="1" applyFont="1" applyBorder="1" applyAlignment="1" applyProtection="1">
      <alignment horizontal="center"/>
    </xf>
    <xf numFmtId="10" fontId="3" fillId="0" borderId="16" xfId="3" applyNumberFormat="1" applyFont="1" applyBorder="1" applyAlignment="1" applyProtection="1">
      <alignment horizontal="center"/>
    </xf>
    <xf numFmtId="0" fontId="0" fillId="0" borderId="0" xfId="0" applyBorder="1" applyAlignment="1" applyProtection="1">
      <alignment horizontal="left" vertical="top" wrapText="1"/>
    </xf>
    <xf numFmtId="0" fontId="0" fillId="2" borderId="18"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0" borderId="0" xfId="0" applyFill="1" applyBorder="1" applyAlignment="1" applyProtection="1">
      <alignment horizontal="left" vertical="center" wrapText="1"/>
    </xf>
    <xf numFmtId="44" fontId="0" fillId="2" borderId="10" xfId="2" applyFont="1" applyFill="1" applyBorder="1" applyAlignment="1" applyProtection="1">
      <alignment horizontal="center"/>
      <protection locked="0"/>
    </xf>
    <xf numFmtId="44" fontId="0" fillId="2" borderId="16" xfId="2" applyFont="1" applyFill="1" applyBorder="1" applyAlignment="1" applyProtection="1">
      <alignment horizontal="center"/>
      <protection locked="0"/>
    </xf>
    <xf numFmtId="0" fontId="30" fillId="0" borderId="0" xfId="0" applyFont="1" applyBorder="1" applyAlignment="1" applyProtection="1">
      <alignment horizontal="center" wrapText="1"/>
    </xf>
    <xf numFmtId="0" fontId="16" fillId="5" borderId="0" xfId="0" applyFont="1" applyFill="1" applyBorder="1" applyAlignment="1" applyProtection="1">
      <alignment horizontal="left" wrapText="1"/>
    </xf>
    <xf numFmtId="0" fontId="16" fillId="5" borderId="0" xfId="0" applyFont="1" applyFill="1" applyBorder="1" applyAlignment="1" applyProtection="1">
      <alignment horizontal="left"/>
    </xf>
    <xf numFmtId="0" fontId="0" fillId="0" borderId="0" xfId="0" applyAlignment="1">
      <alignment horizontal="left"/>
    </xf>
    <xf numFmtId="0" fontId="25" fillId="0" borderId="0" xfId="0" applyFont="1" applyBorder="1" applyAlignment="1" applyProtection="1">
      <alignment horizontal="left"/>
    </xf>
    <xf numFmtId="0" fontId="20" fillId="0" borderId="0" xfId="0" applyFont="1" applyBorder="1" applyAlignment="1" applyProtection="1">
      <alignment horizontal="left"/>
    </xf>
    <xf numFmtId="0" fontId="25" fillId="0" borderId="0" xfId="0" applyFont="1" applyBorder="1" applyAlignment="1" applyProtection="1">
      <alignment horizontal="center"/>
    </xf>
    <xf numFmtId="0" fontId="25" fillId="0" borderId="7" xfId="0" applyFont="1" applyBorder="1" applyAlignment="1" applyProtection="1">
      <alignment horizontal="center"/>
    </xf>
    <xf numFmtId="0" fontId="19" fillId="5" borderId="0" xfId="0" applyFont="1" applyFill="1" applyBorder="1" applyAlignment="1" applyProtection="1">
      <alignment horizontal="left" wrapText="1"/>
    </xf>
    <xf numFmtId="0" fontId="0" fillId="2" borderId="5" xfId="0" applyFont="1" applyFill="1" applyBorder="1" applyAlignment="1" applyProtection="1">
      <alignment horizontal="center"/>
      <protection locked="0"/>
    </xf>
    <xf numFmtId="0" fontId="0" fillId="0" borderId="5" xfId="0" applyBorder="1" applyAlignment="1"/>
    <xf numFmtId="0" fontId="0" fillId="6" borderId="0" xfId="0" applyFont="1" applyFill="1" applyBorder="1" applyAlignment="1" applyProtection="1">
      <alignment horizontal="center"/>
    </xf>
    <xf numFmtId="0" fontId="0" fillId="6" borderId="0" xfId="0" applyFill="1" applyBorder="1" applyAlignment="1"/>
    <xf numFmtId="166" fontId="37" fillId="0" borderId="0" xfId="2" applyNumberFormat="1" applyFont="1" applyFill="1" applyBorder="1" applyAlignment="1" applyProtection="1">
      <alignment horizontal="center" vertical="center" wrapText="1"/>
      <protection locked="0"/>
    </xf>
    <xf numFmtId="166" fontId="30" fillId="0" borderId="0" xfId="2"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left" wrapText="1" indent="2"/>
    </xf>
    <xf numFmtId="0" fontId="0" fillId="0" borderId="10" xfId="0" applyFont="1" applyBorder="1" applyAlignment="1" applyProtection="1">
      <alignment horizontal="left"/>
    </xf>
    <xf numFmtId="0" fontId="0" fillId="0" borderId="16" xfId="0" applyFont="1" applyBorder="1" applyAlignment="1" applyProtection="1">
      <alignment horizontal="left"/>
    </xf>
    <xf numFmtId="0" fontId="31" fillId="5" borderId="0" xfId="0" applyFont="1" applyFill="1" applyBorder="1" applyAlignment="1" applyProtection="1">
      <alignment horizontal="left"/>
    </xf>
    <xf numFmtId="0" fontId="0" fillId="0" borderId="0" xfId="0" applyFont="1" applyBorder="1" applyAlignment="1" applyProtection="1"/>
    <xf numFmtId="0" fontId="0" fillId="0" borderId="0" xfId="0" applyBorder="1" applyAlignment="1"/>
    <xf numFmtId="0" fontId="0" fillId="0" borderId="0" xfId="0" applyFont="1" applyFill="1" applyBorder="1" applyAlignment="1" applyProtection="1">
      <alignment horizontal="left" wrapText="1"/>
    </xf>
    <xf numFmtId="0" fontId="0" fillId="0" borderId="13" xfId="0" applyFont="1" applyFill="1" applyBorder="1" applyAlignment="1" applyProtection="1">
      <alignment horizontal="left" wrapText="1"/>
    </xf>
    <xf numFmtId="0" fontId="30" fillId="0" borderId="0" xfId="0" applyFont="1" applyFill="1" applyBorder="1" applyAlignment="1" applyProtection="1">
      <alignment horizontal="left" wrapText="1" indent="1"/>
    </xf>
    <xf numFmtId="0" fontId="4" fillId="5" borderId="0" xfId="0" applyFont="1" applyFill="1" applyBorder="1" applyAlignment="1" applyProtection="1">
      <alignment horizontal="left"/>
    </xf>
    <xf numFmtId="0" fontId="30" fillId="0" borderId="0" xfId="0" applyFont="1" applyBorder="1" applyAlignment="1" applyProtection="1">
      <alignment horizontal="center" vertical="center" wrapText="1"/>
    </xf>
    <xf numFmtId="0" fontId="19" fillId="5" borderId="0" xfId="0" applyFont="1" applyFill="1" applyBorder="1" applyAlignment="1" applyProtection="1">
      <alignment horizontal="left"/>
    </xf>
    <xf numFmtId="0" fontId="25" fillId="0" borderId="0" xfId="0" applyFont="1" applyFill="1" applyBorder="1" applyAlignment="1" applyProtection="1">
      <alignment horizontal="center" wrapText="1"/>
    </xf>
    <xf numFmtId="0" fontId="0" fillId="0" borderId="22" xfId="0" applyFont="1" applyFill="1" applyBorder="1" applyAlignment="1" applyProtection="1">
      <alignment horizontal="center"/>
    </xf>
    <xf numFmtId="0" fontId="0" fillId="0" borderId="17" xfId="0" applyFont="1" applyFill="1" applyBorder="1" applyAlignment="1" applyProtection="1">
      <alignment horizontal="center"/>
    </xf>
    <xf numFmtId="0" fontId="25" fillId="5" borderId="10" xfId="0" applyFont="1" applyFill="1" applyBorder="1" applyAlignment="1" applyProtection="1">
      <alignment horizontal="center" vertical="center" wrapText="1"/>
    </xf>
    <xf numFmtId="0" fontId="25" fillId="5" borderId="16" xfId="0" applyFont="1" applyFill="1" applyBorder="1" applyAlignment="1" applyProtection="1">
      <alignment horizontal="center" vertical="center" wrapText="1"/>
    </xf>
    <xf numFmtId="0" fontId="31" fillId="5" borderId="0" xfId="0" applyFont="1" applyFill="1" applyBorder="1" applyAlignment="1" applyProtection="1">
      <alignment horizontal="center"/>
    </xf>
    <xf numFmtId="0" fontId="0" fillId="0" borderId="0" xfId="0" applyBorder="1" applyAlignment="1">
      <alignment horizontal="center"/>
    </xf>
    <xf numFmtId="0" fontId="0" fillId="0" borderId="10" xfId="0" applyFont="1" applyBorder="1" applyAlignment="1" applyProtection="1">
      <alignment horizontal="left" vertical="center"/>
    </xf>
    <xf numFmtId="0" fontId="0" fillId="0" borderId="16" xfId="0" applyFont="1" applyBorder="1" applyAlignment="1" applyProtection="1">
      <alignment horizontal="left" vertical="center"/>
    </xf>
    <xf numFmtId="0" fontId="0" fillId="5" borderId="5" xfId="0" applyFont="1" applyFill="1" applyBorder="1" applyAlignment="1" applyProtection="1">
      <alignment horizontal="center"/>
    </xf>
    <xf numFmtId="0" fontId="0" fillId="0" borderId="5" xfId="0" applyBorder="1" applyAlignment="1">
      <alignment horizontal="center"/>
    </xf>
    <xf numFmtId="0" fontId="4" fillId="0" borderId="0" xfId="0" applyFont="1" applyFill="1" applyBorder="1" applyAlignment="1" applyProtection="1">
      <alignment horizontal="right" vertical="center" wrapText="1" indent="1"/>
    </xf>
    <xf numFmtId="44" fontId="0" fillId="0" borderId="49" xfId="0" applyNumberFormat="1"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10" xfId="0" applyFont="1" applyFill="1" applyBorder="1" applyAlignment="1" applyProtection="1">
      <alignment horizontal="left" vertical="center"/>
    </xf>
    <xf numFmtId="0" fontId="0" fillId="0" borderId="16" xfId="0" applyFont="1" applyFill="1" applyBorder="1" applyAlignment="1" applyProtection="1">
      <alignment horizontal="left" vertical="center"/>
    </xf>
    <xf numFmtId="0" fontId="0" fillId="0" borderId="0" xfId="0" applyFont="1" applyBorder="1" applyAlignment="1" applyProtection="1">
      <alignment horizontal="center" vertical="center"/>
    </xf>
    <xf numFmtId="0" fontId="0" fillId="2" borderId="10" xfId="0" applyFont="1" applyFill="1" applyBorder="1" applyAlignment="1" applyProtection="1">
      <alignment horizontal="center"/>
      <protection locked="0"/>
    </xf>
    <xf numFmtId="0" fontId="0" fillId="2" borderId="16" xfId="0" applyFont="1" applyFill="1" applyBorder="1" applyAlignment="1" applyProtection="1">
      <alignment horizontal="center"/>
      <protection locked="0"/>
    </xf>
    <xf numFmtId="0" fontId="21" fillId="5" borderId="0" xfId="0" applyFont="1" applyFill="1" applyBorder="1" applyAlignment="1" applyProtection="1">
      <alignment horizontal="center"/>
    </xf>
    <xf numFmtId="0" fontId="4" fillId="5" borderId="0" xfId="0" applyFont="1" applyFill="1" applyBorder="1" applyAlignment="1" applyProtection="1">
      <alignment horizontal="center" wrapText="1"/>
    </xf>
    <xf numFmtId="0" fontId="21" fillId="3" borderId="0" xfId="0" applyFont="1" applyFill="1" applyBorder="1" applyAlignment="1" applyProtection="1">
      <alignment horizontal="center"/>
    </xf>
    <xf numFmtId="0" fontId="23" fillId="0" borderId="0" xfId="0" applyFont="1" applyBorder="1" applyAlignment="1" applyProtection="1">
      <alignment horizontal="left"/>
    </xf>
    <xf numFmtId="0" fontId="20" fillId="0" borderId="0" xfId="0" applyFont="1" applyBorder="1" applyAlignment="1" applyProtection="1">
      <alignment horizontal="left" wrapText="1"/>
    </xf>
    <xf numFmtId="0" fontId="0" fillId="0" borderId="0" xfId="0" applyBorder="1" applyAlignment="1">
      <alignment wrapText="1"/>
    </xf>
    <xf numFmtId="0" fontId="4" fillId="5" borderId="0" xfId="0" applyFont="1" applyFill="1" applyBorder="1" applyAlignment="1" applyProtection="1">
      <alignment horizontal="center"/>
    </xf>
    <xf numFmtId="0" fontId="0" fillId="3" borderId="0" xfId="0" applyFont="1" applyFill="1" applyBorder="1" applyAlignment="1" applyProtection="1">
      <alignment horizontal="center"/>
    </xf>
    <xf numFmtId="0" fontId="25" fillId="12" borderId="0" xfId="0" applyFont="1" applyFill="1" applyBorder="1" applyAlignment="1" applyProtection="1">
      <alignment horizontal="center"/>
    </xf>
    <xf numFmtId="0" fontId="20" fillId="0" borderId="0" xfId="0" applyFont="1" applyFill="1" applyBorder="1" applyAlignment="1" applyProtection="1">
      <alignment horizontal="left"/>
    </xf>
    <xf numFmtId="0" fontId="47" fillId="0" borderId="31" xfId="0" applyFont="1" applyBorder="1" applyAlignment="1" applyProtection="1">
      <alignment horizontal="left"/>
    </xf>
    <xf numFmtId="0" fontId="47" fillId="0" borderId="3" xfId="0" applyFont="1" applyBorder="1" applyAlignment="1" applyProtection="1">
      <alignment horizontal="left"/>
    </xf>
    <xf numFmtId="0" fontId="46" fillId="0" borderId="25" xfId="0" applyFont="1" applyFill="1" applyBorder="1" applyAlignment="1" applyProtection="1">
      <alignment horizontal="left"/>
    </xf>
    <xf numFmtId="0" fontId="46" fillId="0" borderId="26" xfId="0" applyFont="1" applyFill="1" applyBorder="1" applyAlignment="1" applyProtection="1">
      <alignment horizontal="left"/>
    </xf>
    <xf numFmtId="0" fontId="46" fillId="0" borderId="27" xfId="0" applyFont="1" applyFill="1" applyBorder="1" applyAlignment="1" applyProtection="1">
      <alignment horizontal="left"/>
    </xf>
    <xf numFmtId="0" fontId="46" fillId="0" borderId="25" xfId="0" applyFont="1" applyBorder="1" applyAlignment="1" applyProtection="1">
      <alignment horizontal="left"/>
    </xf>
    <xf numFmtId="0" fontId="46" fillId="0" borderId="26" xfId="0" applyFont="1" applyBorder="1" applyAlignment="1" applyProtection="1">
      <alignment horizontal="left"/>
    </xf>
    <xf numFmtId="0" fontId="46" fillId="0" borderId="27" xfId="0" applyFont="1" applyBorder="1" applyAlignment="1" applyProtection="1">
      <alignment horizontal="left"/>
    </xf>
    <xf numFmtId="0" fontId="47" fillId="3" borderId="33" xfId="0" applyFont="1" applyFill="1" applyBorder="1" applyAlignment="1" applyProtection="1">
      <alignment horizontal="center"/>
    </xf>
    <xf numFmtId="0" fontId="47" fillId="3" borderId="4" xfId="0" applyFont="1" applyFill="1" applyBorder="1" applyAlignment="1" applyProtection="1">
      <alignment horizontal="center"/>
    </xf>
    <xf numFmtId="0" fontId="47" fillId="3" borderId="3" xfId="0" applyFont="1" applyFill="1" applyBorder="1" applyAlignment="1" applyProtection="1">
      <alignment horizontal="center"/>
    </xf>
    <xf numFmtId="0" fontId="47" fillId="3" borderId="32" xfId="0" applyFont="1" applyFill="1" applyBorder="1" applyAlignment="1" applyProtection="1">
      <alignment horizontal="center"/>
    </xf>
    <xf numFmtId="0" fontId="47" fillId="3" borderId="36" xfId="0" applyFont="1" applyFill="1" applyBorder="1" applyAlignment="1" applyProtection="1">
      <alignment horizontal="center"/>
    </xf>
    <xf numFmtId="0" fontId="46" fillId="3" borderId="33" xfId="0" applyFont="1" applyFill="1" applyBorder="1" applyAlignment="1" applyProtection="1">
      <alignment horizontal="center"/>
    </xf>
    <xf numFmtId="0" fontId="46" fillId="3" borderId="4" xfId="0" applyFont="1" applyFill="1" applyBorder="1" applyAlignment="1" applyProtection="1">
      <alignment horizontal="center"/>
    </xf>
    <xf numFmtId="0" fontId="46" fillId="3" borderId="34" xfId="0" applyFont="1" applyFill="1" applyBorder="1" applyAlignment="1" applyProtection="1">
      <alignment horizontal="center"/>
    </xf>
    <xf numFmtId="0" fontId="46" fillId="3" borderId="38" xfId="0" applyFont="1" applyFill="1" applyBorder="1" applyAlignment="1" applyProtection="1">
      <alignment horizontal="center"/>
    </xf>
    <xf numFmtId="0" fontId="46" fillId="0" borderId="8" xfId="0" applyFont="1" applyFill="1" applyBorder="1" applyAlignment="1" applyProtection="1">
      <alignment horizontal="left"/>
    </xf>
    <xf numFmtId="0" fontId="46" fillId="0" borderId="9" xfId="0" applyFont="1" applyFill="1" applyBorder="1" applyAlignment="1" applyProtection="1">
      <alignment horizontal="left"/>
    </xf>
    <xf numFmtId="0" fontId="46" fillId="0" borderId="24" xfId="0" applyFont="1" applyFill="1" applyBorder="1" applyAlignment="1" applyProtection="1">
      <alignment horizontal="left"/>
    </xf>
    <xf numFmtId="0" fontId="47" fillId="0" borderId="33" xfId="0" applyFont="1" applyBorder="1" applyAlignment="1" applyProtection="1">
      <alignment horizontal="left"/>
    </xf>
    <xf numFmtId="0" fontId="47" fillId="0" borderId="4" xfId="0" applyFont="1" applyBorder="1" applyAlignment="1" applyProtection="1">
      <alignment horizontal="left"/>
    </xf>
    <xf numFmtId="0" fontId="47" fillId="0" borderId="32" xfId="0" applyFont="1" applyBorder="1" applyAlignment="1" applyProtection="1">
      <alignment horizontal="left"/>
    </xf>
    <xf numFmtId="0" fontId="0" fillId="0" borderId="0" xfId="0" applyAlignment="1"/>
    <xf numFmtId="0" fontId="21" fillId="5" borderId="0" xfId="0" applyFont="1" applyFill="1" applyBorder="1" applyAlignment="1" applyProtection="1">
      <alignment horizontal="left"/>
    </xf>
    <xf numFmtId="0" fontId="47" fillId="0" borderId="25" xfId="0" applyFont="1" applyBorder="1" applyAlignment="1" applyProtection="1">
      <alignment horizontal="center"/>
    </xf>
    <xf numFmtId="0" fontId="47" fillId="0" borderId="27" xfId="0" applyFont="1" applyBorder="1" applyAlignment="1" applyProtection="1">
      <alignment horizontal="center"/>
    </xf>
    <xf numFmtId="0" fontId="35" fillId="0" borderId="0" xfId="0" applyFont="1" applyFill="1" applyBorder="1" applyAlignment="1" applyProtection="1">
      <alignment horizontal="left" vertical="top" wrapText="1"/>
    </xf>
    <xf numFmtId="0" fontId="20" fillId="0" borderId="0" xfId="0" applyFont="1" applyFill="1" applyBorder="1" applyAlignment="1" applyProtection="1">
      <alignment horizontal="center" vertical="top" wrapText="1"/>
    </xf>
    <xf numFmtId="0" fontId="49" fillId="5" borderId="0" xfId="0" applyFont="1" applyFill="1" applyBorder="1" applyAlignment="1" applyProtection="1">
      <alignment horizontal="left" wrapText="1"/>
    </xf>
    <xf numFmtId="0" fontId="46" fillId="0" borderId="28" xfId="0" applyFont="1" applyBorder="1" applyAlignment="1" applyProtection="1">
      <alignment horizontal="left"/>
    </xf>
    <xf numFmtId="0" fontId="46" fillId="0" borderId="29" xfId="0" applyFont="1" applyBorder="1" applyAlignment="1" applyProtection="1">
      <alignment horizontal="left"/>
    </xf>
    <xf numFmtId="0" fontId="46" fillId="0" borderId="30" xfId="0" applyFont="1" applyBorder="1" applyAlignment="1" applyProtection="1">
      <alignment horizontal="left"/>
    </xf>
    <xf numFmtId="0" fontId="46" fillId="3" borderId="6" xfId="0" applyFont="1" applyFill="1" applyBorder="1" applyAlignment="1" applyProtection="1">
      <alignment horizontal="center"/>
    </xf>
    <xf numFmtId="0" fontId="46" fillId="3" borderId="0" xfId="0" applyFont="1" applyFill="1" applyBorder="1" applyAlignment="1" applyProtection="1">
      <alignment horizontal="center"/>
    </xf>
    <xf numFmtId="44" fontId="46" fillId="3" borderId="0" xfId="2" applyFont="1" applyFill="1" applyBorder="1" applyAlignment="1" applyProtection="1">
      <alignment horizontal="center"/>
    </xf>
    <xf numFmtId="0" fontId="46" fillId="3" borderId="7" xfId="0" applyFont="1" applyFill="1" applyBorder="1" applyAlignment="1" applyProtection="1">
      <alignment horizontal="center"/>
    </xf>
    <xf numFmtId="0" fontId="46" fillId="3" borderId="37" xfId="0" applyFont="1" applyFill="1" applyBorder="1" applyAlignment="1" applyProtection="1">
      <alignment horizontal="center"/>
    </xf>
  </cellXfs>
  <cellStyles count="6">
    <cellStyle name="Comma" xfId="1" builtinId="3"/>
    <cellStyle name="Currency" xfId="2" builtinId="4"/>
    <cellStyle name="Normal" xfId="0" builtinId="0"/>
    <cellStyle name="Normal 2" xfId="4" xr:uid="{899259C5-7E49-B442-BDB3-2C9B7474337D}"/>
    <cellStyle name="Normal_Sheet1" xfId="5" xr:uid="{48903C6E-DEF7-B44F-8BB2-D804509EF452}"/>
    <cellStyle name="Percent" xfId="3" builtinId="5"/>
  </cellStyles>
  <dxfs count="51">
    <dxf>
      <font>
        <b val="0"/>
        <i val="0"/>
        <color rgb="FFFF0000"/>
      </font>
    </dxf>
    <dxf>
      <font>
        <b val="0"/>
        <i val="0"/>
        <color rgb="FFFF0000"/>
      </font>
    </dxf>
    <dxf>
      <font>
        <b/>
        <i val="0"/>
        <strike val="0"/>
        <color rgb="FFFF0000"/>
      </font>
    </dxf>
    <dxf>
      <font>
        <b/>
        <i val="0"/>
        <color rgb="FFFF0000"/>
      </font>
    </dxf>
    <dxf>
      <font>
        <color theme="1"/>
      </font>
    </dxf>
    <dxf>
      <font>
        <b val="0"/>
        <i val="0"/>
        <color theme="1"/>
      </font>
    </dxf>
    <dxf>
      <font>
        <color theme="1"/>
      </font>
      <fill>
        <patternFill>
          <bgColor theme="7"/>
        </patternFill>
      </fill>
      <border>
        <left style="thin">
          <color auto="1"/>
        </left>
        <right style="thin">
          <color auto="1"/>
        </right>
        <top style="thin">
          <color auto="1"/>
        </top>
        <bottom style="thin">
          <color auto="1"/>
        </bottom>
        <vertical/>
        <horizontal/>
      </border>
    </dxf>
    <dxf>
      <font>
        <color theme="1"/>
      </font>
    </dxf>
    <dxf>
      <font>
        <color theme="1"/>
      </font>
      <fill>
        <patternFill>
          <bgColor theme="7"/>
        </patternFill>
      </fill>
      <border>
        <left style="thin">
          <color auto="1"/>
        </left>
        <right style="thin">
          <color auto="1"/>
        </right>
        <top style="thin">
          <color auto="1"/>
        </top>
        <bottom style="thin">
          <color auto="1"/>
        </bottom>
        <vertical/>
        <horizontal/>
      </border>
    </dxf>
    <dxf>
      <font>
        <color theme="1"/>
      </font>
    </dxf>
    <dxf>
      <font>
        <color theme="1"/>
      </font>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ont>
        <b val="0"/>
        <i val="0"/>
        <color theme="1"/>
      </font>
      <fill>
        <patternFill>
          <bgColor theme="7"/>
        </patternFill>
      </fill>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rgb="FF9C0006"/>
      </font>
      <fill>
        <patternFill>
          <bgColor rgb="FFFFC7CE"/>
        </patternFill>
      </fill>
    </dxf>
    <dxf>
      <font>
        <b val="0"/>
        <i val="0"/>
        <color theme="1"/>
      </font>
    </dxf>
    <dxf>
      <font>
        <color theme="1"/>
      </font>
      <fill>
        <patternFill>
          <bgColor theme="7"/>
        </patternFill>
      </fill>
      <border>
        <left style="thin">
          <color auto="1"/>
        </left>
        <right style="thin">
          <color auto="1"/>
        </right>
        <top style="thin">
          <color auto="1"/>
        </top>
        <bottom style="thin">
          <color auto="1"/>
        </bottom>
        <vertical/>
        <horizontal/>
      </border>
    </dxf>
    <dxf>
      <font>
        <b val="0"/>
        <i val="0"/>
        <color theme="1"/>
      </font>
    </dxf>
    <dxf>
      <font>
        <color theme="1"/>
      </font>
      <fill>
        <patternFill>
          <bgColor theme="7"/>
        </patternFill>
      </fill>
      <border>
        <left style="thin">
          <color auto="1"/>
        </left>
        <right style="thin">
          <color auto="1"/>
        </right>
        <top style="thin">
          <color auto="1"/>
        </top>
        <bottom style="thin">
          <color auto="1"/>
        </bottom>
        <vertical/>
        <horizontal/>
      </border>
    </dxf>
    <dxf>
      <font>
        <b val="0"/>
        <i val="0"/>
        <color theme="1"/>
      </font>
    </dxf>
    <dxf>
      <font>
        <b val="0"/>
        <i val="0"/>
        <color theme="1"/>
      </font>
      <fill>
        <patternFill>
          <bgColor theme="7"/>
        </patternFill>
      </fill>
      <border>
        <left style="thin">
          <color auto="1"/>
        </left>
        <right style="thin">
          <color auto="1"/>
        </right>
        <top style="thin">
          <color auto="1"/>
        </top>
        <bottom style="thin">
          <color auto="1"/>
        </bottom>
        <vertical/>
        <horizontal/>
      </border>
    </dxf>
    <dxf>
      <font>
        <b val="0"/>
        <i val="0"/>
        <color theme="1"/>
      </font>
    </dxf>
    <dxf>
      <font>
        <b val="0"/>
        <i val="0"/>
        <color theme="1"/>
      </font>
      <fill>
        <patternFill>
          <fgColor auto="1"/>
          <bgColor theme="7"/>
        </patternFill>
      </fill>
      <border>
        <left style="thin">
          <color auto="1"/>
        </left>
        <right style="thin">
          <color auto="1"/>
        </right>
        <top style="thin">
          <color auto="1"/>
        </top>
        <bottom style="thin">
          <color auto="1"/>
        </bottom>
        <vertical/>
        <horizontal/>
      </border>
    </dxf>
    <dxf>
      <font>
        <b val="0"/>
        <i val="0"/>
        <color theme="1"/>
      </font>
    </dxf>
    <dxf>
      <font>
        <color rgb="FF9C0006"/>
      </font>
      <fill>
        <patternFill>
          <bgColor rgb="FFFFC7CE"/>
        </patternFill>
      </fill>
    </dxf>
    <dxf>
      <font>
        <color rgb="FF9C0006"/>
      </font>
      <fill>
        <patternFill>
          <bgColor rgb="FFFFC7CE"/>
        </patternFill>
      </fill>
    </dxf>
    <dxf>
      <font>
        <b val="0"/>
        <i val="0"/>
        <color auto="1"/>
      </font>
      <fill>
        <patternFill>
          <bgColor theme="7"/>
        </patternFill>
      </fill>
      <border>
        <left style="thin">
          <color auto="1"/>
        </left>
        <right style="thin">
          <color auto="1"/>
        </right>
        <top style="thin">
          <color auto="1"/>
        </top>
        <bottom style="thin">
          <color auto="1"/>
        </bottom>
        <vertical/>
        <horizontal/>
      </border>
    </dxf>
    <dxf>
      <font>
        <b val="0"/>
        <i val="0"/>
        <color auto="1"/>
      </font>
      <fill>
        <patternFill>
          <bgColor theme="7"/>
        </patternFill>
      </fill>
      <border>
        <left style="thin">
          <color auto="1"/>
        </left>
        <right style="thin">
          <color auto="1"/>
        </right>
        <top style="thin">
          <color auto="1"/>
        </top>
        <bottom style="thin">
          <color auto="1"/>
        </bottom>
        <vertical/>
        <horizontal/>
      </border>
    </dxf>
    <dxf>
      <font>
        <b val="0"/>
        <i val="0"/>
        <color theme="1"/>
      </font>
      <fill>
        <patternFill>
          <bgColor theme="7"/>
        </patternFill>
      </fill>
      <border>
        <left style="thin">
          <color auto="1"/>
        </left>
        <right style="thin">
          <color auto="1"/>
        </right>
        <top style="thin">
          <color auto="1"/>
        </top>
        <bottom style="thin">
          <color auto="1"/>
        </bottom>
        <vertical/>
        <horizontal/>
      </border>
    </dxf>
    <dxf>
      <font>
        <b val="0"/>
        <i val="0"/>
        <color auto="1"/>
      </font>
      <fill>
        <patternFill>
          <bgColor theme="7"/>
        </patternFill>
      </fill>
      <border>
        <left style="thin">
          <color auto="1"/>
        </left>
        <right style="thin">
          <color auto="1"/>
        </right>
        <top style="thin">
          <color auto="1"/>
        </top>
        <bottom style="thin">
          <color auto="1"/>
        </bottom>
        <vertical/>
        <horizontal/>
      </border>
    </dxf>
    <dxf>
      <font>
        <b val="0"/>
        <i val="0"/>
        <color auto="1"/>
      </font>
      <fill>
        <patternFill>
          <bgColor theme="7"/>
        </patternFill>
      </fill>
      <border>
        <left style="thin">
          <color auto="1"/>
        </left>
        <right style="thin">
          <color auto="1"/>
        </right>
        <top style="thin">
          <color auto="1"/>
        </top>
        <bottom style="thin">
          <color auto="1"/>
        </bottom>
        <vertical/>
        <horizontal/>
      </border>
    </dxf>
    <dxf>
      <font>
        <color auto="1"/>
      </font>
    </dxf>
    <dxf>
      <font>
        <color auto="1"/>
      </font>
    </dxf>
    <dxf>
      <font>
        <b val="0"/>
        <i val="0"/>
        <color theme="1"/>
      </font>
      <fill>
        <patternFill>
          <bgColor theme="7"/>
        </patternFill>
      </fill>
      <border>
        <left style="thin">
          <color auto="1"/>
        </left>
        <right style="thin">
          <color auto="1"/>
        </right>
        <top style="thin">
          <color auto="1"/>
        </top>
        <bottom style="thin">
          <color auto="1"/>
        </bottom>
        <vertical/>
        <horizontal/>
      </border>
    </dxf>
    <dxf>
      <font>
        <b val="0"/>
        <i val="0"/>
        <color theme="1"/>
      </font>
      <fill>
        <patternFill>
          <bgColor theme="7"/>
        </patternFill>
      </fill>
      <border>
        <left style="thin">
          <color auto="1"/>
        </left>
        <right style="thin">
          <color auto="1"/>
        </right>
        <top style="thin">
          <color auto="1"/>
        </top>
        <bottom style="thin">
          <color auto="1"/>
        </bottom>
        <vertical/>
        <horizontal/>
      </border>
    </dxf>
    <dxf>
      <font>
        <b val="0"/>
        <i val="0"/>
        <color theme="1"/>
      </font>
      <fill>
        <patternFill>
          <bgColor theme="7"/>
        </patternFill>
      </fill>
      <border>
        <left style="thin">
          <color auto="1"/>
        </left>
        <right style="thin">
          <color auto="1"/>
        </right>
        <top style="thin">
          <color auto="1"/>
        </top>
        <bottom style="thin">
          <color auto="1"/>
        </bottom>
        <vertical/>
        <horizontal/>
      </border>
    </dxf>
    <dxf>
      <font>
        <b val="0"/>
        <i val="0"/>
        <color theme="1"/>
      </font>
      <fill>
        <patternFill>
          <bgColor theme="7"/>
        </patternFill>
      </fill>
      <border>
        <left style="thin">
          <color auto="1"/>
        </left>
        <right style="thin">
          <color auto="1"/>
        </right>
        <top style="thin">
          <color auto="1"/>
        </top>
        <bottom style="thin">
          <color auto="1"/>
        </bottom>
        <vertical/>
        <horizontal/>
      </border>
    </dxf>
    <dxf>
      <font>
        <color theme="1"/>
      </font>
      <fill>
        <patternFill>
          <bgColor theme="7"/>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dxf>
    <dxf>
      <fill>
        <patternFill>
          <bgColor theme="7"/>
        </patternFill>
      </fill>
      <border>
        <left style="thin">
          <color auto="1"/>
        </left>
        <right style="thin">
          <color auto="1"/>
        </right>
        <top style="thin">
          <color auto="1"/>
        </top>
        <bottom style="thin">
          <color auto="1"/>
        </bottom>
        <vertical/>
        <horizontal/>
      </border>
    </dxf>
    <dxf>
      <font>
        <color auto="1"/>
      </font>
    </dxf>
    <dxf>
      <font>
        <color theme="1"/>
      </font>
      <border>
        <left style="thin">
          <color auto="1"/>
        </left>
        <right style="thin">
          <color auto="1"/>
        </right>
        <top style="thin">
          <color auto="1"/>
        </top>
        <bottom style="thin">
          <color auto="1"/>
        </bottom>
        <vertical/>
        <horizontal/>
      </border>
    </dxf>
    <dxf>
      <font>
        <b/>
        <i val="0"/>
        <color theme="1"/>
      </font>
    </dxf>
    <dxf>
      <font>
        <b/>
        <i val="0"/>
        <color theme="1"/>
      </font>
    </dxf>
    <dxf>
      <font>
        <b/>
        <i val="0"/>
        <color theme="1"/>
      </font>
      <border>
        <left style="thin">
          <color auto="1"/>
        </left>
        <right style="thin">
          <color auto="1"/>
        </right>
        <top style="thin">
          <color auto="1"/>
        </top>
        <bottom style="thin">
          <color auto="1"/>
        </bottom>
      </border>
    </dxf>
    <dxf>
      <font>
        <b val="0"/>
        <i val="0"/>
        <color rgb="FFFF0000"/>
      </font>
    </dxf>
    <dxf>
      <font>
        <b val="0"/>
        <i val="0"/>
        <color rgb="FFFF0000"/>
      </font>
    </dxf>
    <dxf>
      <font>
        <b/>
        <i val="0"/>
        <color theme="1"/>
      </font>
    </dxf>
    <dxf>
      <font>
        <b/>
        <i val="0"/>
        <color theme="1"/>
      </font>
    </dxf>
    <dxf>
      <font>
        <b/>
        <i val="0"/>
        <color theme="1"/>
      </font>
    </dxf>
    <dxf>
      <font>
        <b/>
        <i val="0"/>
        <color theme="1"/>
      </font>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hyperlink" Target="https://www.ecfr.gov/cgi-bin/text-idx?SID=b55e81163f9afea6adb5a7a3c4f26fe0&amp;mc=true&amp;node=se24.1.40_17&amp;rgn=div8" TargetMode="External"/><Relationship Id="rId13" Type="http://schemas.openxmlformats.org/officeDocument/2006/relationships/hyperlink" Target="https://www.ecfr.gov/cgi-bin/text-idx?SID=7e6409c99930d03eb51ca2adb7f09d9e&amp;mc=true&amp;node=pt28.1.36&amp;rgn=div5" TargetMode="External"/><Relationship Id="rId3" Type="http://schemas.openxmlformats.org/officeDocument/2006/relationships/hyperlink" Target="https://www.ecfr.gov/cgi-bin/text-idx?SID=9a089aafe2c82a16aa9bcaf08c393ce5&amp;mc=true&amp;node=pt24.4.891&amp;rgn=div5#se24.4.891_1120" TargetMode="External"/><Relationship Id="rId7" Type="http://schemas.openxmlformats.org/officeDocument/2006/relationships/hyperlink" Target="https://www.ecfr.gov/cgi-bin/text-idx?SID=b55e81163f9afea6adb5a7a3c4f26fe0&amp;mc=true&amp;node=se24.1.5_1100&amp;rgn=div8" TargetMode="External"/><Relationship Id="rId12" Type="http://schemas.openxmlformats.org/officeDocument/2006/relationships/hyperlink" Target="https://www.ecfr.gov/cgi-bin/text-idx?SID=7e6409c99930d03eb51ca2adb7f09d9e&amp;mc=true&amp;node=pt28.1.35&amp;rgn=div5" TargetMode="External"/><Relationship Id="rId2" Type="http://schemas.openxmlformats.org/officeDocument/2006/relationships/hyperlink" Target="https://www.ecfr.gov/cgi-bin/text-idx?SID=509a5431e3c435518ae5217d66e4333a&amp;mc=true&amp;node=sp24.2.200.s&amp;rgn=div6" TargetMode="External"/><Relationship Id="rId1" Type="http://schemas.openxmlformats.org/officeDocument/2006/relationships/hyperlink" Target="https://www.ecfr.gov/cgi-bin/text-idx?SID=9a089aafe2c82a16aa9bcaf08c393ce5&amp;mc=true&amp;node=pt24.4.891&amp;rgn=div5#se24.4.891_1210" TargetMode="External"/><Relationship Id="rId6" Type="http://schemas.openxmlformats.org/officeDocument/2006/relationships/hyperlink" Target="https://www.ecfr.gov/cgi-bin/text-idx?SID=19abed87078c0f359e7c3afb5818ed38&amp;mc=true&amp;node=pt28.1.36&amp;rgn=div5" TargetMode="External"/><Relationship Id="rId11" Type="http://schemas.openxmlformats.org/officeDocument/2006/relationships/hyperlink" Target="https://www.ecfr.gov/cgi-bin/text-idx?SID=1807b231b064601dbc6d4cd22b672154&amp;mc=true&amp;node=pt24.1.100&amp;rgn=div5" TargetMode="External"/><Relationship Id="rId5" Type="http://schemas.openxmlformats.org/officeDocument/2006/relationships/hyperlink" Target="https://www.ecfr.gov/cgi-bin/text-idx?SID=19abed87078c0f359e7c3afb5818ed38&amp;mc=true&amp;node=se24.4.891_1120&amp;rgn=div8" TargetMode="External"/><Relationship Id="rId10" Type="http://schemas.openxmlformats.org/officeDocument/2006/relationships/hyperlink" Target="https://www.ecfr.gov/cgi-bin/text-idx?SID=64759836d9acad45f4ad7d9a0fa8d5fe&amp;mc=true&amp;node=pt24.1.8&amp;rgn=div5#sp24.1.8.a" TargetMode="External"/><Relationship Id="rId4" Type="http://schemas.openxmlformats.org/officeDocument/2006/relationships/hyperlink" Target="https://www.ada.gov/ada_title_III.htm#:~:text=Title%20III%20prohibits%20discrimination%20on,care%20facilities%2C%20recreation%20facilities%2C%20and" TargetMode="External"/><Relationship Id="rId9" Type="http://schemas.openxmlformats.org/officeDocument/2006/relationships/hyperlink" Target="https://www.federalregister.gov/documents/2014/05/23/2014-11844/nondiscrimination-on-the-basis-of-disability-in-federally-assisted-programs-and-activities"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https://www.huduser.gov/portal/datasets/il.html#2020" TargetMode="External"/><Relationship Id="rId1" Type="http://schemas.openxmlformats.org/officeDocument/2006/relationships/hyperlink" Target="https://www.huduser.gov/ast/index.html" TargetMode="External"/></Relationships>
</file>

<file path=xl/drawings/_rels/drawing5.xml.rels><?xml version="1.0" encoding="UTF-8" standalone="yes"?>
<Relationships xmlns="http://schemas.openxmlformats.org/package/2006/relationships"><Relationship Id="rId2" Type="http://schemas.openxmlformats.org/officeDocument/2006/relationships/hyperlink" Target="https://www.hud.gov/sites/dfiles/PIH/documents/TDCs_2020.pdf" TargetMode="External"/><Relationship Id="rId1" Type="http://schemas.openxmlformats.org/officeDocument/2006/relationships/hyperlink" Target="https://www.hud.gov/localoffices/regions" TargetMode="External"/></Relationships>
</file>

<file path=xl/drawings/drawing1.xml><?xml version="1.0" encoding="utf-8"?>
<xdr:wsDr xmlns:xdr="http://schemas.openxmlformats.org/drawingml/2006/spreadsheetDrawing" xmlns:a="http://schemas.openxmlformats.org/drawingml/2006/main">
  <xdr:twoCellAnchor>
    <xdr:from>
      <xdr:col>2</xdr:col>
      <xdr:colOff>50800</xdr:colOff>
      <xdr:row>8</xdr:row>
      <xdr:rowOff>88898</xdr:rowOff>
    </xdr:from>
    <xdr:to>
      <xdr:col>16</xdr:col>
      <xdr:colOff>0</xdr:colOff>
      <xdr:row>37</xdr:row>
      <xdr:rowOff>66674</xdr:rowOff>
    </xdr:to>
    <xdr:sp macro="" textlink="">
      <xdr:nvSpPr>
        <xdr:cNvPr id="2" name="TextBox 1">
          <a:extLst>
            <a:ext uri="{FF2B5EF4-FFF2-40B4-BE49-F238E27FC236}">
              <a16:creationId xmlns:a16="http://schemas.microsoft.com/office/drawing/2014/main" id="{3D2B8231-9AA3-5947-8A00-13BB48694137}"/>
            </a:ext>
          </a:extLst>
        </xdr:cNvPr>
        <xdr:cNvSpPr txBox="1"/>
      </xdr:nvSpPr>
      <xdr:spPr>
        <a:xfrm>
          <a:off x="212725" y="1431923"/>
          <a:ext cx="8559800" cy="562610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202 NOFA Toolkit (Toolkit) is intended</a:t>
          </a:r>
          <a:r>
            <a:rPr lang="en-US" sz="1100" baseline="0">
              <a:solidFill>
                <a:schemeClr val="dk1"/>
              </a:solidFill>
              <a:effectLst/>
              <a:latin typeface="+mn-lt"/>
              <a:ea typeface="+mn-ea"/>
              <a:cs typeface="+mn-cs"/>
            </a:rPr>
            <a:t> to </a:t>
          </a:r>
          <a:r>
            <a:rPr lang="en-US" sz="1100">
              <a:solidFill>
                <a:schemeClr val="dk1"/>
              </a:solidFill>
              <a:effectLst/>
              <a:latin typeface="+mn-lt"/>
              <a:ea typeface="+mn-ea"/>
              <a:cs typeface="+mn-cs"/>
            </a:rPr>
            <a:t>streamline and standardize the application submissions under the FY 20 Section 202 NOFA by providing templates that satisfy the NOFA's submission requirements, alerting</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applicant when entries may violate NOFA requirements through</a:t>
          </a:r>
          <a:r>
            <a:rPr lang="en-US" sz="1100" baseline="0">
              <a:solidFill>
                <a:schemeClr val="dk1"/>
              </a:solidFill>
              <a:effectLst/>
              <a:latin typeface="+mn-lt"/>
              <a:ea typeface="+mn-ea"/>
              <a:cs typeface="+mn-cs"/>
            </a:rPr>
            <a:t> system-generated flags</a:t>
          </a:r>
          <a:r>
            <a:rPr lang="en-US" sz="1100">
              <a:solidFill>
                <a:schemeClr val="dk1"/>
              </a:solidFill>
              <a:effectLst/>
              <a:latin typeface="+mn-lt"/>
              <a:ea typeface="+mn-ea"/>
              <a:cs typeface="+mn-cs"/>
            </a:rPr>
            <a:t>, and calculating provisional scores for a</a:t>
          </a:r>
          <a:r>
            <a:rPr lang="en-US" sz="1100" baseline="0">
              <a:solidFill>
                <a:schemeClr val="dk1"/>
              </a:solidFill>
              <a:effectLst/>
              <a:latin typeface="+mn-lt"/>
              <a:ea typeface="+mn-ea"/>
              <a:cs typeface="+mn-cs"/>
            </a:rPr>
            <a:t> subset of </a:t>
          </a:r>
          <a:r>
            <a:rPr lang="en-US" sz="1100">
              <a:solidFill>
                <a:schemeClr val="dk1"/>
              </a:solidFill>
              <a:effectLst/>
              <a:latin typeface="+mn-lt"/>
              <a:ea typeface="+mn-ea"/>
              <a:cs typeface="+mn-cs"/>
            </a:rPr>
            <a:t>rating factors. This </a:t>
          </a:r>
          <a:r>
            <a:rPr lang="en-US" sz="1100" u="sng">
              <a:solidFill>
                <a:schemeClr val="dk1"/>
              </a:solidFill>
              <a:effectLst/>
              <a:latin typeface="+mn-lt"/>
              <a:ea typeface="+mn-ea"/>
              <a:cs typeface="+mn-cs"/>
            </a:rPr>
            <a:t>Toolkit does not contain ALL NOFA submission items</a:t>
          </a:r>
          <a:r>
            <a:rPr lang="en-US" sz="1100">
              <a:solidFill>
                <a:schemeClr val="dk1"/>
              </a:solidFill>
              <a:effectLst/>
              <a:latin typeface="+mn-lt"/>
              <a:ea typeface="+mn-ea"/>
              <a:cs typeface="+mn-cs"/>
            </a:rPr>
            <a:t>. If  the Toolkit</a:t>
          </a:r>
          <a:r>
            <a:rPr lang="en-US" sz="1100" baseline="0">
              <a:solidFill>
                <a:schemeClr val="dk1"/>
              </a:solidFill>
              <a:effectLst/>
              <a:latin typeface="+mn-lt"/>
              <a:ea typeface="+mn-ea"/>
              <a:cs typeface="+mn-cs"/>
            </a:rPr>
            <a:t> is </a:t>
          </a:r>
          <a:r>
            <a:rPr lang="en-US" sz="1100">
              <a:solidFill>
                <a:schemeClr val="dk1"/>
              </a:solidFill>
              <a:effectLst/>
              <a:latin typeface="+mn-lt"/>
              <a:ea typeface="+mn-ea"/>
              <a:cs typeface="+mn-cs"/>
            </a:rPr>
            <a:t>used, </a:t>
          </a:r>
          <a:r>
            <a:rPr lang="en-US" sz="1100" baseline="0">
              <a:solidFill>
                <a:schemeClr val="dk1"/>
              </a:solidFill>
              <a:effectLst/>
              <a:latin typeface="+mn-lt"/>
              <a:ea typeface="+mn-ea"/>
              <a:cs typeface="+mn-cs"/>
            </a:rPr>
            <a:t>it</a:t>
          </a:r>
          <a:r>
            <a:rPr lang="en-US" sz="1100">
              <a:solidFill>
                <a:schemeClr val="dk1"/>
              </a:solidFill>
              <a:effectLst/>
              <a:latin typeface="+mn-lt"/>
              <a:ea typeface="+mn-ea"/>
              <a:cs typeface="+mn-cs"/>
            </a:rPr>
            <a:t> must be supplemented with the additional submission items described in</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Section IV.B.</a:t>
          </a:r>
          <a:r>
            <a:rPr lang="en-US" sz="1100" baseline="0">
              <a:solidFill>
                <a:schemeClr val="dk1"/>
              </a:solidFill>
              <a:effectLst/>
              <a:latin typeface="+mn-lt"/>
              <a:ea typeface="+mn-ea"/>
              <a:cs typeface="+mn-cs"/>
            </a:rPr>
            <a:t> Content and Form of Application Submission of the NOFA.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Toolkit contains seven worksheets to be completed by the Sponsor in the submission of their FY20 Section 202 application, including:</a:t>
          </a:r>
        </a:p>
        <a:p>
          <a:r>
            <a:rPr lang="en-US" sz="1100">
              <a:solidFill>
                <a:schemeClr val="dk1"/>
              </a:solidFill>
              <a:effectLst/>
              <a:latin typeface="+mn-lt"/>
              <a:ea typeface="+mn-ea"/>
              <a:cs typeface="+mn-cs"/>
            </a:rPr>
            <a:t>     -  Part 1: Physical Design</a:t>
          </a:r>
        </a:p>
        <a:p>
          <a:r>
            <a:rPr lang="en-US" sz="1100">
              <a:solidFill>
                <a:schemeClr val="dk1"/>
              </a:solidFill>
              <a:effectLst/>
              <a:latin typeface="+mn-lt"/>
              <a:ea typeface="+mn-ea"/>
              <a:cs typeface="+mn-cs"/>
            </a:rPr>
            <a:t>     -  Part 2: Market</a:t>
          </a:r>
        </a:p>
        <a:p>
          <a:r>
            <a:rPr lang="en-US" sz="1100">
              <a:solidFill>
                <a:schemeClr val="dk1"/>
              </a:solidFill>
              <a:effectLst/>
              <a:latin typeface="+mn-lt"/>
              <a:ea typeface="+mn-ea"/>
              <a:cs typeface="+mn-cs"/>
            </a:rPr>
            <a:t>     -  Part 3a: Capacity</a:t>
          </a:r>
        </a:p>
        <a:p>
          <a:r>
            <a:rPr lang="en-US" sz="1100">
              <a:solidFill>
                <a:schemeClr val="dk1"/>
              </a:solidFill>
              <a:effectLst/>
              <a:latin typeface="+mn-lt"/>
              <a:ea typeface="+mn-ea"/>
              <a:cs typeface="+mn-cs"/>
            </a:rPr>
            <a:t>     -  Part 3b: Leverage and Committed Funds</a:t>
          </a:r>
        </a:p>
        <a:p>
          <a:r>
            <a:rPr lang="en-US" sz="1100">
              <a:solidFill>
                <a:schemeClr val="dk1"/>
              </a:solidFill>
              <a:effectLst/>
              <a:latin typeface="+mn-lt"/>
              <a:ea typeface="+mn-ea"/>
              <a:cs typeface="+mn-cs"/>
            </a:rPr>
            <a:t>     -  Part 4: Land Use &amp; Zoning</a:t>
          </a:r>
        </a:p>
        <a:p>
          <a:r>
            <a:rPr lang="en-US" sz="1100">
              <a:solidFill>
                <a:schemeClr val="dk1"/>
              </a:solidFill>
              <a:effectLst/>
              <a:latin typeface="+mn-lt"/>
              <a:ea typeface="+mn-ea"/>
              <a:cs typeface="+mn-cs"/>
            </a:rPr>
            <a:t>     -  Part 5a: Operating Cost Standard </a:t>
          </a:r>
        </a:p>
        <a:p>
          <a:r>
            <a:rPr lang="en-US" sz="1100" baseline="0">
              <a:solidFill>
                <a:schemeClr val="dk1"/>
              </a:solidFill>
              <a:effectLst/>
              <a:latin typeface="+mn-lt"/>
              <a:ea typeface="+mn-ea"/>
              <a:cs typeface="+mn-cs"/>
            </a:rPr>
            <a:t>     -  Part 5b: Operating Pro Forma</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instructions provided on each worksheet provide guidance on completion. Cells shaded in ORANGE require user input entry.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Please note that the auto-calculated section score displayed</a:t>
          </a:r>
          <a:r>
            <a:rPr lang="en-US" sz="1100" baseline="0">
              <a:solidFill>
                <a:schemeClr val="dk1"/>
              </a:solidFill>
              <a:effectLst/>
              <a:latin typeface="+mn-lt"/>
              <a:ea typeface="+mn-ea"/>
              <a:cs typeface="+mn-cs"/>
            </a:rPr>
            <a:t> in some worksheets (i.e., Part 1 - Part 4) </a:t>
          </a:r>
          <a:r>
            <a:rPr lang="en-US" sz="1100">
              <a:solidFill>
                <a:schemeClr val="dk1"/>
              </a:solidFill>
              <a:effectLst/>
              <a:latin typeface="+mn-lt"/>
              <a:ea typeface="+mn-ea"/>
              <a:cs typeface="+mn-cs"/>
            </a:rPr>
            <a:t>is provisional and contingent on verification by HUD reviewers upon submission of the application.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completion of the Toolkit is a component of the submission requirements for the following eight "Tabs" listed in the NOFA (Section IV.B. Application Submission Information, Content and Form of Application Submission):</a:t>
          </a:r>
        </a:p>
        <a:p>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Tab B, Need</a:t>
          </a:r>
        </a:p>
        <a:p>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Tab D, Development Budget</a:t>
          </a:r>
        </a:p>
        <a:p>
          <a:r>
            <a:rPr lang="en-US" sz="1100" baseline="0">
              <a:solidFill>
                <a:schemeClr val="dk1"/>
              </a:solidFill>
              <a:effectLst/>
              <a:latin typeface="+mn-lt"/>
              <a:ea typeface="+mn-ea"/>
              <a:cs typeface="+mn-cs"/>
            </a:rPr>
            <a:t>   - Tab F, Operating Pro Forma</a:t>
          </a:r>
          <a:endParaRPr lang="en-US" sz="1100">
            <a:solidFill>
              <a:schemeClr val="dk1"/>
            </a:solidFill>
            <a:effectLst/>
            <a:latin typeface="+mn-lt"/>
            <a:ea typeface="+mn-ea"/>
            <a:cs typeface="+mn-cs"/>
          </a:endParaRPr>
        </a:p>
        <a:p>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Tab L.1, Physical Design  - Checklist of required features and listing of selected optional features</a:t>
          </a:r>
        </a:p>
        <a:p>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Tab N.1, Development Experience </a:t>
          </a:r>
        </a:p>
        <a:p>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Tab N.2, Appraisal of Donated or Seller-Financed Land</a:t>
          </a:r>
        </a:p>
        <a:p>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Tab N.3, Section 3 Employment Opportunities for Low and Very-Low Income Persons</a:t>
          </a:r>
        </a:p>
        <a:p>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Tab O, Evidence of Compliance with Local Land-Use and Zoning Regulations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7</xdr:row>
      <xdr:rowOff>63500</xdr:rowOff>
    </xdr:from>
    <xdr:to>
      <xdr:col>6</xdr:col>
      <xdr:colOff>4067175</xdr:colOff>
      <xdr:row>20</xdr:row>
      <xdr:rowOff>114300</xdr:rowOff>
    </xdr:to>
    <xdr:sp macro="" textlink="">
      <xdr:nvSpPr>
        <xdr:cNvPr id="2" name="TextBox 1">
          <a:extLst>
            <a:ext uri="{FF2B5EF4-FFF2-40B4-BE49-F238E27FC236}">
              <a16:creationId xmlns:a16="http://schemas.microsoft.com/office/drawing/2014/main" id="{DDB1B3A6-5D96-BF41-AEB6-21D280BE6D4E}"/>
            </a:ext>
          </a:extLst>
        </xdr:cNvPr>
        <xdr:cNvSpPr txBox="1"/>
      </xdr:nvSpPr>
      <xdr:spPr bwMode="auto">
        <a:xfrm>
          <a:off x="215900" y="1143000"/>
          <a:ext cx="12144375" cy="31242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solidFill>
                <a:schemeClr val="dk1"/>
              </a:solidFill>
              <a:latin typeface="+mn-lt"/>
              <a:ea typeface="+mn-ea"/>
              <a:cs typeface="+mn-cs"/>
            </a:rPr>
            <a:t>INSTRUCTIONS</a:t>
          </a:r>
        </a:p>
        <a:p>
          <a:r>
            <a:rPr lang="en-US" sz="1200" b="0">
              <a:solidFill>
                <a:sysClr val="windowText" lastClr="000000"/>
              </a:solidFill>
              <a:latin typeface="+mn-lt"/>
              <a:ea typeface="+mn-ea"/>
              <a:cs typeface="+mn-cs"/>
            </a:rPr>
            <a:t>Part 1 of the Toolkit is a</a:t>
          </a:r>
          <a:r>
            <a:rPr lang="en-US" sz="1200" b="0" baseline="0">
              <a:solidFill>
                <a:sysClr val="windowText" lastClr="000000"/>
              </a:solidFill>
              <a:latin typeface="+mn-lt"/>
              <a:ea typeface="+mn-ea"/>
              <a:cs typeface="+mn-cs"/>
            </a:rPr>
            <a:t> checklist of</a:t>
          </a:r>
          <a:r>
            <a:rPr lang="en-US" sz="1200" b="0">
              <a:solidFill>
                <a:sysClr val="windowText" lastClr="000000"/>
              </a:solidFill>
              <a:latin typeface="+mn-lt"/>
              <a:ea typeface="+mn-ea"/>
              <a:cs typeface="+mn-cs"/>
            </a:rPr>
            <a:t> all required and optional building features in accordance with Rating Factor #1 and Appendix B of the NOFA. </a:t>
          </a:r>
        </a:p>
        <a:p>
          <a:endParaRPr lang="en-US" sz="1200" b="0">
            <a:solidFill>
              <a:schemeClr val="accent6"/>
            </a:solidFill>
            <a:latin typeface="+mn-lt"/>
            <a:ea typeface="+mn-ea"/>
            <a:cs typeface="+mn-cs"/>
          </a:endParaRPr>
        </a:p>
        <a:p>
          <a:r>
            <a:rPr lang="en-US" sz="1200" b="1" u="none">
              <a:solidFill>
                <a:schemeClr val="dk1"/>
              </a:solidFill>
              <a:latin typeface="+mn-lt"/>
              <a:ea typeface="+mn-ea"/>
              <a:cs typeface="+mn-cs"/>
            </a:rPr>
            <a:t>Section A</a:t>
          </a:r>
        </a:p>
        <a:p>
          <a:pPr lvl="0">
            <a:lnSpc>
              <a:spcPts val="1200"/>
            </a:lnSpc>
          </a:pPr>
          <a:r>
            <a:rPr lang="en-US" sz="1200">
              <a:solidFill>
                <a:schemeClr val="dk1"/>
              </a:solidFill>
              <a:effectLst/>
              <a:latin typeface="+mn-lt"/>
              <a:ea typeface="+mn-ea"/>
              <a:cs typeface="+mn-cs"/>
              <a:sym typeface="Wingdings" panose="05000000000000000000" pitchFamily="2" charset="2"/>
            </a:rPr>
            <a:t> </a:t>
          </a:r>
          <a:r>
            <a:rPr lang="en-US" sz="1200">
              <a:solidFill>
                <a:schemeClr val="dk1"/>
              </a:solidFill>
              <a:latin typeface="+mn-lt"/>
              <a:ea typeface="+mn-ea"/>
              <a:cs typeface="+mn-cs"/>
            </a:rPr>
            <a:t>Select</a:t>
          </a:r>
          <a:r>
            <a:rPr lang="en-US" sz="1200" baseline="0">
              <a:solidFill>
                <a:schemeClr val="dk1"/>
              </a:solidFill>
              <a:latin typeface="+mn-lt"/>
              <a:ea typeface="+mn-ea"/>
              <a:cs typeface="+mn-cs"/>
            </a:rPr>
            <a:t> </a:t>
          </a:r>
          <a:r>
            <a:rPr lang="en-US" sz="1200">
              <a:solidFill>
                <a:schemeClr val="dk1"/>
              </a:solidFill>
              <a:latin typeface="+mn-lt"/>
              <a:ea typeface="+mn-ea"/>
              <a:cs typeface="+mn-cs"/>
            </a:rPr>
            <a:t>"X" in</a:t>
          </a:r>
          <a:r>
            <a:rPr lang="en-US" sz="1200" baseline="0">
              <a:solidFill>
                <a:schemeClr val="dk1"/>
              </a:solidFill>
              <a:latin typeface="+mn-lt"/>
              <a:ea typeface="+mn-ea"/>
              <a:cs typeface="+mn-cs"/>
            </a:rPr>
            <a:t> the "Compliant?" column</a:t>
          </a:r>
          <a:r>
            <a:rPr lang="en-US" sz="1200">
              <a:solidFill>
                <a:schemeClr val="dk1"/>
              </a:solidFill>
              <a:latin typeface="+mn-lt"/>
              <a:ea typeface="+mn-ea"/>
              <a:cs typeface="+mn-cs"/>
            </a:rPr>
            <a:t> for each required criterion to acknowledge</a:t>
          </a:r>
          <a:r>
            <a:rPr lang="en-US" sz="1200" baseline="0">
              <a:solidFill>
                <a:schemeClr val="dk1"/>
              </a:solidFill>
              <a:latin typeface="+mn-lt"/>
              <a:ea typeface="+mn-ea"/>
              <a:cs typeface="+mn-cs"/>
            </a:rPr>
            <a:t> compliance with the </a:t>
          </a:r>
          <a:r>
            <a:rPr lang="en-US" sz="1200">
              <a:solidFill>
                <a:schemeClr val="dk1"/>
              </a:solidFill>
              <a:latin typeface="+mn-lt"/>
              <a:ea typeface="+mn-ea"/>
              <a:cs typeface="+mn-cs"/>
            </a:rPr>
            <a:t>Physical Design requirements or select "N/A" if the required</a:t>
          </a:r>
          <a:r>
            <a:rPr lang="en-US" sz="1200" baseline="0">
              <a:solidFill>
                <a:schemeClr val="dk1"/>
              </a:solidFill>
              <a:latin typeface="+mn-lt"/>
              <a:ea typeface="+mn-ea"/>
              <a:cs typeface="+mn-cs"/>
            </a:rPr>
            <a:t> criteria does not apply to the project</a:t>
          </a:r>
          <a:endParaRPr lang="en-US" sz="1200">
            <a:solidFill>
              <a:schemeClr val="dk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lang="en-US" sz="1200">
              <a:solidFill>
                <a:schemeClr val="dk1"/>
              </a:solidFill>
              <a:latin typeface="+mn-lt"/>
              <a:ea typeface="+mn-ea"/>
              <a:cs typeface="+mn-cs"/>
              <a:sym typeface="Wingdings"/>
            </a:rPr>
            <a:t> If </a:t>
          </a:r>
          <a:r>
            <a:rPr lang="en-US" sz="1200">
              <a:solidFill>
                <a:schemeClr val="dk1"/>
              </a:solidFill>
              <a:latin typeface="+mn-lt"/>
              <a:ea typeface="+mn-ea"/>
              <a:cs typeface="+mn-cs"/>
            </a:rPr>
            <a:t>"N/A" is selected, please explain w</a:t>
          </a:r>
          <a:r>
            <a:rPr lang="en-US" sz="1200" baseline="0">
              <a:solidFill>
                <a:schemeClr val="dk1"/>
              </a:solidFill>
              <a:latin typeface="+mn-lt"/>
              <a:ea typeface="+mn-ea"/>
              <a:cs typeface="+mn-cs"/>
            </a:rPr>
            <a:t>hy the required criterion does not apply to the project in the column titled "Explanation, if 'N/A' is selected."</a:t>
          </a:r>
          <a:endParaRPr lang="en-US" sz="1200">
            <a:solidFill>
              <a:schemeClr val="dk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lang="en-US" sz="1200">
            <a:solidFill>
              <a:schemeClr val="dk1"/>
            </a:solidFill>
            <a:latin typeface="+mn-lt"/>
            <a:ea typeface="+mn-ea"/>
            <a:cs typeface="+mn-cs"/>
          </a:endParaRPr>
        </a:p>
        <a:p>
          <a:r>
            <a:rPr lang="en-US" sz="1200" b="1" u="none">
              <a:solidFill>
                <a:schemeClr val="dk1"/>
              </a:solidFill>
              <a:latin typeface="+mn-lt"/>
              <a:ea typeface="+mn-ea"/>
              <a:cs typeface="+mn-cs"/>
            </a:rPr>
            <a:t>Sections B-F</a:t>
          </a:r>
        </a:p>
        <a:p>
          <a:pPr lvl="0">
            <a:lnSpc>
              <a:spcPts val="1200"/>
            </a:lnSpc>
          </a:pPr>
          <a:r>
            <a:rPr lang="en-US" sz="1200">
              <a:solidFill>
                <a:schemeClr val="dk1"/>
              </a:solidFill>
              <a:latin typeface="+mn-lt"/>
              <a:ea typeface="+mn-ea"/>
              <a:cs typeface="+mn-cs"/>
              <a:sym typeface="Wingdings"/>
            </a:rPr>
            <a:t></a:t>
          </a:r>
          <a:r>
            <a:rPr lang="en-US" sz="1200">
              <a:solidFill>
                <a:schemeClr val="dk1"/>
              </a:solidFill>
              <a:latin typeface="+mn-lt"/>
              <a:ea typeface="+mn-ea"/>
              <a:cs typeface="+mn-cs"/>
            </a:rPr>
            <a:t> Select</a:t>
          </a:r>
          <a:r>
            <a:rPr lang="en-US" sz="1200" baseline="0">
              <a:solidFill>
                <a:schemeClr val="dk1"/>
              </a:solidFill>
              <a:latin typeface="+mn-lt"/>
              <a:ea typeface="+mn-ea"/>
              <a:cs typeface="+mn-cs"/>
            </a:rPr>
            <a:t> "Yes" in the "Included?" column for all criteria that apply to your project or select "No" if the features do not apply or are not included in the project's physical design</a:t>
          </a:r>
        </a:p>
        <a:p>
          <a:pPr lvl="0">
            <a:lnSpc>
              <a:spcPts val="1200"/>
            </a:lnSpc>
          </a:pPr>
          <a:r>
            <a:rPr lang="en-US" sz="1200">
              <a:solidFill>
                <a:schemeClr val="dk1"/>
              </a:solidFill>
              <a:latin typeface="+mn-lt"/>
              <a:ea typeface="+mn-ea"/>
              <a:cs typeface="+mn-cs"/>
              <a:sym typeface="Wingdings"/>
            </a:rPr>
            <a:t> If "Yes" is selected,</a:t>
          </a:r>
          <a:r>
            <a:rPr lang="en-US" sz="1200" baseline="0">
              <a:solidFill>
                <a:schemeClr val="dk1"/>
              </a:solidFill>
              <a:latin typeface="+mn-lt"/>
              <a:ea typeface="+mn-ea"/>
              <a:cs typeface="+mn-cs"/>
              <a:sym typeface="Wingdings"/>
            </a:rPr>
            <a:t> please provide a brief description of how this feature will be incorporated/operationalized within the building design. </a:t>
          </a:r>
          <a:endParaRPr lang="en-US" sz="1200" baseline="0">
            <a:solidFill>
              <a:sysClr val="windowText" lastClr="000000"/>
            </a:solidFill>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US" sz="1200">
              <a:solidFill>
                <a:schemeClr val="dk1"/>
              </a:solidFill>
              <a:latin typeface="+mn-lt"/>
              <a:ea typeface="+mn-ea"/>
              <a:cs typeface="+mn-cs"/>
              <a:sym typeface="Wingdings"/>
            </a:rPr>
            <a:t></a:t>
          </a:r>
          <a:r>
            <a:rPr lang="en-US" sz="1200">
              <a:solidFill>
                <a:schemeClr val="dk1"/>
              </a:solidFill>
              <a:latin typeface="+mn-lt"/>
              <a:ea typeface="+mn-ea"/>
              <a:cs typeface="+mn-cs"/>
            </a:rPr>
            <a:t> Each criterion in</a:t>
          </a:r>
          <a:r>
            <a:rPr lang="en-US" sz="1200" baseline="0">
              <a:solidFill>
                <a:schemeClr val="dk1"/>
              </a:solidFill>
              <a:latin typeface="+mn-lt"/>
              <a:ea typeface="+mn-ea"/>
              <a:cs typeface="+mn-cs"/>
            </a:rPr>
            <a:t> the Exterior Areas, All Building Areas, Common Areas, and Unit Interiors categories is worth 0.5 points</a:t>
          </a:r>
        </a:p>
        <a:p>
          <a:pPr marL="0" marR="0" lvl="0" indent="0" defTabSz="914400" eaLnBrk="1" fontAlgn="auto" latinLnBrk="0" hangingPunct="1">
            <a:lnSpc>
              <a:spcPts val="1200"/>
            </a:lnSpc>
            <a:spcBef>
              <a:spcPts val="0"/>
            </a:spcBef>
            <a:spcAft>
              <a:spcPts val="0"/>
            </a:spcAft>
            <a:buClrTx/>
            <a:buSzTx/>
            <a:buFontTx/>
            <a:buNone/>
            <a:tabLst/>
            <a:defRPr/>
          </a:pPr>
          <a:r>
            <a:rPr lang="en-US" sz="1200">
              <a:solidFill>
                <a:schemeClr val="dk1"/>
              </a:solidFill>
              <a:effectLst/>
              <a:latin typeface="+mn-lt"/>
              <a:ea typeface="+mn-ea"/>
              <a:cs typeface="+mn-cs"/>
              <a:sym typeface="Wingdings" panose="05000000000000000000" pitchFamily="2" charset="2"/>
            </a:rPr>
            <a:t></a:t>
          </a:r>
          <a:r>
            <a:rPr lang="en-US" sz="1200">
              <a:solidFill>
                <a:schemeClr val="dk1"/>
              </a:solidFill>
              <a:effectLst/>
              <a:latin typeface="+mn-lt"/>
              <a:ea typeface="+mn-ea"/>
              <a:cs typeface="+mn-cs"/>
            </a:rPr>
            <a:t> </a:t>
          </a:r>
          <a:r>
            <a:rPr lang="en-US" sz="1200" baseline="0">
              <a:solidFill>
                <a:schemeClr val="dk1"/>
              </a:solidFill>
              <a:latin typeface="+mn-lt"/>
              <a:ea typeface="+mn-ea"/>
              <a:cs typeface="+mn-cs"/>
            </a:rPr>
            <a:t>Each criterion in Technology section is worth 1 point</a:t>
          </a:r>
        </a:p>
        <a:p>
          <a:pPr marL="0" marR="0" lvl="0" indent="0" defTabSz="914400" eaLnBrk="1" fontAlgn="auto" latinLnBrk="0" hangingPunct="1">
            <a:lnSpc>
              <a:spcPts val="1200"/>
            </a:lnSpc>
            <a:spcBef>
              <a:spcPts val="0"/>
            </a:spcBef>
            <a:spcAft>
              <a:spcPts val="0"/>
            </a:spcAft>
            <a:buClrTx/>
            <a:buSzTx/>
            <a:buFontTx/>
            <a:buNone/>
            <a:tabLst/>
            <a:defRPr/>
          </a:pPr>
          <a:endParaRPr lang="en-US" sz="1200" b="0" i="0">
            <a:solidFill>
              <a:schemeClr val="dk1"/>
            </a:solidFill>
            <a:effectLst/>
            <a:latin typeface="+mn-lt"/>
            <a:ea typeface="+mn-ea"/>
            <a:cs typeface="+mn-cs"/>
          </a:endParaRPr>
        </a:p>
        <a:p>
          <a:r>
            <a:rPr lang="en-US" sz="1200" b="0" i="0" baseline="0">
              <a:solidFill>
                <a:sysClr val="windowText" lastClr="000000"/>
              </a:solidFill>
              <a:effectLst/>
              <a:latin typeface="+mn-lt"/>
              <a:ea typeface="+mn-ea"/>
              <a:cs typeface="+mn-cs"/>
            </a:rPr>
            <a:t>Rating Factor #1 comprises a total of 33 points. Applicants can achieve 12 out of the 33 points for questions covered in Part 1 of the Toolkit. The remaining 21 points are covered in the narrative  on building design (Tab L.1) and written description of proposed supportive services (Tab L.2), which must be submitted as separate attachments.</a:t>
          </a:r>
          <a:endParaRPr lang="en-US" sz="1200" baseline="0">
            <a:solidFill>
              <a:sysClr val="windowText" lastClr="000000"/>
            </a:solidFill>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lang="en-US" sz="1200" b="1" i="1">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US" sz="1200" b="1" i="1">
              <a:solidFill>
                <a:schemeClr val="dk1"/>
              </a:solidFill>
              <a:effectLst/>
              <a:latin typeface="+mn-lt"/>
              <a:ea typeface="+mn-ea"/>
              <a:cs typeface="+mn-cs"/>
            </a:rPr>
            <a:t>Disclaimer:</a:t>
          </a:r>
          <a:r>
            <a:rPr lang="en-US" sz="1200" b="1" i="1" baseline="0">
              <a:solidFill>
                <a:schemeClr val="dk1"/>
              </a:solidFill>
              <a:effectLst/>
              <a:latin typeface="+mn-lt"/>
              <a:ea typeface="+mn-ea"/>
              <a:cs typeface="+mn-cs"/>
            </a:rPr>
            <a:t> </a:t>
          </a:r>
          <a:r>
            <a:rPr lang="en-US" sz="1200" b="0" i="1">
              <a:solidFill>
                <a:schemeClr val="dk1"/>
              </a:solidFill>
              <a:effectLst/>
              <a:latin typeface="+mn-lt"/>
              <a:ea typeface="+mn-ea"/>
              <a:cs typeface="+mn-cs"/>
            </a:rPr>
            <a:t>The</a:t>
          </a:r>
          <a:r>
            <a:rPr lang="en-US" sz="1200" b="0" i="1" baseline="0">
              <a:solidFill>
                <a:schemeClr val="dk1"/>
              </a:solidFill>
              <a:effectLst/>
              <a:latin typeface="+mn-lt"/>
              <a:ea typeface="+mn-ea"/>
              <a:cs typeface="+mn-cs"/>
            </a:rPr>
            <a:t> calculated score is provisional and contingent on verification by HUD reviewers</a:t>
          </a:r>
          <a:endParaRPr lang="en-US" sz="1200">
            <a:effectLst/>
          </a:endParaRPr>
        </a:p>
      </xdr:txBody>
    </xdr:sp>
    <xdr:clientData/>
  </xdr:twoCellAnchor>
  <xdr:twoCellAnchor>
    <xdr:from>
      <xdr:col>1</xdr:col>
      <xdr:colOff>76199</xdr:colOff>
      <xdr:row>128</xdr:row>
      <xdr:rowOff>76200</xdr:rowOff>
    </xdr:from>
    <xdr:to>
      <xdr:col>7</xdr:col>
      <xdr:colOff>19050</xdr:colOff>
      <xdr:row>145</xdr:row>
      <xdr:rowOff>47625</xdr:rowOff>
    </xdr:to>
    <xdr:sp macro="" textlink="" fLocksText="0">
      <xdr:nvSpPr>
        <xdr:cNvPr id="5" name="TextBox 4">
          <a:extLst>
            <a:ext uri="{FF2B5EF4-FFF2-40B4-BE49-F238E27FC236}">
              <a16:creationId xmlns:a16="http://schemas.microsoft.com/office/drawing/2014/main" id="{FD81DE5A-8FDC-442E-B7CC-020E7E9EBDD0}"/>
            </a:ext>
          </a:extLst>
        </xdr:cNvPr>
        <xdr:cNvSpPr txBox="1"/>
      </xdr:nvSpPr>
      <xdr:spPr>
        <a:xfrm>
          <a:off x="180974" y="38214300"/>
          <a:ext cx="12182476" cy="321945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additional</a:t>
          </a:r>
          <a:r>
            <a:rPr lang="en-US" sz="1100" baseline="0"/>
            <a:t> comments, if needed,</a:t>
          </a:r>
          <a:r>
            <a:rPr lang="en-US" sz="1100"/>
            <a:t> to HUD reviewers</a:t>
          </a:r>
          <a:r>
            <a:rPr lang="en-US" sz="1100" baseline="0"/>
            <a:t> here.)</a:t>
          </a:r>
          <a:endParaRPr lang="en-US" sz="1100"/>
        </a:p>
      </xdr:txBody>
    </xdr:sp>
    <xdr:clientData fLocksWithSheet="0"/>
  </xdr:twoCellAnchor>
  <xdr:twoCellAnchor>
    <xdr:from>
      <xdr:col>1</xdr:col>
      <xdr:colOff>140073</xdr:colOff>
      <xdr:row>7</xdr:row>
      <xdr:rowOff>63499</xdr:rowOff>
    </xdr:from>
    <xdr:to>
      <xdr:col>6</xdr:col>
      <xdr:colOff>4067175</xdr:colOff>
      <xdr:row>21</xdr:row>
      <xdr:rowOff>177426</xdr:rowOff>
    </xdr:to>
    <xdr:sp macro="" textlink="">
      <xdr:nvSpPr>
        <xdr:cNvPr id="21" name="TextBox 20">
          <a:extLst>
            <a:ext uri="{FF2B5EF4-FFF2-40B4-BE49-F238E27FC236}">
              <a16:creationId xmlns:a16="http://schemas.microsoft.com/office/drawing/2014/main" id="{960A5FAB-21E1-CE40-A81C-BC37BC6752C3}"/>
            </a:ext>
          </a:extLst>
        </xdr:cNvPr>
        <xdr:cNvSpPr txBox="1"/>
      </xdr:nvSpPr>
      <xdr:spPr bwMode="auto">
        <a:xfrm>
          <a:off x="214779" y="1146734"/>
          <a:ext cx="12144749" cy="3419663"/>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solidFill>
                <a:schemeClr val="dk1"/>
              </a:solidFill>
              <a:latin typeface="+mn-lt"/>
              <a:ea typeface="+mn-ea"/>
              <a:cs typeface="+mn-cs"/>
            </a:rPr>
            <a:t>INSTRUCTIONS</a:t>
          </a:r>
        </a:p>
        <a:p>
          <a:r>
            <a:rPr lang="en-US" sz="1200" b="0">
              <a:solidFill>
                <a:sysClr val="windowText" lastClr="000000"/>
              </a:solidFill>
              <a:latin typeface="+mn-lt"/>
              <a:ea typeface="+mn-ea"/>
              <a:cs typeface="+mn-cs"/>
            </a:rPr>
            <a:t>Part 1 of the Toolkit is a</a:t>
          </a:r>
          <a:r>
            <a:rPr lang="en-US" sz="1200" b="0" baseline="0">
              <a:solidFill>
                <a:sysClr val="windowText" lastClr="000000"/>
              </a:solidFill>
              <a:latin typeface="+mn-lt"/>
              <a:ea typeface="+mn-ea"/>
              <a:cs typeface="+mn-cs"/>
            </a:rPr>
            <a:t> checklist of</a:t>
          </a:r>
          <a:r>
            <a:rPr lang="en-US" sz="1200" b="0">
              <a:solidFill>
                <a:sysClr val="windowText" lastClr="000000"/>
              </a:solidFill>
              <a:latin typeface="+mn-lt"/>
              <a:ea typeface="+mn-ea"/>
              <a:cs typeface="+mn-cs"/>
            </a:rPr>
            <a:t> all required and optional building features in accordance with Rating Factor #1 and Appendix B of the NOFA. </a:t>
          </a:r>
        </a:p>
        <a:p>
          <a:endParaRPr lang="en-US" sz="1200" b="0">
            <a:solidFill>
              <a:schemeClr val="accent6"/>
            </a:solidFill>
            <a:latin typeface="+mn-lt"/>
            <a:ea typeface="+mn-ea"/>
            <a:cs typeface="+mn-cs"/>
          </a:endParaRPr>
        </a:p>
        <a:p>
          <a:r>
            <a:rPr lang="en-US" sz="1200" b="1" u="none">
              <a:solidFill>
                <a:schemeClr val="dk1"/>
              </a:solidFill>
              <a:latin typeface="+mn-lt"/>
              <a:ea typeface="+mn-ea"/>
              <a:cs typeface="+mn-cs"/>
            </a:rPr>
            <a:t>Section A</a:t>
          </a:r>
        </a:p>
        <a:p>
          <a:pPr lvl="0">
            <a:lnSpc>
              <a:spcPts val="1200"/>
            </a:lnSpc>
          </a:pPr>
          <a:r>
            <a:rPr lang="en-US" sz="1200">
              <a:solidFill>
                <a:schemeClr val="dk1"/>
              </a:solidFill>
              <a:effectLst/>
              <a:latin typeface="+mn-lt"/>
              <a:ea typeface="+mn-ea"/>
              <a:cs typeface="+mn-cs"/>
              <a:sym typeface="Wingdings" panose="05000000000000000000" pitchFamily="2" charset="2"/>
            </a:rPr>
            <a:t> </a:t>
          </a:r>
          <a:r>
            <a:rPr lang="en-US" sz="1200">
              <a:solidFill>
                <a:schemeClr val="dk1"/>
              </a:solidFill>
              <a:latin typeface="+mn-lt"/>
              <a:ea typeface="+mn-ea"/>
              <a:cs typeface="+mn-cs"/>
            </a:rPr>
            <a:t>Select</a:t>
          </a:r>
          <a:r>
            <a:rPr lang="en-US" sz="1200" baseline="0">
              <a:solidFill>
                <a:schemeClr val="dk1"/>
              </a:solidFill>
              <a:latin typeface="+mn-lt"/>
              <a:ea typeface="+mn-ea"/>
              <a:cs typeface="+mn-cs"/>
            </a:rPr>
            <a:t> </a:t>
          </a:r>
          <a:r>
            <a:rPr lang="en-US" sz="1200">
              <a:solidFill>
                <a:schemeClr val="dk1"/>
              </a:solidFill>
              <a:latin typeface="+mn-lt"/>
              <a:ea typeface="+mn-ea"/>
              <a:cs typeface="+mn-cs"/>
            </a:rPr>
            <a:t>"X" in</a:t>
          </a:r>
          <a:r>
            <a:rPr lang="en-US" sz="1200" baseline="0">
              <a:solidFill>
                <a:schemeClr val="dk1"/>
              </a:solidFill>
              <a:latin typeface="+mn-lt"/>
              <a:ea typeface="+mn-ea"/>
              <a:cs typeface="+mn-cs"/>
            </a:rPr>
            <a:t> the "Compliant?" column</a:t>
          </a:r>
          <a:r>
            <a:rPr lang="en-US" sz="1200">
              <a:solidFill>
                <a:schemeClr val="dk1"/>
              </a:solidFill>
              <a:latin typeface="+mn-lt"/>
              <a:ea typeface="+mn-ea"/>
              <a:cs typeface="+mn-cs"/>
            </a:rPr>
            <a:t> for each required criterion to acknowledge</a:t>
          </a:r>
          <a:r>
            <a:rPr lang="en-US" sz="1200" baseline="0">
              <a:solidFill>
                <a:schemeClr val="dk1"/>
              </a:solidFill>
              <a:latin typeface="+mn-lt"/>
              <a:ea typeface="+mn-ea"/>
              <a:cs typeface="+mn-cs"/>
            </a:rPr>
            <a:t> compliance with the </a:t>
          </a:r>
          <a:r>
            <a:rPr lang="en-US" sz="1200">
              <a:solidFill>
                <a:schemeClr val="dk1"/>
              </a:solidFill>
              <a:latin typeface="+mn-lt"/>
              <a:ea typeface="+mn-ea"/>
              <a:cs typeface="+mn-cs"/>
            </a:rPr>
            <a:t>Physical Design requirements or select "N/A" if the required</a:t>
          </a:r>
          <a:r>
            <a:rPr lang="en-US" sz="1200" baseline="0">
              <a:solidFill>
                <a:schemeClr val="dk1"/>
              </a:solidFill>
              <a:latin typeface="+mn-lt"/>
              <a:ea typeface="+mn-ea"/>
              <a:cs typeface="+mn-cs"/>
            </a:rPr>
            <a:t> criteria does not apply to the project</a:t>
          </a:r>
          <a:endParaRPr lang="en-US" sz="1200">
            <a:solidFill>
              <a:schemeClr val="dk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lang="en-US" sz="1200">
              <a:solidFill>
                <a:schemeClr val="dk1"/>
              </a:solidFill>
              <a:latin typeface="+mn-lt"/>
              <a:ea typeface="+mn-ea"/>
              <a:cs typeface="+mn-cs"/>
              <a:sym typeface="Wingdings"/>
            </a:rPr>
            <a:t> If </a:t>
          </a:r>
          <a:r>
            <a:rPr lang="en-US" sz="1200">
              <a:solidFill>
                <a:schemeClr val="dk1"/>
              </a:solidFill>
              <a:latin typeface="+mn-lt"/>
              <a:ea typeface="+mn-ea"/>
              <a:cs typeface="+mn-cs"/>
            </a:rPr>
            <a:t>"N/A" is selected, please explain w</a:t>
          </a:r>
          <a:r>
            <a:rPr lang="en-US" sz="1200" baseline="0">
              <a:solidFill>
                <a:schemeClr val="dk1"/>
              </a:solidFill>
              <a:latin typeface="+mn-lt"/>
              <a:ea typeface="+mn-ea"/>
              <a:cs typeface="+mn-cs"/>
            </a:rPr>
            <a:t>hy the required criterion does not apply to the project in the column titled "Explanation, if 'N/A' is selected."</a:t>
          </a:r>
          <a:endParaRPr lang="en-US" sz="1200">
            <a:solidFill>
              <a:schemeClr val="dk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lang="en-US" sz="1200">
            <a:solidFill>
              <a:schemeClr val="dk1"/>
            </a:solidFill>
            <a:latin typeface="+mn-lt"/>
            <a:ea typeface="+mn-ea"/>
            <a:cs typeface="+mn-cs"/>
          </a:endParaRPr>
        </a:p>
        <a:p>
          <a:r>
            <a:rPr lang="en-US" sz="1200" b="1" u="none">
              <a:solidFill>
                <a:schemeClr val="dk1"/>
              </a:solidFill>
              <a:latin typeface="+mn-lt"/>
              <a:ea typeface="+mn-ea"/>
              <a:cs typeface="+mn-cs"/>
            </a:rPr>
            <a:t>Sections B-F</a:t>
          </a:r>
        </a:p>
        <a:p>
          <a:pPr lvl="0">
            <a:lnSpc>
              <a:spcPts val="1200"/>
            </a:lnSpc>
          </a:pPr>
          <a:r>
            <a:rPr lang="en-US" sz="1200">
              <a:solidFill>
                <a:schemeClr val="dk1"/>
              </a:solidFill>
              <a:latin typeface="+mn-lt"/>
              <a:ea typeface="+mn-ea"/>
              <a:cs typeface="+mn-cs"/>
              <a:sym typeface="Wingdings"/>
            </a:rPr>
            <a:t></a:t>
          </a:r>
          <a:r>
            <a:rPr lang="en-US" sz="1200">
              <a:solidFill>
                <a:schemeClr val="dk1"/>
              </a:solidFill>
              <a:latin typeface="+mn-lt"/>
              <a:ea typeface="+mn-ea"/>
              <a:cs typeface="+mn-cs"/>
            </a:rPr>
            <a:t> Select</a:t>
          </a:r>
          <a:r>
            <a:rPr lang="en-US" sz="1200" baseline="0">
              <a:solidFill>
                <a:schemeClr val="dk1"/>
              </a:solidFill>
              <a:latin typeface="+mn-lt"/>
              <a:ea typeface="+mn-ea"/>
              <a:cs typeface="+mn-cs"/>
            </a:rPr>
            <a:t> "Yes" in the "Included?" column for all criteria that apply to your project or select "No" if the features do not apply or are not included in the project's physical design</a:t>
          </a:r>
        </a:p>
        <a:p>
          <a:pPr lvl="0">
            <a:lnSpc>
              <a:spcPts val="1200"/>
            </a:lnSpc>
          </a:pPr>
          <a:r>
            <a:rPr lang="en-US" sz="1200">
              <a:solidFill>
                <a:schemeClr val="dk1"/>
              </a:solidFill>
              <a:latin typeface="+mn-lt"/>
              <a:ea typeface="+mn-ea"/>
              <a:cs typeface="+mn-cs"/>
              <a:sym typeface="Wingdings"/>
            </a:rPr>
            <a:t> If "Yes" is selected,</a:t>
          </a:r>
          <a:r>
            <a:rPr lang="en-US" sz="1200" baseline="0">
              <a:solidFill>
                <a:schemeClr val="dk1"/>
              </a:solidFill>
              <a:latin typeface="+mn-lt"/>
              <a:ea typeface="+mn-ea"/>
              <a:cs typeface="+mn-cs"/>
              <a:sym typeface="Wingdings"/>
            </a:rPr>
            <a:t> please provide a brief description of how this feature will be incorporated/operationalized within the building design. </a:t>
          </a:r>
          <a:endParaRPr lang="en-US" sz="1200" baseline="0">
            <a:solidFill>
              <a:sysClr val="windowText" lastClr="000000"/>
            </a:solidFill>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US" sz="1200">
              <a:solidFill>
                <a:schemeClr val="dk1"/>
              </a:solidFill>
              <a:latin typeface="+mn-lt"/>
              <a:ea typeface="+mn-ea"/>
              <a:cs typeface="+mn-cs"/>
              <a:sym typeface="Wingdings"/>
            </a:rPr>
            <a:t></a:t>
          </a:r>
          <a:r>
            <a:rPr lang="en-US" sz="1200">
              <a:solidFill>
                <a:schemeClr val="dk1"/>
              </a:solidFill>
              <a:latin typeface="+mn-lt"/>
              <a:ea typeface="+mn-ea"/>
              <a:cs typeface="+mn-cs"/>
            </a:rPr>
            <a:t> Each criterion in</a:t>
          </a:r>
          <a:r>
            <a:rPr lang="en-US" sz="1200" baseline="0">
              <a:solidFill>
                <a:schemeClr val="dk1"/>
              </a:solidFill>
              <a:latin typeface="+mn-lt"/>
              <a:ea typeface="+mn-ea"/>
              <a:cs typeface="+mn-cs"/>
            </a:rPr>
            <a:t> the Exterior Areas, All Building Areas, Common Areas, and Unit Interiors categories is worth 0.5 points</a:t>
          </a:r>
        </a:p>
        <a:p>
          <a:pPr marL="0" marR="0" lvl="0" indent="0" defTabSz="914400" eaLnBrk="1" fontAlgn="auto" latinLnBrk="0" hangingPunct="1">
            <a:lnSpc>
              <a:spcPts val="1200"/>
            </a:lnSpc>
            <a:spcBef>
              <a:spcPts val="0"/>
            </a:spcBef>
            <a:spcAft>
              <a:spcPts val="0"/>
            </a:spcAft>
            <a:buClrTx/>
            <a:buSzTx/>
            <a:buFontTx/>
            <a:buNone/>
            <a:tabLst/>
            <a:defRPr/>
          </a:pPr>
          <a:r>
            <a:rPr lang="en-US" sz="1200">
              <a:solidFill>
                <a:schemeClr val="dk1"/>
              </a:solidFill>
              <a:effectLst/>
              <a:latin typeface="+mn-lt"/>
              <a:ea typeface="+mn-ea"/>
              <a:cs typeface="+mn-cs"/>
              <a:sym typeface="Wingdings" panose="05000000000000000000" pitchFamily="2" charset="2"/>
            </a:rPr>
            <a:t></a:t>
          </a:r>
          <a:r>
            <a:rPr lang="en-US" sz="1200">
              <a:solidFill>
                <a:schemeClr val="dk1"/>
              </a:solidFill>
              <a:effectLst/>
              <a:latin typeface="+mn-lt"/>
              <a:ea typeface="+mn-ea"/>
              <a:cs typeface="+mn-cs"/>
            </a:rPr>
            <a:t> </a:t>
          </a:r>
          <a:r>
            <a:rPr lang="en-US" sz="1200" baseline="0">
              <a:solidFill>
                <a:schemeClr val="dk1"/>
              </a:solidFill>
              <a:latin typeface="+mn-lt"/>
              <a:ea typeface="+mn-ea"/>
              <a:cs typeface="+mn-cs"/>
            </a:rPr>
            <a:t>Each criterion in Technology section is worth 1 point</a:t>
          </a:r>
        </a:p>
        <a:p>
          <a:pPr marL="0" marR="0" lvl="0" indent="0" defTabSz="914400" eaLnBrk="1" fontAlgn="auto" latinLnBrk="0" hangingPunct="1">
            <a:lnSpc>
              <a:spcPts val="1200"/>
            </a:lnSpc>
            <a:spcBef>
              <a:spcPts val="0"/>
            </a:spcBef>
            <a:spcAft>
              <a:spcPts val="0"/>
            </a:spcAft>
            <a:buClrTx/>
            <a:buSzTx/>
            <a:buFontTx/>
            <a:buNone/>
            <a:tabLst/>
            <a:defRPr/>
          </a:pPr>
          <a:r>
            <a:rPr lang="en-US" sz="1200">
              <a:solidFill>
                <a:schemeClr val="dk1"/>
              </a:solidFill>
              <a:effectLst/>
              <a:latin typeface="+mn-lt"/>
              <a:ea typeface="+mn-ea"/>
              <a:cs typeface="+mn-cs"/>
              <a:sym typeface="Wingdings" panose="05000000000000000000" pitchFamily="2" charset="2"/>
            </a:rPr>
            <a:t></a:t>
          </a:r>
          <a:r>
            <a:rPr lang="en-US" sz="1200">
              <a:solidFill>
                <a:schemeClr val="dk1"/>
              </a:solidFill>
              <a:effectLst/>
              <a:latin typeface="+mn-lt"/>
              <a:ea typeface="+mn-ea"/>
              <a:cs typeface="+mn-cs"/>
            </a:rPr>
            <a:t> </a:t>
          </a:r>
          <a:r>
            <a:rPr lang="en-US" sz="1200" baseline="0">
              <a:solidFill>
                <a:schemeClr val="dk1"/>
              </a:solidFill>
              <a:latin typeface="+mn-lt"/>
              <a:ea typeface="+mn-ea"/>
              <a:cs typeface="+mn-cs"/>
            </a:rPr>
            <a:t>Although the maximum points available in this section is 12, be sure to indicate </a:t>
          </a:r>
          <a:r>
            <a:rPr lang="en-US" sz="1200" b="1" baseline="0">
              <a:solidFill>
                <a:schemeClr val="dk1"/>
              </a:solidFill>
              <a:latin typeface="+mn-lt"/>
              <a:ea typeface="+mn-ea"/>
              <a:cs typeface="+mn-cs"/>
            </a:rPr>
            <a:t>all</a:t>
          </a:r>
          <a:r>
            <a:rPr lang="en-US" sz="1200" baseline="0">
              <a:solidFill>
                <a:schemeClr val="dk1"/>
              </a:solidFill>
              <a:latin typeface="+mn-lt"/>
              <a:ea typeface="+mn-ea"/>
              <a:cs typeface="+mn-cs"/>
            </a:rPr>
            <a:t> optional design elements you intend to incorporate into the project. Additional elements beyond those used to score the 12 points may be considered in the overall evaluation of the project's design. </a:t>
          </a:r>
        </a:p>
        <a:p>
          <a:pPr marL="0" marR="0" lvl="0" indent="0" defTabSz="914400" eaLnBrk="1" fontAlgn="auto" latinLnBrk="0" hangingPunct="1">
            <a:lnSpc>
              <a:spcPts val="1200"/>
            </a:lnSpc>
            <a:spcBef>
              <a:spcPts val="0"/>
            </a:spcBef>
            <a:spcAft>
              <a:spcPts val="0"/>
            </a:spcAft>
            <a:buClrTx/>
            <a:buSzTx/>
            <a:buFontTx/>
            <a:buNone/>
            <a:tabLst/>
            <a:defRPr/>
          </a:pPr>
          <a:endParaRPr lang="en-US" sz="1200" b="0" i="0">
            <a:solidFill>
              <a:schemeClr val="dk1"/>
            </a:solidFill>
            <a:effectLst/>
            <a:latin typeface="+mn-lt"/>
            <a:ea typeface="+mn-ea"/>
            <a:cs typeface="+mn-cs"/>
          </a:endParaRPr>
        </a:p>
        <a:p>
          <a:r>
            <a:rPr lang="en-US" sz="1200" b="0" i="0" baseline="0">
              <a:solidFill>
                <a:sysClr val="windowText" lastClr="000000"/>
              </a:solidFill>
              <a:effectLst/>
              <a:latin typeface="+mn-lt"/>
              <a:ea typeface="+mn-ea"/>
              <a:cs typeface="+mn-cs"/>
            </a:rPr>
            <a:t>Rating Factor #1 comprises a total of 33 points. Applicants can achieve 12 out of the 33 points for questions covered in Part 1 of the Toolkit. The remaining 21 points are covered in the narrative  on building design (Tab L.1) and written description of proposed supportive services (Tab L.2), which must be submitted as separate attachments.</a:t>
          </a:r>
          <a:endParaRPr lang="en-US" sz="1200" baseline="0">
            <a:solidFill>
              <a:sysClr val="windowText" lastClr="000000"/>
            </a:solidFill>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lang="en-US" sz="1200" b="1" i="1">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US" sz="1200" b="1" i="1">
              <a:solidFill>
                <a:schemeClr val="dk1"/>
              </a:solidFill>
              <a:effectLst/>
              <a:latin typeface="+mn-lt"/>
              <a:ea typeface="+mn-ea"/>
              <a:cs typeface="+mn-cs"/>
            </a:rPr>
            <a:t>Disclaimer:</a:t>
          </a:r>
          <a:r>
            <a:rPr lang="en-US" sz="1200" b="1" i="1" baseline="0">
              <a:solidFill>
                <a:schemeClr val="dk1"/>
              </a:solidFill>
              <a:effectLst/>
              <a:latin typeface="+mn-lt"/>
              <a:ea typeface="+mn-ea"/>
              <a:cs typeface="+mn-cs"/>
            </a:rPr>
            <a:t> </a:t>
          </a:r>
          <a:r>
            <a:rPr lang="en-US" sz="1200" b="0" i="1">
              <a:solidFill>
                <a:schemeClr val="dk1"/>
              </a:solidFill>
              <a:effectLst/>
              <a:latin typeface="+mn-lt"/>
              <a:ea typeface="+mn-ea"/>
              <a:cs typeface="+mn-cs"/>
            </a:rPr>
            <a:t>The</a:t>
          </a:r>
          <a:r>
            <a:rPr lang="en-US" sz="1200" b="0" i="1" baseline="0">
              <a:solidFill>
                <a:schemeClr val="dk1"/>
              </a:solidFill>
              <a:effectLst/>
              <a:latin typeface="+mn-lt"/>
              <a:ea typeface="+mn-ea"/>
              <a:cs typeface="+mn-cs"/>
            </a:rPr>
            <a:t> calculated score is provisional and contingent on verification by HUD reviewers</a:t>
          </a:r>
          <a:endParaRPr lang="en-US" sz="1200">
            <a:effectLst/>
          </a:endParaRPr>
        </a:p>
      </xdr:txBody>
    </xdr:sp>
    <xdr:clientData/>
  </xdr:twoCellAnchor>
  <xdr:twoCellAnchor>
    <xdr:from>
      <xdr:col>1</xdr:col>
      <xdr:colOff>76199</xdr:colOff>
      <xdr:row>128</xdr:row>
      <xdr:rowOff>76200</xdr:rowOff>
    </xdr:from>
    <xdr:to>
      <xdr:col>7</xdr:col>
      <xdr:colOff>19050</xdr:colOff>
      <xdr:row>145</xdr:row>
      <xdr:rowOff>47625</xdr:rowOff>
    </xdr:to>
    <xdr:sp macro="" textlink="" fLocksText="0">
      <xdr:nvSpPr>
        <xdr:cNvPr id="22" name="TextBox 21">
          <a:extLst>
            <a:ext uri="{FF2B5EF4-FFF2-40B4-BE49-F238E27FC236}">
              <a16:creationId xmlns:a16="http://schemas.microsoft.com/office/drawing/2014/main" id="{269DBDEA-0F30-5443-9118-A792540741F1}"/>
            </a:ext>
          </a:extLst>
        </xdr:cNvPr>
        <xdr:cNvSpPr txBox="1"/>
      </xdr:nvSpPr>
      <xdr:spPr>
        <a:xfrm>
          <a:off x="152399" y="38925500"/>
          <a:ext cx="12236451" cy="320992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additional</a:t>
          </a:r>
          <a:r>
            <a:rPr lang="en-US" sz="1100" baseline="0"/>
            <a:t> comments, if needed,</a:t>
          </a:r>
          <a:r>
            <a:rPr lang="en-US" sz="1100"/>
            <a:t> to HUD reviewers</a:t>
          </a:r>
          <a:r>
            <a:rPr lang="en-US" sz="1100" baseline="0"/>
            <a:t> here.)</a:t>
          </a:r>
          <a:endParaRPr lang="en-US" sz="1100"/>
        </a:p>
      </xdr:txBody>
    </xdr:sp>
    <xdr:clientData fLocksWithSheet="0"/>
  </xdr:twoCellAnchor>
  <xdr:twoCellAnchor>
    <xdr:from>
      <xdr:col>3</xdr:col>
      <xdr:colOff>3429000</xdr:colOff>
      <xdr:row>26</xdr:row>
      <xdr:rowOff>246380</xdr:rowOff>
    </xdr:from>
    <xdr:to>
      <xdr:col>3</xdr:col>
      <xdr:colOff>4485640</xdr:colOff>
      <xdr:row>26</xdr:row>
      <xdr:rowOff>398780</xdr:rowOff>
    </xdr:to>
    <xdr:sp macro="" textlink="">
      <xdr:nvSpPr>
        <xdr:cNvPr id="23" name="TextBox 22">
          <a:hlinkClick xmlns:r="http://schemas.openxmlformats.org/officeDocument/2006/relationships" r:id="rId1"/>
          <a:extLst>
            <a:ext uri="{FF2B5EF4-FFF2-40B4-BE49-F238E27FC236}">
              <a16:creationId xmlns:a16="http://schemas.microsoft.com/office/drawing/2014/main" id="{0C6E84FA-8582-F04F-A8AA-843F330E4240}"/>
            </a:ext>
          </a:extLst>
        </xdr:cNvPr>
        <xdr:cNvSpPr txBox="1"/>
      </xdr:nvSpPr>
      <xdr:spPr>
        <a:xfrm>
          <a:off x="4000500" y="5212080"/>
          <a:ext cx="105664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4892040</xdr:colOff>
      <xdr:row>27</xdr:row>
      <xdr:rowOff>7620</xdr:rowOff>
    </xdr:from>
    <xdr:to>
      <xdr:col>4</xdr:col>
      <xdr:colOff>1574800</xdr:colOff>
      <xdr:row>27</xdr:row>
      <xdr:rowOff>203200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CFB1F3AA-803A-2E4E-A0F7-21CEA3E5CBEB}"/>
            </a:ext>
          </a:extLst>
        </xdr:cNvPr>
        <xdr:cNvSpPr txBox="1"/>
      </xdr:nvSpPr>
      <xdr:spPr>
        <a:xfrm>
          <a:off x="5463540" y="5468620"/>
          <a:ext cx="1610360" cy="19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3393440</xdr:colOff>
      <xdr:row>29</xdr:row>
      <xdr:rowOff>20320</xdr:rowOff>
    </xdr:from>
    <xdr:to>
      <xdr:col>3</xdr:col>
      <xdr:colOff>4531360</xdr:colOff>
      <xdr:row>29</xdr:row>
      <xdr:rowOff>172720</xdr:rowOff>
    </xdr:to>
    <xdr:sp macro="" textlink="">
      <xdr:nvSpPr>
        <xdr:cNvPr id="25" name="TextBox 24">
          <a:hlinkClick xmlns:r="http://schemas.openxmlformats.org/officeDocument/2006/relationships" r:id="rId3"/>
          <a:extLst>
            <a:ext uri="{FF2B5EF4-FFF2-40B4-BE49-F238E27FC236}">
              <a16:creationId xmlns:a16="http://schemas.microsoft.com/office/drawing/2014/main" id="{3B639DC3-21D5-8742-B94A-D9967B3B5FD6}"/>
            </a:ext>
          </a:extLst>
        </xdr:cNvPr>
        <xdr:cNvSpPr txBox="1"/>
      </xdr:nvSpPr>
      <xdr:spPr>
        <a:xfrm>
          <a:off x="3964940" y="6751320"/>
          <a:ext cx="113792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2918460</xdr:colOff>
      <xdr:row>30</xdr:row>
      <xdr:rowOff>43180</xdr:rowOff>
    </xdr:from>
    <xdr:to>
      <xdr:col>3</xdr:col>
      <xdr:colOff>4147820</xdr:colOff>
      <xdr:row>30</xdr:row>
      <xdr:rowOff>205740</xdr:rowOff>
    </xdr:to>
    <xdr:sp macro="" textlink="">
      <xdr:nvSpPr>
        <xdr:cNvPr id="26" name="TextBox 25">
          <a:hlinkClick xmlns:r="http://schemas.openxmlformats.org/officeDocument/2006/relationships" r:id="rId3"/>
          <a:extLst>
            <a:ext uri="{FF2B5EF4-FFF2-40B4-BE49-F238E27FC236}">
              <a16:creationId xmlns:a16="http://schemas.microsoft.com/office/drawing/2014/main" id="{DC432790-1486-FF48-A985-D3E2BBEF186A}"/>
            </a:ext>
          </a:extLst>
        </xdr:cNvPr>
        <xdr:cNvSpPr txBox="1"/>
      </xdr:nvSpPr>
      <xdr:spPr>
        <a:xfrm>
          <a:off x="3489960" y="6990080"/>
          <a:ext cx="1229360" cy="16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3167380</xdr:colOff>
      <xdr:row>31</xdr:row>
      <xdr:rowOff>30480</xdr:rowOff>
    </xdr:from>
    <xdr:to>
      <xdr:col>3</xdr:col>
      <xdr:colOff>4284980</xdr:colOff>
      <xdr:row>31</xdr:row>
      <xdr:rowOff>193040</xdr:rowOff>
    </xdr:to>
    <xdr:sp macro="" textlink="">
      <xdr:nvSpPr>
        <xdr:cNvPr id="27" name="TextBox 26">
          <a:hlinkClick xmlns:r="http://schemas.openxmlformats.org/officeDocument/2006/relationships" r:id="rId4"/>
          <a:extLst>
            <a:ext uri="{FF2B5EF4-FFF2-40B4-BE49-F238E27FC236}">
              <a16:creationId xmlns:a16="http://schemas.microsoft.com/office/drawing/2014/main" id="{C3EC45A1-0C8F-F44A-9085-572C4CB68B9C}"/>
            </a:ext>
          </a:extLst>
        </xdr:cNvPr>
        <xdr:cNvSpPr txBox="1"/>
      </xdr:nvSpPr>
      <xdr:spPr>
        <a:xfrm>
          <a:off x="3738880" y="7193280"/>
          <a:ext cx="1117600" cy="16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482600</xdr:colOff>
      <xdr:row>31</xdr:row>
      <xdr:rowOff>30480</xdr:rowOff>
    </xdr:from>
    <xdr:to>
      <xdr:col>4</xdr:col>
      <xdr:colOff>1590040</xdr:colOff>
      <xdr:row>31</xdr:row>
      <xdr:rowOff>203200</xdr:rowOff>
    </xdr:to>
    <xdr:sp macro="" textlink="">
      <xdr:nvSpPr>
        <xdr:cNvPr id="28" name="TextBox 27">
          <a:hlinkClick xmlns:r="http://schemas.openxmlformats.org/officeDocument/2006/relationships" r:id="rId5"/>
          <a:extLst>
            <a:ext uri="{FF2B5EF4-FFF2-40B4-BE49-F238E27FC236}">
              <a16:creationId xmlns:a16="http://schemas.microsoft.com/office/drawing/2014/main" id="{ECBE74E9-DA86-2F42-BF14-0F5A1FB83D0B}"/>
            </a:ext>
          </a:extLst>
        </xdr:cNvPr>
        <xdr:cNvSpPr txBox="1"/>
      </xdr:nvSpPr>
      <xdr:spPr>
        <a:xfrm>
          <a:off x="5981700" y="7193280"/>
          <a:ext cx="1107440" cy="172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284480</xdr:colOff>
      <xdr:row>31</xdr:row>
      <xdr:rowOff>213360</xdr:rowOff>
    </xdr:from>
    <xdr:to>
      <xdr:col>3</xdr:col>
      <xdr:colOff>955040</xdr:colOff>
      <xdr:row>31</xdr:row>
      <xdr:rowOff>386080</xdr:rowOff>
    </xdr:to>
    <xdr:sp macro="" textlink="">
      <xdr:nvSpPr>
        <xdr:cNvPr id="29" name="TextBox 28">
          <a:hlinkClick xmlns:r="http://schemas.openxmlformats.org/officeDocument/2006/relationships" r:id="rId6"/>
          <a:extLst>
            <a:ext uri="{FF2B5EF4-FFF2-40B4-BE49-F238E27FC236}">
              <a16:creationId xmlns:a16="http://schemas.microsoft.com/office/drawing/2014/main" id="{99305888-D2C4-A949-8EE8-C7B3591313BA}"/>
            </a:ext>
          </a:extLst>
        </xdr:cNvPr>
        <xdr:cNvSpPr txBox="1"/>
      </xdr:nvSpPr>
      <xdr:spPr>
        <a:xfrm>
          <a:off x="855980" y="7376160"/>
          <a:ext cx="670560" cy="172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1043940</xdr:colOff>
      <xdr:row>32</xdr:row>
      <xdr:rowOff>33020</xdr:rowOff>
    </xdr:from>
    <xdr:to>
      <xdr:col>4</xdr:col>
      <xdr:colOff>1958340</xdr:colOff>
      <xdr:row>32</xdr:row>
      <xdr:rowOff>205740</xdr:rowOff>
    </xdr:to>
    <xdr:sp macro="" textlink="">
      <xdr:nvSpPr>
        <xdr:cNvPr id="30" name="TextBox 29">
          <a:hlinkClick xmlns:r="http://schemas.openxmlformats.org/officeDocument/2006/relationships" r:id="rId7"/>
          <a:extLst>
            <a:ext uri="{FF2B5EF4-FFF2-40B4-BE49-F238E27FC236}">
              <a16:creationId xmlns:a16="http://schemas.microsoft.com/office/drawing/2014/main" id="{AFD6AA03-8EA5-BA40-997B-F6F048AC037B}"/>
            </a:ext>
          </a:extLst>
        </xdr:cNvPr>
        <xdr:cNvSpPr txBox="1"/>
      </xdr:nvSpPr>
      <xdr:spPr>
        <a:xfrm>
          <a:off x="6543040" y="7602220"/>
          <a:ext cx="914400" cy="172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426720</xdr:colOff>
      <xdr:row>28</xdr:row>
      <xdr:rowOff>241300</xdr:rowOff>
    </xdr:from>
    <xdr:to>
      <xdr:col>3</xdr:col>
      <xdr:colOff>1198880</xdr:colOff>
      <xdr:row>28</xdr:row>
      <xdr:rowOff>403860</xdr:rowOff>
    </xdr:to>
    <xdr:sp macro="" textlink="">
      <xdr:nvSpPr>
        <xdr:cNvPr id="31" name="TextBox 30">
          <a:hlinkClick xmlns:r="http://schemas.openxmlformats.org/officeDocument/2006/relationships" r:id="rId8"/>
          <a:extLst>
            <a:ext uri="{FF2B5EF4-FFF2-40B4-BE49-F238E27FC236}">
              <a16:creationId xmlns:a16="http://schemas.microsoft.com/office/drawing/2014/main" id="{26903675-095A-0541-BCEE-C47F5993E973}"/>
            </a:ext>
          </a:extLst>
        </xdr:cNvPr>
        <xdr:cNvSpPr txBox="1"/>
      </xdr:nvSpPr>
      <xdr:spPr>
        <a:xfrm>
          <a:off x="998220" y="5918200"/>
          <a:ext cx="772160" cy="16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3248660</xdr:colOff>
      <xdr:row>28</xdr:row>
      <xdr:rowOff>256540</xdr:rowOff>
    </xdr:from>
    <xdr:to>
      <xdr:col>3</xdr:col>
      <xdr:colOff>4467860</xdr:colOff>
      <xdr:row>28</xdr:row>
      <xdr:rowOff>419100</xdr:rowOff>
    </xdr:to>
    <xdr:sp macro="" textlink="">
      <xdr:nvSpPr>
        <xdr:cNvPr id="32" name="TextBox 31">
          <a:hlinkClick xmlns:r="http://schemas.openxmlformats.org/officeDocument/2006/relationships" r:id="rId9"/>
          <a:extLst>
            <a:ext uri="{FF2B5EF4-FFF2-40B4-BE49-F238E27FC236}">
              <a16:creationId xmlns:a16="http://schemas.microsoft.com/office/drawing/2014/main" id="{2E873DB7-37BA-6343-9DE4-B6627E026312}"/>
            </a:ext>
          </a:extLst>
        </xdr:cNvPr>
        <xdr:cNvSpPr txBox="1"/>
      </xdr:nvSpPr>
      <xdr:spPr>
        <a:xfrm>
          <a:off x="3820160" y="5933440"/>
          <a:ext cx="1219200" cy="16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2433320</xdr:colOff>
      <xdr:row>28</xdr:row>
      <xdr:rowOff>449580</xdr:rowOff>
    </xdr:from>
    <xdr:to>
      <xdr:col>3</xdr:col>
      <xdr:colOff>3337560</xdr:colOff>
      <xdr:row>28</xdr:row>
      <xdr:rowOff>612140</xdr:rowOff>
    </xdr:to>
    <xdr:sp macro="" textlink="">
      <xdr:nvSpPr>
        <xdr:cNvPr id="33" name="TextBox 32">
          <a:hlinkClick xmlns:r="http://schemas.openxmlformats.org/officeDocument/2006/relationships" r:id="rId10"/>
          <a:extLst>
            <a:ext uri="{FF2B5EF4-FFF2-40B4-BE49-F238E27FC236}">
              <a16:creationId xmlns:a16="http://schemas.microsoft.com/office/drawing/2014/main" id="{D4AD5ED2-E2D0-7A4F-9E8A-366B46C5C221}"/>
            </a:ext>
          </a:extLst>
        </xdr:cNvPr>
        <xdr:cNvSpPr txBox="1"/>
      </xdr:nvSpPr>
      <xdr:spPr>
        <a:xfrm>
          <a:off x="3004820" y="6126480"/>
          <a:ext cx="904240" cy="16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1828800</xdr:colOff>
      <xdr:row>28</xdr:row>
      <xdr:rowOff>866140</xdr:rowOff>
    </xdr:from>
    <xdr:to>
      <xdr:col>3</xdr:col>
      <xdr:colOff>2580640</xdr:colOff>
      <xdr:row>28</xdr:row>
      <xdr:rowOff>1028700</xdr:rowOff>
    </xdr:to>
    <xdr:sp macro="" textlink="">
      <xdr:nvSpPr>
        <xdr:cNvPr id="34" name="TextBox 33">
          <a:hlinkClick xmlns:r="http://schemas.openxmlformats.org/officeDocument/2006/relationships" r:id="rId11"/>
          <a:extLst>
            <a:ext uri="{FF2B5EF4-FFF2-40B4-BE49-F238E27FC236}">
              <a16:creationId xmlns:a16="http://schemas.microsoft.com/office/drawing/2014/main" id="{1AD76500-C799-8649-9DE3-77FAC16CAADC}"/>
            </a:ext>
          </a:extLst>
        </xdr:cNvPr>
        <xdr:cNvSpPr txBox="1"/>
      </xdr:nvSpPr>
      <xdr:spPr>
        <a:xfrm>
          <a:off x="2400300" y="6543040"/>
          <a:ext cx="751840" cy="16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1859280</xdr:colOff>
      <xdr:row>28</xdr:row>
      <xdr:rowOff>632460</xdr:rowOff>
    </xdr:from>
    <xdr:to>
      <xdr:col>3</xdr:col>
      <xdr:colOff>2468880</xdr:colOff>
      <xdr:row>28</xdr:row>
      <xdr:rowOff>805180</xdr:rowOff>
    </xdr:to>
    <xdr:sp macro="" textlink="">
      <xdr:nvSpPr>
        <xdr:cNvPr id="35" name="TextBox 34">
          <a:hlinkClick xmlns:r="http://schemas.openxmlformats.org/officeDocument/2006/relationships" r:id="rId12"/>
          <a:extLst>
            <a:ext uri="{FF2B5EF4-FFF2-40B4-BE49-F238E27FC236}">
              <a16:creationId xmlns:a16="http://schemas.microsoft.com/office/drawing/2014/main" id="{F8FB77C6-FC36-0E44-A1EF-8FBAA910AE8C}"/>
            </a:ext>
          </a:extLst>
        </xdr:cNvPr>
        <xdr:cNvSpPr txBox="1"/>
      </xdr:nvSpPr>
      <xdr:spPr>
        <a:xfrm>
          <a:off x="2430780" y="6309360"/>
          <a:ext cx="609600" cy="172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2743200</xdr:colOff>
      <xdr:row>28</xdr:row>
      <xdr:rowOff>645160</xdr:rowOff>
    </xdr:from>
    <xdr:to>
      <xdr:col>3</xdr:col>
      <xdr:colOff>2976880</xdr:colOff>
      <xdr:row>28</xdr:row>
      <xdr:rowOff>828040</xdr:rowOff>
    </xdr:to>
    <xdr:sp macro="" textlink="">
      <xdr:nvSpPr>
        <xdr:cNvPr id="36" name="TextBox 35">
          <a:hlinkClick xmlns:r="http://schemas.openxmlformats.org/officeDocument/2006/relationships" r:id="rId13"/>
          <a:extLst>
            <a:ext uri="{FF2B5EF4-FFF2-40B4-BE49-F238E27FC236}">
              <a16:creationId xmlns:a16="http://schemas.microsoft.com/office/drawing/2014/main" id="{0D9C70ED-F9FA-4543-9C8F-F697A41D008B}"/>
            </a:ext>
          </a:extLst>
        </xdr:cNvPr>
        <xdr:cNvSpPr txBox="1"/>
      </xdr:nvSpPr>
      <xdr:spPr>
        <a:xfrm>
          <a:off x="3314700" y="6322060"/>
          <a:ext cx="2336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7386</xdr:colOff>
      <xdr:row>7</xdr:row>
      <xdr:rowOff>69713</xdr:rowOff>
    </xdr:from>
    <xdr:to>
      <xdr:col>9</xdr:col>
      <xdr:colOff>9525</xdr:colOff>
      <xdr:row>31</xdr:row>
      <xdr:rowOff>152400</xdr:rowOff>
    </xdr:to>
    <xdr:sp macro="" textlink="">
      <xdr:nvSpPr>
        <xdr:cNvPr id="2" name="TextBox 1">
          <a:extLst>
            <a:ext uri="{FF2B5EF4-FFF2-40B4-BE49-F238E27FC236}">
              <a16:creationId xmlns:a16="http://schemas.microsoft.com/office/drawing/2014/main" id="{335EA038-F672-7A49-9CB3-AFF2AD59CE42}"/>
            </a:ext>
          </a:extLst>
        </xdr:cNvPr>
        <xdr:cNvSpPr txBox="1"/>
      </xdr:nvSpPr>
      <xdr:spPr>
        <a:xfrm>
          <a:off x="223286" y="1390513"/>
          <a:ext cx="10251039" cy="485788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t>INSTRUCTIONS</a:t>
          </a:r>
        </a:p>
        <a:p>
          <a:endParaRPr lang="en-US" sz="1050" b="1"/>
        </a:p>
        <a:p>
          <a:r>
            <a:rPr lang="en-US" sz="1100" b="0" baseline="0"/>
            <a:t>Part 2 documents the </a:t>
          </a:r>
          <a:r>
            <a:rPr lang="en-US" sz="1100" b="0" baseline="0">
              <a:solidFill>
                <a:sysClr val="windowText" lastClr="000000"/>
              </a:solidFill>
            </a:rPr>
            <a:t>inputs</a:t>
          </a:r>
          <a:r>
            <a:rPr lang="en-US" sz="1100" b="0" baseline="0">
              <a:solidFill>
                <a:schemeClr val="accent6"/>
              </a:solidFill>
            </a:rPr>
            <a:t> </a:t>
          </a:r>
          <a:r>
            <a:rPr lang="en-US" sz="1100" b="0" baseline="0"/>
            <a:t>used in calculating the absorption ratio which is used to evaluate need. Respond to questions (Q) Q1 - Q6 in the orange boxes below. </a:t>
          </a:r>
        </a:p>
        <a:p>
          <a:endParaRPr lang="en-US" sz="1100" b="0" baseline="0"/>
        </a:p>
        <a:p>
          <a:r>
            <a:rPr lang="en-US" sz="1100">
              <a:solidFill>
                <a:schemeClr val="dk1"/>
              </a:solidFill>
              <a:effectLst/>
              <a:latin typeface="+mn-lt"/>
              <a:ea typeface="+mn-ea"/>
              <a:cs typeface="+mn-cs"/>
            </a:rPr>
            <a:t>HUD will assess the unmet housing needs in the proposed development area relative to the number of proposed assisted units. Applicants must provide HUD an Absorption Ratio (AR) by dividing the number of units in the proposed project by the number of income eligible households aged 62 years old or older with severe housing needs. The number of income eligible households with severe housing needs can be found at </a:t>
          </a:r>
          <a:r>
            <a:rPr lang="en-US" sz="1100">
              <a:solidFill>
                <a:schemeClr val="dk1"/>
              </a:solidFill>
              <a:effectLst/>
              <a:latin typeface="+mn-lt"/>
              <a:ea typeface="+mn-ea"/>
              <a:cs typeface="+mn-cs"/>
              <a:hlinkClick xmlns:r="http://schemas.openxmlformats.org/officeDocument/2006/relationships" r:id=""/>
            </a:rPr>
            <a:t>https://www.huduser.gov/ast/index.html</a:t>
          </a:r>
          <a:r>
            <a:rPr lang="en-US" sz="1100">
              <a:solidFill>
                <a:schemeClr val="dk1"/>
              </a:solidFill>
              <a:effectLst/>
              <a:latin typeface="+mn-lt"/>
              <a:ea typeface="+mn-ea"/>
              <a:cs typeface="+mn-cs"/>
            </a:rPr>
            <a:t> by accessing the 2018 American Communities Survey (ACS) 5-Year Census data for your jurisdiction and selecting the following inputs:</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sym typeface="Wingdings" panose="05000000000000000000" pitchFamily="2" charset="2"/>
            </a:rPr>
            <a:t> </a:t>
          </a:r>
          <a:r>
            <a:rPr lang="en-US" sz="1100">
              <a:solidFill>
                <a:schemeClr val="dk1"/>
              </a:solidFill>
              <a:effectLst/>
              <a:latin typeface="+mn-lt"/>
              <a:ea typeface="+mn-ea"/>
              <a:cs typeface="+mn-cs"/>
            </a:rPr>
            <a:t>Select the Core Based Statistical Area (CBSA) in which the project is located. For rural sites located outside of a CBSA, select the appropriate County;</a:t>
          </a:r>
        </a:p>
        <a:p>
          <a:r>
            <a:rPr lang="en-US" sz="1100">
              <a:solidFill>
                <a:schemeClr val="dk1"/>
              </a:solidFill>
              <a:effectLst/>
              <a:latin typeface="+mn-lt"/>
              <a:ea typeface="+mn-ea"/>
              <a:cs typeface="+mn-cs"/>
              <a:sym typeface="Wingdings" panose="05000000000000000000" pitchFamily="2" charset="2"/>
            </a:rPr>
            <a:t> </a:t>
          </a:r>
          <a:r>
            <a:rPr lang="en-US" sz="1100">
              <a:solidFill>
                <a:schemeClr val="dk1"/>
              </a:solidFill>
              <a:effectLst/>
              <a:latin typeface="+mn-lt"/>
              <a:ea typeface="+mn-ea"/>
              <a:cs typeface="+mn-cs"/>
            </a:rPr>
            <a:t>Select Tenure: Renters;</a:t>
          </a:r>
        </a:p>
        <a:p>
          <a:pPr lvl="0"/>
          <a:r>
            <a:rPr lang="en-US" sz="1100">
              <a:solidFill>
                <a:schemeClr val="dk1"/>
              </a:solidFill>
              <a:effectLst/>
              <a:latin typeface="+mn-lt"/>
              <a:ea typeface="+mn-ea"/>
              <a:cs typeface="+mn-cs"/>
              <a:sym typeface="Wingdings" panose="05000000000000000000" pitchFamily="2" charset="2"/>
            </a:rPr>
            <a:t> </a:t>
          </a:r>
          <a:r>
            <a:rPr lang="en-US" sz="1100">
              <a:solidFill>
                <a:schemeClr val="dk1"/>
              </a:solidFill>
              <a:effectLst/>
              <a:latin typeface="+mn-lt"/>
              <a:ea typeface="+mn-ea"/>
              <a:cs typeface="+mn-cs"/>
            </a:rPr>
            <a:t>Select Age of Householder: 62 plus;</a:t>
          </a:r>
        </a:p>
        <a:p>
          <a:pPr lvl="0"/>
          <a:r>
            <a:rPr lang="en-US" sz="1100">
              <a:solidFill>
                <a:schemeClr val="dk1"/>
              </a:solidFill>
              <a:effectLst/>
              <a:latin typeface="+mn-lt"/>
              <a:ea typeface="+mn-ea"/>
              <a:cs typeface="+mn-cs"/>
              <a:sym typeface="Wingdings" panose="05000000000000000000" pitchFamily="2" charset="2"/>
            </a:rPr>
            <a:t> </a:t>
          </a:r>
          <a:r>
            <a:rPr lang="en-US" sz="1100">
              <a:solidFill>
                <a:schemeClr val="dk1"/>
              </a:solidFill>
              <a:effectLst/>
              <a:latin typeface="+mn-lt"/>
              <a:ea typeface="+mn-ea"/>
              <a:cs typeface="+mn-cs"/>
            </a:rPr>
            <a:t>Reference the second table entitled "With Conditions" which includes the number of renters paying more than 30 percent of income for gross rent or occupying</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unit lacking some or all kitchen or plumbing facilities or occupying an overcrowded unit (1.01 persons per room or more);</a:t>
          </a:r>
        </a:p>
        <a:p>
          <a:pPr lvl="0"/>
          <a:r>
            <a:rPr lang="en-US" sz="1100">
              <a:solidFill>
                <a:schemeClr val="dk1"/>
              </a:solidFill>
              <a:effectLst/>
              <a:latin typeface="+mn-lt"/>
              <a:ea typeface="+mn-ea"/>
              <a:cs typeface="+mn-cs"/>
              <a:sym typeface="Wingdings" panose="05000000000000000000" pitchFamily="2" charset="2"/>
            </a:rPr>
            <a:t> </a:t>
          </a:r>
          <a:r>
            <a:rPr lang="en-US" sz="1100">
              <a:solidFill>
                <a:schemeClr val="dk1"/>
              </a:solidFill>
              <a:effectLst/>
              <a:latin typeface="+mn-lt"/>
              <a:ea typeface="+mn-ea"/>
              <a:cs typeface="+mn-cs"/>
            </a:rPr>
            <a:t>Sum of the total number of 1-person households starting with the income range in which 50 percent of AMI falls and then adding the number of 1-person households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from all lower income ranges.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2020 Individual Income Limits and 50 percent AMI cut off can be found here:  </a:t>
          </a:r>
          <a:r>
            <a:rPr lang="en-US" sz="1100" u="sng">
              <a:solidFill>
                <a:schemeClr val="dk1"/>
              </a:solidFill>
              <a:effectLst/>
              <a:latin typeface="+mn-lt"/>
              <a:ea typeface="+mn-ea"/>
              <a:cs typeface="+mn-cs"/>
              <a:hlinkClick xmlns:r="http://schemas.openxmlformats.org/officeDocument/2006/relationships" r:id=""/>
            </a:rPr>
            <a:t>https://www.huduser.gov/portal/datasets/il.html#2020</a:t>
          </a:r>
          <a:r>
            <a:rPr lang="en-US" sz="1100" u="sng" baseline="0">
              <a:solidFill>
                <a:schemeClr val="dk1"/>
              </a:solidFill>
              <a:effectLst/>
              <a:latin typeface="+mn-lt"/>
              <a:ea typeface="+mn-ea"/>
              <a:cs typeface="+mn-cs"/>
            </a:rPr>
            <a:t> . </a:t>
          </a:r>
          <a:endParaRPr lang="en-US" sz="1100" u="sng">
            <a:solidFill>
              <a:schemeClr val="dk1"/>
            </a:solidFill>
            <a:effectLst/>
            <a:latin typeface="+mn-lt"/>
            <a:ea typeface="+mn-ea"/>
            <a:cs typeface="+mn-cs"/>
          </a:endParaRPr>
        </a:p>
        <a:p>
          <a:pPr lvl="0"/>
          <a:endParaRPr lang="en-US"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In addition to submitting this Toolkit, applicants must provide a PDF of the ACS table ("With Conditions") with the application (Tab B).</a:t>
          </a:r>
        </a:p>
        <a:p>
          <a:endParaRPr lang="en-US" sz="1100" u="sng">
            <a:solidFill>
              <a:schemeClr val="dk1"/>
            </a:solidFill>
            <a:effectLst/>
            <a:latin typeface="+mn-lt"/>
            <a:ea typeface="+mn-ea"/>
            <a:cs typeface="+mn-cs"/>
          </a:endParaRPr>
        </a:p>
        <a:p>
          <a:r>
            <a:rPr lang="en-US" sz="1100" u="none">
              <a:solidFill>
                <a:schemeClr val="dk1"/>
              </a:solidFill>
              <a:effectLst/>
              <a:latin typeface="+mn-lt"/>
              <a:ea typeface="+mn-ea"/>
              <a:cs typeface="+mn-cs"/>
            </a:rPr>
            <a:t>Part 2 also requests</a:t>
          </a:r>
          <a:r>
            <a:rPr lang="en-US" sz="1100" u="none" baseline="0">
              <a:solidFill>
                <a:schemeClr val="dk1"/>
              </a:solidFill>
              <a:effectLst/>
              <a:latin typeface="+mn-lt"/>
              <a:ea typeface="+mn-ea"/>
              <a:cs typeface="+mn-cs"/>
            </a:rPr>
            <a:t> input in </a:t>
          </a:r>
          <a:r>
            <a:rPr lang="en-US" sz="1100" u="none">
              <a:solidFill>
                <a:schemeClr val="dk1"/>
              </a:solidFill>
              <a:effectLst/>
              <a:latin typeface="+mn-lt"/>
              <a:ea typeface="+mn-ea"/>
              <a:cs typeface="+mn-cs"/>
            </a:rPr>
            <a:t>Q7 on whether the project is located in an Opportunity Zone.</a:t>
          </a:r>
        </a:p>
        <a:p>
          <a:endParaRPr lang="en-US" sz="1100" b="0" i="0"/>
        </a:p>
        <a:p>
          <a:r>
            <a:rPr lang="en-US" sz="1100" b="0" i="0"/>
            <a:t>Questions covered in Part</a:t>
          </a:r>
          <a:r>
            <a:rPr lang="en-US" sz="1100" b="0" i="0" baseline="0"/>
            <a:t> 2 of the Toolkit reference Rating Factor #2. </a:t>
          </a:r>
          <a:r>
            <a:rPr lang="en-US" sz="1100" b="0" i="0"/>
            <a:t>Per</a:t>
          </a:r>
          <a:r>
            <a:rPr lang="en-US" sz="1100" b="0" i="0" baseline="0"/>
            <a:t> the NOFA, Rating Factor #2 </a:t>
          </a:r>
          <a:r>
            <a:rPr lang="en-US" sz="1100" b="0" i="0" baseline="0">
              <a:solidFill>
                <a:schemeClr val="dk1"/>
              </a:solidFill>
              <a:effectLst/>
              <a:latin typeface="+mn-lt"/>
              <a:ea typeface="+mn-ea"/>
              <a:cs typeface="+mn-cs"/>
            </a:rPr>
            <a:t>comprises</a:t>
          </a:r>
          <a:r>
            <a:rPr lang="en-US" sz="1100" b="0" i="0" baseline="0"/>
            <a:t> a total of 14 points. Applicants can achieve 4 out of the 14 points </a:t>
          </a:r>
          <a:r>
            <a:rPr lang="en-US" sz="1100" b="0" i="0" baseline="0">
              <a:solidFill>
                <a:schemeClr val="dk1"/>
              </a:solidFill>
              <a:effectLst/>
              <a:latin typeface="+mn-lt"/>
              <a:ea typeface="+mn-ea"/>
              <a:cs typeface="+mn-cs"/>
            </a:rPr>
            <a:t>for questions covered in Part 2 of the Toolkit</a:t>
          </a:r>
          <a:r>
            <a:rPr lang="en-US" sz="1100" b="0" i="0" baseline="0"/>
            <a:t>. </a:t>
          </a:r>
          <a:r>
            <a:rPr lang="en-US" sz="1100" b="0" i="0" baseline="0">
              <a:solidFill>
                <a:schemeClr val="dk1"/>
              </a:solidFill>
              <a:effectLst/>
              <a:latin typeface="+mn-lt"/>
              <a:ea typeface="+mn-ea"/>
              <a:cs typeface="+mn-cs"/>
            </a:rPr>
            <a:t>The </a:t>
          </a:r>
          <a:r>
            <a:rPr lang="en-US" sz="1100" b="0" i="0" baseline="0">
              <a:solidFill>
                <a:sysClr val="windowText" lastClr="000000"/>
              </a:solidFill>
              <a:effectLst/>
              <a:latin typeface="+mn-lt"/>
              <a:ea typeface="+mn-ea"/>
              <a:cs typeface="+mn-cs"/>
            </a:rPr>
            <a:t>remaining 10 points are covered by the </a:t>
          </a:r>
          <a:r>
            <a:rPr lang="en-US" sz="1100">
              <a:solidFill>
                <a:sysClr val="windowText" lastClr="000000"/>
              </a:solidFill>
              <a:effectLst/>
              <a:latin typeface="+mn-lt"/>
              <a:ea typeface="+mn-ea"/>
              <a:cs typeface="+mn-cs"/>
            </a:rPr>
            <a:t>written description of how the project is well suited to meet the needs of an aging population with respect to location and a site</a:t>
          </a:r>
          <a:r>
            <a:rPr lang="en-US" sz="1100" baseline="0">
              <a:solidFill>
                <a:sysClr val="windowText" lastClr="000000"/>
              </a:solidFill>
              <a:effectLst/>
              <a:latin typeface="+mn-lt"/>
              <a:ea typeface="+mn-ea"/>
              <a:cs typeface="+mn-cs"/>
            </a:rPr>
            <a:t> map </a:t>
          </a:r>
          <a:r>
            <a:rPr lang="en-US" sz="1100" b="0" i="0" baseline="0">
              <a:solidFill>
                <a:sysClr val="windowText" lastClr="000000"/>
              </a:solidFill>
              <a:effectLst/>
              <a:latin typeface="+mn-lt"/>
              <a:ea typeface="+mn-ea"/>
              <a:cs typeface="+mn-cs"/>
            </a:rPr>
            <a:t>(Tab M.1).  Please note that an additional 2 preference points can be achieved if the property is located in an Opportunity Zone (OZ). To evidence that the property is in an OZ, the application must also include a map from the Treasury website identifying that the site is located within a designated OZ and the OZ Grant Certification Form. (HUD-2996) (</a:t>
          </a:r>
          <a:r>
            <a:rPr lang="en-US" sz="1100" b="0" i="0" baseline="0">
              <a:solidFill>
                <a:schemeClr val="dk1"/>
              </a:solidFill>
              <a:effectLst/>
              <a:latin typeface="+mn-lt"/>
              <a:ea typeface="+mn-ea"/>
              <a:cs typeface="+mn-cs"/>
            </a:rPr>
            <a:t>Tab M.2). </a:t>
          </a:r>
          <a:endParaRPr lang="en-US" sz="1100">
            <a:solidFill>
              <a:sysClr val="windowText" lastClr="000000"/>
            </a:solidFill>
            <a:effectLst/>
            <a:latin typeface="+mn-lt"/>
            <a:ea typeface="+mn-ea"/>
            <a:cs typeface="+mn-cs"/>
          </a:endParaRPr>
        </a:p>
        <a:p>
          <a:endParaRPr lang="en-US" sz="1100" b="1" i="1">
            <a:solidFill>
              <a:schemeClr val="dk1"/>
            </a:solidFill>
            <a:effectLst/>
            <a:latin typeface="+mn-lt"/>
            <a:ea typeface="+mn-ea"/>
            <a:cs typeface="+mn-cs"/>
          </a:endParaRPr>
        </a:p>
        <a:p>
          <a:r>
            <a:rPr lang="en-US" sz="1100" b="1" i="1"/>
            <a:t>Disclaimer:</a:t>
          </a:r>
          <a:r>
            <a:rPr lang="en-US" sz="1100" b="1" i="1" baseline="0"/>
            <a:t> </a:t>
          </a:r>
          <a:r>
            <a:rPr lang="en-US" sz="1100" b="0" i="1"/>
            <a:t>The</a:t>
          </a:r>
          <a:r>
            <a:rPr lang="en-US" sz="1100" b="0" i="1" baseline="0"/>
            <a:t> calculated score is provisional and contingent on verification by HUD reviewers</a:t>
          </a:r>
          <a:endParaRPr lang="en-US" sz="1100" b="0" i="1"/>
        </a:p>
      </xdr:txBody>
    </xdr:sp>
    <xdr:clientData/>
  </xdr:twoCellAnchor>
  <xdr:twoCellAnchor>
    <xdr:from>
      <xdr:col>2</xdr:col>
      <xdr:colOff>19049</xdr:colOff>
      <xdr:row>66</xdr:row>
      <xdr:rowOff>47626</xdr:rowOff>
    </xdr:from>
    <xdr:to>
      <xdr:col>9</xdr:col>
      <xdr:colOff>0</xdr:colOff>
      <xdr:row>78</xdr:row>
      <xdr:rowOff>66676</xdr:rowOff>
    </xdr:to>
    <xdr:sp macro="" textlink="" fLocksText="0">
      <xdr:nvSpPr>
        <xdr:cNvPr id="4" name="TextBox 3">
          <a:extLst>
            <a:ext uri="{FF2B5EF4-FFF2-40B4-BE49-F238E27FC236}">
              <a16:creationId xmlns:a16="http://schemas.microsoft.com/office/drawing/2014/main" id="{8E4DFD62-8500-4CB1-96E6-D524C6BC8D8C}"/>
            </a:ext>
          </a:extLst>
        </xdr:cNvPr>
        <xdr:cNvSpPr txBox="1"/>
      </xdr:nvSpPr>
      <xdr:spPr>
        <a:xfrm>
          <a:off x="238124" y="12601576"/>
          <a:ext cx="10239376" cy="241935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(Enter additional</a:t>
          </a:r>
          <a:r>
            <a:rPr lang="en-US" sz="1100" baseline="0">
              <a:solidFill>
                <a:schemeClr val="dk1"/>
              </a:solidFill>
              <a:effectLst/>
              <a:latin typeface="+mn-lt"/>
              <a:ea typeface="+mn-ea"/>
              <a:cs typeface="+mn-cs"/>
            </a:rPr>
            <a:t> comments</a:t>
          </a:r>
          <a:r>
            <a:rPr lang="en-US" sz="1100">
              <a:solidFill>
                <a:schemeClr val="dk1"/>
              </a:solidFill>
              <a:effectLst/>
              <a:latin typeface="+mn-lt"/>
              <a:ea typeface="+mn-ea"/>
              <a:cs typeface="+mn-cs"/>
            </a:rPr>
            <a:t> to HUD reviewers</a:t>
          </a:r>
          <a:r>
            <a:rPr lang="en-US" sz="1100" baseline="0">
              <a:solidFill>
                <a:schemeClr val="dk1"/>
              </a:solidFill>
              <a:effectLst/>
              <a:latin typeface="+mn-lt"/>
              <a:ea typeface="+mn-ea"/>
              <a:cs typeface="+mn-cs"/>
            </a:rPr>
            <a:t> here, if needed.)</a:t>
          </a:r>
          <a:endParaRPr lang="en-US">
            <a:effectLst/>
          </a:endParaRPr>
        </a:p>
      </xdr:txBody>
    </xdr:sp>
    <xdr:clientData fLocksWithSheet="0"/>
  </xdr:twoCellAnchor>
  <xdr:twoCellAnchor>
    <xdr:from>
      <xdr:col>5</xdr:col>
      <xdr:colOff>546100</xdr:colOff>
      <xdr:row>12</xdr:row>
      <xdr:rowOff>127000</xdr:rowOff>
    </xdr:from>
    <xdr:to>
      <xdr:col>7</xdr:col>
      <xdr:colOff>419100</xdr:colOff>
      <xdr:row>13</xdr:row>
      <xdr:rowOff>76200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F7070D24-DA88-E043-9234-3EF8B990C309}"/>
            </a:ext>
          </a:extLst>
        </xdr:cNvPr>
        <xdr:cNvSpPr txBox="1"/>
      </xdr:nvSpPr>
      <xdr:spPr>
        <a:xfrm>
          <a:off x="4940300" y="2209800"/>
          <a:ext cx="23876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546100</xdr:colOff>
      <xdr:row>20</xdr:row>
      <xdr:rowOff>12700</xdr:rowOff>
    </xdr:from>
    <xdr:to>
      <xdr:col>8</xdr:col>
      <xdr:colOff>749300</xdr:colOff>
      <xdr:row>21</xdr:row>
      <xdr:rowOff>0</xdr:rowOff>
    </xdr:to>
    <xdr:sp macro="" textlink="">
      <xdr:nvSpPr>
        <xdr:cNvPr id="5" name="TextBox 4">
          <a:hlinkClick xmlns:r="http://schemas.openxmlformats.org/officeDocument/2006/relationships" r:id="rId2"/>
          <a:extLst>
            <a:ext uri="{FF2B5EF4-FFF2-40B4-BE49-F238E27FC236}">
              <a16:creationId xmlns:a16="http://schemas.microsoft.com/office/drawing/2014/main" id="{3C8166DE-58B8-FB45-AD97-FFA54974C9D8}"/>
            </a:ext>
          </a:extLst>
        </xdr:cNvPr>
        <xdr:cNvSpPr txBox="1"/>
      </xdr:nvSpPr>
      <xdr:spPr>
        <a:xfrm>
          <a:off x="6184900" y="3721100"/>
          <a:ext cx="32512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xdr:colOff>
      <xdr:row>7</xdr:row>
      <xdr:rowOff>127000</xdr:rowOff>
    </xdr:from>
    <xdr:to>
      <xdr:col>5</xdr:col>
      <xdr:colOff>857251</xdr:colOff>
      <xdr:row>21</xdr:row>
      <xdr:rowOff>114300</xdr:rowOff>
    </xdr:to>
    <xdr:sp macro="" textlink="">
      <xdr:nvSpPr>
        <xdr:cNvPr id="2" name="TextBox 1">
          <a:extLst>
            <a:ext uri="{FF2B5EF4-FFF2-40B4-BE49-F238E27FC236}">
              <a16:creationId xmlns:a16="http://schemas.microsoft.com/office/drawing/2014/main" id="{D268BE3C-3B65-724A-AD55-0299CAC788B9}"/>
            </a:ext>
          </a:extLst>
        </xdr:cNvPr>
        <xdr:cNvSpPr txBox="1"/>
      </xdr:nvSpPr>
      <xdr:spPr>
        <a:xfrm>
          <a:off x="304802" y="1574800"/>
          <a:ext cx="8915399" cy="27876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t>INSTRUCTIONS</a:t>
          </a:r>
        </a:p>
        <a:p>
          <a:endParaRPr lang="en-US" sz="1050" b="1"/>
        </a:p>
        <a:p>
          <a:pPr marL="0" marR="0" lvl="0" indent="0" defTabSz="914400" eaLnBrk="1" fontAlgn="auto" latinLnBrk="0" hangingPunct="1">
            <a:lnSpc>
              <a:spcPct val="100000"/>
            </a:lnSpc>
            <a:spcBef>
              <a:spcPts val="0"/>
            </a:spcBef>
            <a:spcAft>
              <a:spcPts val="0"/>
            </a:spcAft>
            <a:buClrTx/>
            <a:buSzTx/>
            <a:buFontTx/>
            <a:buNone/>
            <a:tabLst/>
            <a:defRPr/>
          </a:pPr>
          <a:r>
            <a:rPr lang="en-US" sz="1050" b="0"/>
            <a:t>Part</a:t>
          </a:r>
          <a:r>
            <a:rPr lang="en-US" sz="1050" b="0" baseline="0"/>
            <a:t> 3a </a:t>
          </a:r>
          <a:r>
            <a:rPr lang="en-US" sz="1050" b="0"/>
            <a:t>evaluates the</a:t>
          </a:r>
          <a:r>
            <a:rPr lang="en-US" sz="1050" b="0" baseline="0"/>
            <a:t> applicant </a:t>
          </a:r>
          <a:r>
            <a:rPr lang="en-US" sz="1050" b="0" baseline="0">
              <a:solidFill>
                <a:sysClr val="windowText" lastClr="000000"/>
              </a:solidFill>
            </a:rPr>
            <a:t>and its partners' </a:t>
          </a:r>
          <a:r>
            <a:rPr lang="en-US" sz="1050" b="0" baseline="0"/>
            <a:t>experience in development and property management. </a:t>
          </a:r>
          <a:r>
            <a:rPr lang="en-US" sz="1050" b="0" i="0">
              <a:solidFill>
                <a:schemeClr val="dk1"/>
              </a:solidFill>
              <a:effectLst/>
              <a:latin typeface="+mn-lt"/>
              <a:ea typeface="+mn-ea"/>
              <a:cs typeface="+mn-cs"/>
            </a:rPr>
            <a:t>Questions covered in</a:t>
          </a:r>
          <a:r>
            <a:rPr lang="en-US" sz="1050" b="0" i="0" baseline="0">
              <a:solidFill>
                <a:schemeClr val="dk1"/>
              </a:solidFill>
              <a:effectLst/>
              <a:latin typeface="+mn-lt"/>
              <a:ea typeface="+mn-ea"/>
              <a:cs typeface="+mn-cs"/>
            </a:rPr>
            <a:t> Part 3a of the Toolkit reference Rating Factor #3. </a:t>
          </a:r>
          <a:r>
            <a:rPr lang="en-US" sz="1050" b="0" i="0">
              <a:solidFill>
                <a:schemeClr val="dk1"/>
              </a:solidFill>
              <a:effectLst/>
              <a:latin typeface="+mn-lt"/>
              <a:ea typeface="+mn-ea"/>
              <a:cs typeface="+mn-cs"/>
            </a:rPr>
            <a:t>Per</a:t>
          </a:r>
          <a:r>
            <a:rPr lang="en-US" sz="1050" b="0" i="0" baseline="0">
              <a:solidFill>
                <a:schemeClr val="dk1"/>
              </a:solidFill>
              <a:effectLst/>
              <a:latin typeface="+mn-lt"/>
              <a:ea typeface="+mn-ea"/>
              <a:cs typeface="+mn-cs"/>
            </a:rPr>
            <a:t> the NOFA, Rating Factor #3 comprises a total of 41 points. Applicants can achieve 15 out of the 41 points for questions covered in Part 3a of the Toolkit. The remaining 26 points are covered in Part 3b and additional submissions requested per the NOFA. </a:t>
          </a:r>
          <a:endParaRPr lang="en-US" sz="1050" b="0" baseline="0"/>
        </a:p>
        <a:p>
          <a:endParaRPr lang="en-US" sz="1050" b="0" baseline="0"/>
        </a:p>
        <a:p>
          <a:r>
            <a:rPr lang="en-US" sz="1050" b="1" baseline="0"/>
            <a:t>Section A </a:t>
          </a:r>
        </a:p>
        <a:p>
          <a:r>
            <a:rPr lang="en-US" sz="1050" b="0" baseline="0"/>
            <a:t>Q1 - List the entity that will be responsible for the property management/operations of the project</a:t>
          </a:r>
        </a:p>
        <a:p>
          <a:pPr marL="0" marR="0" lvl="0" indent="0" defTabSz="914400" eaLnBrk="1" fontAlgn="auto" latinLnBrk="0" hangingPunct="1">
            <a:lnSpc>
              <a:spcPct val="100000"/>
            </a:lnSpc>
            <a:spcBef>
              <a:spcPts val="0"/>
            </a:spcBef>
            <a:spcAft>
              <a:spcPts val="0"/>
            </a:spcAft>
            <a:buClrTx/>
            <a:buSzTx/>
            <a:buFontTx/>
            <a:buNone/>
            <a:tabLst/>
            <a:defRPr/>
          </a:pPr>
          <a:r>
            <a:rPr lang="en-US" sz="1050" b="0" baseline="0"/>
            <a:t>Q2 - </a:t>
          </a:r>
          <a:r>
            <a:rPr lang="en-US" sz="1050" b="0" baseline="0">
              <a:solidFill>
                <a:schemeClr val="dk1"/>
              </a:solidFill>
              <a:effectLst/>
              <a:latin typeface="+mn-lt"/>
              <a:ea typeface="+mn-ea"/>
              <a:cs typeface="+mn-cs"/>
            </a:rPr>
            <a:t>List the entity that will be responsible for development of the project</a:t>
          </a:r>
          <a:endParaRPr lang="en-US" sz="105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b="0" baseline="0"/>
            <a:t>Q3 and Q4  - Requests information about the Developer's experience with Section 202 and LIHTC programs and to list relevant projects</a:t>
          </a:r>
        </a:p>
        <a:p>
          <a:pPr marL="0" marR="0" lvl="0" indent="0" defTabSz="914400" eaLnBrk="1" fontAlgn="auto" latinLnBrk="0" hangingPunct="1">
            <a:lnSpc>
              <a:spcPct val="100000"/>
            </a:lnSpc>
            <a:spcBef>
              <a:spcPts val="0"/>
            </a:spcBef>
            <a:spcAft>
              <a:spcPts val="0"/>
            </a:spcAft>
            <a:buClrTx/>
            <a:buSzTx/>
            <a:buFontTx/>
            <a:buNone/>
            <a:tabLst/>
            <a:defRPr/>
          </a:pPr>
          <a:r>
            <a:rPr lang="en-US" sz="1050" b="0" baseline="0"/>
            <a:t>Q5 - Asks whether the project intends to use Low-Income Housing Tax Credits </a:t>
          </a:r>
        </a:p>
        <a:p>
          <a:r>
            <a:rPr lang="en-US" sz="1050" b="0" baseline="0"/>
            <a:t>Q6 - Requests information about the Project Sponsor's experience in owning and operating elderly affordable housing</a:t>
          </a:r>
        </a:p>
        <a:p>
          <a:r>
            <a:rPr lang="en-US" sz="1050" b="0" baseline="0"/>
            <a:t>Q7 - Requests information about the Property Manager's experience with PRAC-assisted properties. If "Yes" is selected, Q7a will appear requesting a valid iREMS # for the property with a REAC score &gt;80. </a:t>
          </a:r>
        </a:p>
        <a:p>
          <a:endParaRPr lang="en-US" sz="1050" b="0" baseline="0"/>
        </a:p>
        <a:p>
          <a:r>
            <a:rPr lang="en-US" sz="1050" b="1" i="1">
              <a:solidFill>
                <a:schemeClr val="dk1"/>
              </a:solidFill>
              <a:effectLst/>
              <a:latin typeface="+mn-lt"/>
              <a:ea typeface="+mn-ea"/>
              <a:cs typeface="+mn-cs"/>
            </a:rPr>
            <a:t>Disclaimer:</a:t>
          </a:r>
          <a:r>
            <a:rPr lang="en-US" sz="1050" b="1" i="1" baseline="0">
              <a:solidFill>
                <a:schemeClr val="dk1"/>
              </a:solidFill>
              <a:effectLst/>
              <a:latin typeface="+mn-lt"/>
              <a:ea typeface="+mn-ea"/>
              <a:cs typeface="+mn-cs"/>
            </a:rPr>
            <a:t> </a:t>
          </a:r>
          <a:r>
            <a:rPr lang="en-US" sz="1050" b="0" i="1">
              <a:solidFill>
                <a:schemeClr val="dk1"/>
              </a:solidFill>
              <a:effectLst/>
              <a:latin typeface="+mn-lt"/>
              <a:ea typeface="+mn-ea"/>
              <a:cs typeface="+mn-cs"/>
            </a:rPr>
            <a:t>The</a:t>
          </a:r>
          <a:r>
            <a:rPr lang="en-US" sz="1050" b="0" i="1" baseline="0">
              <a:solidFill>
                <a:schemeClr val="dk1"/>
              </a:solidFill>
              <a:effectLst/>
              <a:latin typeface="+mn-lt"/>
              <a:ea typeface="+mn-ea"/>
              <a:cs typeface="+mn-cs"/>
            </a:rPr>
            <a:t> calculated score is provisional and contingent on verification by HUD reviewers</a:t>
          </a:r>
          <a:endParaRPr lang="en-US" sz="1050">
            <a:effectLst/>
          </a:endParaRPr>
        </a:p>
      </xdr:txBody>
    </xdr:sp>
    <xdr:clientData/>
  </xdr:twoCellAnchor>
  <xdr:twoCellAnchor>
    <xdr:from>
      <xdr:col>1</xdr:col>
      <xdr:colOff>85724</xdr:colOff>
      <xdr:row>71</xdr:row>
      <xdr:rowOff>95250</xdr:rowOff>
    </xdr:from>
    <xdr:to>
      <xdr:col>5</xdr:col>
      <xdr:colOff>876299</xdr:colOff>
      <xdr:row>80</xdr:row>
      <xdr:rowOff>133350</xdr:rowOff>
    </xdr:to>
    <xdr:sp macro="" textlink="" fLocksText="0">
      <xdr:nvSpPr>
        <xdr:cNvPr id="5" name="TextBox 4">
          <a:extLst>
            <a:ext uri="{FF2B5EF4-FFF2-40B4-BE49-F238E27FC236}">
              <a16:creationId xmlns:a16="http://schemas.microsoft.com/office/drawing/2014/main" id="{35B6E99B-0440-46D7-8481-016248487B38}"/>
            </a:ext>
          </a:extLst>
        </xdr:cNvPr>
        <xdr:cNvSpPr txBox="1"/>
      </xdr:nvSpPr>
      <xdr:spPr>
        <a:xfrm>
          <a:off x="304799" y="12563475"/>
          <a:ext cx="10648950" cy="183832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(Enter additional</a:t>
          </a:r>
          <a:r>
            <a:rPr lang="en-US" sz="1100" baseline="0">
              <a:solidFill>
                <a:schemeClr val="dk1"/>
              </a:solidFill>
              <a:effectLst/>
              <a:latin typeface="+mn-lt"/>
              <a:ea typeface="+mn-ea"/>
              <a:cs typeface="+mn-cs"/>
            </a:rPr>
            <a:t> comments </a:t>
          </a:r>
          <a:r>
            <a:rPr lang="en-US" sz="1100">
              <a:solidFill>
                <a:schemeClr val="dk1"/>
              </a:solidFill>
              <a:effectLst/>
              <a:latin typeface="+mn-lt"/>
              <a:ea typeface="+mn-ea"/>
              <a:cs typeface="+mn-cs"/>
            </a:rPr>
            <a:t>to HUD reviewers</a:t>
          </a:r>
          <a:r>
            <a:rPr lang="en-US" sz="1100" baseline="0">
              <a:solidFill>
                <a:schemeClr val="dk1"/>
              </a:solidFill>
              <a:effectLst/>
              <a:latin typeface="+mn-lt"/>
              <a:ea typeface="+mn-ea"/>
              <a:cs typeface="+mn-cs"/>
            </a:rPr>
            <a:t> here, if needed.)</a:t>
          </a:r>
          <a:endParaRPr lang="en-US">
            <a:effectLst/>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114299</xdr:colOff>
      <xdr:row>7</xdr:row>
      <xdr:rowOff>110064</xdr:rowOff>
    </xdr:from>
    <xdr:to>
      <xdr:col>7</xdr:col>
      <xdr:colOff>3086100</xdr:colOff>
      <xdr:row>31</xdr:row>
      <xdr:rowOff>28575</xdr:rowOff>
    </xdr:to>
    <xdr:sp macro="" textlink="">
      <xdr:nvSpPr>
        <xdr:cNvPr id="2" name="TextBox 1">
          <a:extLst>
            <a:ext uri="{FF2B5EF4-FFF2-40B4-BE49-F238E27FC236}">
              <a16:creationId xmlns:a16="http://schemas.microsoft.com/office/drawing/2014/main" id="{53D3A7A8-5FD9-2A4F-A54F-D5FD893A07F8}"/>
            </a:ext>
          </a:extLst>
        </xdr:cNvPr>
        <xdr:cNvSpPr txBox="1"/>
      </xdr:nvSpPr>
      <xdr:spPr>
        <a:xfrm>
          <a:off x="190499" y="1557864"/>
          <a:ext cx="12468226" cy="471911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100" b="1"/>
            <a:t>INSTRUCTIONS</a:t>
          </a:r>
        </a:p>
        <a:p>
          <a:pPr>
            <a:spcAft>
              <a:spcPts val="600"/>
            </a:spcAft>
          </a:pPr>
          <a:r>
            <a:rPr lang="en-US" sz="1100" b="0"/>
            <a:t>Part</a:t>
          </a:r>
          <a:r>
            <a:rPr lang="en-US" sz="1100" b="0" baseline="0"/>
            <a:t> 3b performs the following three checks: (1) Verifies that the requested capital advance amount does not exceed total development cost (TDC) limits; (2) Allows the applicant to identify committed sources for the project and calculates the ratio of committed sources in the development budget to all other sources (i.e., the committed funds ratio); and (3) Calculates the ratio of capital advance requested to all other sources (i.e., leveraged funds ratio). </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i="0">
              <a:solidFill>
                <a:schemeClr val="dk1"/>
              </a:solidFill>
              <a:effectLst/>
              <a:latin typeface="+mn-lt"/>
              <a:ea typeface="+mn-ea"/>
              <a:cs typeface="+mn-cs"/>
            </a:rPr>
            <a:t>Questions covered in Part</a:t>
          </a:r>
          <a:r>
            <a:rPr lang="en-US" sz="1100" b="0" i="0" baseline="0">
              <a:solidFill>
                <a:schemeClr val="dk1"/>
              </a:solidFill>
              <a:effectLst/>
              <a:latin typeface="+mn-lt"/>
              <a:ea typeface="+mn-ea"/>
              <a:cs typeface="+mn-cs"/>
            </a:rPr>
            <a:t> 3b of the Toolkit reference Rating Factor #3. </a:t>
          </a:r>
          <a:r>
            <a:rPr lang="en-US" sz="1100" b="0" i="0">
              <a:solidFill>
                <a:schemeClr val="dk1"/>
              </a:solidFill>
              <a:effectLst/>
              <a:latin typeface="+mn-lt"/>
              <a:ea typeface="+mn-ea"/>
              <a:cs typeface="+mn-cs"/>
            </a:rPr>
            <a:t>Per</a:t>
          </a:r>
          <a:r>
            <a:rPr lang="en-US" sz="1100" b="0" i="0" baseline="0">
              <a:solidFill>
                <a:schemeClr val="dk1"/>
              </a:solidFill>
              <a:effectLst/>
              <a:latin typeface="+mn-lt"/>
              <a:ea typeface="+mn-ea"/>
              <a:cs typeface="+mn-cs"/>
            </a:rPr>
            <a:t> the NOFA, Rating Factor #3 comprises a total of 41 points. Applicants can achieve 26 out of the 41 points for questions covered in Part 3b of the Toolkit. The remaining 15 points are covered in Part 3a and additional submissions requested per the NOFA. </a:t>
          </a:r>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t>Section A</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baseline="0"/>
            <a:t>Indicate the number of non-PRAC units to be developed at the project as well as the number and type of PRAC units.  </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baseline="0"/>
            <a:t>Select the Project State, Project City and Building Type that best describes the project. If your city is not listed, choose the one closest to your project. Based on the information entered, the TDC by unit type is </a:t>
          </a:r>
          <a:r>
            <a:rPr lang="en-US" sz="1100" b="0" baseline="0">
              <a:solidFill>
                <a:schemeClr val="tx1"/>
              </a:solidFill>
            </a:rPr>
            <a:t>displayed in the table</a:t>
          </a:r>
          <a:r>
            <a:rPr lang="en-US" sz="1100" b="0" baseline="0"/>
            <a:t>. The values are calculated by multiplying the given TDC by the number of PRAC units by bedroom type in the project. </a:t>
          </a:r>
          <a:r>
            <a:rPr lang="en-US" sz="1100" b="0" baseline="0">
              <a:solidFill>
                <a:schemeClr val="dk1"/>
              </a:solidFill>
              <a:effectLst/>
              <a:latin typeface="+mn-lt"/>
              <a:ea typeface="+mn-ea"/>
              <a:cs typeface="+mn-cs"/>
            </a:rPr>
            <a:t>HUD TDC limits based on locality </a:t>
          </a:r>
          <a:r>
            <a:rPr lang="en-US" sz="1100" b="0" baseline="0">
              <a:solidFill>
                <a:schemeClr val="tx1"/>
              </a:solidFill>
              <a:effectLst/>
              <a:latin typeface="+mn-lt"/>
              <a:ea typeface="+mn-ea"/>
              <a:cs typeface="+mn-cs"/>
            </a:rPr>
            <a:t>are derived from  </a:t>
          </a:r>
          <a:r>
            <a:rPr lang="en-US" sz="1100" b="0" u="sng" baseline="0">
              <a:solidFill>
                <a:srgbClr val="00B0F0"/>
              </a:solidFill>
              <a:effectLst/>
              <a:latin typeface="+mn-lt"/>
              <a:ea typeface="+mn-ea"/>
              <a:cs typeface="+mn-cs"/>
            </a:rPr>
            <a:t>https://www.hud.gov/sites/dfiles/PIH/documents/TDCs_2020.pdf </a:t>
          </a:r>
          <a:r>
            <a:rPr lang="en-US" sz="1100" b="0" u="sng" baseline="0">
              <a:solidFill>
                <a:schemeClr val="dk1"/>
              </a:solidFill>
              <a:effectLst/>
              <a:latin typeface="+mn-lt"/>
              <a:ea typeface="+mn-ea"/>
              <a:cs typeface="+mn-cs"/>
            </a:rPr>
            <a:t> </a:t>
          </a:r>
          <a:r>
            <a:rPr lang="en-US" sz="1100" b="0" u="none" baseline="0">
              <a:solidFill>
                <a:schemeClr val="dk1"/>
              </a:solidFill>
              <a:effectLst/>
              <a:latin typeface="+mn-lt"/>
              <a:ea typeface="+mn-ea"/>
              <a:cs typeface="+mn-cs"/>
            </a:rPr>
            <a:t>t</a:t>
          </a:r>
          <a:r>
            <a:rPr lang="en-US" sz="1100" b="0" u="none" baseline="0"/>
            <a:t>he</a:t>
          </a:r>
          <a:r>
            <a:rPr lang="en-US" sz="1100" b="0" baseline="0"/>
            <a:t> total 202 Capital Advance Requested should not exceed the Project TDC in Project TDC line. </a:t>
          </a:r>
        </a:p>
        <a:p>
          <a:pPr>
            <a:spcAft>
              <a:spcPts val="0"/>
            </a:spcAft>
          </a:pPr>
          <a:r>
            <a:rPr lang="en-US" sz="1100" b="1" baseline="0"/>
            <a:t>Section B</a:t>
          </a:r>
          <a:endParaRPr lang="en-US" sz="1100" b="0" baseline="0"/>
        </a:p>
        <a:p>
          <a:pPr>
            <a:spcAft>
              <a:spcPts val="600"/>
            </a:spcAft>
          </a:pPr>
          <a:r>
            <a:rPr lang="en-US" sz="1100" b="0" baseline="0"/>
            <a:t>Indicate whether the Sponsor organization is considered a national sponsor.</a:t>
          </a:r>
          <a:r>
            <a:rPr lang="en-US" sz="1100">
              <a:solidFill>
                <a:schemeClr val="dk1"/>
              </a:solidFill>
              <a:effectLst/>
              <a:latin typeface="+mn-lt"/>
              <a:ea typeface="+mn-ea"/>
              <a:cs typeface="+mn-cs"/>
            </a:rPr>
            <a:t> A</a:t>
          </a:r>
          <a:r>
            <a:rPr lang="en-US" sz="1100" baseline="0">
              <a:solidFill>
                <a:schemeClr val="dk1"/>
              </a:solidFill>
              <a:effectLst/>
              <a:latin typeface="+mn-lt"/>
              <a:ea typeface="+mn-ea"/>
              <a:cs typeface="+mn-cs"/>
            </a:rPr>
            <a:t> national s</a:t>
          </a:r>
          <a:r>
            <a:rPr lang="en-US" sz="1100">
              <a:solidFill>
                <a:schemeClr val="dk1"/>
              </a:solidFill>
              <a:effectLst/>
              <a:latin typeface="+mn-lt"/>
              <a:ea typeface="+mn-ea"/>
              <a:cs typeface="+mn-cs"/>
            </a:rPr>
            <a:t>ponsor is one that has one or more Section 202 projects under reservation, construction or management in two or more different HUD geographic</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regions. (See a map of HUD regions here: https://www.hud.gov/localoffices/regions).</a:t>
          </a:r>
        </a:p>
        <a:p>
          <a:pPr>
            <a:spcAft>
              <a:spcPts val="600"/>
            </a:spcAft>
          </a:pPr>
          <a:r>
            <a:rPr lang="en-US" sz="1100">
              <a:solidFill>
                <a:schemeClr val="dk1"/>
              </a:solidFill>
              <a:effectLst/>
              <a:latin typeface="+mn-lt"/>
              <a:ea typeface="+mn-ea"/>
              <a:cs typeface="+mn-cs"/>
            </a:rPr>
            <a:t>Indicate whether the land used in the project is donated or acquired at a below fair</a:t>
          </a:r>
          <a:r>
            <a:rPr lang="en-US" sz="1100" baseline="0">
              <a:solidFill>
                <a:schemeClr val="dk1"/>
              </a:solidFill>
              <a:effectLst/>
              <a:latin typeface="+mn-lt"/>
              <a:ea typeface="+mn-ea"/>
              <a:cs typeface="+mn-cs"/>
            </a:rPr>
            <a:t> market rate</a:t>
          </a:r>
          <a:r>
            <a:rPr lang="en-US" sz="1100">
              <a:solidFill>
                <a:schemeClr val="dk1"/>
              </a:solidFill>
              <a:effectLst/>
              <a:latin typeface="+mn-lt"/>
              <a:ea typeface="+mn-ea"/>
              <a:cs typeface="+mn-cs"/>
            </a:rPr>
            <a:t>, and if so, the appraised</a:t>
          </a:r>
          <a:r>
            <a:rPr lang="en-US" sz="1100" baseline="0">
              <a:solidFill>
                <a:schemeClr val="dk1"/>
              </a:solidFill>
              <a:effectLst/>
              <a:latin typeface="+mn-lt"/>
              <a:ea typeface="+mn-ea"/>
              <a:cs typeface="+mn-cs"/>
            </a:rPr>
            <a:t> value of the land and how much you paid for it. Then indicate whether you have a binding committment for this land. This information  is taken into consideration when calculating the leverage ratio and committed funds ratio. </a:t>
          </a:r>
          <a:endParaRPr lang="en-US" sz="1100">
            <a:solidFill>
              <a:schemeClr val="dk1"/>
            </a:solidFill>
            <a:effectLst/>
            <a:latin typeface="+mn-lt"/>
            <a:ea typeface="+mn-ea"/>
            <a:cs typeface="+mn-cs"/>
          </a:endParaRPr>
        </a:p>
        <a:p>
          <a:pPr>
            <a:spcAft>
              <a:spcPts val="0"/>
            </a:spcAft>
          </a:pPr>
          <a:r>
            <a:rPr lang="en-US" sz="1100" b="1">
              <a:solidFill>
                <a:schemeClr val="dk1"/>
              </a:solidFill>
              <a:effectLst/>
              <a:latin typeface="+mn-lt"/>
              <a:ea typeface="+mn-ea"/>
              <a:cs typeface="+mn-cs"/>
            </a:rPr>
            <a:t>Section B.a</a:t>
          </a:r>
          <a:endParaRPr lang="en-US" sz="1100" b="0" baseline="0">
            <a:solidFill>
              <a:schemeClr val="dk1"/>
            </a:solidFill>
            <a:effectLst/>
            <a:latin typeface="+mn-lt"/>
            <a:ea typeface="+mn-ea"/>
            <a:cs typeface="+mn-cs"/>
          </a:endParaRPr>
        </a:p>
        <a:p>
          <a:pPr>
            <a:spcAft>
              <a:spcPts val="600"/>
            </a:spcAft>
          </a:pPr>
          <a:r>
            <a:rPr lang="en-US" sz="1100" b="0" baseline="0">
              <a:solidFill>
                <a:schemeClr val="dk1"/>
              </a:solidFill>
              <a:effectLst/>
              <a:latin typeface="+mn-lt"/>
              <a:ea typeface="+mn-ea"/>
              <a:cs typeface="+mn-cs"/>
            </a:rPr>
            <a:t>Enter all sources of funds proposed in the development of this project</a:t>
          </a:r>
          <a:r>
            <a:rPr lang="en-US" sz="1100" b="1" baseline="0">
              <a:solidFill>
                <a:schemeClr val="dk1"/>
              </a:solidFill>
              <a:effectLst/>
              <a:latin typeface="+mn-lt"/>
              <a:ea typeface="+mn-ea"/>
              <a:cs typeface="+mn-cs"/>
            </a:rPr>
            <a:t>. </a:t>
          </a:r>
          <a:r>
            <a:rPr lang="en-US" sz="1100" b="0">
              <a:solidFill>
                <a:schemeClr val="dk1"/>
              </a:solidFill>
              <a:effectLst/>
              <a:latin typeface="+mn-lt"/>
              <a:ea typeface="+mn-ea"/>
              <a:cs typeface="+mn-cs"/>
            </a:rPr>
            <a:t>In column G titled</a:t>
          </a:r>
          <a:r>
            <a:rPr lang="en-US" sz="1100" b="0" baseline="0">
              <a:solidFill>
                <a:schemeClr val="dk1"/>
              </a:solidFill>
              <a:effectLst/>
              <a:latin typeface="+mn-lt"/>
              <a:ea typeface="+mn-ea"/>
              <a:cs typeface="+mn-cs"/>
            </a:rPr>
            <a:t> "Committed?"</a:t>
          </a:r>
          <a:r>
            <a:rPr lang="en-US" sz="1100" b="0">
              <a:solidFill>
                <a:schemeClr val="dk1"/>
              </a:solidFill>
              <a:effectLst/>
              <a:latin typeface="+mn-lt"/>
              <a:ea typeface="+mn-ea"/>
              <a:cs typeface="+mn-cs"/>
            </a:rPr>
            <a:t>, indicate  "Yes"</a:t>
          </a:r>
          <a:r>
            <a:rPr lang="en-US" sz="1100" b="0" baseline="0">
              <a:solidFill>
                <a:schemeClr val="dk1"/>
              </a:solidFill>
              <a:effectLst/>
              <a:latin typeface="+mn-lt"/>
              <a:ea typeface="+mn-ea"/>
              <a:cs typeface="+mn-cs"/>
            </a:rPr>
            <a:t> or "No" </a:t>
          </a:r>
          <a:r>
            <a:rPr lang="en-US" sz="1100" b="0">
              <a:solidFill>
                <a:schemeClr val="dk1"/>
              </a:solidFill>
              <a:effectLst/>
              <a:latin typeface="+mn-lt"/>
              <a:ea typeface="+mn-ea"/>
              <a:cs typeface="+mn-cs"/>
            </a:rPr>
            <a:t>whether</a:t>
          </a:r>
          <a:r>
            <a:rPr lang="en-US" sz="1100" b="0" baseline="0">
              <a:solidFill>
                <a:schemeClr val="dk1"/>
              </a:solidFill>
              <a:effectLst/>
              <a:latin typeface="+mn-lt"/>
              <a:ea typeface="+mn-ea"/>
              <a:cs typeface="+mn-cs"/>
            </a:rPr>
            <a:t> the source is committed. In column H titled "Submitted Evidence", indicate the document provided in the application that evidences that the source is committed. </a:t>
          </a:r>
          <a:r>
            <a:rPr lang="en-US" sz="1100">
              <a:solidFill>
                <a:sysClr val="windowText" lastClr="000000"/>
              </a:solidFill>
              <a:effectLst/>
              <a:latin typeface="+mn-lt"/>
              <a:ea typeface="+mn-ea"/>
              <a:cs typeface="+mn-cs"/>
            </a:rPr>
            <a:t>The field for "minimum owner equity" </a:t>
          </a:r>
          <a:r>
            <a:rPr lang="en-US" sz="1100" baseline="0">
              <a:solidFill>
                <a:sysClr val="windowText" lastClr="000000"/>
              </a:solidFill>
              <a:effectLst/>
              <a:latin typeface="+mn-lt"/>
              <a:ea typeface="+mn-ea"/>
              <a:cs typeface="+mn-cs"/>
            </a:rPr>
            <a:t>will highlight </a:t>
          </a:r>
          <a:r>
            <a:rPr lang="en-US" sz="1100" baseline="0">
              <a:solidFill>
                <a:srgbClr val="FF0000"/>
              </a:solidFill>
              <a:effectLst/>
              <a:latin typeface="+mn-lt"/>
              <a:ea typeface="+mn-ea"/>
              <a:cs typeface="+mn-cs"/>
            </a:rPr>
            <a:t>RED</a:t>
          </a:r>
          <a:r>
            <a:rPr lang="en-US" sz="1100" baseline="0">
              <a:solidFill>
                <a:sysClr val="windowText" lastClr="000000"/>
              </a:solidFill>
              <a:effectLst/>
              <a:latin typeface="+mn-lt"/>
              <a:ea typeface="+mn-ea"/>
              <a:cs typeface="+mn-cs"/>
            </a:rPr>
            <a:t> if the amount does not meet the minimum requirements outlined in the NOFA (Section III C). The Total Sources, Total Uses, and the Total Committed Sources </a:t>
          </a:r>
          <a:r>
            <a:rPr lang="en-US" sz="1100" baseline="0">
              <a:solidFill>
                <a:schemeClr val="dk1"/>
              </a:solidFill>
              <a:effectLst/>
              <a:latin typeface="+mn-lt"/>
              <a:ea typeface="+mn-ea"/>
              <a:cs typeface="+mn-cs"/>
            </a:rPr>
            <a:t>(all sources for which "Yes" is selected in column G) </a:t>
          </a:r>
          <a:r>
            <a:rPr lang="en-US" sz="1100" baseline="0">
              <a:solidFill>
                <a:sysClr val="windowText" lastClr="000000"/>
              </a:solidFill>
              <a:effectLst/>
              <a:latin typeface="+mn-lt"/>
              <a:ea typeface="+mn-ea"/>
              <a:cs typeface="+mn-cs"/>
            </a:rPr>
            <a:t>are calculated for the applicant and displayed in the last row of each table. The Estimated Committed Funds Ratio score is a ratio of these two values. The Estimated Leveraged Funds Ratio score is a ratio of requested capital advance to all other sources listed. </a:t>
          </a:r>
        </a:p>
        <a:p>
          <a:pPr>
            <a:spcAft>
              <a:spcPts val="0"/>
            </a:spcAft>
          </a:pPr>
          <a:r>
            <a:rPr lang="en-US" sz="1100" b="1" baseline="0">
              <a:solidFill>
                <a:schemeClr val="dk1"/>
              </a:solidFill>
              <a:effectLst/>
              <a:latin typeface="+mn-lt"/>
              <a:ea typeface="+mn-ea"/>
              <a:cs typeface="+mn-cs"/>
            </a:rPr>
            <a:t>Section B.b </a:t>
          </a:r>
        </a:p>
        <a:p>
          <a:pPr>
            <a:spcAft>
              <a:spcPts val="600"/>
            </a:spcAft>
          </a:pPr>
          <a:r>
            <a:rPr lang="en-US" sz="1100" b="0" baseline="0">
              <a:solidFill>
                <a:schemeClr val="dk1"/>
              </a:solidFill>
              <a:effectLst/>
              <a:latin typeface="+mn-lt"/>
              <a:ea typeface="+mn-ea"/>
              <a:cs typeface="+mn-cs"/>
            </a:rPr>
            <a:t>Enter all uses (consolidated) in the development of this project, as applicable. Cells will highlight red if the total sources and total uses do not equal.  </a:t>
          </a:r>
          <a:endParaRPr lang="en-US" sz="1100" b="1" baseline="0">
            <a:solidFill>
              <a:schemeClr val="dk1"/>
            </a:solidFill>
            <a:effectLst/>
            <a:latin typeface="+mn-lt"/>
            <a:ea typeface="+mn-ea"/>
            <a:cs typeface="+mn-cs"/>
          </a:endParaRPr>
        </a:p>
        <a:p>
          <a:pPr>
            <a:spcAft>
              <a:spcPts val="0"/>
            </a:spcAft>
          </a:pPr>
          <a:r>
            <a:rPr lang="en-US" sz="1100" b="1" baseline="0">
              <a:solidFill>
                <a:schemeClr val="dk1"/>
              </a:solidFill>
              <a:effectLst/>
              <a:latin typeface="+mn-lt"/>
              <a:ea typeface="+mn-ea"/>
              <a:cs typeface="+mn-cs"/>
            </a:rPr>
            <a:t>Section B.c</a:t>
          </a:r>
        </a:p>
        <a:p>
          <a:pPr>
            <a:spcAft>
              <a:spcPts val="600"/>
            </a:spcAft>
          </a:pPr>
          <a:r>
            <a:rPr lang="en-US" sz="1100" b="0" baseline="0">
              <a:solidFill>
                <a:schemeClr val="dk1"/>
              </a:solidFill>
              <a:effectLst/>
              <a:latin typeface="+mn-lt"/>
              <a:ea typeface="+mn-ea"/>
              <a:cs typeface="+mn-cs"/>
            </a:rPr>
            <a:t>Enter response(s) for additional question related to the  project's uses.  </a:t>
          </a:r>
          <a:endParaRPr lang="en-US" sz="1100" b="1" i="1">
            <a:solidFill>
              <a:schemeClr val="dk1"/>
            </a:solidFill>
            <a:effectLst/>
            <a:latin typeface="+mn-lt"/>
            <a:ea typeface="+mn-ea"/>
            <a:cs typeface="+mn-cs"/>
          </a:endParaRPr>
        </a:p>
        <a:p>
          <a:pPr>
            <a:spcAft>
              <a:spcPts val="600"/>
            </a:spcAft>
          </a:pPr>
          <a:r>
            <a:rPr lang="en-US" sz="1100" b="1" i="1">
              <a:solidFill>
                <a:schemeClr val="dk1"/>
              </a:solidFill>
              <a:effectLst/>
              <a:latin typeface="+mn-lt"/>
              <a:ea typeface="+mn-ea"/>
              <a:cs typeface="+mn-cs"/>
            </a:rPr>
            <a:t>Disclaimer:</a:t>
          </a:r>
          <a:r>
            <a:rPr lang="en-US" sz="1100" b="1" i="1" baseline="0">
              <a:solidFill>
                <a:schemeClr val="dk1"/>
              </a:solidFill>
              <a:effectLst/>
              <a:latin typeface="+mn-lt"/>
              <a:ea typeface="+mn-ea"/>
              <a:cs typeface="+mn-cs"/>
            </a:rPr>
            <a:t> </a:t>
          </a:r>
          <a:r>
            <a:rPr lang="en-US" sz="1100" b="0" i="1">
              <a:solidFill>
                <a:schemeClr val="dk1"/>
              </a:solidFill>
              <a:effectLst/>
              <a:latin typeface="+mn-lt"/>
              <a:ea typeface="+mn-ea"/>
              <a:cs typeface="+mn-cs"/>
            </a:rPr>
            <a:t>The</a:t>
          </a:r>
          <a:r>
            <a:rPr lang="en-US" sz="1100" b="0" i="1" baseline="0">
              <a:solidFill>
                <a:schemeClr val="dk1"/>
              </a:solidFill>
              <a:effectLst/>
              <a:latin typeface="+mn-lt"/>
              <a:ea typeface="+mn-ea"/>
              <a:cs typeface="+mn-cs"/>
            </a:rPr>
            <a:t> calculated score is provisional and contingent on verification by HUD reviewers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twoCellAnchor>
    <xdr:from>
      <xdr:col>2</xdr:col>
      <xdr:colOff>9525</xdr:colOff>
      <xdr:row>139</xdr:row>
      <xdr:rowOff>38100</xdr:rowOff>
    </xdr:from>
    <xdr:to>
      <xdr:col>7</xdr:col>
      <xdr:colOff>3081867</xdr:colOff>
      <xdr:row>146</xdr:row>
      <xdr:rowOff>114300</xdr:rowOff>
    </xdr:to>
    <xdr:sp macro="" textlink="" fLocksText="0">
      <xdr:nvSpPr>
        <xdr:cNvPr id="4" name="TextBox 3">
          <a:extLst>
            <a:ext uri="{FF2B5EF4-FFF2-40B4-BE49-F238E27FC236}">
              <a16:creationId xmlns:a16="http://schemas.microsoft.com/office/drawing/2014/main" id="{11CFF1F1-1829-4E1C-80D3-5EA0D104B378}"/>
            </a:ext>
          </a:extLst>
        </xdr:cNvPr>
        <xdr:cNvSpPr txBox="1"/>
      </xdr:nvSpPr>
      <xdr:spPr>
        <a:xfrm>
          <a:off x="229658" y="24405167"/>
          <a:ext cx="12622742" cy="149860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(Enter additional</a:t>
          </a:r>
          <a:r>
            <a:rPr lang="en-US" sz="1100" baseline="0">
              <a:solidFill>
                <a:schemeClr val="dk1"/>
              </a:solidFill>
              <a:effectLst/>
              <a:latin typeface="+mn-lt"/>
              <a:ea typeface="+mn-ea"/>
              <a:cs typeface="+mn-cs"/>
            </a:rPr>
            <a:t> comments </a:t>
          </a:r>
          <a:r>
            <a:rPr lang="en-US" sz="1100">
              <a:solidFill>
                <a:schemeClr val="dk1"/>
              </a:solidFill>
              <a:effectLst/>
              <a:latin typeface="+mn-lt"/>
              <a:ea typeface="+mn-ea"/>
              <a:cs typeface="+mn-cs"/>
            </a:rPr>
            <a:t>to HUD reviewers</a:t>
          </a:r>
          <a:r>
            <a:rPr lang="en-US" sz="1100" baseline="0">
              <a:solidFill>
                <a:schemeClr val="dk1"/>
              </a:solidFill>
              <a:effectLst/>
              <a:latin typeface="+mn-lt"/>
              <a:ea typeface="+mn-ea"/>
              <a:cs typeface="+mn-cs"/>
            </a:rPr>
            <a:t> here, if needed.)</a:t>
          </a:r>
          <a:endParaRPr lang="en-US">
            <a:effectLst/>
          </a:endParaRPr>
        </a:p>
      </xdr:txBody>
    </xdr:sp>
    <xdr:clientData fLocksWithSheet="0"/>
  </xdr:twoCellAnchor>
  <xdr:twoCellAnchor>
    <xdr:from>
      <xdr:col>2</xdr:col>
      <xdr:colOff>21631</xdr:colOff>
      <xdr:row>18</xdr:row>
      <xdr:rowOff>106624</xdr:rowOff>
    </xdr:from>
    <xdr:to>
      <xdr:col>3</xdr:col>
      <xdr:colOff>432638</xdr:colOff>
      <xdr:row>19</xdr:row>
      <xdr:rowOff>83737</xdr:rowOff>
    </xdr:to>
    <xdr:sp macro="" textlink="">
      <xdr:nvSpPr>
        <xdr:cNvPr id="5" name="TextBox 4">
          <a:hlinkClick xmlns:r="http://schemas.openxmlformats.org/officeDocument/2006/relationships" r:id="rId1"/>
          <a:extLst>
            <a:ext uri="{FF2B5EF4-FFF2-40B4-BE49-F238E27FC236}">
              <a16:creationId xmlns:a16="http://schemas.microsoft.com/office/drawing/2014/main" id="{C0C90E8C-369E-014B-9E9E-D19976EF8812}"/>
            </a:ext>
          </a:extLst>
        </xdr:cNvPr>
        <xdr:cNvSpPr txBox="1"/>
      </xdr:nvSpPr>
      <xdr:spPr>
        <a:xfrm>
          <a:off x="230972" y="3497943"/>
          <a:ext cx="2560237" cy="186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1065633</xdr:colOff>
      <xdr:row>14</xdr:row>
      <xdr:rowOff>145977</xdr:rowOff>
    </xdr:from>
    <xdr:to>
      <xdr:col>6</xdr:col>
      <xdr:colOff>2189656</xdr:colOff>
      <xdr:row>15</xdr:row>
      <xdr:rowOff>160575</xdr:rowOff>
    </xdr:to>
    <xdr:sp macro="" textlink="">
      <xdr:nvSpPr>
        <xdr:cNvPr id="6" name="TextBox 5">
          <a:hlinkClick xmlns:r="http://schemas.openxmlformats.org/officeDocument/2006/relationships" r:id="rId2"/>
          <a:extLst>
            <a:ext uri="{FF2B5EF4-FFF2-40B4-BE49-F238E27FC236}">
              <a16:creationId xmlns:a16="http://schemas.microsoft.com/office/drawing/2014/main" id="{7F230171-DE52-A04B-AE34-D7F20382C989}"/>
            </a:ext>
          </a:extLst>
        </xdr:cNvPr>
        <xdr:cNvSpPr txBox="1"/>
      </xdr:nvSpPr>
      <xdr:spPr>
        <a:xfrm>
          <a:off x="6247817" y="2656782"/>
          <a:ext cx="3824598" cy="21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1376</xdr:colOff>
      <xdr:row>7</xdr:row>
      <xdr:rowOff>125285</xdr:rowOff>
    </xdr:from>
    <xdr:to>
      <xdr:col>8</xdr:col>
      <xdr:colOff>673101</xdr:colOff>
      <xdr:row>20</xdr:row>
      <xdr:rowOff>95249</xdr:rowOff>
    </xdr:to>
    <xdr:sp macro="" textlink="">
      <xdr:nvSpPr>
        <xdr:cNvPr id="2" name="TextBox 1">
          <a:extLst>
            <a:ext uri="{FF2B5EF4-FFF2-40B4-BE49-F238E27FC236}">
              <a16:creationId xmlns:a16="http://schemas.microsoft.com/office/drawing/2014/main" id="{655424AA-7347-A848-A23A-3773ACBC1B61}"/>
            </a:ext>
          </a:extLst>
        </xdr:cNvPr>
        <xdr:cNvSpPr txBox="1"/>
      </xdr:nvSpPr>
      <xdr:spPr>
        <a:xfrm>
          <a:off x="287126" y="1573085"/>
          <a:ext cx="7663075" cy="257028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solidFill>
                <a:schemeClr val="dk1"/>
              </a:solidFill>
              <a:effectLst/>
              <a:latin typeface="+mn-lt"/>
              <a:ea typeface="+mn-ea"/>
              <a:cs typeface="+mn-cs"/>
            </a:rPr>
            <a:t>INSTRUCTIONS</a:t>
          </a:r>
        </a:p>
        <a:p>
          <a:pPr algn="l"/>
          <a:endParaRPr lang="en-US" sz="1050">
            <a:solidFill>
              <a:schemeClr val="dk1"/>
            </a:solidFill>
            <a:effectLst/>
            <a:latin typeface="+mn-lt"/>
            <a:ea typeface="+mn-ea"/>
            <a:cs typeface="+mn-cs"/>
          </a:endParaRPr>
        </a:p>
        <a:p>
          <a:pPr algn="l"/>
          <a:r>
            <a:rPr lang="en-US" sz="1100">
              <a:solidFill>
                <a:schemeClr val="dk1"/>
              </a:solidFill>
              <a:effectLst/>
              <a:latin typeface="+mn-lt"/>
              <a:ea typeface="+mn-ea"/>
              <a:cs typeface="+mn-cs"/>
            </a:rPr>
            <a:t>Part</a:t>
          </a:r>
          <a:r>
            <a:rPr lang="en-US" sz="1100" baseline="0">
              <a:solidFill>
                <a:schemeClr val="dk1"/>
              </a:solidFill>
              <a:effectLst/>
              <a:latin typeface="+mn-lt"/>
              <a:ea typeface="+mn-ea"/>
              <a:cs typeface="+mn-cs"/>
            </a:rPr>
            <a:t> 4 </a:t>
          </a:r>
          <a:r>
            <a:rPr lang="en-US" sz="1100">
              <a:solidFill>
                <a:schemeClr val="dk1"/>
              </a:solidFill>
              <a:effectLst/>
              <a:latin typeface="+mn-lt"/>
              <a:ea typeface="+mn-ea"/>
              <a:cs typeface="+mn-cs"/>
            </a:rPr>
            <a:t>documents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project's status regarding its compliance with local zoning and land use regulations and its access to public utilities.  Read the descriptions of each land use factor category in </a:t>
          </a:r>
          <a:r>
            <a:rPr lang="en-US" sz="1100" b="1">
              <a:solidFill>
                <a:schemeClr val="dk1"/>
              </a:solidFill>
              <a:effectLst/>
              <a:latin typeface="+mn-lt"/>
              <a:ea typeface="+mn-ea"/>
              <a:cs typeface="+mn-cs"/>
            </a:rPr>
            <a:t>Section A </a:t>
          </a:r>
          <a:r>
            <a:rPr lang="en-US" sz="1100">
              <a:solidFill>
                <a:schemeClr val="dk1"/>
              </a:solidFill>
              <a:effectLst/>
              <a:latin typeface="+mn-lt"/>
              <a:ea typeface="+mn-ea"/>
              <a:cs typeface="+mn-cs"/>
            </a:rPr>
            <a:t>and</a:t>
          </a:r>
          <a:r>
            <a:rPr lang="en-US" sz="1100" baseline="0">
              <a:solidFill>
                <a:schemeClr val="dk1"/>
              </a:solidFill>
              <a:effectLst/>
              <a:latin typeface="+mn-lt"/>
              <a:ea typeface="+mn-ea"/>
              <a:cs typeface="+mn-cs"/>
            </a:rPr>
            <a:t> respond to Q1 by selecting</a:t>
          </a:r>
          <a:r>
            <a:rPr lang="en-US" sz="1100">
              <a:solidFill>
                <a:schemeClr val="dk1"/>
              </a:solidFill>
              <a:effectLst/>
              <a:latin typeface="+mn-lt"/>
              <a:ea typeface="+mn-ea"/>
              <a:cs typeface="+mn-cs"/>
            </a:rPr>
            <a:t> the category from the dropdown menu that best describes the project</a:t>
          </a:r>
          <a:r>
            <a:rPr lang="en-US" sz="1100" baseline="0">
              <a:solidFill>
                <a:schemeClr val="dk1"/>
              </a:solidFill>
              <a:effectLst/>
              <a:latin typeface="+mn-lt"/>
              <a:ea typeface="+mn-ea"/>
              <a:cs typeface="+mn-cs"/>
            </a:rPr>
            <a:t>.</a:t>
          </a:r>
        </a:p>
        <a:p>
          <a:pPr algn="l"/>
          <a:endParaRPr lang="en-US" sz="1100" baseline="0">
            <a:solidFill>
              <a:schemeClr val="dk1"/>
            </a:solidFill>
            <a:effectLst/>
            <a:latin typeface="+mn-lt"/>
            <a:ea typeface="+mn-ea"/>
            <a:cs typeface="+mn-cs"/>
          </a:endParaRPr>
        </a:p>
        <a:p>
          <a:pPr algn="l"/>
          <a:r>
            <a:rPr lang="en-US" sz="1100" b="1" baseline="0">
              <a:solidFill>
                <a:schemeClr val="dk1"/>
              </a:solidFill>
              <a:effectLst/>
              <a:latin typeface="+mn-lt"/>
              <a:ea typeface="+mn-ea"/>
              <a:cs typeface="+mn-cs"/>
            </a:rPr>
            <a:t>Section B - </a:t>
          </a:r>
          <a:r>
            <a:rPr lang="en-US" sz="1100" b="0" baseline="0">
              <a:solidFill>
                <a:schemeClr val="dk1"/>
              </a:solidFill>
              <a:effectLst/>
              <a:latin typeface="+mn-lt"/>
              <a:ea typeface="+mn-ea"/>
              <a:cs typeface="+mn-cs"/>
            </a:rPr>
            <a:t>I</a:t>
          </a:r>
          <a:r>
            <a:rPr lang="en-US" sz="1100" baseline="0">
              <a:solidFill>
                <a:schemeClr val="dk1"/>
              </a:solidFill>
              <a:effectLst/>
              <a:latin typeface="+mn-lt"/>
              <a:ea typeface="+mn-ea"/>
              <a:cs typeface="+mn-cs"/>
            </a:rPr>
            <a:t>ndicate the type of evidence of zoning/land use approval submitted with the application in the section titled "Item" and provide a brief description of the evidence in the section titled "Description of Evidence"</a:t>
          </a:r>
        </a:p>
        <a:p>
          <a:pPr algn="l"/>
          <a:endParaRPr lang="en-US" sz="110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Questions covered in Part</a:t>
          </a:r>
          <a:r>
            <a:rPr lang="en-US" sz="1100" b="0" i="0" baseline="0">
              <a:solidFill>
                <a:schemeClr val="dk1"/>
              </a:solidFill>
              <a:effectLst/>
              <a:latin typeface="+mn-lt"/>
              <a:ea typeface="+mn-ea"/>
              <a:cs typeface="+mn-cs"/>
            </a:rPr>
            <a:t> 4 of the Toolkit reference Rating Factor #4. </a:t>
          </a:r>
          <a:r>
            <a:rPr lang="en-US" sz="1100" b="0" i="0">
              <a:solidFill>
                <a:schemeClr val="dk1"/>
              </a:solidFill>
              <a:effectLst/>
              <a:latin typeface="+mn-lt"/>
              <a:ea typeface="+mn-ea"/>
              <a:cs typeface="+mn-cs"/>
            </a:rPr>
            <a:t>Per</a:t>
          </a:r>
          <a:r>
            <a:rPr lang="en-US" sz="1100" b="0" i="0" baseline="0">
              <a:solidFill>
                <a:schemeClr val="dk1"/>
              </a:solidFill>
              <a:effectLst/>
              <a:latin typeface="+mn-lt"/>
              <a:ea typeface="+mn-ea"/>
              <a:cs typeface="+mn-cs"/>
            </a:rPr>
            <a:t> the NOFA, Rating Factor #4 comprises a total of 10 points. Description of Evidence will be evaluated against documentation provided is Evidence of Compliance with Local Land-Use and Zoning Regulations (Tab O).</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i="1">
            <a:solidFill>
              <a:schemeClr val="dk1"/>
            </a:solidFill>
            <a:effectLst/>
            <a:latin typeface="+mn-lt"/>
            <a:ea typeface="+mn-ea"/>
            <a:cs typeface="+mn-cs"/>
          </a:endParaRPr>
        </a:p>
        <a:p>
          <a:r>
            <a:rPr lang="en-US" sz="1100" b="1" i="1">
              <a:solidFill>
                <a:schemeClr val="dk1"/>
              </a:solidFill>
              <a:effectLst/>
              <a:latin typeface="+mn-lt"/>
              <a:ea typeface="+mn-ea"/>
              <a:cs typeface="+mn-cs"/>
            </a:rPr>
            <a:t>Disclaimer:</a:t>
          </a:r>
          <a:r>
            <a:rPr lang="en-US" sz="1100" b="1" i="1" baseline="0">
              <a:solidFill>
                <a:schemeClr val="dk1"/>
              </a:solidFill>
              <a:effectLst/>
              <a:latin typeface="+mn-lt"/>
              <a:ea typeface="+mn-ea"/>
              <a:cs typeface="+mn-cs"/>
            </a:rPr>
            <a:t> </a:t>
          </a:r>
          <a:r>
            <a:rPr lang="en-US" sz="1100" b="0" i="1">
              <a:solidFill>
                <a:schemeClr val="dk1"/>
              </a:solidFill>
              <a:effectLst/>
              <a:latin typeface="+mn-lt"/>
              <a:ea typeface="+mn-ea"/>
              <a:cs typeface="+mn-cs"/>
            </a:rPr>
            <a:t>The</a:t>
          </a:r>
          <a:r>
            <a:rPr lang="en-US" sz="1100" b="0" i="1" baseline="0">
              <a:solidFill>
                <a:schemeClr val="dk1"/>
              </a:solidFill>
              <a:effectLst/>
              <a:latin typeface="+mn-lt"/>
              <a:ea typeface="+mn-ea"/>
              <a:cs typeface="+mn-cs"/>
            </a:rPr>
            <a:t> calculated score is provisional and contingent on verification by HUD reviewers</a:t>
          </a:r>
          <a:endParaRPr lang="en-US" sz="1100">
            <a:effectLst/>
          </a:endParaRPr>
        </a:p>
      </xdr:txBody>
    </xdr:sp>
    <xdr:clientData/>
  </xdr:twoCellAnchor>
  <xdr:twoCellAnchor>
    <xdr:from>
      <xdr:col>3</xdr:col>
      <xdr:colOff>0</xdr:colOff>
      <xdr:row>23</xdr:row>
      <xdr:rowOff>57079</xdr:rowOff>
    </xdr:from>
    <xdr:to>
      <xdr:col>8</xdr:col>
      <xdr:colOff>727753</xdr:colOff>
      <xdr:row>32</xdr:row>
      <xdr:rowOff>114157</xdr:rowOff>
    </xdr:to>
    <xdr:sp macro="" textlink="">
      <xdr:nvSpPr>
        <xdr:cNvPr id="3" name="TextBox 2">
          <a:extLst>
            <a:ext uri="{FF2B5EF4-FFF2-40B4-BE49-F238E27FC236}">
              <a16:creationId xmlns:a16="http://schemas.microsoft.com/office/drawing/2014/main" id="{781CCD59-1B44-A645-9D4B-2942D0EBD832}"/>
            </a:ext>
          </a:extLst>
        </xdr:cNvPr>
        <xdr:cNvSpPr txBox="1"/>
      </xdr:nvSpPr>
      <xdr:spPr>
        <a:xfrm>
          <a:off x="2411573" y="3909888"/>
          <a:ext cx="5736405" cy="172662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t>Evidence that the project, as proposed, is permissible under applicable zoning ordinances or regulations (either by right or under approved variances) and does not require additional discretionary action from a governing body such as rezoning, variances, special or conditional use permits, design review, or any other land use approval. If no discretionary action is required to receive a building permit, submit a letter or other evidence from the local governing body stating that additional rezoning, variances, special or conditional use permits, design review or any other land use and public utility approval are not required.</a:t>
          </a:r>
        </a:p>
      </xdr:txBody>
    </xdr:sp>
    <xdr:clientData/>
  </xdr:twoCellAnchor>
  <xdr:twoCellAnchor>
    <xdr:from>
      <xdr:col>3</xdr:col>
      <xdr:colOff>28539</xdr:colOff>
      <xdr:row>35</xdr:row>
      <xdr:rowOff>0</xdr:rowOff>
    </xdr:from>
    <xdr:to>
      <xdr:col>8</xdr:col>
      <xdr:colOff>727753</xdr:colOff>
      <xdr:row>44</xdr:row>
      <xdr:rowOff>99888</xdr:rowOff>
    </xdr:to>
    <xdr:sp macro="" textlink="">
      <xdr:nvSpPr>
        <xdr:cNvPr id="4" name="TextBox 3">
          <a:extLst>
            <a:ext uri="{FF2B5EF4-FFF2-40B4-BE49-F238E27FC236}">
              <a16:creationId xmlns:a16="http://schemas.microsoft.com/office/drawing/2014/main" id="{3F60E86E-ABE8-2E4F-9D5D-65A97E6C53F8}"/>
            </a:ext>
          </a:extLst>
        </xdr:cNvPr>
        <xdr:cNvSpPr txBox="1"/>
      </xdr:nvSpPr>
      <xdr:spPr>
        <a:xfrm>
          <a:off x="2440112" y="5850562"/>
          <a:ext cx="5707866" cy="18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t>Evidence that the project, as proposed, is permissible under applicable zoning ordinances or regulations but requires other discretionary approvals. If discretionary action(s) is required, include a statement of the action required to make the proposed project permissible to receive a building permit AND the basis for the belief that the action will be completed successfully before the submission of the firm commitment application, which is due 180 days after the Agreement Letter is signed, (e.g., a summary of the results of any requests for rezoning and/or the procedures for obtaining special or conditional use permits on land in similar zoning classifications and the time required for such rezoning, or preliminary indications of acceptability from zoning bodies). </a:t>
          </a:r>
        </a:p>
      </xdr:txBody>
    </xdr:sp>
    <xdr:clientData/>
  </xdr:twoCellAnchor>
  <xdr:twoCellAnchor>
    <xdr:from>
      <xdr:col>3</xdr:col>
      <xdr:colOff>42809</xdr:colOff>
      <xdr:row>47</xdr:row>
      <xdr:rowOff>14271</xdr:rowOff>
    </xdr:from>
    <xdr:to>
      <xdr:col>8</xdr:col>
      <xdr:colOff>699213</xdr:colOff>
      <xdr:row>55</xdr:row>
      <xdr:rowOff>38100</xdr:rowOff>
    </xdr:to>
    <xdr:sp macro="" textlink="">
      <xdr:nvSpPr>
        <xdr:cNvPr id="5" name="TextBox 4">
          <a:extLst>
            <a:ext uri="{FF2B5EF4-FFF2-40B4-BE49-F238E27FC236}">
              <a16:creationId xmlns:a16="http://schemas.microsoft.com/office/drawing/2014/main" id="{636777AE-AD4C-A84E-B98F-7421D0C59CAE}"/>
            </a:ext>
          </a:extLst>
        </xdr:cNvPr>
        <xdr:cNvSpPr txBox="1"/>
      </xdr:nvSpPr>
      <xdr:spPr>
        <a:xfrm>
          <a:off x="2252609" y="8497871"/>
          <a:ext cx="5660204" cy="1649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If action(s) is required, include a statement of the action required to make the proposed project permissible to receive a building permit AND the basis for the belief that the proposed action will be completed successfully before the submission of the firm commitment application, which is due 180 days after the Agreement Letter is signed, (e.g., a summary of the results of any requests for rezoning and/or the procedures for obtaining special or conditional use permits on land in similar zoning classifications and the time required for such rezoning, or preliminary indications of acceptability from zoning bodies). </a:t>
          </a:r>
        </a:p>
      </xdr:txBody>
    </xdr:sp>
    <xdr:clientData/>
  </xdr:twoCellAnchor>
  <xdr:twoCellAnchor>
    <xdr:from>
      <xdr:col>2</xdr:col>
      <xdr:colOff>0</xdr:colOff>
      <xdr:row>72</xdr:row>
      <xdr:rowOff>66675</xdr:rowOff>
    </xdr:from>
    <xdr:to>
      <xdr:col>8</xdr:col>
      <xdr:colOff>828675</xdr:colOff>
      <xdr:row>82</xdr:row>
      <xdr:rowOff>95250</xdr:rowOff>
    </xdr:to>
    <xdr:sp macro="" textlink="" fLocksText="0">
      <xdr:nvSpPr>
        <xdr:cNvPr id="7" name="TextBox 6">
          <a:extLst>
            <a:ext uri="{FF2B5EF4-FFF2-40B4-BE49-F238E27FC236}">
              <a16:creationId xmlns:a16="http://schemas.microsoft.com/office/drawing/2014/main" id="{F886E366-49AB-4214-B58E-0F07E57EB08B}"/>
            </a:ext>
          </a:extLst>
        </xdr:cNvPr>
        <xdr:cNvSpPr txBox="1"/>
      </xdr:nvSpPr>
      <xdr:spPr>
        <a:xfrm>
          <a:off x="285750" y="13144500"/>
          <a:ext cx="7820025" cy="202882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(Enter additional</a:t>
          </a:r>
          <a:r>
            <a:rPr lang="en-US" sz="1100" baseline="0">
              <a:solidFill>
                <a:schemeClr val="dk1"/>
              </a:solidFill>
              <a:effectLst/>
              <a:latin typeface="+mn-lt"/>
              <a:ea typeface="+mn-ea"/>
              <a:cs typeface="+mn-cs"/>
            </a:rPr>
            <a:t> comments </a:t>
          </a:r>
          <a:r>
            <a:rPr lang="en-US" sz="1100">
              <a:solidFill>
                <a:schemeClr val="dk1"/>
              </a:solidFill>
              <a:effectLst/>
              <a:latin typeface="+mn-lt"/>
              <a:ea typeface="+mn-ea"/>
              <a:cs typeface="+mn-cs"/>
            </a:rPr>
            <a:t>to HUD reviewers</a:t>
          </a:r>
          <a:r>
            <a:rPr lang="en-US" sz="1100" baseline="0">
              <a:solidFill>
                <a:schemeClr val="dk1"/>
              </a:solidFill>
              <a:effectLst/>
              <a:latin typeface="+mn-lt"/>
              <a:ea typeface="+mn-ea"/>
              <a:cs typeface="+mn-cs"/>
            </a:rPr>
            <a:t> here, if needed.)</a:t>
          </a:r>
          <a:endParaRPr lang="en-US">
            <a:effectLst/>
          </a:endParaRPr>
        </a:p>
        <a:p>
          <a:endParaRPr lang="en-US" sz="1100" b="1"/>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2</xdr:col>
      <xdr:colOff>12700</xdr:colOff>
      <xdr:row>7</xdr:row>
      <xdr:rowOff>63500</xdr:rowOff>
    </xdr:from>
    <xdr:to>
      <xdr:col>9</xdr:col>
      <xdr:colOff>1209675</xdr:colOff>
      <xdr:row>25</xdr:row>
      <xdr:rowOff>0</xdr:rowOff>
    </xdr:to>
    <xdr:sp macro="" textlink="">
      <xdr:nvSpPr>
        <xdr:cNvPr id="2" name="TextBox 1">
          <a:extLst>
            <a:ext uri="{FF2B5EF4-FFF2-40B4-BE49-F238E27FC236}">
              <a16:creationId xmlns:a16="http://schemas.microsoft.com/office/drawing/2014/main" id="{31428E04-BBD3-634B-9A97-6E18C8C4A8F3}"/>
            </a:ext>
          </a:extLst>
        </xdr:cNvPr>
        <xdr:cNvSpPr txBox="1"/>
      </xdr:nvSpPr>
      <xdr:spPr>
        <a:xfrm>
          <a:off x="347980" y="1181100"/>
          <a:ext cx="10239375" cy="3665220"/>
        </a:xfrm>
        <a:prstGeom prst="rect">
          <a:avLst/>
        </a:prstGeom>
        <a:solidFill>
          <a:schemeClr val="bg2"/>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endParaRPr lang="en-US" sz="1100">
            <a:effectLst/>
            <a:latin typeface="+mn-lt"/>
          </a:endParaRPr>
        </a:p>
        <a:p>
          <a:endParaRPr lang="en-US" sz="1100" b="1" i="0" u="none" strike="noStrike">
            <a:solidFill>
              <a:schemeClr val="dk1"/>
            </a:solidFill>
            <a:effectLst/>
            <a:latin typeface="+mn-lt"/>
            <a:ea typeface="+mn-ea"/>
            <a:cs typeface="+mn-cs"/>
          </a:endParaRPr>
        </a:p>
        <a:p>
          <a:r>
            <a:rPr lang="en-US" sz="1100" b="0" i="0" u="none" strike="noStrike" baseline="0">
              <a:solidFill>
                <a:schemeClr val="tx1"/>
              </a:solidFill>
              <a:effectLst/>
              <a:latin typeface="+mn-lt"/>
              <a:ea typeface="+mn-ea"/>
              <a:cs typeface="+mn-cs"/>
            </a:rPr>
            <a:t>Part 5a verifies that the project's initial PRAC rents are set at the Operating Cost Standard (OCS) for the property's given geography, adjusted by any additional project-paid utilities.  </a:t>
          </a:r>
        </a:p>
        <a:p>
          <a:endParaRPr lang="en-US" sz="1100" b="0" i="0" u="none" strike="noStrike" baseline="0">
            <a:solidFill>
              <a:schemeClr val="accent6"/>
            </a:solidFill>
            <a:effectLst/>
            <a:latin typeface="+mn-lt"/>
            <a:ea typeface="+mn-ea"/>
            <a:cs typeface="+mn-cs"/>
          </a:endParaRPr>
        </a:p>
        <a:p>
          <a:r>
            <a:rPr lang="en-US" sz="1100" b="1" i="0" u="none" strike="noStrike" baseline="0">
              <a:solidFill>
                <a:schemeClr val="dk1"/>
              </a:solidFill>
              <a:effectLst/>
              <a:latin typeface="+mn-lt"/>
              <a:ea typeface="+mn-ea"/>
              <a:cs typeface="+mn-cs"/>
            </a:rPr>
            <a:t>Section A  </a:t>
          </a:r>
        </a:p>
        <a:p>
          <a:r>
            <a:rPr lang="en-US" sz="1100" b="0" i="0" u="none" strike="noStrike" baseline="0">
              <a:solidFill>
                <a:schemeClr val="dk1"/>
              </a:solidFill>
              <a:effectLst/>
              <a:latin typeface="+mn-lt"/>
              <a:ea typeface="+mn-ea"/>
              <a:cs typeface="+mn-cs"/>
            </a:rPr>
            <a:t>A.1 </a:t>
          </a:r>
          <a:r>
            <a:rPr lang="en-US" sz="1100" b="1" i="0" u="none" strike="noStrike" baseline="0">
              <a:solidFill>
                <a:schemeClr val="dk1"/>
              </a:solidFill>
              <a:effectLst/>
              <a:latin typeface="+mn-lt"/>
              <a:ea typeface="+mn-ea"/>
              <a:cs typeface="+mn-cs"/>
            </a:rPr>
            <a:t>- </a:t>
          </a:r>
          <a:r>
            <a:rPr lang="en-US" sz="1100" b="0" i="0" u="none" strike="noStrike" baseline="0">
              <a:solidFill>
                <a:schemeClr val="dk1"/>
              </a:solidFill>
              <a:effectLst/>
              <a:latin typeface="+mn-lt"/>
              <a:ea typeface="+mn-ea"/>
              <a:cs typeface="+mn-cs"/>
            </a:rPr>
            <a:t>List total number of units developed </a:t>
          </a:r>
        </a:p>
        <a:p>
          <a:endParaRPr lang="en-US" sz="1100" b="0"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Section B  </a:t>
          </a:r>
        </a:p>
        <a:p>
          <a:r>
            <a:rPr lang="en-US" sz="1100" b="0" i="0" u="none" strike="noStrike" baseline="0">
              <a:solidFill>
                <a:schemeClr val="dk1"/>
              </a:solidFill>
              <a:effectLst/>
              <a:latin typeface="+mn-lt"/>
              <a:ea typeface="+mn-ea"/>
              <a:cs typeface="+mn-cs"/>
            </a:rPr>
            <a:t>B.1 </a:t>
          </a:r>
          <a:r>
            <a:rPr lang="en-US" sz="1100" b="1" i="0" u="none" strike="noStrike" baseline="0">
              <a:solidFill>
                <a:schemeClr val="dk1"/>
              </a:solidFill>
              <a:effectLst/>
              <a:latin typeface="+mn-lt"/>
              <a:ea typeface="+mn-ea"/>
              <a:cs typeface="+mn-cs"/>
            </a:rPr>
            <a:t>- </a:t>
          </a:r>
          <a:r>
            <a:rPr lang="en-US" sz="1100" b="0" i="0" u="none" strike="noStrike" baseline="0">
              <a:solidFill>
                <a:schemeClr val="dk1"/>
              </a:solidFill>
              <a:effectLst/>
              <a:latin typeface="+mn-lt"/>
              <a:ea typeface="+mn-ea"/>
              <a:cs typeface="+mn-cs"/>
            </a:rPr>
            <a:t>Select whether the property's OCS should be calculated at the State or Metropolitan Statistical Area (MSA) level </a:t>
          </a:r>
        </a:p>
        <a:p>
          <a:r>
            <a:rPr lang="en-US" sz="1100" b="0" i="0" u="none" strike="noStrike" baseline="0">
              <a:solidFill>
                <a:schemeClr val="dk1"/>
              </a:solidFill>
              <a:effectLst/>
              <a:latin typeface="+mn-lt"/>
              <a:ea typeface="+mn-ea"/>
              <a:cs typeface="+mn-cs"/>
            </a:rPr>
            <a:t>B.2 - Select the appropriate geography depending on the selection in B.1 (i.e., State or MSA)  </a:t>
          </a:r>
        </a:p>
        <a:p>
          <a:r>
            <a:rPr lang="en-US" sz="1100" b="0" i="0" u="none" strike="noStrike" baseline="0">
              <a:solidFill>
                <a:schemeClr val="dk1"/>
              </a:solidFill>
              <a:effectLst/>
              <a:latin typeface="+mn-lt"/>
              <a:ea typeface="+mn-ea"/>
              <a:cs typeface="+mn-cs"/>
            </a:rPr>
            <a:t>The OCS per unit per month automatically populates based on the two preceding selections. </a:t>
          </a:r>
        </a:p>
        <a:p>
          <a:r>
            <a:rPr lang="en-US" sz="1100" b="0" i="0" u="none" strike="noStrike" baseline="0">
              <a:solidFill>
                <a:schemeClr val="dk1"/>
              </a:solidFill>
              <a:effectLst/>
              <a:latin typeface="+mn-lt"/>
              <a:ea typeface="+mn-ea"/>
              <a:cs typeface="+mn-cs"/>
            </a:rPr>
            <a:t>Note that the values are based on the HUD published 2020 OCS standards and can be found in the NOFA.</a:t>
          </a:r>
        </a:p>
        <a:p>
          <a:endParaRPr lang="en-US" sz="11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chemeClr val="dk1"/>
              </a:solidFill>
              <a:effectLst/>
              <a:latin typeface="+mn-lt"/>
              <a:ea typeface="+mn-ea"/>
              <a:cs typeface="+mn-cs"/>
            </a:rPr>
            <a:t>Section C and Section 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effectLst/>
              <a:latin typeface="+mn-lt"/>
              <a:ea typeface="+mn-ea"/>
              <a:cs typeface="+mn-cs"/>
            </a:rPr>
            <a:t>C.a - C.d - Input the Unit Type, Number of Units, and Square Feet per Unit for the project's PRAC units.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For PRAC units, enter the utility allowance if utilities are owner paid by unit type. </a:t>
          </a:r>
          <a:r>
            <a:rPr lang="en-US" sz="1100" baseline="0">
              <a:solidFill>
                <a:schemeClr val="dk1"/>
              </a:solidFill>
              <a:effectLst/>
              <a:latin typeface="+mn-lt"/>
              <a:ea typeface="+mn-ea"/>
              <a:cs typeface="+mn-cs"/>
            </a:rPr>
            <a:t>This value should be based on HUD requirements in Housing Notice 2015-04 for utility analysis.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Annual Rent by Unit Type is derived from "Monthly OCS" and "Monthly Owner-Paid Utilities". The total of this column represents the maximum reimbursement from HUD. </a:t>
          </a:r>
          <a:endParaRPr lang="en-US" sz="11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effectLst/>
              <a:latin typeface="+mn-lt"/>
              <a:ea typeface="+mn-ea"/>
              <a:cs typeface="+mn-cs"/>
            </a:rPr>
            <a:t>D.a - D.d -  Input the Unit Type, Number of Units,  Square Feet per Unit, and Monthly Rent  for the project's Non-PRAC units, if applicable.</a:t>
          </a:r>
          <a:endParaRPr lang="en-US" sz="1100"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The project's annual rental income for PRAC and Non-PRAC units, calculated in Section C and Section D, are used in Part 5b for the 20 year cash flow.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aseline="0"/>
        </a:p>
      </xdr:txBody>
    </xdr:sp>
    <xdr:clientData/>
  </xdr:twoCellAnchor>
  <xdr:twoCellAnchor>
    <xdr:from>
      <xdr:col>2</xdr:col>
      <xdr:colOff>8255</xdr:colOff>
      <xdr:row>67</xdr:row>
      <xdr:rowOff>53340</xdr:rowOff>
    </xdr:from>
    <xdr:to>
      <xdr:col>9</xdr:col>
      <xdr:colOff>1249680</xdr:colOff>
      <xdr:row>76</xdr:row>
      <xdr:rowOff>142240</xdr:rowOff>
    </xdr:to>
    <xdr:sp macro="" textlink="" fLocksText="0">
      <xdr:nvSpPr>
        <xdr:cNvPr id="10" name="TextBox 9">
          <a:extLst>
            <a:ext uri="{FF2B5EF4-FFF2-40B4-BE49-F238E27FC236}">
              <a16:creationId xmlns:a16="http://schemas.microsoft.com/office/drawing/2014/main" id="{5E0461EF-9D9A-410F-8087-E7FD7C944951}"/>
            </a:ext>
          </a:extLst>
        </xdr:cNvPr>
        <xdr:cNvSpPr txBox="1"/>
      </xdr:nvSpPr>
      <xdr:spPr>
        <a:xfrm>
          <a:off x="343535" y="12733020"/>
          <a:ext cx="10283825" cy="191770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(Enter additional</a:t>
          </a:r>
          <a:r>
            <a:rPr lang="en-US" sz="1100" baseline="0">
              <a:solidFill>
                <a:schemeClr val="dk1"/>
              </a:solidFill>
              <a:effectLst/>
              <a:latin typeface="+mn-lt"/>
              <a:ea typeface="+mn-ea"/>
              <a:cs typeface="+mn-cs"/>
            </a:rPr>
            <a:t> comments </a:t>
          </a:r>
          <a:r>
            <a:rPr lang="en-US" sz="1100">
              <a:solidFill>
                <a:schemeClr val="dk1"/>
              </a:solidFill>
              <a:effectLst/>
              <a:latin typeface="+mn-lt"/>
              <a:ea typeface="+mn-ea"/>
              <a:cs typeface="+mn-cs"/>
            </a:rPr>
            <a:t>to HUD reviewers</a:t>
          </a:r>
          <a:r>
            <a:rPr lang="en-US" sz="1100" baseline="0">
              <a:solidFill>
                <a:schemeClr val="dk1"/>
              </a:solidFill>
              <a:effectLst/>
              <a:latin typeface="+mn-lt"/>
              <a:ea typeface="+mn-ea"/>
              <a:cs typeface="+mn-cs"/>
            </a:rPr>
            <a:t> here, if needed.)</a:t>
          </a:r>
          <a:endParaRPr lang="en-US">
            <a:effectLst/>
          </a:endParaRPr>
        </a:p>
        <a:p>
          <a:endParaRPr lang="en-US" sz="1100" b="1"/>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7</xdr:row>
      <xdr:rowOff>36996</xdr:rowOff>
    </xdr:from>
    <xdr:to>
      <xdr:col>8</xdr:col>
      <xdr:colOff>739913</xdr:colOff>
      <xdr:row>36</xdr:row>
      <xdr:rowOff>1</xdr:rowOff>
    </xdr:to>
    <xdr:sp macro="" textlink="">
      <xdr:nvSpPr>
        <xdr:cNvPr id="3" name="TextBox 2">
          <a:extLst>
            <a:ext uri="{FF2B5EF4-FFF2-40B4-BE49-F238E27FC236}">
              <a16:creationId xmlns:a16="http://schemas.microsoft.com/office/drawing/2014/main" id="{51B2F26C-07D9-384C-BB4B-3DC0A0CC563A}"/>
            </a:ext>
          </a:extLst>
        </xdr:cNvPr>
        <xdr:cNvSpPr txBox="1"/>
      </xdr:nvSpPr>
      <xdr:spPr>
        <a:xfrm>
          <a:off x="220870" y="1163431"/>
          <a:ext cx="8602869" cy="57277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endParaRPr lang="en-US" sz="1100">
            <a:effectLst/>
            <a:latin typeface="+mn-lt"/>
          </a:endParaRPr>
        </a:p>
        <a:p>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effectLst/>
              <a:latin typeface="+mn-lt"/>
              <a:ea typeface="+mn-ea"/>
              <a:cs typeface="+mn-cs"/>
            </a:rPr>
            <a:t>Part 5b produces a 20 year cash flow analysis based on the Annual Rental Income for PRAC and non-PRAC units entered in Part 5a and assesses whether PRAC revenue is used to support debt.</a:t>
          </a:r>
          <a:r>
            <a:rPr lang="en-US" sz="1100" b="0" i="0" u="none" strike="noStrike" baseline="0">
              <a:solidFill>
                <a:schemeClr val="accent6"/>
              </a:solidFill>
              <a:effectLst/>
              <a:latin typeface="+mn-lt"/>
              <a:ea typeface="+mn-ea"/>
              <a:cs typeface="+mn-cs"/>
            </a:rPr>
            <a:t> </a:t>
          </a:r>
          <a:r>
            <a:rPr lang="en-US" sz="1100" b="0" i="0" u="none" strike="noStrike" baseline="0">
              <a:solidFill>
                <a:sysClr val="windowText" lastClr="000000"/>
              </a:solidFill>
              <a:effectLst/>
              <a:latin typeface="+mn-lt"/>
              <a:ea typeface="+mn-ea"/>
              <a:cs typeface="+mn-cs"/>
            </a:rPr>
            <a:t>This analysis satisfies </a:t>
          </a:r>
          <a:r>
            <a:rPr lang="en-US" sz="1100" b="0" i="0" u="none" strike="noStrike" baseline="0">
              <a:solidFill>
                <a:schemeClr val="tx1"/>
              </a:solidFill>
              <a:effectLst/>
              <a:latin typeface="+mn-lt"/>
              <a:ea typeface="+mn-ea"/>
              <a:cs typeface="+mn-cs"/>
            </a:rPr>
            <a:t>the Operating Pro Forma submission requirement (Tab F). If you would prefer HUD review an alternate Operating Pro Forma instead of the template in this toolkit, please indicate the reason in the comment section of Part 5b and submit alternate 20-year cash flow as part of the application submission. </a:t>
          </a:r>
          <a:endParaRPr lang="en-US" sz="1100"/>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atin typeface="+mn-lt"/>
            </a:rPr>
            <a:t>Section A</a:t>
          </a:r>
          <a:r>
            <a:rPr lang="en-US" sz="1100" b="0" baseline="0">
              <a:latin typeface="+mn-lt"/>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atin typeface="+mn-lt"/>
            </a:rPr>
            <a:t>A.1 &amp; A.2 - The values (income and expense rate inflators) are automatically set to 3% to reflect that PRAC rents increase with property expenses.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A.3 - </a:t>
          </a:r>
          <a:r>
            <a:rPr lang="en-US" sz="1100" b="0" baseline="0">
              <a:latin typeface="+mn-lt"/>
            </a:rPr>
            <a:t>I</a:t>
          </a:r>
          <a:r>
            <a:rPr lang="en-US" sz="1100" baseline="0">
              <a:latin typeface="+mn-lt"/>
            </a:rPr>
            <a:t>ndicate the blended vacancy and collection loss (bad debt) percentage in the cell provided for "Vacancy/Collection Loss"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A.4 - Enter annual debt service, if the project anticipates incurring debt, in  the cell provided for "Annual Debt Service, if Applicable"</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atin typeface="+mn-lt"/>
            </a:rPr>
            <a:t>Section B</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Section C projects a cash flow for 20 years based on the information provided. </a:t>
          </a:r>
          <a:endParaRPr lang="en-US" sz="1100" b="1"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B.1 - Enter a value for any other non-PRAC sources of annual revenue in the cell provided for "Other Non-Rental Income" (F55)</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B.2 - Enter a value for the total estimated annual operating expenses in the cell provided for "Total Operating Expenses" (F58)</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B.3 - Enter a value for the total annual reserve replacement across all units in the cell provided for "Annual Deposit to Reserve Replacement" (F59)</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atin typeface="+mn-lt"/>
            </a:rPr>
            <a:t>Section C</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Section C performs a check to ensure that PRAC unit revenue is not being used to support debt service. </a:t>
          </a:r>
        </a:p>
        <a:p>
          <a:r>
            <a:rPr lang="en-US" sz="1100" baseline="0">
              <a:latin typeface="+mn-lt"/>
            </a:rPr>
            <a:t>C.1 - </a:t>
          </a:r>
          <a:r>
            <a:rPr lang="en-US" sz="1100" b="0" i="0" u="none" strike="noStrike" baseline="0">
              <a:solidFill>
                <a:schemeClr val="dk1"/>
              </a:solidFill>
              <a:effectLst/>
              <a:latin typeface="+mn-lt"/>
              <a:ea typeface="+mn-ea"/>
              <a:cs typeface="+mn-cs"/>
            </a:rPr>
            <a:t>Indicate by selecting "Yes" or "No" </a:t>
          </a:r>
          <a:r>
            <a:rPr lang="en-US" sz="1100" b="0" i="0" baseline="0">
              <a:solidFill>
                <a:schemeClr val="dk1"/>
              </a:solidFill>
              <a:effectLst/>
              <a:latin typeface="+mn-lt"/>
              <a:ea typeface="+mn-ea"/>
              <a:cs typeface="+mn-cs"/>
            </a:rPr>
            <a:t>whether the project, once awarded a PRAC, is intended to immediately convert to RAD. </a:t>
          </a:r>
          <a:r>
            <a:rPr lang="en-US" sz="1100" b="0" i="0" u="none" strike="noStrike" baseline="0">
              <a:solidFill>
                <a:schemeClr val="dk1"/>
              </a:solidFill>
              <a:effectLst/>
              <a:latin typeface="+mn-lt"/>
              <a:ea typeface="+mn-ea"/>
              <a:cs typeface="+mn-cs"/>
            </a:rPr>
            <a:t>Note that RAD units can support debt service. </a:t>
          </a:r>
        </a:p>
        <a:p>
          <a:endParaRPr lang="en-US" sz="1100"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Row 73 displays the total annual expenses. The percentages displayed in "% PRAC" and "% Non-PRAC" are estimates of expenses attributed to PRAC and Non-PRAC units based on the square footage information inputted in Sections C.c and D.c of Part 5a.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C.2 - If a different distribution of expenses between PRAC and non-PRAC units is appropriate, select "Yes" as your response to Q2 "Use Alternate Ratio of PRAC to Non-PRAC Expenses?" and input alternate percentages in the cells provided for "Alternate PRAC %" and "Alternate Non-PRAC %." Otherwise, leave Q2 blank.</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aseline="0">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mn-lt"/>
            </a:rPr>
            <a:t>In the table "PRAC + Non-PRAC Operating Pro Forma," a note in red font will appear if non-PRAC cash flow is negative or non-PRAC debt service coverage ratio (DSCR) falls below 1.11. This indicates that this project is not in compliance with program requirements as indicated in the NOFA. Rents collected from PRAC units cannot be used to support debt service. </a:t>
          </a:r>
          <a:endParaRPr lang="en-US" sz="1100"/>
        </a:p>
      </xdr:txBody>
    </xdr:sp>
    <xdr:clientData/>
  </xdr:twoCellAnchor>
  <xdr:twoCellAnchor>
    <xdr:from>
      <xdr:col>2</xdr:col>
      <xdr:colOff>0</xdr:colOff>
      <xdr:row>101</xdr:row>
      <xdr:rowOff>63500</xdr:rowOff>
    </xdr:from>
    <xdr:to>
      <xdr:col>8</xdr:col>
      <xdr:colOff>883478</xdr:colOff>
      <xdr:row>106</xdr:row>
      <xdr:rowOff>152400</xdr:rowOff>
    </xdr:to>
    <xdr:sp macro="" textlink="" fLocksText="0">
      <xdr:nvSpPr>
        <xdr:cNvPr id="5" name="TextBox 4">
          <a:extLst>
            <a:ext uri="{FF2B5EF4-FFF2-40B4-BE49-F238E27FC236}">
              <a16:creationId xmlns:a16="http://schemas.microsoft.com/office/drawing/2014/main" id="{29C24625-5360-0441-9818-807CF56F1559}"/>
            </a:ext>
          </a:extLst>
        </xdr:cNvPr>
        <xdr:cNvSpPr txBox="1"/>
      </xdr:nvSpPr>
      <xdr:spPr>
        <a:xfrm>
          <a:off x="220870" y="17081500"/>
          <a:ext cx="8746434" cy="1082813"/>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(Enter additional</a:t>
          </a:r>
          <a:r>
            <a:rPr lang="en-US" sz="1100" baseline="0">
              <a:solidFill>
                <a:schemeClr val="dk1"/>
              </a:solidFill>
              <a:effectLst/>
              <a:latin typeface="+mn-lt"/>
              <a:ea typeface="+mn-ea"/>
              <a:cs typeface="+mn-cs"/>
            </a:rPr>
            <a:t> comments </a:t>
          </a:r>
          <a:r>
            <a:rPr lang="en-US" sz="1100">
              <a:solidFill>
                <a:schemeClr val="dk1"/>
              </a:solidFill>
              <a:effectLst/>
              <a:latin typeface="+mn-lt"/>
              <a:ea typeface="+mn-ea"/>
              <a:cs typeface="+mn-cs"/>
            </a:rPr>
            <a:t>to HUD reviewers</a:t>
          </a:r>
          <a:r>
            <a:rPr lang="en-US" sz="1100" baseline="0">
              <a:solidFill>
                <a:schemeClr val="dk1"/>
              </a:solidFill>
              <a:effectLst/>
              <a:latin typeface="+mn-lt"/>
              <a:ea typeface="+mn-ea"/>
              <a:cs typeface="+mn-cs"/>
            </a:rPr>
            <a:t> here, if needed.)</a:t>
          </a:r>
          <a:endParaRPr lang="en-US">
            <a:effectLst/>
          </a:endParaRPr>
        </a:p>
        <a:p>
          <a:endParaRPr lang="en-US" sz="1100" b="1"/>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udgov-my.sharepoint.com@SSL\DavWWWRoot\hudgov-my.sharepoint.com@SSL\DavWWWRoot\Users\Ashwin\Downloads\Yesler.CFA.158%20Units.2A.10-25-18.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31D62-1C2D-0048-B5A2-FB803A8017CA}">
  <sheetPr>
    <pageSetUpPr fitToPage="1"/>
  </sheetPr>
  <dimension ref="B1:T38"/>
  <sheetViews>
    <sheetView showGridLines="0" tabSelected="1" zoomScaleNormal="100" zoomScaleSheetLayoutView="94" workbookViewId="0">
      <selection activeCell="C3" sqref="C3:P3"/>
    </sheetView>
  </sheetViews>
  <sheetFormatPr defaultColWidth="9.1640625" defaultRowHeight="15.5"/>
  <cols>
    <col min="1" max="1" width="1" style="25" customWidth="1"/>
    <col min="2" max="2" width="1.83203125" style="25" customWidth="1"/>
    <col min="3" max="3" width="1.5" style="25" customWidth="1"/>
    <col min="4" max="4" width="11" style="25" customWidth="1"/>
    <col min="5" max="5" width="9.1640625" style="25"/>
    <col min="6" max="6" width="4.5" style="25" customWidth="1"/>
    <col min="7" max="7" width="9.1640625" style="25"/>
    <col min="8" max="8" width="11.5" style="25" customWidth="1"/>
    <col min="9" max="9" width="9.1640625" style="25"/>
    <col min="10" max="10" width="4" style="25" customWidth="1"/>
    <col min="11" max="12" width="9.1640625" style="25"/>
    <col min="13" max="13" width="4" style="25" bestFit="1" customWidth="1"/>
    <col min="14" max="14" width="6" style="25" customWidth="1"/>
    <col min="15" max="15" width="16.33203125" style="25" customWidth="1"/>
    <col min="16" max="16" width="8.5" style="25" customWidth="1"/>
    <col min="17" max="17" width="1.83203125" style="25" customWidth="1"/>
    <col min="18" max="19" width="9.1640625" style="25"/>
    <col min="20" max="20" width="11.83203125" style="25" bestFit="1" customWidth="1"/>
    <col min="21" max="16384" width="9.1640625" style="25"/>
  </cols>
  <sheetData>
    <row r="1" spans="2:20" ht="4" customHeight="1" thickBot="1"/>
    <row r="2" spans="2:20" ht="8" customHeight="1">
      <c r="B2" s="26"/>
      <c r="C2" s="27"/>
      <c r="D2" s="27"/>
      <c r="E2" s="27"/>
      <c r="F2" s="27"/>
      <c r="G2" s="27"/>
      <c r="H2" s="27"/>
      <c r="I2" s="27"/>
      <c r="J2" s="27"/>
      <c r="K2" s="27"/>
      <c r="L2" s="27"/>
      <c r="M2" s="27"/>
      <c r="N2" s="27"/>
      <c r="O2" s="27"/>
      <c r="P2" s="27"/>
      <c r="Q2" s="28"/>
    </row>
    <row r="3" spans="2:20" ht="18.5">
      <c r="B3" s="29"/>
      <c r="C3" s="480" t="s">
        <v>1078</v>
      </c>
      <c r="D3" s="480"/>
      <c r="E3" s="480"/>
      <c r="F3" s="480"/>
      <c r="G3" s="480"/>
      <c r="H3" s="480"/>
      <c r="I3" s="480"/>
      <c r="J3" s="480"/>
      <c r="K3" s="480"/>
      <c r="L3" s="480"/>
      <c r="M3" s="480"/>
      <c r="N3" s="480"/>
      <c r="O3" s="480"/>
      <c r="P3" s="480"/>
      <c r="Q3" s="30"/>
    </row>
    <row r="4" spans="2:20">
      <c r="B4" s="29"/>
      <c r="C4" s="31"/>
      <c r="D4" s="31"/>
      <c r="E4" s="31"/>
      <c r="F4" s="31"/>
      <c r="G4" s="31"/>
      <c r="H4" s="31"/>
      <c r="I4" s="31"/>
      <c r="J4" s="31"/>
      <c r="K4" s="31"/>
      <c r="L4" s="31"/>
      <c r="M4" s="31"/>
      <c r="N4" s="31"/>
      <c r="O4" s="31"/>
      <c r="P4" s="31"/>
      <c r="Q4" s="30"/>
    </row>
    <row r="5" spans="2:20" ht="18.5">
      <c r="B5" s="29"/>
      <c r="C5" s="32" t="s">
        <v>512</v>
      </c>
      <c r="D5" s="33"/>
      <c r="E5" s="31"/>
      <c r="F5" s="31"/>
      <c r="G5" s="481"/>
      <c r="H5" s="482"/>
      <c r="I5" s="482"/>
      <c r="J5" s="482"/>
      <c r="K5" s="482"/>
      <c r="L5" s="482"/>
      <c r="M5" s="482"/>
      <c r="N5" s="482"/>
      <c r="O5" s="482"/>
      <c r="P5" s="483"/>
      <c r="Q5" s="30"/>
    </row>
    <row r="6" spans="2:20" ht="3.75" customHeight="1">
      <c r="B6" s="29"/>
      <c r="C6" s="34"/>
      <c r="D6" s="31"/>
      <c r="E6" s="31"/>
      <c r="F6" s="31"/>
      <c r="G6" s="35"/>
      <c r="H6" s="35"/>
      <c r="I6" s="35"/>
      <c r="J6" s="35"/>
      <c r="K6" s="35"/>
      <c r="L6" s="35"/>
      <c r="M6" s="35"/>
      <c r="N6" s="35"/>
      <c r="O6" s="35"/>
      <c r="P6" s="31"/>
      <c r="Q6" s="30"/>
    </row>
    <row r="7" spans="2:20" ht="21" customHeight="1">
      <c r="B7" s="36"/>
      <c r="C7" s="37" t="s">
        <v>526</v>
      </c>
      <c r="D7" s="38"/>
      <c r="E7" s="38"/>
      <c r="F7" s="31"/>
      <c r="G7" s="481"/>
      <c r="H7" s="482"/>
      <c r="I7" s="482"/>
      <c r="J7" s="482"/>
      <c r="K7" s="482"/>
      <c r="L7" s="482"/>
      <c r="M7" s="482"/>
      <c r="N7" s="482"/>
      <c r="O7" s="482"/>
      <c r="P7" s="483"/>
      <c r="Q7" s="30"/>
    </row>
    <row r="8" spans="2:20" ht="3.75" customHeight="1">
      <c r="B8" s="29"/>
      <c r="C8" s="31"/>
      <c r="D8" s="31"/>
      <c r="E8" s="39"/>
      <c r="F8" s="40"/>
      <c r="G8" s="39"/>
      <c r="H8" s="39"/>
      <c r="I8" s="39"/>
      <c r="J8" s="41"/>
      <c r="K8" s="41"/>
      <c r="L8" s="31"/>
      <c r="M8" s="31"/>
      <c r="N8" s="31"/>
      <c r="O8" s="31"/>
      <c r="P8" s="31"/>
      <c r="Q8" s="30"/>
    </row>
    <row r="9" spans="2:20">
      <c r="B9" s="29"/>
      <c r="C9" s="31"/>
      <c r="D9" s="34"/>
      <c r="E9" s="31"/>
      <c r="F9" s="31"/>
      <c r="G9" s="42"/>
      <c r="H9" s="31"/>
      <c r="I9" s="43"/>
      <c r="J9" s="41"/>
      <c r="K9" s="41"/>
      <c r="L9" s="31"/>
      <c r="M9" s="31"/>
      <c r="N9" s="31"/>
      <c r="O9" s="31"/>
      <c r="P9" s="31"/>
      <c r="Q9" s="30"/>
      <c r="S9" s="44"/>
    </row>
    <row r="10" spans="2:20" ht="3.75" customHeight="1">
      <c r="B10" s="29"/>
      <c r="C10" s="31"/>
      <c r="D10" s="31"/>
      <c r="E10" s="31"/>
      <c r="F10" s="42"/>
      <c r="G10" s="42"/>
      <c r="H10" s="31"/>
      <c r="I10" s="43"/>
      <c r="J10" s="41"/>
      <c r="K10" s="41"/>
      <c r="L10" s="31"/>
      <c r="M10" s="31"/>
      <c r="N10" s="31"/>
      <c r="O10" s="31"/>
      <c r="P10" s="31"/>
      <c r="Q10" s="30"/>
    </row>
    <row r="11" spans="2:20" ht="15.75" customHeight="1">
      <c r="B11" s="29"/>
      <c r="C11" s="31"/>
      <c r="D11" s="45"/>
      <c r="E11" s="45"/>
      <c r="F11" s="45"/>
      <c r="G11" s="45"/>
      <c r="H11" s="45"/>
      <c r="I11" s="45"/>
      <c r="J11" s="45"/>
      <c r="K11" s="45"/>
      <c r="L11" s="45"/>
      <c r="M11" s="45"/>
      <c r="N11" s="45"/>
      <c r="O11" s="45"/>
      <c r="P11" s="31"/>
      <c r="Q11" s="30"/>
      <c r="S11" s="46"/>
    </row>
    <row r="12" spans="2:20">
      <c r="B12" s="29"/>
      <c r="C12" s="31"/>
      <c r="D12" s="45"/>
      <c r="E12" s="45"/>
      <c r="F12" s="45"/>
      <c r="G12" s="45"/>
      <c r="H12" s="45"/>
      <c r="I12" s="45"/>
      <c r="J12" s="45"/>
      <c r="K12" s="45"/>
      <c r="L12" s="45"/>
      <c r="M12" s="45"/>
      <c r="N12" s="45"/>
      <c r="O12" s="45"/>
      <c r="P12" s="31"/>
      <c r="Q12" s="30"/>
    </row>
    <row r="13" spans="2:20">
      <c r="B13" s="29"/>
      <c r="C13" s="31"/>
      <c r="D13" s="45"/>
      <c r="E13" s="45"/>
      <c r="F13" s="45"/>
      <c r="G13" s="45"/>
      <c r="H13" s="45"/>
      <c r="I13" s="45"/>
      <c r="J13" s="45"/>
      <c r="K13" s="45"/>
      <c r="L13" s="45"/>
      <c r="M13" s="45"/>
      <c r="N13" s="45"/>
      <c r="O13" s="45"/>
      <c r="P13" s="31"/>
      <c r="Q13" s="30"/>
      <c r="T13" s="47"/>
    </row>
    <row r="14" spans="2:20">
      <c r="B14" s="29"/>
      <c r="C14" s="31"/>
      <c r="D14" s="45"/>
      <c r="E14" s="45"/>
      <c r="F14" s="45"/>
      <c r="G14" s="45"/>
      <c r="H14" s="45"/>
      <c r="I14" s="45"/>
      <c r="J14" s="45"/>
      <c r="K14" s="45"/>
      <c r="L14" s="45"/>
      <c r="M14" s="45"/>
      <c r="N14" s="45"/>
      <c r="O14" s="45"/>
      <c r="P14" s="31"/>
      <c r="Q14" s="30"/>
    </row>
    <row r="15" spans="2:20">
      <c r="B15" s="29"/>
      <c r="C15" s="31"/>
      <c r="D15" s="45"/>
      <c r="E15" s="45"/>
      <c r="F15" s="45"/>
      <c r="G15" s="45"/>
      <c r="H15" s="45"/>
      <c r="I15" s="45"/>
      <c r="J15" s="45"/>
      <c r="K15" s="45"/>
      <c r="L15" s="45"/>
      <c r="M15" s="45"/>
      <c r="N15" s="45"/>
      <c r="O15" s="45"/>
      <c r="P15" s="31"/>
      <c r="Q15" s="30"/>
    </row>
    <row r="16" spans="2:20">
      <c r="B16" s="29"/>
      <c r="C16" s="31"/>
      <c r="D16" s="45"/>
      <c r="E16" s="45"/>
      <c r="F16" s="45"/>
      <c r="G16" s="45"/>
      <c r="H16" s="45"/>
      <c r="I16" s="45"/>
      <c r="J16" s="45"/>
      <c r="K16" s="45"/>
      <c r="L16" s="45"/>
      <c r="M16" s="45"/>
      <c r="N16" s="45"/>
      <c r="O16" s="45"/>
      <c r="P16" s="31"/>
      <c r="Q16" s="30"/>
    </row>
    <row r="17" spans="2:19">
      <c r="B17" s="29"/>
      <c r="C17" s="31"/>
      <c r="D17" s="45"/>
      <c r="E17" s="45"/>
      <c r="F17" s="45"/>
      <c r="G17" s="45"/>
      <c r="H17" s="45"/>
      <c r="I17" s="45"/>
      <c r="J17" s="45"/>
      <c r="K17" s="45"/>
      <c r="L17" s="45"/>
      <c r="M17" s="45"/>
      <c r="N17" s="45"/>
      <c r="O17" s="45"/>
      <c r="P17" s="31"/>
      <c r="Q17" s="30"/>
    </row>
    <row r="18" spans="2:19">
      <c r="B18" s="29"/>
      <c r="C18" s="31"/>
      <c r="D18" s="45"/>
      <c r="E18" s="45"/>
      <c r="F18" s="45"/>
      <c r="G18" s="45"/>
      <c r="H18" s="45"/>
      <c r="I18" s="45"/>
      <c r="J18" s="45"/>
      <c r="K18" s="45"/>
      <c r="L18" s="45"/>
      <c r="M18" s="45"/>
      <c r="N18" s="45"/>
      <c r="O18" s="45"/>
      <c r="P18" s="31"/>
      <c r="Q18" s="30"/>
    </row>
    <row r="19" spans="2:19">
      <c r="B19" s="29"/>
      <c r="C19" s="31"/>
      <c r="D19" s="45"/>
      <c r="E19" s="45"/>
      <c r="F19" s="45"/>
      <c r="G19" s="45"/>
      <c r="H19" s="45"/>
      <c r="I19" s="45"/>
      <c r="J19" s="45"/>
      <c r="K19" s="45"/>
      <c r="L19" s="45"/>
      <c r="M19" s="45"/>
      <c r="N19" s="45"/>
      <c r="O19" s="45"/>
      <c r="P19" s="31"/>
      <c r="Q19" s="30"/>
    </row>
    <row r="20" spans="2:19">
      <c r="B20" s="29"/>
      <c r="C20" s="31"/>
      <c r="D20" s="45"/>
      <c r="E20" s="45"/>
      <c r="F20" s="45"/>
      <c r="G20" s="45"/>
      <c r="H20" s="45"/>
      <c r="I20" s="45"/>
      <c r="J20" s="45"/>
      <c r="K20" s="45"/>
      <c r="L20" s="45"/>
      <c r="M20" s="45"/>
      <c r="N20" s="45"/>
      <c r="O20" s="45"/>
      <c r="P20" s="31"/>
      <c r="Q20" s="30"/>
    </row>
    <row r="21" spans="2:19">
      <c r="B21" s="29"/>
      <c r="C21" s="31"/>
      <c r="D21" s="45"/>
      <c r="E21" s="45"/>
      <c r="F21" s="45"/>
      <c r="G21" s="45"/>
      <c r="H21" s="45"/>
      <c r="I21" s="45"/>
      <c r="J21" s="45"/>
      <c r="K21" s="45"/>
      <c r="L21" s="45"/>
      <c r="M21" s="45"/>
      <c r="N21" s="45"/>
      <c r="O21" s="45"/>
      <c r="P21" s="31"/>
      <c r="Q21" s="30"/>
      <c r="S21" s="44"/>
    </row>
    <row r="22" spans="2:19">
      <c r="B22" s="29"/>
      <c r="C22" s="31"/>
      <c r="D22" s="45"/>
      <c r="E22" s="45"/>
      <c r="F22" s="45"/>
      <c r="G22" s="45"/>
      <c r="H22" s="45"/>
      <c r="I22" s="45"/>
      <c r="J22" s="45"/>
      <c r="K22" s="45"/>
      <c r="L22" s="45"/>
      <c r="M22" s="45"/>
      <c r="N22" s="45"/>
      <c r="O22" s="45"/>
      <c r="P22" s="31"/>
      <c r="Q22" s="30"/>
    </row>
    <row r="23" spans="2:19">
      <c r="B23" s="29"/>
      <c r="C23" s="31"/>
      <c r="D23" s="45"/>
      <c r="E23" s="45"/>
      <c r="F23" s="45"/>
      <c r="G23" s="45"/>
      <c r="H23" s="45"/>
      <c r="I23" s="45"/>
      <c r="J23" s="45"/>
      <c r="K23" s="45"/>
      <c r="L23" s="45"/>
      <c r="M23" s="45"/>
      <c r="N23" s="45"/>
      <c r="O23" s="45"/>
      <c r="P23" s="31"/>
      <c r="Q23" s="30"/>
    </row>
    <row r="24" spans="2:19">
      <c r="B24" s="48"/>
      <c r="C24" s="49"/>
      <c r="D24" s="45"/>
      <c r="E24" s="45"/>
      <c r="F24" s="45"/>
      <c r="G24" s="45"/>
      <c r="H24" s="45"/>
      <c r="I24" s="45"/>
      <c r="J24" s="45"/>
      <c r="K24" s="45"/>
      <c r="L24" s="45"/>
      <c r="M24" s="45"/>
      <c r="N24" s="45"/>
      <c r="O24" s="45"/>
      <c r="P24" s="49"/>
      <c r="Q24" s="50"/>
    </row>
    <row r="25" spans="2:19">
      <c r="B25" s="48"/>
      <c r="C25" s="49"/>
      <c r="D25" s="45"/>
      <c r="E25" s="45"/>
      <c r="F25" s="45"/>
      <c r="G25" s="45"/>
      <c r="H25" s="45"/>
      <c r="I25" s="45"/>
      <c r="J25" s="45"/>
      <c r="K25" s="45"/>
      <c r="L25" s="45"/>
      <c r="M25" s="45"/>
      <c r="N25" s="45"/>
      <c r="O25" s="45"/>
      <c r="P25" s="49"/>
      <c r="Q25" s="50"/>
    </row>
    <row r="26" spans="2:19">
      <c r="B26" s="48"/>
      <c r="C26" s="49"/>
      <c r="D26" s="45"/>
      <c r="E26" s="45"/>
      <c r="F26" s="45"/>
      <c r="G26" s="45"/>
      <c r="H26" s="45"/>
      <c r="I26" s="45"/>
      <c r="J26" s="45"/>
      <c r="K26" s="45"/>
      <c r="L26" s="45"/>
      <c r="M26" s="45"/>
      <c r="N26" s="45"/>
      <c r="O26" s="45"/>
      <c r="P26" s="49"/>
      <c r="Q26" s="50"/>
    </row>
    <row r="27" spans="2:19">
      <c r="B27" s="48"/>
      <c r="C27" s="49"/>
      <c r="D27" s="45"/>
      <c r="E27" s="45"/>
      <c r="F27" s="45"/>
      <c r="G27" s="45"/>
      <c r="H27" s="45"/>
      <c r="I27" s="45"/>
      <c r="J27" s="45"/>
      <c r="K27" s="45"/>
      <c r="L27" s="45"/>
      <c r="M27" s="45"/>
      <c r="N27" s="45"/>
      <c r="O27" s="45"/>
      <c r="P27" s="49"/>
      <c r="Q27" s="50"/>
      <c r="S27" s="44"/>
    </row>
    <row r="28" spans="2:19">
      <c r="B28" s="48"/>
      <c r="C28" s="49"/>
      <c r="D28" s="45"/>
      <c r="E28" s="45"/>
      <c r="F28" s="45"/>
      <c r="G28" s="45"/>
      <c r="H28" s="45"/>
      <c r="I28" s="45"/>
      <c r="J28" s="45"/>
      <c r="K28" s="45"/>
      <c r="L28" s="45"/>
      <c r="M28" s="45"/>
      <c r="N28" s="45"/>
      <c r="O28" s="45"/>
      <c r="P28" s="49"/>
      <c r="Q28" s="50"/>
    </row>
    <row r="29" spans="2:19">
      <c r="B29" s="48"/>
      <c r="C29" s="49"/>
      <c r="D29" s="45"/>
      <c r="E29" s="45"/>
      <c r="F29" s="45"/>
      <c r="G29" s="45"/>
      <c r="H29" s="45"/>
      <c r="I29" s="45"/>
      <c r="J29" s="45"/>
      <c r="K29" s="45"/>
      <c r="L29" s="45"/>
      <c r="M29" s="45"/>
      <c r="N29" s="45"/>
      <c r="O29" s="45"/>
      <c r="P29" s="49"/>
      <c r="Q29" s="50"/>
    </row>
    <row r="30" spans="2:19">
      <c r="B30" s="48"/>
      <c r="C30" s="49"/>
      <c r="D30" s="45"/>
      <c r="E30" s="45"/>
      <c r="F30" s="45"/>
      <c r="G30" s="45"/>
      <c r="H30" s="45"/>
      <c r="I30" s="45"/>
      <c r="J30" s="45"/>
      <c r="K30" s="45"/>
      <c r="L30" s="45"/>
      <c r="M30" s="45"/>
      <c r="N30" s="45"/>
      <c r="O30" s="45"/>
      <c r="P30" s="49"/>
      <c r="Q30" s="50"/>
    </row>
    <row r="31" spans="2:19">
      <c r="B31" s="48"/>
      <c r="C31" s="49"/>
      <c r="D31" s="45"/>
      <c r="E31" s="45"/>
      <c r="F31" s="45"/>
      <c r="G31" s="45"/>
      <c r="H31" s="45"/>
      <c r="I31" s="45"/>
      <c r="J31" s="45"/>
      <c r="K31" s="45"/>
      <c r="L31" s="45"/>
      <c r="M31" s="45"/>
      <c r="N31" s="45"/>
      <c r="O31" s="45"/>
      <c r="P31" s="49"/>
      <c r="Q31" s="50"/>
    </row>
    <row r="32" spans="2:19">
      <c r="B32" s="48"/>
      <c r="C32" s="49"/>
      <c r="D32" s="45"/>
      <c r="E32" s="45"/>
      <c r="F32" s="45"/>
      <c r="G32" s="45"/>
      <c r="H32" s="45"/>
      <c r="I32" s="45"/>
      <c r="J32" s="45"/>
      <c r="K32" s="45"/>
      <c r="L32" s="45"/>
      <c r="M32" s="45"/>
      <c r="N32" s="45"/>
      <c r="O32" s="45"/>
      <c r="P32" s="49"/>
      <c r="Q32" s="50"/>
    </row>
    <row r="33" spans="2:17">
      <c r="B33" s="48"/>
      <c r="C33" s="49"/>
      <c r="D33" s="45"/>
      <c r="E33" s="45"/>
      <c r="F33" s="45"/>
      <c r="G33" s="45"/>
      <c r="H33" s="45"/>
      <c r="I33" s="45"/>
      <c r="J33" s="45"/>
      <c r="K33" s="45"/>
      <c r="L33" s="45"/>
      <c r="M33" s="45"/>
      <c r="N33" s="45"/>
      <c r="O33" s="45"/>
      <c r="P33" s="49"/>
      <c r="Q33" s="50"/>
    </row>
    <row r="34" spans="2:17">
      <c r="B34" s="48"/>
      <c r="C34" s="49"/>
      <c r="D34" s="45"/>
      <c r="E34" s="45"/>
      <c r="F34" s="45"/>
      <c r="G34" s="45"/>
      <c r="H34" s="45"/>
      <c r="I34" s="45"/>
      <c r="J34" s="45"/>
      <c r="K34" s="45"/>
      <c r="L34" s="45"/>
      <c r="M34" s="45"/>
      <c r="N34" s="45"/>
      <c r="O34" s="45"/>
      <c r="P34" s="49"/>
      <c r="Q34" s="50"/>
    </row>
    <row r="35" spans="2:17">
      <c r="B35" s="48"/>
      <c r="C35" s="49"/>
      <c r="D35" s="45"/>
      <c r="E35" s="45"/>
      <c r="F35" s="45"/>
      <c r="G35" s="45"/>
      <c r="H35" s="45"/>
      <c r="I35" s="45"/>
      <c r="J35" s="45"/>
      <c r="K35" s="45"/>
      <c r="L35" s="45"/>
      <c r="M35" s="45"/>
      <c r="N35" s="45"/>
      <c r="O35" s="45"/>
      <c r="P35" s="49"/>
      <c r="Q35" s="50"/>
    </row>
    <row r="36" spans="2:17">
      <c r="B36" s="48"/>
      <c r="C36" s="49"/>
      <c r="D36" s="49"/>
      <c r="E36" s="49"/>
      <c r="F36" s="49"/>
      <c r="G36" s="49"/>
      <c r="H36" s="49"/>
      <c r="I36" s="49"/>
      <c r="J36" s="49"/>
      <c r="K36" s="49"/>
      <c r="L36" s="49"/>
      <c r="M36" s="49"/>
      <c r="N36" s="49"/>
      <c r="O36" s="49"/>
      <c r="P36" s="49"/>
      <c r="Q36" s="50"/>
    </row>
    <row r="37" spans="2:17">
      <c r="B37" s="48"/>
      <c r="C37" s="49"/>
      <c r="D37" s="49"/>
      <c r="E37" s="49"/>
      <c r="F37" s="49"/>
      <c r="G37" s="49"/>
      <c r="H37" s="49"/>
      <c r="I37" s="49"/>
      <c r="J37" s="49"/>
      <c r="K37" s="49"/>
      <c r="L37" s="49"/>
      <c r="M37" s="49"/>
      <c r="N37" s="49"/>
      <c r="O37" s="49"/>
      <c r="P37" s="49"/>
      <c r="Q37" s="50"/>
    </row>
    <row r="38" spans="2:17" ht="16" thickBot="1">
      <c r="B38" s="51"/>
      <c r="C38" s="52"/>
      <c r="D38" s="52"/>
      <c r="E38" s="52"/>
      <c r="F38" s="52"/>
      <c r="G38" s="52"/>
      <c r="H38" s="52"/>
      <c r="I38" s="52"/>
      <c r="J38" s="52"/>
      <c r="K38" s="52"/>
      <c r="L38" s="52"/>
      <c r="M38" s="52"/>
      <c r="N38" s="52"/>
      <c r="O38" s="52"/>
      <c r="P38" s="52"/>
      <c r="Q38" s="53"/>
    </row>
  </sheetData>
  <sheetProtection sheet="1" objects="1" scenarios="1"/>
  <mergeCells count="3">
    <mergeCell ref="C3:P3"/>
    <mergeCell ref="G5:P5"/>
    <mergeCell ref="G7:P7"/>
  </mergeCells>
  <pageMargins left="0.25" right="0.25" top="0.75" bottom="0.75" header="0.3" footer="0.3"/>
  <pageSetup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616-D376-E148-9CF2-8C44A11E229C}">
  <sheetPr codeName="Sheet7">
    <pageSetUpPr fitToPage="1"/>
  </sheetPr>
  <dimension ref="A1:K146"/>
  <sheetViews>
    <sheetView showGridLines="0" zoomScaleNormal="100" zoomScaleSheetLayoutView="86" workbookViewId="0">
      <selection activeCell="C3" sqref="C3:G3"/>
    </sheetView>
  </sheetViews>
  <sheetFormatPr defaultColWidth="10.83203125" defaultRowHeight="14.5"/>
  <cols>
    <col min="1" max="1" width="1" style="8" customWidth="1"/>
    <col min="2" max="2" width="1.83203125" style="8" customWidth="1"/>
    <col min="3" max="3" width="4.6640625" style="8" customWidth="1"/>
    <col min="4" max="4" width="64.6640625" style="8" customWidth="1"/>
    <col min="5" max="5" width="25.83203125" style="8" bestFit="1" customWidth="1"/>
    <col min="6" max="6" width="10.83203125" style="8" customWidth="1"/>
    <col min="7" max="7" width="53.5" style="8" customWidth="1"/>
    <col min="8" max="8" width="1.83203125" style="8" customWidth="1"/>
    <col min="9" max="9" width="1.5" style="8" hidden="1" customWidth="1"/>
    <col min="10" max="11" width="10.83203125" style="8" hidden="1" customWidth="1"/>
    <col min="12" max="16384" width="10.83203125" style="8"/>
  </cols>
  <sheetData>
    <row r="1" spans="1:8" ht="4" customHeight="1" thickBot="1"/>
    <row r="2" spans="1:8" ht="8" customHeight="1">
      <c r="B2" s="14"/>
      <c r="C2" s="15"/>
      <c r="D2" s="15"/>
      <c r="E2" s="15"/>
      <c r="F2" s="15"/>
      <c r="G2" s="15"/>
      <c r="H2" s="16"/>
    </row>
    <row r="3" spans="1:8" ht="18.5">
      <c r="A3" s="405"/>
      <c r="B3" s="17"/>
      <c r="C3" s="493" t="s">
        <v>1134</v>
      </c>
      <c r="D3" s="493"/>
      <c r="E3" s="493"/>
      <c r="F3" s="493"/>
      <c r="G3" s="485"/>
      <c r="H3" s="18"/>
    </row>
    <row r="4" spans="1:8" ht="15.5">
      <c r="B4" s="17"/>
      <c r="C4" s="406"/>
      <c r="D4" s="406"/>
      <c r="E4" s="406"/>
      <c r="F4" s="406"/>
      <c r="G4" s="407"/>
      <c r="H4" s="18"/>
    </row>
    <row r="5" spans="1:8" ht="15.5">
      <c r="B5" s="17"/>
      <c r="C5" s="511" t="str">
        <f>IF(Instructions!G5="","Enter Project Name on Instructions Tab",CONCATENATE("Project Name: ",Instructions!G5))</f>
        <v>Enter Project Name on Instructions Tab</v>
      </c>
      <c r="D5" s="511"/>
      <c r="E5" s="406"/>
      <c r="F5" s="406"/>
      <c r="G5" s="407"/>
      <c r="H5" s="18"/>
    </row>
    <row r="6" spans="1:8" ht="6" customHeight="1">
      <c r="B6" s="17"/>
      <c r="C6" s="408"/>
      <c r="D6" s="406"/>
      <c r="E6" s="406"/>
      <c r="F6" s="406"/>
      <c r="G6" s="407"/>
      <c r="H6" s="18"/>
    </row>
    <row r="7" spans="1:8" ht="15.5">
      <c r="B7" s="17"/>
      <c r="C7" s="511" t="str">
        <f>IF(Instructions!$G$7="","Enter Project Sponsor on Instructions Tab",CONCATENATE("Project Sponsor: ",Instructions!$G$7))</f>
        <v>Enter Project Sponsor on Instructions Tab</v>
      </c>
      <c r="D7" s="511"/>
      <c r="E7" s="406"/>
      <c r="F7" s="406"/>
      <c r="G7" s="407"/>
      <c r="H7" s="18"/>
    </row>
    <row r="8" spans="1:8" ht="15.5">
      <c r="B8" s="17"/>
      <c r="C8" s="406"/>
      <c r="D8" s="406"/>
      <c r="E8" s="406"/>
      <c r="F8" s="406"/>
      <c r="G8" s="409"/>
      <c r="H8" s="18"/>
    </row>
    <row r="9" spans="1:8" ht="15.5">
      <c r="B9" s="17"/>
      <c r="C9" s="407"/>
      <c r="D9" s="407"/>
      <c r="E9" s="407"/>
      <c r="F9" s="407"/>
      <c r="G9" s="407"/>
      <c r="H9" s="18"/>
    </row>
    <row r="10" spans="1:8" ht="15.5">
      <c r="A10" s="23"/>
      <c r="B10" s="17"/>
      <c r="C10" s="407"/>
      <c r="D10" s="407"/>
      <c r="E10" s="407"/>
      <c r="F10" s="407"/>
      <c r="G10" s="407"/>
      <c r="H10" s="18"/>
    </row>
    <row r="11" spans="1:8" ht="15.5">
      <c r="B11" s="17"/>
      <c r="C11" s="407"/>
      <c r="D11" s="407"/>
      <c r="E11" s="407"/>
      <c r="F11" s="407"/>
      <c r="G11" s="407"/>
      <c r="H11" s="18"/>
    </row>
    <row r="12" spans="1:8" ht="15.5">
      <c r="B12" s="17"/>
      <c r="C12" s="407"/>
      <c r="D12" s="407"/>
      <c r="E12" s="407"/>
      <c r="F12" s="407"/>
      <c r="G12" s="407"/>
      <c r="H12" s="18"/>
    </row>
    <row r="13" spans="1:8" ht="15.5">
      <c r="B13" s="17"/>
      <c r="C13" s="407"/>
      <c r="D13" s="407"/>
      <c r="E13" s="407"/>
      <c r="F13" s="407"/>
      <c r="G13" s="407"/>
      <c r="H13" s="18"/>
    </row>
    <row r="14" spans="1:8" ht="15.5">
      <c r="B14" s="17"/>
      <c r="C14" s="407"/>
      <c r="D14" s="407"/>
      <c r="E14" s="407"/>
      <c r="F14" s="407"/>
      <c r="G14" s="407"/>
      <c r="H14" s="18"/>
    </row>
    <row r="15" spans="1:8" ht="15.5">
      <c r="B15" s="17"/>
      <c r="C15" s="407"/>
      <c r="D15" s="407"/>
      <c r="E15" s="407"/>
      <c r="F15" s="407"/>
      <c r="G15" s="407"/>
      <c r="H15" s="18"/>
    </row>
    <row r="16" spans="1:8" ht="15.5">
      <c r="B16" s="17"/>
      <c r="C16" s="407"/>
      <c r="D16" s="407"/>
      <c r="E16" s="407"/>
      <c r="F16" s="407"/>
      <c r="G16" s="407"/>
      <c r="H16" s="18"/>
    </row>
    <row r="17" spans="1:8" ht="15.5">
      <c r="B17" s="17"/>
      <c r="C17" s="407"/>
      <c r="D17" s="407"/>
      <c r="E17" s="407"/>
      <c r="F17" s="407"/>
      <c r="G17" s="410"/>
      <c r="H17" s="18"/>
    </row>
    <row r="18" spans="1:8" ht="28.5" customHeight="1">
      <c r="A18" s="23"/>
      <c r="B18" s="17"/>
      <c r="C18" s="407"/>
      <c r="D18" s="407"/>
      <c r="E18" s="407"/>
      <c r="F18" s="407"/>
      <c r="G18" s="407"/>
      <c r="H18" s="18"/>
    </row>
    <row r="19" spans="1:8" ht="27" customHeight="1">
      <c r="B19" s="17"/>
      <c r="C19" s="407"/>
      <c r="D19" s="407"/>
      <c r="E19" s="407"/>
      <c r="F19" s="407"/>
      <c r="G19" s="407"/>
      <c r="H19" s="18"/>
    </row>
    <row r="20" spans="1:8" ht="27" customHeight="1">
      <c r="B20" s="17"/>
      <c r="C20" s="407"/>
      <c r="D20" s="407"/>
      <c r="E20" s="407"/>
      <c r="F20" s="407"/>
      <c r="G20" s="407"/>
      <c r="H20" s="18"/>
    </row>
    <row r="21" spans="1:8" ht="15.5">
      <c r="B21" s="17"/>
      <c r="C21" s="411"/>
      <c r="D21" s="411"/>
      <c r="E21" s="407"/>
      <c r="F21" s="407"/>
      <c r="G21" s="407"/>
      <c r="H21" s="18"/>
    </row>
    <row r="22" spans="1:8" ht="15.5">
      <c r="B22" s="17"/>
      <c r="C22" s="411"/>
      <c r="D22" s="411"/>
      <c r="E22" s="407"/>
      <c r="F22" s="407"/>
      <c r="G22" s="407"/>
      <c r="H22" s="18"/>
    </row>
    <row r="23" spans="1:8" ht="15.5">
      <c r="B23" s="17"/>
      <c r="C23" s="411"/>
      <c r="D23" s="411"/>
      <c r="E23" s="407"/>
      <c r="F23" s="407"/>
      <c r="G23" s="407"/>
      <c r="H23" s="18"/>
    </row>
    <row r="24" spans="1:8" ht="15.5">
      <c r="B24" s="17"/>
      <c r="C24" s="484" t="s">
        <v>1162</v>
      </c>
      <c r="D24" s="485"/>
      <c r="E24"/>
      <c r="F24"/>
      <c r="G24"/>
      <c r="H24" s="18"/>
    </row>
    <row r="25" spans="1:8" ht="15.5">
      <c r="B25" s="17"/>
      <c r="C25" s="412" t="s">
        <v>1043</v>
      </c>
      <c r="D25" s="407"/>
      <c r="E25" s="407"/>
      <c r="F25" s="407"/>
      <c r="G25" s="407"/>
      <c r="H25" s="18"/>
    </row>
    <row r="26" spans="1:8" ht="15.5">
      <c r="B26" s="17"/>
      <c r="C26" s="413" t="s">
        <v>1159</v>
      </c>
      <c r="D26" s="490" t="s">
        <v>534</v>
      </c>
      <c r="E26" s="491"/>
      <c r="F26" s="413" t="s">
        <v>1161</v>
      </c>
      <c r="G26" s="413" t="s">
        <v>1074</v>
      </c>
      <c r="H26" s="414"/>
    </row>
    <row r="27" spans="1:8" ht="39" customHeight="1">
      <c r="B27" s="17"/>
      <c r="C27" s="415" t="s">
        <v>1163</v>
      </c>
      <c r="D27" s="496" t="s">
        <v>1296</v>
      </c>
      <c r="E27" s="497"/>
      <c r="F27" s="416"/>
      <c r="G27" s="417" t="s">
        <v>1049</v>
      </c>
      <c r="H27" s="418"/>
    </row>
    <row r="28" spans="1:8" ht="15.5">
      <c r="B28" s="17"/>
      <c r="C28" s="415" t="s">
        <v>1164</v>
      </c>
      <c r="D28" s="498" t="s">
        <v>1297</v>
      </c>
      <c r="E28" s="499"/>
      <c r="F28" s="416"/>
      <c r="G28" s="417" t="s">
        <v>1049</v>
      </c>
      <c r="H28" s="418"/>
    </row>
    <row r="29" spans="1:8" ht="83" customHeight="1">
      <c r="B29" s="17"/>
      <c r="C29" s="415" t="s">
        <v>1165</v>
      </c>
      <c r="D29" s="500" t="s">
        <v>1298</v>
      </c>
      <c r="E29" s="501"/>
      <c r="F29" s="416"/>
      <c r="G29" s="417" t="s">
        <v>1049</v>
      </c>
      <c r="H29" s="418"/>
    </row>
    <row r="30" spans="1:8" ht="15.5">
      <c r="B30" s="17"/>
      <c r="C30" s="415" t="s">
        <v>1166</v>
      </c>
      <c r="D30" s="496" t="s">
        <v>1299</v>
      </c>
      <c r="E30" s="497"/>
      <c r="F30" s="416"/>
      <c r="G30" s="417" t="s">
        <v>1049</v>
      </c>
      <c r="H30" s="418"/>
    </row>
    <row r="31" spans="1:8" ht="15.5">
      <c r="B31" s="17"/>
      <c r="C31" s="415" t="s">
        <v>1167</v>
      </c>
      <c r="D31" s="496" t="s">
        <v>1300</v>
      </c>
      <c r="E31" s="497"/>
      <c r="F31" s="416"/>
      <c r="G31" s="417" t="s">
        <v>1049</v>
      </c>
      <c r="H31" s="418"/>
    </row>
    <row r="32" spans="1:8" ht="32" customHeight="1">
      <c r="B32" s="17"/>
      <c r="C32" s="415" t="s">
        <v>1168</v>
      </c>
      <c r="D32" s="496" t="s">
        <v>1301</v>
      </c>
      <c r="E32" s="497"/>
      <c r="F32" s="416"/>
      <c r="G32" s="417" t="s">
        <v>1049</v>
      </c>
      <c r="H32" s="418"/>
    </row>
    <row r="33" spans="2:8" ht="20" customHeight="1">
      <c r="B33" s="17"/>
      <c r="C33" s="415" t="s">
        <v>1169</v>
      </c>
      <c r="D33" s="496" t="s">
        <v>1302</v>
      </c>
      <c r="E33" s="497"/>
      <c r="F33" s="416"/>
      <c r="G33" s="417" t="s">
        <v>1049</v>
      </c>
      <c r="H33" s="418"/>
    </row>
    <row r="34" spans="2:8" ht="80" customHeight="1">
      <c r="B34" s="17"/>
      <c r="C34" s="419" t="s">
        <v>1170</v>
      </c>
      <c r="D34" s="494" t="s">
        <v>1303</v>
      </c>
      <c r="E34" s="495"/>
      <c r="F34" s="416"/>
      <c r="G34" s="417" t="s">
        <v>1049</v>
      </c>
      <c r="H34" s="418"/>
    </row>
    <row r="35" spans="2:8" ht="15.5">
      <c r="B35" s="17"/>
      <c r="C35" s="419" t="s">
        <v>1171</v>
      </c>
      <c r="D35" s="488" t="s">
        <v>1304</v>
      </c>
      <c r="E35" s="489"/>
      <c r="F35" s="416"/>
      <c r="G35" s="417" t="s">
        <v>1049</v>
      </c>
      <c r="H35" s="418"/>
    </row>
    <row r="36" spans="2:8" ht="32" customHeight="1">
      <c r="B36" s="17"/>
      <c r="C36" s="419" t="s">
        <v>1172</v>
      </c>
      <c r="D36" s="488" t="s">
        <v>1305</v>
      </c>
      <c r="E36" s="489"/>
      <c r="F36" s="416"/>
      <c r="G36" s="417" t="s">
        <v>1049</v>
      </c>
      <c r="H36" s="418"/>
    </row>
    <row r="37" spans="2:8" ht="34" customHeight="1">
      <c r="B37" s="17"/>
      <c r="C37" s="419" t="s">
        <v>1173</v>
      </c>
      <c r="D37" s="488" t="s">
        <v>1338</v>
      </c>
      <c r="E37" s="489"/>
      <c r="F37" s="416"/>
      <c r="G37" s="417" t="s">
        <v>1049</v>
      </c>
      <c r="H37" s="418"/>
    </row>
    <row r="38" spans="2:8" ht="48" customHeight="1">
      <c r="B38" s="17"/>
      <c r="C38" s="419" t="s">
        <v>1174</v>
      </c>
      <c r="D38" s="488" t="s">
        <v>1306</v>
      </c>
      <c r="E38" s="489"/>
      <c r="F38" s="416"/>
      <c r="G38" s="417" t="s">
        <v>1049</v>
      </c>
      <c r="H38" s="418"/>
    </row>
    <row r="39" spans="2:8" ht="32" customHeight="1">
      <c r="B39" s="17"/>
      <c r="C39" s="419" t="s">
        <v>1175</v>
      </c>
      <c r="D39" s="488" t="s">
        <v>1307</v>
      </c>
      <c r="E39" s="489"/>
      <c r="F39" s="416"/>
      <c r="G39" s="417" t="s">
        <v>1049</v>
      </c>
      <c r="H39" s="418"/>
    </row>
    <row r="40" spans="2:8" ht="32" customHeight="1">
      <c r="B40" s="17"/>
      <c r="C40" s="419" t="s">
        <v>1176</v>
      </c>
      <c r="D40" s="488" t="s">
        <v>1308</v>
      </c>
      <c r="E40" s="489"/>
      <c r="F40" s="416"/>
      <c r="G40" s="417" t="s">
        <v>1049</v>
      </c>
      <c r="H40" s="418"/>
    </row>
    <row r="41" spans="2:8" ht="15.5">
      <c r="B41" s="17"/>
      <c r="C41" s="419" t="s">
        <v>1177</v>
      </c>
      <c r="D41" s="488" t="s">
        <v>542</v>
      </c>
      <c r="E41" s="489"/>
      <c r="F41" s="416"/>
      <c r="G41" s="417" t="s">
        <v>1049</v>
      </c>
      <c r="H41" s="418"/>
    </row>
    <row r="42" spans="2:8" ht="32" customHeight="1">
      <c r="B42" s="17"/>
      <c r="C42" s="419" t="s">
        <v>1178</v>
      </c>
      <c r="D42" s="488" t="s">
        <v>1309</v>
      </c>
      <c r="E42" s="489"/>
      <c r="F42" s="416"/>
      <c r="G42" s="417" t="s">
        <v>1049</v>
      </c>
      <c r="H42" s="418"/>
    </row>
    <row r="43" spans="2:8" ht="15.5">
      <c r="B43" s="17"/>
      <c r="C43" s="419" t="s">
        <v>1179</v>
      </c>
      <c r="D43" s="488" t="s">
        <v>1310</v>
      </c>
      <c r="E43" s="489"/>
      <c r="F43" s="416"/>
      <c r="G43" s="417" t="s">
        <v>1049</v>
      </c>
      <c r="H43" s="418"/>
    </row>
    <row r="44" spans="2:8" ht="15.5">
      <c r="B44" s="17"/>
      <c r="C44" s="419" t="s">
        <v>1180</v>
      </c>
      <c r="D44" s="488" t="s">
        <v>1311</v>
      </c>
      <c r="E44" s="489"/>
      <c r="F44" s="416"/>
      <c r="G44" s="417" t="s">
        <v>1049</v>
      </c>
      <c r="H44" s="418"/>
    </row>
    <row r="45" spans="2:8" ht="15.5">
      <c r="B45" s="17"/>
      <c r="C45" s="419" t="s">
        <v>1181</v>
      </c>
      <c r="D45" s="488" t="s">
        <v>1312</v>
      </c>
      <c r="E45" s="489"/>
      <c r="F45" s="416"/>
      <c r="G45" s="417" t="s">
        <v>1049</v>
      </c>
      <c r="H45" s="418"/>
    </row>
    <row r="46" spans="2:8" ht="15.5">
      <c r="B46" s="17"/>
      <c r="C46" s="419" t="s">
        <v>1182</v>
      </c>
      <c r="D46" s="488" t="s">
        <v>1313</v>
      </c>
      <c r="E46" s="489"/>
      <c r="F46" s="416"/>
      <c r="G46" s="417" t="s">
        <v>1049</v>
      </c>
      <c r="H46" s="418"/>
    </row>
    <row r="47" spans="2:8" ht="15.5">
      <c r="B47" s="17"/>
      <c r="C47" s="419" t="s">
        <v>1183</v>
      </c>
      <c r="D47" s="488" t="s">
        <v>1314</v>
      </c>
      <c r="E47" s="489"/>
      <c r="F47" s="416"/>
      <c r="G47" s="417" t="s">
        <v>1049</v>
      </c>
      <c r="H47" s="418"/>
    </row>
    <row r="48" spans="2:8" ht="15.5">
      <c r="B48" s="17"/>
      <c r="C48" s="419" t="s">
        <v>1184</v>
      </c>
      <c r="D48" s="488" t="s">
        <v>1315</v>
      </c>
      <c r="E48" s="489"/>
      <c r="F48" s="416"/>
      <c r="G48" s="417" t="s">
        <v>1049</v>
      </c>
      <c r="H48" s="418"/>
    </row>
    <row r="49" spans="2:8" ht="15.5">
      <c r="B49" s="17"/>
      <c r="C49" s="419" t="s">
        <v>1185</v>
      </c>
      <c r="D49" s="488" t="s">
        <v>1316</v>
      </c>
      <c r="E49" s="489"/>
      <c r="F49" s="416"/>
      <c r="G49" s="417" t="s">
        <v>1049</v>
      </c>
      <c r="H49" s="418"/>
    </row>
    <row r="50" spans="2:8" ht="15.5">
      <c r="B50" s="17"/>
      <c r="C50" s="419" t="s">
        <v>1186</v>
      </c>
      <c r="D50" s="488" t="s">
        <v>1317</v>
      </c>
      <c r="E50" s="489"/>
      <c r="F50" s="416"/>
      <c r="G50" s="417" t="s">
        <v>1049</v>
      </c>
      <c r="H50" s="418"/>
    </row>
    <row r="51" spans="2:8" ht="15.5">
      <c r="B51" s="17"/>
      <c r="C51" s="419" t="s">
        <v>1187</v>
      </c>
      <c r="D51" s="488" t="s">
        <v>1318</v>
      </c>
      <c r="E51" s="489"/>
      <c r="F51" s="416"/>
      <c r="G51" s="417" t="s">
        <v>1049</v>
      </c>
      <c r="H51" s="418"/>
    </row>
    <row r="52" spans="2:8" ht="15.5">
      <c r="B52" s="17"/>
      <c r="C52" s="420"/>
      <c r="D52" s="420"/>
      <c r="E52" s="421" t="s">
        <v>1042</v>
      </c>
      <c r="F52" s="509" t="str">
        <f>IF(COUNTBLANK(F27:F51)&gt;0,"NO","YES")</f>
        <v>NO</v>
      </c>
      <c r="G52" s="510"/>
      <c r="H52" s="422"/>
    </row>
    <row r="53" spans="2:8" ht="15.5">
      <c r="B53" s="17"/>
      <c r="C53" s="407"/>
      <c r="D53" s="407"/>
      <c r="E53" s="423"/>
      <c r="F53" s="409"/>
      <c r="G53" s="407"/>
      <c r="H53" s="422"/>
    </row>
    <row r="54" spans="2:8" ht="15.5">
      <c r="B54" s="17"/>
      <c r="C54" s="423" t="s">
        <v>1142</v>
      </c>
      <c r="D54" s="407"/>
      <c r="E54" s="423"/>
      <c r="F54" s="409"/>
      <c r="G54" s="407"/>
      <c r="H54" s="422"/>
    </row>
    <row r="55" spans="2:8" ht="15.5">
      <c r="B55" s="17"/>
      <c r="C55" s="424" t="s">
        <v>1143</v>
      </c>
      <c r="D55" s="407"/>
      <c r="E55" s="423"/>
      <c r="F55" s="409"/>
      <c r="G55" s="407"/>
      <c r="H55" s="422"/>
    </row>
    <row r="56" spans="2:8" ht="15.5">
      <c r="B56" s="17"/>
      <c r="C56" s="424"/>
      <c r="D56" s="407"/>
      <c r="E56" s="423"/>
      <c r="F56" s="409"/>
      <c r="G56" s="407"/>
      <c r="H56" s="422"/>
    </row>
    <row r="57" spans="2:8" ht="15.5">
      <c r="B57" s="17"/>
      <c r="C57" s="486" t="s">
        <v>1188</v>
      </c>
      <c r="D57" s="487"/>
      <c r="E57" s="407"/>
      <c r="F57" s="407"/>
      <c r="G57" s="407"/>
      <c r="H57" s="422"/>
    </row>
    <row r="58" spans="2:8" ht="15.5">
      <c r="B58" s="17"/>
      <c r="C58" s="413" t="s">
        <v>1159</v>
      </c>
      <c r="D58" s="490" t="s">
        <v>534</v>
      </c>
      <c r="E58" s="491"/>
      <c r="F58" s="413" t="s">
        <v>1044</v>
      </c>
      <c r="G58" s="413" t="s">
        <v>1091</v>
      </c>
      <c r="H58" s="425"/>
    </row>
    <row r="59" spans="2:8" ht="64" customHeight="1">
      <c r="B59" s="17"/>
      <c r="C59" s="419" t="s">
        <v>1193</v>
      </c>
      <c r="D59" s="502" t="s">
        <v>1131</v>
      </c>
      <c r="E59" s="503"/>
      <c r="F59" s="416"/>
      <c r="G59" s="417" t="s">
        <v>1092</v>
      </c>
      <c r="H59" s="418"/>
    </row>
    <row r="60" spans="2:8" ht="16" customHeight="1">
      <c r="B60" s="17"/>
      <c r="C60" s="419" t="s">
        <v>1194</v>
      </c>
      <c r="D60" s="496" t="s">
        <v>541</v>
      </c>
      <c r="E60" s="497"/>
      <c r="F60" s="416"/>
      <c r="G60" s="417" t="s">
        <v>1092</v>
      </c>
      <c r="H60" s="418"/>
    </row>
    <row r="61" spans="2:8" ht="55" customHeight="1">
      <c r="B61" s="17"/>
      <c r="C61" s="419" t="s">
        <v>1195</v>
      </c>
      <c r="D61" s="504" t="s">
        <v>1101</v>
      </c>
      <c r="E61" s="505"/>
      <c r="F61" s="416"/>
      <c r="G61" s="417" t="s">
        <v>1092</v>
      </c>
      <c r="H61" s="418"/>
    </row>
    <row r="62" spans="2:8" ht="15.5">
      <c r="B62" s="17"/>
      <c r="C62" s="426"/>
      <c r="D62" s="426"/>
      <c r="E62" s="421" t="s">
        <v>1234</v>
      </c>
      <c r="F62" s="514">
        <f>COUNTIF(F59:F61, "YES")*0.5</f>
        <v>0</v>
      </c>
      <c r="G62" s="515"/>
      <c r="H62" s="422"/>
    </row>
    <row r="63" spans="2:8" ht="15.5">
      <c r="B63" s="17"/>
      <c r="C63" s="407"/>
      <c r="D63" s="407"/>
      <c r="E63" s="423"/>
      <c r="F63" s="423"/>
      <c r="G63" s="407"/>
      <c r="H63" s="422"/>
    </row>
    <row r="64" spans="2:8" ht="15.5">
      <c r="B64" s="17"/>
      <c r="C64" s="407"/>
      <c r="D64" s="407"/>
      <c r="E64" s="407"/>
      <c r="F64" s="407"/>
      <c r="G64" s="407"/>
      <c r="H64" s="422"/>
    </row>
    <row r="65" spans="2:8" ht="15.5">
      <c r="B65" s="17"/>
      <c r="C65" s="486" t="s">
        <v>1189</v>
      </c>
      <c r="D65" s="487"/>
      <c r="E65" s="407"/>
      <c r="F65" s="407"/>
      <c r="G65" s="407"/>
      <c r="H65" s="422"/>
    </row>
    <row r="66" spans="2:8" ht="15.5">
      <c r="B66" s="17"/>
      <c r="C66" s="413" t="s">
        <v>1159</v>
      </c>
      <c r="D66" s="490" t="s">
        <v>534</v>
      </c>
      <c r="E66" s="491"/>
      <c r="F66" s="413" t="s">
        <v>1044</v>
      </c>
      <c r="G66" s="413" t="s">
        <v>1091</v>
      </c>
      <c r="H66" s="425"/>
    </row>
    <row r="67" spans="2:8" ht="32" customHeight="1">
      <c r="B67" s="17"/>
      <c r="C67" s="419" t="s">
        <v>1196</v>
      </c>
      <c r="D67" s="488" t="s">
        <v>1320</v>
      </c>
      <c r="E67" s="489"/>
      <c r="F67" s="416"/>
      <c r="G67" s="417" t="s">
        <v>1092</v>
      </c>
      <c r="H67" s="418"/>
    </row>
    <row r="68" spans="2:8" ht="32" customHeight="1">
      <c r="B68" s="17"/>
      <c r="C68" s="419" t="s">
        <v>1197</v>
      </c>
      <c r="D68" s="427" t="s">
        <v>1102</v>
      </c>
      <c r="E68" s="428"/>
      <c r="F68" s="416"/>
      <c r="G68" s="417" t="s">
        <v>1092</v>
      </c>
      <c r="H68" s="418"/>
    </row>
    <row r="69" spans="2:8" ht="32" customHeight="1">
      <c r="B69" s="17"/>
      <c r="C69" s="419" t="s">
        <v>1198</v>
      </c>
      <c r="D69" s="427" t="s">
        <v>537</v>
      </c>
      <c r="E69" s="428"/>
      <c r="F69" s="416"/>
      <c r="G69" s="417" t="s">
        <v>1092</v>
      </c>
      <c r="H69" s="418"/>
    </row>
    <row r="70" spans="2:8" ht="32" customHeight="1">
      <c r="B70" s="17"/>
      <c r="C70" s="419" t="s">
        <v>1199</v>
      </c>
      <c r="D70" s="488" t="s">
        <v>1103</v>
      </c>
      <c r="E70" s="489"/>
      <c r="F70" s="416"/>
      <c r="G70" s="417" t="s">
        <v>1092</v>
      </c>
      <c r="H70" s="418"/>
    </row>
    <row r="71" spans="2:8" ht="32" customHeight="1">
      <c r="B71" s="17"/>
      <c r="C71" s="419" t="s">
        <v>1200</v>
      </c>
      <c r="D71" s="488" t="s">
        <v>1104</v>
      </c>
      <c r="E71" s="489"/>
      <c r="F71" s="416"/>
      <c r="G71" s="417" t="s">
        <v>1092</v>
      </c>
      <c r="H71" s="418"/>
    </row>
    <row r="72" spans="2:8" ht="32" customHeight="1">
      <c r="B72" s="17"/>
      <c r="C72" s="419" t="s">
        <v>1201</v>
      </c>
      <c r="D72" s="488" t="s">
        <v>1105</v>
      </c>
      <c r="E72" s="489"/>
      <c r="F72" s="416"/>
      <c r="G72" s="417" t="s">
        <v>1092</v>
      </c>
      <c r="H72" s="418"/>
    </row>
    <row r="73" spans="2:8" ht="16" customHeight="1">
      <c r="B73" s="17"/>
      <c r="C73" s="419" t="s">
        <v>1202</v>
      </c>
      <c r="D73" s="488" t="s">
        <v>540</v>
      </c>
      <c r="E73" s="489"/>
      <c r="F73" s="416"/>
      <c r="G73" s="417" t="s">
        <v>1092</v>
      </c>
      <c r="H73" s="418"/>
    </row>
    <row r="74" spans="2:8" ht="77.5">
      <c r="B74" s="17"/>
      <c r="C74" s="419" t="s">
        <v>1203</v>
      </c>
      <c r="D74" s="427" t="s">
        <v>538</v>
      </c>
      <c r="E74" s="428"/>
      <c r="F74" s="416"/>
      <c r="G74" s="417" t="s">
        <v>1092</v>
      </c>
      <c r="H74" s="418"/>
    </row>
    <row r="75" spans="2:8" ht="15.5">
      <c r="B75" s="17"/>
      <c r="C75" s="426"/>
      <c r="D75" s="426"/>
      <c r="E75" s="421" t="s">
        <v>1077</v>
      </c>
      <c r="F75" s="514">
        <f>COUNTIF(F67:F74, "YES")*0.5</f>
        <v>0</v>
      </c>
      <c r="G75" s="515"/>
      <c r="H75" s="422"/>
    </row>
    <row r="76" spans="2:8" ht="15.5">
      <c r="B76" s="17"/>
      <c r="C76" s="407"/>
      <c r="D76" s="407"/>
      <c r="E76" s="407"/>
      <c r="F76" s="407"/>
      <c r="G76" s="407"/>
      <c r="H76" s="422"/>
    </row>
    <row r="77" spans="2:8" ht="15.5">
      <c r="B77" s="17"/>
      <c r="C77" s="407"/>
      <c r="D77" s="407"/>
      <c r="E77" s="407"/>
      <c r="F77" s="407"/>
      <c r="G77" s="407"/>
      <c r="H77" s="422"/>
    </row>
    <row r="78" spans="2:8" ht="15.5">
      <c r="B78" s="17"/>
      <c r="C78" s="486" t="s">
        <v>1190</v>
      </c>
      <c r="D78" s="487"/>
      <c r="E78" s="407"/>
      <c r="F78" s="407"/>
      <c r="G78" s="407"/>
      <c r="H78" s="422"/>
    </row>
    <row r="79" spans="2:8" ht="15.5">
      <c r="B79" s="17"/>
      <c r="C79" s="413" t="s">
        <v>1160</v>
      </c>
      <c r="D79" s="490" t="s">
        <v>534</v>
      </c>
      <c r="E79" s="491"/>
      <c r="F79" s="413" t="s">
        <v>1044</v>
      </c>
      <c r="G79" s="413" t="s">
        <v>1091</v>
      </c>
      <c r="H79" s="425"/>
    </row>
    <row r="80" spans="2:8" ht="66" customHeight="1">
      <c r="B80" s="17"/>
      <c r="C80" s="429" t="s">
        <v>1204</v>
      </c>
      <c r="D80" s="494" t="s">
        <v>1106</v>
      </c>
      <c r="E80" s="495"/>
      <c r="F80" s="430"/>
      <c r="G80" s="417" t="s">
        <v>1092</v>
      </c>
      <c r="H80" s="431"/>
    </row>
    <row r="81" spans="2:8" ht="65" customHeight="1">
      <c r="B81" s="17"/>
      <c r="C81" s="429" t="s">
        <v>1205</v>
      </c>
      <c r="D81" s="494" t="s">
        <v>539</v>
      </c>
      <c r="E81" s="495"/>
      <c r="F81" s="430"/>
      <c r="G81" s="417" t="s">
        <v>1092</v>
      </c>
      <c r="H81" s="431"/>
    </row>
    <row r="82" spans="2:8" ht="64" customHeight="1">
      <c r="B82" s="17"/>
      <c r="C82" s="429" t="s">
        <v>1206</v>
      </c>
      <c r="D82" s="494" t="s">
        <v>1107</v>
      </c>
      <c r="E82" s="495"/>
      <c r="F82" s="430"/>
      <c r="G82" s="417" t="s">
        <v>1092</v>
      </c>
      <c r="H82" s="431"/>
    </row>
    <row r="83" spans="2:8" ht="32" customHeight="1">
      <c r="B83" s="17"/>
      <c r="C83" s="429" t="s">
        <v>1207</v>
      </c>
      <c r="D83" s="494" t="s">
        <v>1108</v>
      </c>
      <c r="E83" s="495"/>
      <c r="F83" s="430"/>
      <c r="G83" s="417" t="s">
        <v>1092</v>
      </c>
      <c r="H83" s="431"/>
    </row>
    <row r="84" spans="2:8" ht="66" customHeight="1">
      <c r="B84" s="17"/>
      <c r="C84" s="419" t="s">
        <v>1208</v>
      </c>
      <c r="D84" s="494" t="s">
        <v>1109</v>
      </c>
      <c r="E84" s="495"/>
      <c r="F84" s="430"/>
      <c r="G84" s="417" t="s">
        <v>1092</v>
      </c>
      <c r="H84" s="418"/>
    </row>
    <row r="85" spans="2:8" ht="15.5">
      <c r="B85" s="17"/>
      <c r="C85" s="429" t="s">
        <v>1209</v>
      </c>
      <c r="D85" s="494" t="s">
        <v>1110</v>
      </c>
      <c r="E85" s="495"/>
      <c r="F85" s="430"/>
      <c r="G85" s="417" t="s">
        <v>1092</v>
      </c>
      <c r="H85" s="431"/>
    </row>
    <row r="86" spans="2:8" ht="34" customHeight="1">
      <c r="B86" s="17"/>
      <c r="C86" s="429" t="s">
        <v>1210</v>
      </c>
      <c r="D86" s="494" t="s">
        <v>1111</v>
      </c>
      <c r="E86" s="495"/>
      <c r="F86" s="430"/>
      <c r="G86" s="417" t="s">
        <v>1092</v>
      </c>
      <c r="H86" s="431"/>
    </row>
    <row r="87" spans="2:8" ht="15.5">
      <c r="B87" s="17"/>
      <c r="C87" s="420"/>
      <c r="D87" s="420"/>
      <c r="E87" s="432" t="s">
        <v>1076</v>
      </c>
      <c r="F87" s="514">
        <f>COUNTIF(F80:F86, "YES")*0.5</f>
        <v>0</v>
      </c>
      <c r="G87" s="515"/>
      <c r="H87" s="422"/>
    </row>
    <row r="88" spans="2:8" ht="15.5">
      <c r="B88" s="17"/>
      <c r="C88" s="407"/>
      <c r="D88" s="407"/>
      <c r="E88" s="407"/>
      <c r="F88" s="407"/>
      <c r="G88" s="407"/>
      <c r="H88" s="422"/>
    </row>
    <row r="89" spans="2:8" ht="15.5">
      <c r="B89" s="17"/>
      <c r="C89" s="407"/>
      <c r="D89" s="407"/>
      <c r="E89" s="407"/>
      <c r="F89" s="407"/>
      <c r="G89" s="407"/>
      <c r="H89" s="422"/>
    </row>
    <row r="90" spans="2:8" ht="15.5">
      <c r="B90" s="17"/>
      <c r="C90" s="486" t="s">
        <v>1191</v>
      </c>
      <c r="D90" s="487"/>
      <c r="E90" s="407"/>
      <c r="F90" s="407"/>
      <c r="G90" s="407"/>
      <c r="H90" s="422"/>
    </row>
    <row r="91" spans="2:8" ht="15.5">
      <c r="B91" s="17"/>
      <c r="C91" s="413" t="s">
        <v>1160</v>
      </c>
      <c r="D91" s="490" t="s">
        <v>534</v>
      </c>
      <c r="E91" s="491"/>
      <c r="F91" s="413" t="s">
        <v>1044</v>
      </c>
      <c r="G91" s="413" t="s">
        <v>1091</v>
      </c>
      <c r="H91" s="425"/>
    </row>
    <row r="92" spans="2:8" ht="32" customHeight="1">
      <c r="B92" s="17"/>
      <c r="C92" s="429" t="s">
        <v>1211</v>
      </c>
      <c r="D92" s="494" t="s">
        <v>1112</v>
      </c>
      <c r="E92" s="495"/>
      <c r="F92" s="430"/>
      <c r="G92" s="417" t="s">
        <v>1092</v>
      </c>
      <c r="H92" s="431"/>
    </row>
    <row r="93" spans="2:8" ht="16" customHeight="1">
      <c r="B93" s="17"/>
      <c r="C93" s="429" t="s">
        <v>1212</v>
      </c>
      <c r="D93" s="494" t="s">
        <v>1113</v>
      </c>
      <c r="E93" s="495"/>
      <c r="F93" s="430"/>
      <c r="G93" s="417" t="s">
        <v>1092</v>
      </c>
      <c r="H93" s="431"/>
    </row>
    <row r="94" spans="2:8" ht="32" customHeight="1">
      <c r="B94" s="17"/>
      <c r="C94" s="429" t="s">
        <v>1213</v>
      </c>
      <c r="D94" s="494" t="s">
        <v>1331</v>
      </c>
      <c r="E94" s="495"/>
      <c r="F94" s="430"/>
      <c r="G94" s="417" t="s">
        <v>1092</v>
      </c>
      <c r="H94" s="431"/>
    </row>
    <row r="95" spans="2:8" ht="16" customHeight="1">
      <c r="B95" s="17"/>
      <c r="C95" s="429" t="s">
        <v>1214</v>
      </c>
      <c r="D95" s="494" t="s">
        <v>536</v>
      </c>
      <c r="E95" s="495"/>
      <c r="F95" s="430"/>
      <c r="G95" s="417" t="s">
        <v>1092</v>
      </c>
      <c r="H95" s="431"/>
    </row>
    <row r="96" spans="2:8" ht="16" customHeight="1">
      <c r="B96" s="17"/>
      <c r="C96" s="429" t="s">
        <v>1215</v>
      </c>
      <c r="D96" s="494" t="s">
        <v>1114</v>
      </c>
      <c r="E96" s="495"/>
      <c r="F96" s="430"/>
      <c r="G96" s="417" t="s">
        <v>1092</v>
      </c>
      <c r="H96" s="431"/>
    </row>
    <row r="97" spans="2:8" ht="16" customHeight="1">
      <c r="B97" s="17"/>
      <c r="C97" s="429" t="s">
        <v>1216</v>
      </c>
      <c r="D97" s="494" t="s">
        <v>1321</v>
      </c>
      <c r="E97" s="495"/>
      <c r="F97" s="430"/>
      <c r="G97" s="417" t="s">
        <v>1092</v>
      </c>
      <c r="H97" s="431"/>
    </row>
    <row r="98" spans="2:8" ht="48" customHeight="1">
      <c r="B98" s="17"/>
      <c r="C98" s="429" t="s">
        <v>1217</v>
      </c>
      <c r="D98" s="494" t="s">
        <v>1339</v>
      </c>
      <c r="E98" s="495"/>
      <c r="F98" s="430"/>
      <c r="G98" s="417" t="s">
        <v>1092</v>
      </c>
      <c r="H98" s="431"/>
    </row>
    <row r="99" spans="2:8" ht="64" customHeight="1">
      <c r="B99" s="17"/>
      <c r="C99" s="429" t="s">
        <v>1218</v>
      </c>
      <c r="D99" s="494" t="s">
        <v>1329</v>
      </c>
      <c r="E99" s="495"/>
      <c r="F99" s="430"/>
      <c r="G99" s="417" t="s">
        <v>1092</v>
      </c>
      <c r="H99" s="431"/>
    </row>
    <row r="100" spans="2:8" ht="16" customHeight="1">
      <c r="B100" s="17"/>
      <c r="C100" s="447" t="s">
        <v>1219</v>
      </c>
      <c r="D100" s="512" t="s">
        <v>1330</v>
      </c>
      <c r="E100" s="513"/>
      <c r="F100" s="430"/>
      <c r="G100" s="448" t="s">
        <v>1092</v>
      </c>
      <c r="H100" s="431"/>
    </row>
    <row r="101" spans="2:8" ht="48" customHeight="1">
      <c r="B101" s="17"/>
      <c r="C101" s="429" t="s">
        <v>1220</v>
      </c>
      <c r="D101" s="506" t="s">
        <v>1328</v>
      </c>
      <c r="E101" s="507"/>
      <c r="F101" s="430"/>
      <c r="G101" s="417" t="s">
        <v>1092</v>
      </c>
      <c r="H101" s="431"/>
    </row>
    <row r="102" spans="2:8" ht="16" customHeight="1">
      <c r="B102" s="17"/>
      <c r="C102" s="429" t="s">
        <v>1221</v>
      </c>
      <c r="D102" s="506" t="s">
        <v>1322</v>
      </c>
      <c r="E102" s="507"/>
      <c r="F102" s="430"/>
      <c r="G102" s="417" t="s">
        <v>1092</v>
      </c>
      <c r="H102" s="431"/>
    </row>
    <row r="103" spans="2:8" ht="16" customHeight="1">
      <c r="B103" s="17"/>
      <c r="C103" s="429" t="s">
        <v>1222</v>
      </c>
      <c r="D103" s="506" t="s">
        <v>1327</v>
      </c>
      <c r="E103" s="507"/>
      <c r="F103" s="430"/>
      <c r="G103" s="417" t="s">
        <v>1092</v>
      </c>
      <c r="H103" s="431"/>
    </row>
    <row r="104" spans="2:8" ht="48" customHeight="1">
      <c r="B104" s="17"/>
      <c r="C104" s="429" t="s">
        <v>1223</v>
      </c>
      <c r="D104" s="506" t="s">
        <v>1326</v>
      </c>
      <c r="E104" s="507"/>
      <c r="F104" s="430"/>
      <c r="G104" s="417" t="s">
        <v>1092</v>
      </c>
      <c r="H104" s="431"/>
    </row>
    <row r="105" spans="2:8" ht="32" customHeight="1">
      <c r="B105" s="17"/>
      <c r="C105" s="429" t="s">
        <v>1224</v>
      </c>
      <c r="D105" s="506" t="s">
        <v>1325</v>
      </c>
      <c r="E105" s="507"/>
      <c r="F105" s="430"/>
      <c r="G105" s="417" t="s">
        <v>1092</v>
      </c>
      <c r="H105" s="431"/>
    </row>
    <row r="106" spans="2:8" ht="16" customHeight="1">
      <c r="B106" s="17"/>
      <c r="C106" s="429" t="s">
        <v>1225</v>
      </c>
      <c r="D106" s="506" t="s">
        <v>1323</v>
      </c>
      <c r="E106" s="507"/>
      <c r="F106" s="430"/>
      <c r="G106" s="417" t="s">
        <v>1092</v>
      </c>
      <c r="H106" s="431"/>
    </row>
    <row r="107" spans="2:8" ht="32" customHeight="1">
      <c r="B107" s="17"/>
      <c r="C107" s="429" t="s">
        <v>1226</v>
      </c>
      <c r="D107" s="508" t="s">
        <v>535</v>
      </c>
      <c r="E107" s="507"/>
      <c r="F107" s="430"/>
      <c r="G107" s="417" t="s">
        <v>1092</v>
      </c>
      <c r="H107" s="431"/>
    </row>
    <row r="108" spans="2:8" ht="16" customHeight="1">
      <c r="B108" s="17"/>
      <c r="C108" s="429" t="s">
        <v>1227</v>
      </c>
      <c r="D108" s="506" t="s">
        <v>1324</v>
      </c>
      <c r="E108" s="507"/>
      <c r="F108" s="430"/>
      <c r="G108" s="417" t="s">
        <v>1092</v>
      </c>
      <c r="H108" s="431"/>
    </row>
    <row r="109" spans="2:8" ht="15.5">
      <c r="B109" s="17"/>
      <c r="C109" s="420"/>
      <c r="D109" s="420"/>
      <c r="E109" s="421" t="s">
        <v>1075</v>
      </c>
      <c r="F109" s="514">
        <f>COUNTIF(F92:F108, "YES")*0.5</f>
        <v>0</v>
      </c>
      <c r="G109" s="515"/>
      <c r="H109" s="422"/>
    </row>
    <row r="110" spans="2:8" ht="15.5">
      <c r="B110" s="17"/>
      <c r="C110" s="407"/>
      <c r="D110" s="407"/>
      <c r="E110" s="407"/>
      <c r="F110" s="407"/>
      <c r="G110" s="407"/>
      <c r="H110" s="422"/>
    </row>
    <row r="111" spans="2:8" ht="15.5">
      <c r="B111" s="17"/>
      <c r="C111" s="407"/>
      <c r="D111" s="407"/>
      <c r="E111" s="407"/>
      <c r="F111" s="407"/>
      <c r="G111" s="407"/>
      <c r="H111" s="422"/>
    </row>
    <row r="112" spans="2:8" ht="15.5">
      <c r="B112" s="17"/>
      <c r="C112" s="486" t="s">
        <v>1192</v>
      </c>
      <c r="D112" s="487"/>
      <c r="E112" s="407"/>
      <c r="F112" s="407"/>
      <c r="G112" s="407"/>
      <c r="H112" s="422"/>
    </row>
    <row r="113" spans="2:8" ht="15.5">
      <c r="B113" s="17"/>
      <c r="C113" s="413" t="s">
        <v>1159</v>
      </c>
      <c r="D113" s="490" t="s">
        <v>534</v>
      </c>
      <c r="E113" s="491"/>
      <c r="F113" s="413" t="s">
        <v>1044</v>
      </c>
      <c r="G113" s="413" t="s">
        <v>1091</v>
      </c>
      <c r="H113" s="425"/>
    </row>
    <row r="114" spans="2:8" ht="84" customHeight="1">
      <c r="B114" s="17"/>
      <c r="C114" s="419" t="s">
        <v>1228</v>
      </c>
      <c r="D114" s="506" t="s">
        <v>1332</v>
      </c>
      <c r="E114" s="507"/>
      <c r="F114" s="430"/>
      <c r="G114" s="417" t="s">
        <v>1092</v>
      </c>
      <c r="H114" s="418"/>
    </row>
    <row r="115" spans="2:8" ht="32" customHeight="1">
      <c r="B115" s="17"/>
      <c r="C115" s="419" t="s">
        <v>1229</v>
      </c>
      <c r="D115" s="508" t="s">
        <v>1319</v>
      </c>
      <c r="E115" s="507"/>
      <c r="F115" s="430"/>
      <c r="G115" s="417" t="s">
        <v>1092</v>
      </c>
      <c r="H115" s="418"/>
    </row>
    <row r="116" spans="2:8" ht="15.5">
      <c r="B116" s="17"/>
      <c r="C116" s="426"/>
      <c r="D116" s="426"/>
      <c r="E116" s="432" t="s">
        <v>533</v>
      </c>
      <c r="F116" s="514">
        <f>COUNTIF(F114:F115, "YES")*1</f>
        <v>0</v>
      </c>
      <c r="G116" s="515"/>
      <c r="H116" s="18"/>
    </row>
    <row r="117" spans="2:8" ht="15.5">
      <c r="B117" s="17"/>
      <c r="C117" s="407"/>
      <c r="D117" s="407"/>
      <c r="E117" s="407"/>
      <c r="F117" s="407"/>
      <c r="G117" s="407"/>
      <c r="H117" s="18"/>
    </row>
    <row r="118" spans="2:8" ht="15.5">
      <c r="B118" s="17"/>
      <c r="C118" s="407"/>
      <c r="D118" s="433" t="s">
        <v>1116</v>
      </c>
      <c r="E118" s="434" t="s">
        <v>1021</v>
      </c>
      <c r="F118" s="407"/>
      <c r="G118" s="407"/>
      <c r="H118" s="18"/>
    </row>
    <row r="119" spans="2:8" ht="15.5">
      <c r="B119" s="17"/>
      <c r="C119" s="407"/>
      <c r="D119" s="24" t="s">
        <v>1045</v>
      </c>
      <c r="E119" s="21" t="str">
        <f>F52</f>
        <v>NO</v>
      </c>
      <c r="F119" s="407"/>
      <c r="G119" s="407"/>
      <c r="H119" s="18"/>
    </row>
    <row r="120" spans="2:8" ht="6" customHeight="1">
      <c r="B120" s="17"/>
      <c r="C120" s="407"/>
      <c r="D120" s="435"/>
      <c r="E120" s="436"/>
      <c r="F120" s="407"/>
      <c r="G120" s="407"/>
      <c r="H120" s="18"/>
    </row>
    <row r="121" spans="2:8" ht="15.5">
      <c r="B121" s="17"/>
      <c r="C121" s="407"/>
      <c r="D121" s="24" t="s">
        <v>532</v>
      </c>
      <c r="E121" s="22">
        <f>F62</f>
        <v>0</v>
      </c>
      <c r="F121" s="407"/>
      <c r="G121" s="407"/>
      <c r="H121" s="18"/>
    </row>
    <row r="122" spans="2:8" ht="15.5">
      <c r="B122" s="17"/>
      <c r="C122" s="407"/>
      <c r="D122" s="437" t="s">
        <v>531</v>
      </c>
      <c r="E122" s="438">
        <f>F75</f>
        <v>0</v>
      </c>
      <c r="F122" s="407"/>
      <c r="G122" s="407"/>
      <c r="H122" s="18"/>
    </row>
    <row r="123" spans="2:8" ht="15.5">
      <c r="B123" s="17"/>
      <c r="C123" s="407"/>
      <c r="D123" s="437" t="s">
        <v>530</v>
      </c>
      <c r="E123" s="438">
        <f>F87</f>
        <v>0</v>
      </c>
      <c r="F123" s="407"/>
      <c r="G123" s="407"/>
      <c r="H123" s="18"/>
    </row>
    <row r="124" spans="2:8" ht="15.5">
      <c r="B124" s="17"/>
      <c r="C124" s="407"/>
      <c r="D124" s="437" t="s">
        <v>529</v>
      </c>
      <c r="E124" s="438">
        <f>F109</f>
        <v>0</v>
      </c>
      <c r="F124" s="407"/>
      <c r="G124" s="407"/>
      <c r="H124" s="18"/>
    </row>
    <row r="125" spans="2:8" ht="15.5">
      <c r="B125" s="17"/>
      <c r="C125" s="407"/>
      <c r="D125" s="439" t="s">
        <v>528</v>
      </c>
      <c r="E125" s="440">
        <f>F116</f>
        <v>0</v>
      </c>
      <c r="F125" s="407"/>
      <c r="G125" s="407"/>
      <c r="H125" s="18"/>
    </row>
    <row r="126" spans="2:8" ht="15.5">
      <c r="B126" s="17"/>
      <c r="C126" s="407"/>
      <c r="D126" s="441" t="s">
        <v>1019</v>
      </c>
      <c r="E126" s="442">
        <f>IF(SUM(E121:E125)&gt;=12,"12 Point Maximum Achieved",SUM(E121:E125))</f>
        <v>0</v>
      </c>
      <c r="F126" s="443"/>
      <c r="G126" s="407"/>
      <c r="H126" s="18"/>
    </row>
    <row r="127" spans="2:8" ht="33" customHeight="1">
      <c r="B127" s="17"/>
      <c r="C127" s="407"/>
      <c r="D127" s="444"/>
      <c r="E127" s="445" t="s">
        <v>1144</v>
      </c>
      <c r="F127" s="407"/>
      <c r="G127" s="407"/>
      <c r="H127" s="18"/>
    </row>
    <row r="128" spans="2:8" ht="15" customHeight="1">
      <c r="B128" s="17"/>
      <c r="C128" s="484" t="s">
        <v>1238</v>
      </c>
      <c r="D128" s="492"/>
      <c r="E128" s="484"/>
      <c r="F128" s="485"/>
      <c r="G128" s="446"/>
      <c r="H128" s="18"/>
    </row>
    <row r="129" spans="2:8">
      <c r="B129" s="17"/>
      <c r="H129" s="18"/>
    </row>
    <row r="130" spans="2:8">
      <c r="B130" s="17"/>
      <c r="H130" s="18"/>
    </row>
    <row r="131" spans="2:8">
      <c r="B131" s="17"/>
      <c r="H131" s="18"/>
    </row>
    <row r="132" spans="2:8">
      <c r="B132" s="17"/>
      <c r="H132" s="18"/>
    </row>
    <row r="133" spans="2:8">
      <c r="B133" s="17"/>
      <c r="H133" s="18"/>
    </row>
    <row r="134" spans="2:8">
      <c r="B134" s="17"/>
      <c r="H134" s="18"/>
    </row>
    <row r="135" spans="2:8">
      <c r="B135" s="17"/>
      <c r="H135" s="18"/>
    </row>
    <row r="136" spans="2:8">
      <c r="B136" s="17"/>
      <c r="H136" s="18"/>
    </row>
    <row r="137" spans="2:8">
      <c r="B137" s="17"/>
      <c r="H137" s="18"/>
    </row>
    <row r="138" spans="2:8">
      <c r="B138" s="17"/>
      <c r="H138" s="18"/>
    </row>
    <row r="139" spans="2:8">
      <c r="B139" s="17"/>
      <c r="H139" s="18"/>
    </row>
    <row r="140" spans="2:8">
      <c r="B140" s="17"/>
      <c r="H140" s="18"/>
    </row>
    <row r="141" spans="2:8">
      <c r="B141" s="17"/>
      <c r="H141" s="18"/>
    </row>
    <row r="142" spans="2:8">
      <c r="B142" s="17"/>
      <c r="H142" s="18"/>
    </row>
    <row r="143" spans="2:8">
      <c r="B143" s="17"/>
      <c r="H143" s="18"/>
    </row>
    <row r="144" spans="2:8">
      <c r="B144" s="17"/>
      <c r="H144" s="18"/>
    </row>
    <row r="145" spans="2:8">
      <c r="B145" s="17"/>
      <c r="H145" s="18"/>
    </row>
    <row r="146" spans="2:8" ht="15" thickBot="1">
      <c r="B146" s="19"/>
      <c r="C146" s="273"/>
      <c r="D146" s="273"/>
      <c r="E146" s="273"/>
      <c r="F146" s="273"/>
      <c r="G146" s="273"/>
      <c r="H146" s="20"/>
    </row>
  </sheetData>
  <sheetProtection algorithmName="SHA-512" hashValue="LM5hd5yIr0YCT+wh2q+d4gCd+v5Y818CDaF8pFvcZJ7asyJ2/nT5hNxEaxKeiN64H6iOo/3c2xkvdltxyjQWZg==" saltValue="pEuQlXF1KjoEcXsB+KC6BQ==" spinCount="100000" sheet="1" objects="1" scenarios="1"/>
  <mergeCells count="82">
    <mergeCell ref="F62:G62"/>
    <mergeCell ref="F75:G75"/>
    <mergeCell ref="F87:G87"/>
    <mergeCell ref="F109:G109"/>
    <mergeCell ref="F116:G116"/>
    <mergeCell ref="F52:G52"/>
    <mergeCell ref="C5:D5"/>
    <mergeCell ref="C7:D7"/>
    <mergeCell ref="D94:E94"/>
    <mergeCell ref="D108:E108"/>
    <mergeCell ref="D95:E95"/>
    <mergeCell ref="D96:E96"/>
    <mergeCell ref="D97:E97"/>
    <mergeCell ref="D98:E98"/>
    <mergeCell ref="D99:E99"/>
    <mergeCell ref="D100:E100"/>
    <mergeCell ref="D101:E101"/>
    <mergeCell ref="D102:E102"/>
    <mergeCell ref="D103:E103"/>
    <mergeCell ref="D104:E104"/>
    <mergeCell ref="D84:E84"/>
    <mergeCell ref="D83:E83"/>
    <mergeCell ref="D85:E85"/>
    <mergeCell ref="D114:E114"/>
    <mergeCell ref="D115:E115"/>
    <mergeCell ref="D113:E113"/>
    <mergeCell ref="D105:E105"/>
    <mergeCell ref="D106:E106"/>
    <mergeCell ref="D107:E107"/>
    <mergeCell ref="D59:E59"/>
    <mergeCell ref="D60:E60"/>
    <mergeCell ref="D92:E92"/>
    <mergeCell ref="D93:E93"/>
    <mergeCell ref="D91:E91"/>
    <mergeCell ref="D61:E61"/>
    <mergeCell ref="D86:E86"/>
    <mergeCell ref="D67:E67"/>
    <mergeCell ref="D70:E70"/>
    <mergeCell ref="D71:E71"/>
    <mergeCell ref="D72:E72"/>
    <mergeCell ref="D73:E73"/>
    <mergeCell ref="D80:E80"/>
    <mergeCell ref="D79:E79"/>
    <mergeCell ref="D81:E81"/>
    <mergeCell ref="D82:E82"/>
    <mergeCell ref="D46:E46"/>
    <mergeCell ref="D47:E47"/>
    <mergeCell ref="D48:E48"/>
    <mergeCell ref="D49:E49"/>
    <mergeCell ref="D50:E50"/>
    <mergeCell ref="C128:D128"/>
    <mergeCell ref="E128:F128"/>
    <mergeCell ref="C3:G3"/>
    <mergeCell ref="D26:E26"/>
    <mergeCell ref="D34:E34"/>
    <mergeCell ref="D35:E35"/>
    <mergeCell ref="D36:E36"/>
    <mergeCell ref="D37:E37"/>
    <mergeCell ref="D39:E39"/>
    <mergeCell ref="D27:E27"/>
    <mergeCell ref="D28:E28"/>
    <mergeCell ref="D29:E29"/>
    <mergeCell ref="D30:E30"/>
    <mergeCell ref="D31:E31"/>
    <mergeCell ref="D32:E32"/>
    <mergeCell ref="D33:E33"/>
    <mergeCell ref="C24:D24"/>
    <mergeCell ref="C112:D112"/>
    <mergeCell ref="C90:D90"/>
    <mergeCell ref="C78:D78"/>
    <mergeCell ref="C65:D65"/>
    <mergeCell ref="C57:D57"/>
    <mergeCell ref="D38:E38"/>
    <mergeCell ref="D58:E58"/>
    <mergeCell ref="D66:E66"/>
    <mergeCell ref="D51:E51"/>
    <mergeCell ref="D40:E40"/>
    <mergeCell ref="D41:E41"/>
    <mergeCell ref="D42:E42"/>
    <mergeCell ref="D43:E43"/>
    <mergeCell ref="D44:E44"/>
    <mergeCell ref="D45:E45"/>
  </mergeCells>
  <conditionalFormatting sqref="G27">
    <cfRule type="expression" dxfId="50" priority="9">
      <formula>F27="N/A"</formula>
    </cfRule>
  </conditionalFormatting>
  <conditionalFormatting sqref="G59:G61 G80:G86">
    <cfRule type="expression" dxfId="49" priority="8">
      <formula>F59="Yes"</formula>
    </cfRule>
  </conditionalFormatting>
  <conditionalFormatting sqref="G67:G74">
    <cfRule type="expression" dxfId="48" priority="7">
      <formula>F67="Yes"</formula>
    </cfRule>
  </conditionalFormatting>
  <conditionalFormatting sqref="G92:G108">
    <cfRule type="expression" dxfId="47" priority="6">
      <formula>F92="Yes"</formula>
    </cfRule>
  </conditionalFormatting>
  <conditionalFormatting sqref="F126">
    <cfRule type="expression" dxfId="46" priority="5">
      <formula>SUM($E$121:$E$125)&gt;12</formula>
    </cfRule>
  </conditionalFormatting>
  <conditionalFormatting sqref="E127">
    <cfRule type="expression" dxfId="45" priority="4">
      <formula>SUM($E$121:$E$125)&gt;12</formula>
    </cfRule>
  </conditionalFormatting>
  <conditionalFormatting sqref="G28:G51">
    <cfRule type="expression" dxfId="44" priority="3">
      <formula>F28="N/A"</formula>
    </cfRule>
  </conditionalFormatting>
  <conditionalFormatting sqref="G115">
    <cfRule type="expression" dxfId="43" priority="1">
      <formula>F115="Yes"</formula>
    </cfRule>
  </conditionalFormatting>
  <conditionalFormatting sqref="G114">
    <cfRule type="expression" dxfId="42" priority="2">
      <formula>F114="Yes"</formula>
    </cfRule>
  </conditionalFormatting>
  <dataValidations count="2">
    <dataValidation type="list" allowBlank="1" showInputMessage="1" showErrorMessage="1" sqref="F27:F51" xr:uid="{A220918B-F40E-3F4B-A804-8E1AB2F40429}">
      <formula1>"X,N/A"</formula1>
    </dataValidation>
    <dataValidation type="list" allowBlank="1" showInputMessage="1" showErrorMessage="1" sqref="F59:F61 F92:F108 F67:F74 F80:F86 F114:F115" xr:uid="{385573CA-E945-3249-88FD-7E63B177311C}">
      <formula1>"Yes,No"</formula1>
    </dataValidation>
  </dataValidations>
  <pageMargins left="0.25" right="0.25" top="0.75" bottom="0.75" header="0.3" footer="0.3"/>
  <pageSetup scale="76" fitToHeight="0" orientation="landscape" r:id="rId1"/>
  <rowBreaks count="6" manualBreakCount="6">
    <brk id="20" max="16383" man="1"/>
    <brk id="52" max="16383" man="1"/>
    <brk id="63" max="16383" man="1"/>
    <brk id="76" max="16383" man="1"/>
    <brk id="88" max="16383" man="1"/>
    <brk id="11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B309-C349-304B-B1BD-EA9F973D72B4}">
  <sheetPr>
    <pageSetUpPr fitToPage="1"/>
  </sheetPr>
  <dimension ref="A1:L138"/>
  <sheetViews>
    <sheetView showGridLines="0" zoomScaleNormal="100" zoomScaleSheetLayoutView="100" workbookViewId="0">
      <selection activeCell="C3" sqref="C3:I3"/>
    </sheetView>
  </sheetViews>
  <sheetFormatPr defaultColWidth="11" defaultRowHeight="15.5"/>
  <cols>
    <col min="1" max="1" width="1" style="44" customWidth="1"/>
    <col min="2" max="2" width="1.83203125" style="25" customWidth="1"/>
    <col min="3" max="3" width="10.83203125" style="25" customWidth="1"/>
    <col min="4" max="4" width="11" style="25"/>
    <col min="5" max="5" width="33" style="25" customWidth="1"/>
    <col min="6" max="6" width="16.33203125" style="25" customWidth="1"/>
    <col min="7" max="7" width="16.6640625" style="25" customWidth="1"/>
    <col min="8" max="9" width="23.33203125" style="25" customWidth="1"/>
    <col min="10" max="10" width="1.83203125" style="25" customWidth="1"/>
    <col min="11" max="11" width="11" style="25"/>
    <col min="12" max="12" width="11" style="44"/>
    <col min="13" max="16384" width="11" style="25"/>
  </cols>
  <sheetData>
    <row r="1" spans="2:10" ht="4" customHeight="1" thickBot="1"/>
    <row r="2" spans="2:10" ht="8" customHeight="1">
      <c r="B2" s="55"/>
      <c r="C2" s="56"/>
      <c r="D2" s="56"/>
      <c r="E2" s="56"/>
      <c r="F2" s="56"/>
      <c r="G2" s="56"/>
      <c r="H2" s="56"/>
      <c r="I2" s="56"/>
      <c r="J2" s="57"/>
    </row>
    <row r="3" spans="2:10" ht="18" customHeight="1">
      <c r="B3" s="48"/>
      <c r="C3" s="536" t="s">
        <v>1135</v>
      </c>
      <c r="D3" s="537"/>
      <c r="E3" s="537"/>
      <c r="F3" s="537"/>
      <c r="G3" s="537"/>
      <c r="H3" s="537"/>
      <c r="I3" s="538"/>
      <c r="J3" s="50"/>
    </row>
    <row r="4" spans="2:10">
      <c r="B4" s="48"/>
      <c r="C4" s="58"/>
      <c r="D4" s="49"/>
      <c r="E4" s="49"/>
      <c r="F4" s="49"/>
      <c r="G4" s="49"/>
      <c r="H4" s="49"/>
      <c r="I4" s="49"/>
      <c r="J4" s="50"/>
    </row>
    <row r="5" spans="2:10">
      <c r="B5" s="48"/>
      <c r="C5" s="539" t="str">
        <f>IF(Instructions!G5="","Enter Project Name on Instructions Tab",CONCATENATE("Project Name: ",Instructions!G5))</f>
        <v>Enter Project Name on Instructions Tab</v>
      </c>
      <c r="D5" s="539"/>
      <c r="E5" s="539"/>
      <c r="F5" s="539"/>
      <c r="G5" s="539"/>
      <c r="H5" s="539"/>
      <c r="I5" s="54"/>
      <c r="J5" s="50"/>
    </row>
    <row r="6" spans="2:10" ht="6" customHeight="1">
      <c r="B6" s="48"/>
      <c r="C6" s="59"/>
      <c r="D6" s="49"/>
      <c r="E6" s="49"/>
      <c r="F6" s="49"/>
      <c r="G6" s="49"/>
      <c r="H6" s="49"/>
      <c r="I6" s="49"/>
      <c r="J6" s="50"/>
    </row>
    <row r="7" spans="2:10">
      <c r="B7" s="48"/>
      <c r="C7" s="540" t="str">
        <f>IF(Instructions!$G$7="","Enter Project Sponsor on Instructions Tab",CONCATENATE("Project Sponsor: ",Instructions!$G$7))</f>
        <v>Enter Project Sponsor on Instructions Tab</v>
      </c>
      <c r="D7" s="540"/>
      <c r="E7" s="540"/>
      <c r="F7" s="540"/>
      <c r="G7" s="540"/>
      <c r="H7" s="540"/>
      <c r="I7" s="60"/>
      <c r="J7" s="50"/>
    </row>
    <row r="8" spans="2:10">
      <c r="B8" s="48"/>
      <c r="C8" s="60"/>
      <c r="D8" s="60"/>
      <c r="E8" s="60"/>
      <c r="F8" s="60"/>
      <c r="G8" s="60"/>
      <c r="H8" s="60"/>
      <c r="I8" s="60"/>
      <c r="J8" s="61"/>
    </row>
    <row r="9" spans="2:10">
      <c r="B9" s="48"/>
      <c r="C9" s="60"/>
      <c r="D9" s="60"/>
      <c r="E9" s="60"/>
      <c r="F9" s="60"/>
      <c r="G9" s="60"/>
      <c r="H9" s="60"/>
      <c r="I9" s="60"/>
      <c r="J9" s="50"/>
    </row>
    <row r="10" spans="2:10">
      <c r="B10" s="48"/>
      <c r="C10" s="60"/>
      <c r="D10" s="60"/>
      <c r="E10" s="60"/>
      <c r="F10" s="60"/>
      <c r="G10" s="60"/>
      <c r="H10" s="60"/>
      <c r="I10" s="60"/>
      <c r="J10" s="50"/>
    </row>
    <row r="11" spans="2:10">
      <c r="B11" s="48"/>
      <c r="C11" s="60"/>
      <c r="D11" s="60"/>
      <c r="E11" s="60"/>
      <c r="F11" s="60"/>
      <c r="G11" s="60"/>
      <c r="H11" s="60"/>
      <c r="I11" s="60"/>
      <c r="J11" s="50"/>
    </row>
    <row r="12" spans="2:10">
      <c r="B12" s="48"/>
      <c r="C12" s="60"/>
      <c r="D12" s="60"/>
      <c r="E12" s="60"/>
      <c r="F12" s="60"/>
      <c r="G12" s="60"/>
      <c r="H12" s="60"/>
      <c r="I12" s="60"/>
      <c r="J12" s="50"/>
    </row>
    <row r="13" spans="2:10">
      <c r="B13" s="48"/>
      <c r="C13" s="60"/>
      <c r="D13" s="60"/>
      <c r="E13" s="60"/>
      <c r="F13" s="60"/>
      <c r="G13" s="60"/>
      <c r="H13" s="60"/>
      <c r="I13" s="60"/>
      <c r="J13" s="50"/>
    </row>
    <row r="14" spans="2:10">
      <c r="B14" s="48"/>
      <c r="C14" s="60"/>
      <c r="D14" s="60"/>
      <c r="E14" s="60"/>
      <c r="F14" s="60"/>
      <c r="G14" s="60"/>
      <c r="H14" s="60"/>
      <c r="I14" s="60"/>
      <c r="J14" s="50"/>
    </row>
    <row r="15" spans="2:10">
      <c r="B15" s="48"/>
      <c r="C15" s="60"/>
      <c r="D15" s="60"/>
      <c r="E15" s="60"/>
      <c r="F15" s="60"/>
      <c r="G15" s="60"/>
      <c r="H15" s="60"/>
      <c r="I15" s="60"/>
      <c r="J15" s="50"/>
    </row>
    <row r="16" spans="2:10">
      <c r="B16" s="48"/>
      <c r="C16" s="60"/>
      <c r="D16" s="60"/>
      <c r="E16" s="60"/>
      <c r="F16" s="60"/>
      <c r="G16" s="60"/>
      <c r="H16" s="60"/>
      <c r="I16" s="60"/>
      <c r="J16" s="50"/>
    </row>
    <row r="17" spans="1:12">
      <c r="B17" s="48"/>
      <c r="C17" s="60"/>
      <c r="D17" s="60"/>
      <c r="E17" s="60"/>
      <c r="F17" s="60"/>
      <c r="G17" s="60"/>
      <c r="H17" s="60"/>
      <c r="I17" s="60"/>
      <c r="J17" s="50"/>
    </row>
    <row r="18" spans="1:12">
      <c r="B18" s="48"/>
      <c r="C18" s="60"/>
      <c r="D18" s="60"/>
      <c r="E18" s="60"/>
      <c r="F18" s="60"/>
      <c r="G18" s="60"/>
      <c r="H18" s="60"/>
      <c r="I18" s="60"/>
      <c r="J18" s="50"/>
    </row>
    <row r="19" spans="1:12">
      <c r="B19" s="48"/>
      <c r="C19" s="60"/>
      <c r="D19" s="60"/>
      <c r="E19" s="60"/>
      <c r="F19" s="60"/>
      <c r="G19" s="60"/>
      <c r="H19" s="60"/>
      <c r="I19" s="60"/>
      <c r="J19" s="50"/>
    </row>
    <row r="20" spans="1:12">
      <c r="B20" s="48"/>
      <c r="C20" s="60"/>
      <c r="D20" s="60"/>
      <c r="E20" s="60"/>
      <c r="F20" s="60"/>
      <c r="G20" s="60"/>
      <c r="H20" s="60"/>
      <c r="I20" s="60"/>
      <c r="J20" s="50"/>
    </row>
    <row r="21" spans="1:12">
      <c r="B21" s="48"/>
      <c r="C21" s="60"/>
      <c r="D21" s="60"/>
      <c r="E21" s="60"/>
      <c r="F21" s="60"/>
      <c r="G21" s="60"/>
      <c r="H21" s="60"/>
      <c r="I21" s="60"/>
      <c r="J21" s="50"/>
    </row>
    <row r="22" spans="1:12" s="67" customFormat="1">
      <c r="A22" s="62"/>
      <c r="B22" s="63"/>
      <c r="C22" s="64"/>
      <c r="D22" s="65"/>
      <c r="E22" s="65"/>
      <c r="F22" s="65"/>
      <c r="G22" s="65"/>
      <c r="H22" s="65"/>
      <c r="I22" s="65"/>
      <c r="J22" s="66"/>
      <c r="L22" s="62"/>
    </row>
    <row r="23" spans="1:12" ht="8" customHeight="1">
      <c r="B23" s="48"/>
      <c r="C23" s="49"/>
      <c r="D23" s="49"/>
      <c r="E23" s="49"/>
      <c r="F23" s="49"/>
      <c r="G23" s="49"/>
      <c r="H23" s="49"/>
      <c r="I23" s="49"/>
      <c r="J23" s="50"/>
    </row>
    <row r="24" spans="1:12">
      <c r="B24" s="48"/>
      <c r="C24" s="49"/>
      <c r="D24" s="49"/>
      <c r="E24" s="49"/>
      <c r="F24" s="49"/>
      <c r="G24" s="49"/>
      <c r="H24" s="49"/>
      <c r="I24" s="49"/>
      <c r="J24" s="50"/>
    </row>
    <row r="25" spans="1:12">
      <c r="B25" s="48"/>
      <c r="C25" s="49"/>
      <c r="D25" s="49"/>
      <c r="E25" s="49"/>
      <c r="F25" s="49"/>
      <c r="G25" s="49"/>
      <c r="H25" s="49"/>
      <c r="I25" s="49"/>
      <c r="J25" s="50"/>
    </row>
    <row r="26" spans="1:12">
      <c r="B26" s="48"/>
      <c r="C26" s="49"/>
      <c r="D26" s="49"/>
      <c r="E26" s="49"/>
      <c r="F26" s="49"/>
      <c r="G26" s="49"/>
      <c r="H26" s="49"/>
      <c r="I26" s="49"/>
      <c r="J26" s="50"/>
    </row>
    <row r="27" spans="1:12">
      <c r="B27" s="48"/>
      <c r="C27" s="49"/>
      <c r="D27" s="49"/>
      <c r="E27" s="49"/>
      <c r="F27" s="49"/>
      <c r="G27" s="49"/>
      <c r="H27" s="49"/>
      <c r="I27" s="49"/>
      <c r="J27" s="50"/>
    </row>
    <row r="28" spans="1:12">
      <c r="B28" s="48"/>
      <c r="C28" s="49"/>
      <c r="D28" s="49"/>
      <c r="E28" s="49"/>
      <c r="F28" s="49"/>
      <c r="G28" s="49"/>
      <c r="H28" s="49"/>
      <c r="I28" s="49"/>
      <c r="J28" s="50"/>
    </row>
    <row r="29" spans="1:12">
      <c r="B29" s="48"/>
      <c r="C29" s="49"/>
      <c r="D29" s="49"/>
      <c r="E29" s="49"/>
      <c r="F29" s="49"/>
      <c r="G29" s="49"/>
      <c r="H29" s="49"/>
      <c r="I29" s="49"/>
      <c r="J29" s="50"/>
    </row>
    <row r="30" spans="1:12">
      <c r="B30" s="48"/>
      <c r="C30" s="49"/>
      <c r="D30" s="49"/>
      <c r="E30" s="49"/>
      <c r="F30" s="49"/>
      <c r="G30" s="49"/>
      <c r="H30" s="49"/>
      <c r="I30" s="49"/>
      <c r="J30" s="50"/>
    </row>
    <row r="31" spans="1:12">
      <c r="B31" s="48"/>
      <c r="C31" s="49"/>
      <c r="D31" s="49"/>
      <c r="E31" s="49"/>
      <c r="F31" s="49"/>
      <c r="G31" s="49"/>
      <c r="H31" s="49"/>
      <c r="I31" s="49"/>
      <c r="J31" s="50"/>
    </row>
    <row r="32" spans="1:12">
      <c r="B32" s="48"/>
      <c r="C32" s="49"/>
      <c r="D32" s="49"/>
      <c r="E32" s="49"/>
      <c r="F32" s="49"/>
      <c r="G32" s="49"/>
      <c r="H32" s="49"/>
      <c r="I32" s="49"/>
      <c r="J32" s="50"/>
    </row>
    <row r="33" spans="2:10">
      <c r="B33" s="48"/>
      <c r="C33" s="68" t="s">
        <v>1141</v>
      </c>
      <c r="D33" s="49"/>
      <c r="E33" s="49"/>
      <c r="F33" s="49"/>
      <c r="G33" s="49"/>
      <c r="H33" s="49"/>
      <c r="I33" s="49"/>
      <c r="J33" s="50"/>
    </row>
    <row r="34" spans="2:10" ht="8" customHeight="1">
      <c r="B34" s="48"/>
      <c r="C34" s="49"/>
      <c r="D34" s="49"/>
      <c r="E34" s="49"/>
      <c r="F34" s="49"/>
      <c r="G34" s="49"/>
      <c r="H34" s="49"/>
      <c r="I34" s="49"/>
      <c r="J34" s="50"/>
    </row>
    <row r="35" spans="2:10">
      <c r="B35" s="48"/>
      <c r="C35" s="520" t="s">
        <v>1255</v>
      </c>
      <c r="D35" s="520"/>
      <c r="E35" s="520"/>
      <c r="F35" s="521"/>
      <c r="G35" s="518"/>
      <c r="H35" s="519"/>
      <c r="I35" s="274"/>
      <c r="J35" s="50"/>
    </row>
    <row r="36" spans="2:10" ht="4" customHeight="1">
      <c r="B36" s="48"/>
      <c r="C36" s="49"/>
      <c r="D36" s="49"/>
      <c r="E36" s="49"/>
      <c r="F36" s="49"/>
      <c r="G36" s="49"/>
      <c r="H36" s="49"/>
      <c r="I36" s="275"/>
      <c r="J36" s="50"/>
    </row>
    <row r="37" spans="2:10">
      <c r="B37" s="48"/>
      <c r="C37" s="520" t="s">
        <v>1235</v>
      </c>
      <c r="D37" s="520"/>
      <c r="E37" s="520"/>
      <c r="F37" s="521"/>
      <c r="G37" s="518"/>
      <c r="H37" s="519"/>
      <c r="I37" s="274"/>
      <c r="J37" s="50"/>
    </row>
    <row r="38" spans="2:10" ht="6" customHeight="1">
      <c r="B38" s="48"/>
      <c r="C38" s="49"/>
      <c r="D38" s="49"/>
      <c r="E38" s="49"/>
      <c r="F38" s="49"/>
      <c r="G38" s="49"/>
      <c r="H38" s="49"/>
      <c r="I38" s="275"/>
      <c r="J38" s="50"/>
    </row>
    <row r="39" spans="2:10">
      <c r="B39" s="48"/>
      <c r="C39" s="527" t="s">
        <v>1256</v>
      </c>
      <c r="D39" s="527"/>
      <c r="E39" s="527"/>
      <c r="F39" s="49"/>
      <c r="G39" s="528"/>
      <c r="H39" s="529"/>
      <c r="I39" s="276"/>
      <c r="J39" s="50"/>
    </row>
    <row r="40" spans="2:10" ht="37" customHeight="1">
      <c r="B40" s="48"/>
      <c r="C40" s="527"/>
      <c r="D40" s="527"/>
      <c r="E40" s="527"/>
      <c r="F40" s="49"/>
      <c r="G40" s="530"/>
      <c r="H40" s="531"/>
      <c r="I40" s="276"/>
      <c r="J40" s="50"/>
    </row>
    <row r="41" spans="2:10" ht="7" customHeight="1">
      <c r="B41" s="48"/>
      <c r="C41" s="49"/>
      <c r="D41" s="49"/>
      <c r="E41" s="49"/>
      <c r="F41" s="49"/>
      <c r="G41" s="49"/>
      <c r="H41" s="49"/>
      <c r="I41" s="275"/>
      <c r="J41" s="50"/>
    </row>
    <row r="42" spans="2:10" ht="4" customHeight="1">
      <c r="B42" s="48"/>
      <c r="C42" s="532" t="s">
        <v>1068</v>
      </c>
      <c r="D42" s="532"/>
      <c r="E42" s="532"/>
      <c r="F42" s="49"/>
      <c r="G42" s="49"/>
      <c r="H42" s="49"/>
      <c r="I42" s="275"/>
      <c r="J42" s="50"/>
    </row>
    <row r="43" spans="2:10">
      <c r="B43" s="48"/>
      <c r="C43" s="532"/>
      <c r="D43" s="532"/>
      <c r="E43" s="532"/>
      <c r="F43" s="49"/>
      <c r="G43" s="533"/>
      <c r="H43" s="534"/>
      <c r="I43" s="277"/>
      <c r="J43" s="50"/>
    </row>
    <row r="44" spans="2:10">
      <c r="B44" s="48"/>
      <c r="C44" s="532"/>
      <c r="D44" s="532"/>
      <c r="E44" s="532"/>
      <c r="F44" s="49"/>
      <c r="G44" s="49"/>
      <c r="H44" s="49"/>
      <c r="I44" s="275"/>
      <c r="J44" s="50"/>
    </row>
    <row r="45" spans="2:10" ht="4" customHeight="1">
      <c r="B45" s="48"/>
      <c r="C45" s="522" t="s">
        <v>1048</v>
      </c>
      <c r="D45" s="522"/>
      <c r="E45" s="522"/>
      <c r="F45" s="49"/>
      <c r="G45" s="49"/>
      <c r="H45" s="49"/>
      <c r="I45" s="275"/>
      <c r="J45" s="50"/>
    </row>
    <row r="46" spans="2:10">
      <c r="B46" s="48"/>
      <c r="C46" s="522"/>
      <c r="D46" s="522"/>
      <c r="E46" s="522"/>
      <c r="F46" s="49"/>
      <c r="G46" s="523"/>
      <c r="H46" s="524"/>
      <c r="I46" s="278"/>
      <c r="J46" s="50"/>
    </row>
    <row r="47" spans="2:10">
      <c r="B47" s="48"/>
      <c r="C47" s="522"/>
      <c r="D47" s="522"/>
      <c r="E47" s="522"/>
      <c r="F47" s="49"/>
      <c r="G47" s="49"/>
      <c r="H47" s="49"/>
      <c r="I47" s="275"/>
      <c r="J47" s="50"/>
    </row>
    <row r="48" spans="2:10">
      <c r="B48" s="48"/>
      <c r="C48" s="49"/>
      <c r="D48" s="49"/>
      <c r="E48" s="49"/>
      <c r="F48" s="49"/>
      <c r="G48" s="49"/>
      <c r="H48" s="49"/>
      <c r="I48" s="275"/>
      <c r="J48" s="50"/>
    </row>
    <row r="49" spans="1:10">
      <c r="B49" s="48"/>
      <c r="C49" s="69" t="s">
        <v>1069</v>
      </c>
      <c r="D49" s="49"/>
      <c r="E49" s="49"/>
      <c r="F49" s="49"/>
      <c r="G49" s="523"/>
      <c r="H49" s="524"/>
      <c r="I49" s="278"/>
      <c r="J49" s="50"/>
    </row>
    <row r="50" spans="1:10">
      <c r="B50" s="48"/>
      <c r="C50" s="49"/>
      <c r="D50" s="49"/>
      <c r="E50" s="49"/>
      <c r="F50" s="49"/>
      <c r="G50" s="49"/>
      <c r="H50" s="49"/>
      <c r="I50" s="49"/>
      <c r="J50" s="50"/>
    </row>
    <row r="51" spans="1:10">
      <c r="B51" s="48"/>
      <c r="C51" s="49"/>
      <c r="D51" s="49"/>
      <c r="E51" s="49"/>
      <c r="F51" s="49"/>
      <c r="G51" s="49"/>
      <c r="H51" s="49"/>
      <c r="I51" s="49"/>
      <c r="J51" s="50"/>
    </row>
    <row r="52" spans="1:10">
      <c r="B52" s="48"/>
      <c r="C52" s="49"/>
      <c r="D52" s="49"/>
      <c r="E52" s="70" t="s">
        <v>1046</v>
      </c>
      <c r="F52" s="49"/>
      <c r="G52" s="525" t="str">
        <f>IF(G49&lt;&gt;"",G49/G46,"")</f>
        <v/>
      </c>
      <c r="H52" s="526"/>
      <c r="I52" s="71"/>
      <c r="J52" s="50"/>
    </row>
    <row r="53" spans="1:10">
      <c r="B53" s="48"/>
      <c r="C53" s="49"/>
      <c r="D53" s="49"/>
      <c r="E53" s="70"/>
      <c r="F53" s="49"/>
      <c r="G53" s="71"/>
      <c r="H53" s="71"/>
      <c r="I53" s="71"/>
      <c r="J53" s="50"/>
    </row>
    <row r="54" spans="1:10">
      <c r="B54" s="48"/>
      <c r="C54" s="49" t="s">
        <v>1096</v>
      </c>
      <c r="D54" s="49"/>
      <c r="E54" s="49"/>
      <c r="F54" s="49"/>
      <c r="G54" s="84"/>
      <c r="H54" s="49"/>
      <c r="I54" s="49"/>
      <c r="J54" s="50"/>
    </row>
    <row r="55" spans="1:10" ht="5" customHeight="1">
      <c r="B55" s="48"/>
      <c r="C55" s="49"/>
      <c r="D55" s="49"/>
      <c r="E55" s="49"/>
      <c r="F55" s="49"/>
      <c r="G55" s="49"/>
      <c r="H55" s="49"/>
      <c r="I55" s="49"/>
      <c r="J55" s="50"/>
    </row>
    <row r="56" spans="1:10" ht="4" customHeight="1">
      <c r="A56" s="72"/>
      <c r="B56" s="48"/>
      <c r="C56" s="49"/>
      <c r="D56" s="49"/>
      <c r="E56" s="49"/>
      <c r="F56" s="49"/>
      <c r="G56" s="49"/>
      <c r="H56" s="49"/>
      <c r="I56" s="49"/>
      <c r="J56" s="50"/>
    </row>
    <row r="57" spans="1:10" ht="16" customHeight="1">
      <c r="B57" s="48"/>
      <c r="C57" s="535" t="s">
        <v>1236</v>
      </c>
      <c r="D57" s="535"/>
      <c r="E57" s="535"/>
      <c r="F57" s="535"/>
      <c r="G57" s="535"/>
      <c r="H57" s="535"/>
      <c r="I57" s="49"/>
      <c r="J57" s="50"/>
    </row>
    <row r="58" spans="1:10">
      <c r="B58" s="48"/>
      <c r="C58" s="535"/>
      <c r="D58" s="535"/>
      <c r="E58" s="535"/>
      <c r="F58" s="535"/>
      <c r="G58" s="535"/>
      <c r="H58" s="535"/>
      <c r="I58" s="49"/>
      <c r="J58" s="50"/>
    </row>
    <row r="59" spans="1:10">
      <c r="B59" s="48"/>
      <c r="C59" s="68"/>
      <c r="D59" s="49"/>
      <c r="E59" s="49"/>
      <c r="F59" s="49"/>
      <c r="G59" s="49"/>
      <c r="H59" s="49"/>
      <c r="I59" s="49"/>
      <c r="J59" s="50"/>
    </row>
    <row r="60" spans="1:10">
      <c r="B60" s="48"/>
      <c r="C60" s="73" t="s">
        <v>1117</v>
      </c>
      <c r="D60" s="73"/>
      <c r="E60" s="74" t="s">
        <v>1016</v>
      </c>
      <c r="F60" s="74" t="s">
        <v>1021</v>
      </c>
      <c r="G60" s="74" t="s">
        <v>1037</v>
      </c>
      <c r="H60" s="49"/>
      <c r="I60" s="49"/>
      <c r="J60" s="50"/>
    </row>
    <row r="61" spans="1:10">
      <c r="B61" s="48"/>
      <c r="C61" s="75" t="s">
        <v>1047</v>
      </c>
      <c r="D61" s="75"/>
      <c r="E61" s="76" t="str">
        <f>G52</f>
        <v/>
      </c>
      <c r="F61" s="77">
        <f>IF(E61&lt;=0.15,4,IF(AND(E61&gt;0.15,E61&lt;0.3),2,IF(E61&gt;=0.3,0,0)))</f>
        <v>0</v>
      </c>
      <c r="G61" s="77">
        <v>4</v>
      </c>
      <c r="H61" s="49"/>
      <c r="I61" s="49"/>
      <c r="J61" s="78"/>
    </row>
    <row r="62" spans="1:10">
      <c r="B62" s="48"/>
      <c r="C62" s="454"/>
      <c r="D62" s="454"/>
      <c r="E62" s="455"/>
      <c r="F62" s="456"/>
      <c r="G62" s="456"/>
      <c r="H62" s="49"/>
      <c r="I62" s="49"/>
      <c r="J62" s="78"/>
    </row>
    <row r="63" spans="1:10">
      <c r="B63" s="48"/>
      <c r="C63" s="451" t="s">
        <v>1341</v>
      </c>
      <c r="D63" s="450"/>
      <c r="E63" s="452" t="s">
        <v>1016</v>
      </c>
      <c r="F63" s="453" t="s">
        <v>1021</v>
      </c>
      <c r="G63" s="453" t="s">
        <v>1037</v>
      </c>
      <c r="H63" s="49"/>
      <c r="I63" s="49"/>
      <c r="J63" s="78"/>
    </row>
    <row r="64" spans="1:10">
      <c r="B64" s="48"/>
      <c r="C64" s="79" t="s">
        <v>1065</v>
      </c>
      <c r="D64" s="75"/>
      <c r="E64" s="80" t="str">
        <f>IF(G54&lt;&gt;"",G54,"")</f>
        <v/>
      </c>
      <c r="F64" s="77">
        <f>IF(G54="Yes",2,0)</f>
        <v>0</v>
      </c>
      <c r="G64" s="77">
        <v>2</v>
      </c>
      <c r="H64" s="49"/>
      <c r="I64" s="49"/>
      <c r="J64" s="78"/>
    </row>
    <row r="65" spans="2:10">
      <c r="B65" s="48"/>
      <c r="C65" s="49"/>
      <c r="D65" s="49"/>
      <c r="E65" s="49"/>
      <c r="F65" s="49"/>
      <c r="G65" s="49"/>
      <c r="H65" s="49"/>
      <c r="I65" s="49"/>
      <c r="J65" s="78"/>
    </row>
    <row r="66" spans="2:10">
      <c r="B66" s="48"/>
      <c r="C66" s="516" t="s">
        <v>1239</v>
      </c>
      <c r="D66" s="517"/>
      <c r="E66" s="517"/>
      <c r="F66" s="517"/>
      <c r="G66" s="517"/>
      <c r="H66" s="517"/>
      <c r="I66" s="517"/>
      <c r="J66" s="50"/>
    </row>
    <row r="67" spans="2:10">
      <c r="B67" s="48"/>
      <c r="C67" s="49"/>
      <c r="D67" s="49"/>
      <c r="E67" s="49"/>
      <c r="F67" s="49"/>
      <c r="G67" s="49"/>
      <c r="H67" s="49"/>
      <c r="I67" s="49"/>
      <c r="J67" s="50"/>
    </row>
    <row r="68" spans="2:10">
      <c r="B68" s="48"/>
      <c r="C68" s="49"/>
      <c r="D68" s="49"/>
      <c r="E68" s="49"/>
      <c r="F68" s="49"/>
      <c r="G68" s="49"/>
      <c r="H68" s="49"/>
      <c r="I68" s="49"/>
      <c r="J68" s="50"/>
    </row>
    <row r="69" spans="2:10">
      <c r="B69" s="48"/>
      <c r="C69" s="49"/>
      <c r="D69" s="49"/>
      <c r="E69" s="49"/>
      <c r="F69" s="49"/>
      <c r="G69" s="49"/>
      <c r="H69" s="49"/>
      <c r="I69" s="49"/>
      <c r="J69" s="50"/>
    </row>
    <row r="70" spans="2:10">
      <c r="B70" s="48"/>
      <c r="C70" s="49"/>
      <c r="D70" s="49"/>
      <c r="E70" s="49"/>
      <c r="F70" s="49"/>
      <c r="G70" s="49"/>
      <c r="H70" s="49"/>
      <c r="I70" s="49"/>
      <c r="J70" s="50"/>
    </row>
    <row r="71" spans="2:10">
      <c r="B71" s="48"/>
      <c r="C71" s="49"/>
      <c r="D71" s="49"/>
      <c r="E71" s="49"/>
      <c r="F71" s="49"/>
      <c r="G71" s="49"/>
      <c r="H71" s="49"/>
      <c r="I71" s="49"/>
      <c r="J71" s="50"/>
    </row>
    <row r="72" spans="2:10">
      <c r="B72" s="48"/>
      <c r="C72" s="49"/>
      <c r="D72" s="49"/>
      <c r="E72" s="49"/>
      <c r="F72" s="49"/>
      <c r="G72" s="49"/>
      <c r="H72" s="49"/>
      <c r="I72" s="49"/>
      <c r="J72" s="50"/>
    </row>
    <row r="73" spans="2:10">
      <c r="B73" s="48"/>
      <c r="C73" s="49"/>
      <c r="D73" s="49"/>
      <c r="E73" s="49"/>
      <c r="F73" s="49"/>
      <c r="G73" s="49"/>
      <c r="H73" s="49"/>
      <c r="I73" s="49"/>
      <c r="J73" s="50"/>
    </row>
    <row r="74" spans="2:10">
      <c r="B74" s="48"/>
      <c r="C74" s="49"/>
      <c r="D74" s="49"/>
      <c r="E74" s="49"/>
      <c r="F74" s="49"/>
      <c r="G74" s="49"/>
      <c r="H74" s="49"/>
      <c r="I74" s="49"/>
      <c r="J74" s="50"/>
    </row>
    <row r="75" spans="2:10">
      <c r="B75" s="48"/>
      <c r="C75" s="49"/>
      <c r="D75" s="49"/>
      <c r="E75" s="49"/>
      <c r="F75" s="49"/>
      <c r="G75" s="49"/>
      <c r="H75" s="49"/>
      <c r="I75" s="49"/>
      <c r="J75" s="50"/>
    </row>
    <row r="76" spans="2:10">
      <c r="B76" s="48"/>
      <c r="C76" s="49"/>
      <c r="D76" s="49"/>
      <c r="E76" s="49"/>
      <c r="F76" s="49"/>
      <c r="G76" s="49"/>
      <c r="H76" s="49"/>
      <c r="I76" s="49"/>
      <c r="J76" s="50"/>
    </row>
    <row r="77" spans="2:10">
      <c r="B77" s="48"/>
      <c r="C77" s="49"/>
      <c r="D77" s="49"/>
      <c r="E77" s="49"/>
      <c r="F77" s="49"/>
      <c r="G77" s="49"/>
      <c r="H77" s="49"/>
      <c r="I77" s="49"/>
      <c r="J77" s="50"/>
    </row>
    <row r="78" spans="2:10">
      <c r="B78" s="48"/>
      <c r="C78" s="49"/>
      <c r="D78" s="49"/>
      <c r="E78" s="49"/>
      <c r="F78" s="49"/>
      <c r="G78" s="49"/>
      <c r="H78" s="49"/>
      <c r="I78" s="49"/>
      <c r="J78" s="50"/>
    </row>
    <row r="79" spans="2:10" ht="16" thickBot="1">
      <c r="B79" s="51"/>
      <c r="C79" s="52"/>
      <c r="D79" s="52"/>
      <c r="E79" s="52"/>
      <c r="F79" s="52"/>
      <c r="G79" s="52"/>
      <c r="H79" s="52"/>
      <c r="I79" s="52"/>
      <c r="J79" s="53"/>
    </row>
    <row r="119" spans="3:9">
      <c r="H119" s="81"/>
      <c r="I119" s="81"/>
    </row>
    <row r="120" spans="3:9">
      <c r="C120" s="82"/>
      <c r="D120" s="82"/>
      <c r="E120" s="82"/>
      <c r="F120" s="81"/>
      <c r="G120" s="81"/>
      <c r="H120" s="81"/>
      <c r="I120" s="81"/>
    </row>
    <row r="121" spans="3:9">
      <c r="C121" s="83"/>
      <c r="D121" s="82"/>
      <c r="E121" s="82"/>
      <c r="F121" s="82"/>
      <c r="G121" s="81"/>
      <c r="H121" s="81"/>
      <c r="I121" s="81"/>
    </row>
    <row r="122" spans="3:9">
      <c r="C122" s="83"/>
      <c r="D122" s="82"/>
      <c r="E122" s="82"/>
      <c r="F122" s="82"/>
      <c r="G122" s="81"/>
      <c r="H122" s="81"/>
      <c r="I122" s="81"/>
    </row>
    <row r="123" spans="3:9">
      <c r="C123" s="83"/>
      <c r="D123" s="82"/>
      <c r="E123" s="82"/>
      <c r="F123" s="82"/>
      <c r="G123" s="81"/>
    </row>
    <row r="124" spans="3:9">
      <c r="C124" s="83"/>
      <c r="D124" s="82"/>
      <c r="E124" s="82"/>
      <c r="F124" s="82"/>
      <c r="G124" s="81"/>
    </row>
    <row r="125" spans="3:9">
      <c r="C125" s="83"/>
      <c r="D125" s="82"/>
      <c r="E125" s="82"/>
    </row>
    <row r="131" spans="5:10">
      <c r="H131" s="81"/>
      <c r="I131" s="81"/>
    </row>
    <row r="132" spans="5:10">
      <c r="H132" s="82"/>
      <c r="I132" s="82"/>
    </row>
    <row r="133" spans="5:10">
      <c r="E133" s="82"/>
      <c r="F133" s="81"/>
      <c r="G133" s="82"/>
      <c r="H133" s="81"/>
      <c r="I133" s="81"/>
    </row>
    <row r="134" spans="5:10">
      <c r="E134" s="83"/>
      <c r="F134" s="82"/>
      <c r="G134" s="82"/>
      <c r="H134" s="82"/>
      <c r="I134" s="82"/>
      <c r="J134" s="81"/>
    </row>
    <row r="135" spans="5:10">
      <c r="E135" s="83"/>
      <c r="F135" s="82"/>
      <c r="G135" s="82"/>
      <c r="H135" s="81"/>
      <c r="I135" s="81"/>
      <c r="J135" s="81"/>
    </row>
    <row r="136" spans="5:10">
      <c r="E136" s="83"/>
      <c r="F136" s="82"/>
      <c r="G136" s="82"/>
      <c r="J136" s="81"/>
    </row>
    <row r="137" spans="5:10">
      <c r="E137" s="83"/>
      <c r="F137" s="82"/>
      <c r="G137" s="82"/>
      <c r="J137" s="81"/>
    </row>
    <row r="138" spans="5:10">
      <c r="E138" s="83"/>
      <c r="F138" s="82"/>
      <c r="G138" s="82"/>
    </row>
  </sheetData>
  <sheetProtection algorithmName="SHA-512" hashValue="3oz/rgPQat67LvmQA4hTq3awPu9C/3F980MF9T7yMEOX0sR/HvHva1tKYsKtTPzQ3WLgNWLPO/pbb8ZorOzB9Q==" saltValue="xtM0PNZl/WPEUCgoxbs2NA==" spinCount="100000" sheet="1" objects="1" scenarios="1"/>
  <mergeCells count="17">
    <mergeCell ref="C3:I3"/>
    <mergeCell ref="C5:H5"/>
    <mergeCell ref="C7:H7"/>
    <mergeCell ref="C66:I66"/>
    <mergeCell ref="G35:H35"/>
    <mergeCell ref="C35:F35"/>
    <mergeCell ref="C45:E47"/>
    <mergeCell ref="G46:H46"/>
    <mergeCell ref="G49:H49"/>
    <mergeCell ref="G37:H37"/>
    <mergeCell ref="G52:H52"/>
    <mergeCell ref="C39:E40"/>
    <mergeCell ref="G39:H40"/>
    <mergeCell ref="C42:E44"/>
    <mergeCell ref="G43:H43"/>
    <mergeCell ref="C37:F37"/>
    <mergeCell ref="C57:H58"/>
  </mergeCells>
  <conditionalFormatting sqref="C57:H58">
    <cfRule type="expression" dxfId="41" priority="1">
      <formula>$G$54="Yes"</formula>
    </cfRule>
  </conditionalFormatting>
  <dataValidations count="2">
    <dataValidation type="list" allowBlank="1" showInputMessage="1" showErrorMessage="1" sqref="G35:I35" xr:uid="{7EBAAB95-2800-F043-A175-014BA73BCF12}">
      <formula1>"County, CBSA"</formula1>
    </dataValidation>
    <dataValidation type="list" allowBlank="1" showInputMessage="1" showErrorMessage="1" sqref="G54" xr:uid="{8692ADEC-3603-6C4C-B1B3-391C8E97C01A}">
      <formula1>"Yes,No"</formula1>
    </dataValidation>
  </dataValidations>
  <pageMargins left="0.25" right="0.25" top="0.75" bottom="0.75" header="0.3" footer="0.3"/>
  <pageSetup scale="90" fitToHeight="0" orientation="landscape" r:id="rId1"/>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F105A-AD57-494B-A3C4-7397ABC714E4}">
  <sheetPr>
    <pageSetUpPr fitToPage="1"/>
  </sheetPr>
  <dimension ref="B1:H81"/>
  <sheetViews>
    <sheetView showGridLines="0" zoomScaleNormal="100" zoomScaleSheetLayoutView="84" workbookViewId="0">
      <selection activeCell="C3" sqref="C3:F3"/>
    </sheetView>
  </sheetViews>
  <sheetFormatPr defaultColWidth="11" defaultRowHeight="15.5"/>
  <cols>
    <col min="1" max="1" width="1" style="25" customWidth="1"/>
    <col min="2" max="2" width="1.83203125" style="25" customWidth="1"/>
    <col min="3" max="3" width="84" style="25" customWidth="1"/>
    <col min="4" max="4" width="29.6640625" style="25" customWidth="1"/>
    <col min="5" max="5" width="14.6640625" style="25" customWidth="1"/>
    <col min="6" max="6" width="11.5" style="25" customWidth="1"/>
    <col min="7" max="7" width="1.83203125" style="25" customWidth="1"/>
    <col min="8" max="8" width="59.83203125" style="25" customWidth="1"/>
    <col min="9" max="16384" width="11" style="25"/>
  </cols>
  <sheetData>
    <row r="1" spans="2:8" ht="4" customHeight="1" thickBot="1"/>
    <row r="2" spans="2:8" ht="8" customHeight="1">
      <c r="B2" s="338"/>
      <c r="C2" s="85"/>
      <c r="D2" s="85"/>
      <c r="E2" s="85"/>
      <c r="F2" s="85"/>
      <c r="G2" s="86"/>
    </row>
    <row r="3" spans="2:8" ht="19" customHeight="1">
      <c r="B3" s="342"/>
      <c r="C3" s="543" t="s">
        <v>1136</v>
      </c>
      <c r="D3" s="543"/>
      <c r="E3" s="543"/>
      <c r="F3" s="543"/>
      <c r="G3" s="279"/>
      <c r="H3" s="87"/>
    </row>
    <row r="4" spans="2:8">
      <c r="B4" s="339"/>
      <c r="C4" s="88"/>
      <c r="D4" s="88"/>
      <c r="E4" s="88"/>
      <c r="F4" s="88"/>
      <c r="G4" s="89"/>
    </row>
    <row r="5" spans="2:8">
      <c r="B5" s="340"/>
      <c r="C5" s="54" t="str">
        <f>IF(Instructions!G5="","Enter Project Name on Instructions Tab",CONCATENATE("Project Name: ",Instructions!G5))</f>
        <v>Enter Project Name on Instructions Tab</v>
      </c>
      <c r="D5" s="54"/>
      <c r="E5" s="54"/>
      <c r="F5" s="54"/>
      <c r="G5" s="91"/>
    </row>
    <row r="6" spans="2:8" ht="6" customHeight="1">
      <c r="B6" s="340"/>
      <c r="C6" s="54"/>
      <c r="D6" s="54"/>
      <c r="E6" s="54"/>
      <c r="F6" s="54"/>
      <c r="G6" s="91"/>
    </row>
    <row r="7" spans="2:8">
      <c r="B7" s="340"/>
      <c r="C7" s="54" t="str">
        <f>IF(Instructions!$G$7="","Enter Project Sponsor on Instructions Tab",CONCATENATE("Project Sponsor: ",Instructions!$G$7))</f>
        <v>Enter Project Sponsor on Instructions Tab</v>
      </c>
      <c r="D7" s="54"/>
      <c r="E7" s="54"/>
      <c r="F7" s="54"/>
      <c r="G7" s="91"/>
    </row>
    <row r="8" spans="2:8">
      <c r="B8" s="340"/>
      <c r="C8" s="54"/>
      <c r="D8" s="54"/>
      <c r="E8" s="54"/>
      <c r="F8" s="54"/>
      <c r="G8" s="91"/>
    </row>
    <row r="9" spans="2:8">
      <c r="B9" s="340"/>
      <c r="C9" s="54"/>
      <c r="D9" s="54"/>
      <c r="E9" s="54"/>
      <c r="F9" s="54"/>
      <c r="G9" s="91"/>
    </row>
    <row r="10" spans="2:8">
      <c r="B10" s="340"/>
      <c r="C10" s="54"/>
      <c r="D10" s="54"/>
      <c r="E10" s="54"/>
      <c r="F10" s="54"/>
      <c r="G10" s="91"/>
    </row>
    <row r="11" spans="2:8">
      <c r="B11" s="340"/>
      <c r="C11" s="54"/>
      <c r="D11" s="54"/>
      <c r="E11" s="54"/>
      <c r="F11" s="54"/>
      <c r="G11" s="91"/>
    </row>
    <row r="12" spans="2:8">
      <c r="B12" s="340"/>
      <c r="C12" s="54"/>
      <c r="D12" s="54"/>
      <c r="E12" s="54"/>
      <c r="F12" s="54"/>
      <c r="G12" s="91"/>
    </row>
    <row r="13" spans="2:8">
      <c r="B13" s="340"/>
      <c r="C13" s="54"/>
      <c r="D13" s="54"/>
      <c r="E13" s="54"/>
      <c r="F13" s="54"/>
      <c r="G13" s="91"/>
    </row>
    <row r="14" spans="2:8">
      <c r="B14" s="340"/>
      <c r="C14" s="54"/>
      <c r="D14" s="54"/>
      <c r="E14" s="54"/>
      <c r="F14" s="54"/>
      <c r="G14" s="91"/>
    </row>
    <row r="15" spans="2:8">
      <c r="B15" s="340"/>
      <c r="C15" s="54"/>
      <c r="D15" s="54"/>
      <c r="E15" s="54"/>
      <c r="F15" s="54"/>
      <c r="G15" s="91"/>
    </row>
    <row r="16" spans="2:8">
      <c r="B16" s="340"/>
      <c r="C16" s="54"/>
      <c r="D16" s="54"/>
      <c r="E16" s="54"/>
      <c r="F16" s="54"/>
      <c r="G16" s="91"/>
    </row>
    <row r="17" spans="2:7">
      <c r="B17" s="340"/>
      <c r="C17" s="54"/>
      <c r="D17" s="54"/>
      <c r="E17" s="54"/>
      <c r="F17" s="54"/>
      <c r="G17" s="91"/>
    </row>
    <row r="18" spans="2:7">
      <c r="B18" s="340"/>
      <c r="C18" s="54"/>
      <c r="D18" s="54"/>
      <c r="E18" s="54"/>
      <c r="F18" s="54"/>
      <c r="G18" s="91"/>
    </row>
    <row r="19" spans="2:7">
      <c r="B19" s="340"/>
      <c r="C19" s="54"/>
      <c r="D19" s="54"/>
      <c r="E19" s="54"/>
      <c r="F19" s="54"/>
      <c r="G19" s="91"/>
    </row>
    <row r="20" spans="2:7">
      <c r="B20" s="340"/>
      <c r="C20" s="54"/>
      <c r="D20" s="54"/>
      <c r="E20" s="54"/>
      <c r="F20" s="54"/>
      <c r="G20" s="91"/>
    </row>
    <row r="21" spans="2:7">
      <c r="B21" s="340"/>
      <c r="C21" s="92"/>
      <c r="D21" s="54"/>
      <c r="E21" s="54"/>
      <c r="F21" s="54"/>
      <c r="G21" s="91"/>
    </row>
    <row r="22" spans="2:7">
      <c r="B22" s="340"/>
      <c r="C22" s="54"/>
      <c r="D22" s="54"/>
      <c r="E22" s="54"/>
      <c r="F22" s="54"/>
      <c r="G22" s="91"/>
    </row>
    <row r="23" spans="2:7" ht="7" customHeight="1">
      <c r="B23" s="340"/>
      <c r="C23" s="54"/>
      <c r="D23" s="54"/>
      <c r="E23" s="54"/>
      <c r="F23" s="54"/>
      <c r="G23" s="91"/>
    </row>
    <row r="24" spans="2:7">
      <c r="B24" s="340"/>
      <c r="C24" s="93" t="s">
        <v>1027</v>
      </c>
      <c r="D24" s="94"/>
      <c r="E24" s="95"/>
      <c r="F24" s="95"/>
      <c r="G24" s="281"/>
    </row>
    <row r="25" spans="2:7" ht="9" customHeight="1">
      <c r="B25" s="340"/>
      <c r="C25" s="54"/>
      <c r="D25" s="54"/>
      <c r="E25" s="54"/>
      <c r="F25" s="54"/>
      <c r="G25" s="91"/>
    </row>
    <row r="26" spans="2:7">
      <c r="B26" s="340"/>
      <c r="C26" s="54" t="s">
        <v>1054</v>
      </c>
      <c r="D26" s="311"/>
      <c r="E26" s="282"/>
      <c r="F26" s="54"/>
      <c r="G26" s="91"/>
    </row>
    <row r="27" spans="2:7" ht="8" customHeight="1">
      <c r="B27" s="340"/>
      <c r="C27" s="54"/>
      <c r="D27" s="54"/>
      <c r="E27" s="54"/>
      <c r="F27" s="54"/>
      <c r="G27" s="91"/>
    </row>
    <row r="28" spans="2:7">
      <c r="B28" s="340"/>
      <c r="C28" s="54" t="s">
        <v>1053</v>
      </c>
      <c r="D28" s="311"/>
      <c r="E28" s="282"/>
      <c r="F28" s="54"/>
      <c r="G28" s="91"/>
    </row>
    <row r="29" spans="2:7" ht="11" customHeight="1">
      <c r="B29" s="340"/>
      <c r="C29" s="54"/>
      <c r="D29" s="54"/>
      <c r="E29" s="54"/>
      <c r="F29" s="54"/>
      <c r="G29" s="91"/>
    </row>
    <row r="30" spans="2:7">
      <c r="B30" s="340"/>
      <c r="C30" s="54" t="s">
        <v>1267</v>
      </c>
      <c r="D30" s="312"/>
      <c r="E30" s="96">
        <f>IF(D30="0 to 1",0,IF(D30="2 to 4",4,IF(D30="5+",6,0)))</f>
        <v>0</v>
      </c>
      <c r="F30" s="96">
        <f>IF(D30="0 to 1",0,IF(D30="2 to 4",2,IF(D30="5+",4,0)))</f>
        <v>0</v>
      </c>
      <c r="G30" s="91"/>
    </row>
    <row r="31" spans="2:7">
      <c r="B31" s="340"/>
      <c r="C31" s="266" t="s">
        <v>1115</v>
      </c>
      <c r="D31" s="54"/>
      <c r="E31" s="96"/>
      <c r="F31" s="96"/>
      <c r="G31" s="91"/>
    </row>
    <row r="32" spans="2:7" ht="4" customHeight="1">
      <c r="B32" s="341"/>
      <c r="C32" s="267"/>
      <c r="D32" s="54"/>
      <c r="E32" s="159"/>
      <c r="F32" s="159"/>
      <c r="G32" s="97"/>
    </row>
    <row r="33" spans="2:7">
      <c r="B33" s="340"/>
      <c r="C33" s="268" t="s">
        <v>1333</v>
      </c>
      <c r="D33" s="49"/>
      <c r="E33" s="96"/>
      <c r="F33" s="96"/>
      <c r="G33" s="91"/>
    </row>
    <row r="34" spans="2:7" ht="4" customHeight="1">
      <c r="B34" s="340"/>
      <c r="C34" s="269"/>
      <c r="D34" s="49"/>
      <c r="E34" s="96"/>
      <c r="F34" s="96"/>
      <c r="G34" s="91"/>
    </row>
    <row r="35" spans="2:7">
      <c r="B35" s="340"/>
      <c r="C35" s="270" t="s">
        <v>1334</v>
      </c>
      <c r="D35" s="54"/>
      <c r="E35" s="96"/>
      <c r="F35" s="96"/>
      <c r="G35" s="91"/>
    </row>
    <row r="36" spans="2:7" ht="4" customHeight="1">
      <c r="B36" s="340"/>
      <c r="C36" s="269"/>
      <c r="D36" s="54"/>
      <c r="E36" s="96"/>
      <c r="F36" s="96"/>
      <c r="G36" s="91"/>
    </row>
    <row r="37" spans="2:7">
      <c r="B37" s="340"/>
      <c r="C37" s="270" t="s">
        <v>1335</v>
      </c>
      <c r="D37" s="54"/>
      <c r="E37" s="96"/>
      <c r="F37" s="96"/>
      <c r="G37" s="91"/>
    </row>
    <row r="38" spans="2:7" ht="5" customHeight="1">
      <c r="B38" s="340"/>
      <c r="C38" s="269"/>
      <c r="D38" s="54"/>
      <c r="E38" s="96"/>
      <c r="F38" s="96"/>
      <c r="G38" s="91"/>
    </row>
    <row r="39" spans="2:7">
      <c r="B39" s="340"/>
      <c r="C39" s="270" t="s">
        <v>1336</v>
      </c>
      <c r="D39" s="54"/>
      <c r="E39" s="96"/>
      <c r="F39" s="96"/>
      <c r="G39" s="91"/>
    </row>
    <row r="40" spans="2:7" ht="4" customHeight="1">
      <c r="B40" s="340"/>
      <c r="C40" s="269"/>
      <c r="D40" s="54"/>
      <c r="E40" s="96"/>
      <c r="F40" s="96"/>
      <c r="G40" s="91"/>
    </row>
    <row r="41" spans="2:7">
      <c r="B41" s="340"/>
      <c r="C41" s="271" t="s">
        <v>1093</v>
      </c>
      <c r="D41" s="54"/>
      <c r="E41" s="96"/>
      <c r="F41" s="96"/>
      <c r="G41" s="91"/>
    </row>
    <row r="42" spans="2:7" ht="11" customHeight="1">
      <c r="B42" s="340"/>
      <c r="C42" s="60"/>
      <c r="D42" s="54"/>
      <c r="E42" s="96"/>
      <c r="F42" s="96"/>
      <c r="G42" s="91"/>
    </row>
    <row r="43" spans="2:7" ht="4" customHeight="1">
      <c r="B43" s="340"/>
      <c r="C43" s="60"/>
      <c r="D43" s="54"/>
      <c r="E43" s="96"/>
      <c r="F43" s="96"/>
      <c r="G43" s="91"/>
    </row>
    <row r="44" spans="2:7">
      <c r="B44" s="340"/>
      <c r="C44" s="54" t="s">
        <v>1122</v>
      </c>
      <c r="D44" s="313"/>
      <c r="E44" s="96">
        <f>IF(D44="0 to 1",0,IF(D44="2 to 4",2,IF(D44="5+",4,0)))</f>
        <v>0</v>
      </c>
      <c r="F44" s="98"/>
      <c r="G44" s="91"/>
    </row>
    <row r="45" spans="2:7">
      <c r="B45" s="340"/>
      <c r="C45" s="266" t="s">
        <v>1094</v>
      </c>
      <c r="D45" s="272"/>
      <c r="E45" s="96"/>
      <c r="F45" s="98"/>
      <c r="G45" s="91"/>
    </row>
    <row r="46" spans="2:7" ht="4" customHeight="1">
      <c r="B46" s="340"/>
      <c r="C46" s="267"/>
      <c r="D46" s="272"/>
      <c r="E46" s="96"/>
      <c r="F46" s="98"/>
      <c r="G46" s="91"/>
    </row>
    <row r="47" spans="2:7">
      <c r="B47" s="340"/>
      <c r="C47" s="271" t="s">
        <v>1333</v>
      </c>
      <c r="D47" s="272"/>
      <c r="E47" s="96"/>
      <c r="F47" s="98"/>
      <c r="G47" s="91"/>
    </row>
    <row r="48" spans="2:7" ht="5" customHeight="1">
      <c r="B48" s="340"/>
      <c r="C48" s="269"/>
      <c r="D48" s="272"/>
      <c r="E48" s="96"/>
      <c r="F48" s="98"/>
      <c r="G48" s="91"/>
    </row>
    <row r="49" spans="2:7">
      <c r="B49" s="340"/>
      <c r="C49" s="271" t="s">
        <v>1334</v>
      </c>
      <c r="D49" s="272"/>
      <c r="E49" s="96"/>
      <c r="F49" s="98"/>
      <c r="G49" s="91"/>
    </row>
    <row r="50" spans="2:7" ht="4" customHeight="1">
      <c r="B50" s="340"/>
      <c r="C50" s="269"/>
      <c r="D50" s="272"/>
      <c r="E50" s="96"/>
      <c r="F50" s="98"/>
      <c r="G50" s="91"/>
    </row>
    <row r="51" spans="2:7">
      <c r="B51" s="340"/>
      <c r="C51" s="271" t="s">
        <v>1335</v>
      </c>
      <c r="D51" s="272"/>
      <c r="E51" s="96"/>
      <c r="F51" s="98"/>
      <c r="G51" s="91"/>
    </row>
    <row r="52" spans="2:7" ht="5" customHeight="1">
      <c r="B52" s="340"/>
      <c r="C52" s="269"/>
      <c r="D52" s="272"/>
      <c r="E52" s="60"/>
      <c r="F52" s="60"/>
      <c r="G52" s="91"/>
    </row>
    <row r="53" spans="2:7">
      <c r="B53" s="340"/>
      <c r="C53" s="271" t="s">
        <v>1336</v>
      </c>
      <c r="D53" s="272"/>
      <c r="E53" s="60"/>
      <c r="F53" s="60"/>
      <c r="G53" s="91"/>
    </row>
    <row r="54" spans="2:7" ht="4" customHeight="1">
      <c r="B54" s="340"/>
      <c r="C54" s="269"/>
      <c r="D54" s="272"/>
      <c r="E54" s="60"/>
      <c r="F54" s="60"/>
      <c r="G54" s="91"/>
    </row>
    <row r="55" spans="2:7">
      <c r="B55" s="340"/>
      <c r="C55" s="271" t="s">
        <v>1337</v>
      </c>
      <c r="D55" s="272"/>
      <c r="E55" s="60"/>
      <c r="F55" s="60"/>
      <c r="G55" s="91"/>
    </row>
    <row r="56" spans="2:7" ht="4" customHeight="1">
      <c r="B56" s="340"/>
      <c r="C56" s="54"/>
      <c r="D56" s="54"/>
      <c r="E56" s="60"/>
      <c r="F56" s="60"/>
      <c r="G56" s="91"/>
    </row>
    <row r="57" spans="2:7">
      <c r="B57" s="340"/>
      <c r="C57" s="54" t="s">
        <v>1055</v>
      </c>
      <c r="D57" s="105"/>
      <c r="E57" s="60"/>
      <c r="F57" s="238"/>
      <c r="G57" s="91"/>
    </row>
    <row r="58" spans="2:7">
      <c r="B58" s="340"/>
      <c r="C58" s="54"/>
      <c r="D58" s="54"/>
      <c r="E58" s="60"/>
      <c r="F58" s="238"/>
      <c r="G58" s="91"/>
    </row>
    <row r="59" spans="2:7">
      <c r="B59" s="340"/>
      <c r="C59" s="54" t="s">
        <v>1123</v>
      </c>
      <c r="D59" s="105"/>
      <c r="E59" s="60"/>
      <c r="F59" s="60"/>
      <c r="G59" s="91"/>
    </row>
    <row r="60" spans="2:7">
      <c r="B60" s="340"/>
      <c r="C60" s="54"/>
      <c r="D60" s="54"/>
      <c r="E60" s="60"/>
      <c r="F60" s="60"/>
      <c r="G60" s="91"/>
    </row>
    <row r="61" spans="2:7">
      <c r="B61" s="340"/>
      <c r="C61" s="54" t="s">
        <v>1124</v>
      </c>
      <c r="D61" s="105"/>
      <c r="E61" s="60"/>
      <c r="F61" s="60"/>
      <c r="G61" s="91"/>
    </row>
    <row r="62" spans="2:7">
      <c r="B62" s="340"/>
      <c r="C62" s="54"/>
      <c r="D62" s="54"/>
      <c r="E62" s="60"/>
      <c r="F62" s="60"/>
      <c r="G62" s="91"/>
    </row>
    <row r="63" spans="2:7">
      <c r="B63" s="340"/>
      <c r="C63" s="99" t="s">
        <v>1125</v>
      </c>
      <c r="D63" s="106"/>
      <c r="E63" s="100" t="s">
        <v>1031</v>
      </c>
      <c r="F63" s="60"/>
      <c r="G63" s="91"/>
    </row>
    <row r="64" spans="2:7">
      <c r="B64" s="340"/>
      <c r="C64" s="541"/>
      <c r="D64" s="541"/>
      <c r="E64" s="541"/>
      <c r="F64" s="541"/>
      <c r="G64" s="542"/>
    </row>
    <row r="65" spans="2:7" ht="31">
      <c r="B65" s="340"/>
      <c r="C65" s="296" t="s">
        <v>1118</v>
      </c>
      <c r="D65" s="296" t="s">
        <v>1016</v>
      </c>
      <c r="E65" s="296" t="s">
        <v>1021</v>
      </c>
      <c r="F65" s="280" t="s">
        <v>1037</v>
      </c>
      <c r="G65" s="101"/>
    </row>
    <row r="66" spans="2:7">
      <c r="B66" s="340"/>
      <c r="C66" s="314" t="s">
        <v>1017</v>
      </c>
      <c r="D66" s="102" t="str">
        <f>CONCATENATE(D44," (LIHTC) |  ",D30, " (202)")</f>
        <v xml:space="preserve"> (LIHTC) |   (202)</v>
      </c>
      <c r="E66" s="102">
        <f>IF(D57="Yes",SUM(E44+F30),E30)</f>
        <v>0</v>
      </c>
      <c r="F66" s="102">
        <v>8</v>
      </c>
      <c r="G66" s="101"/>
    </row>
    <row r="67" spans="2:7">
      <c r="B67" s="340"/>
      <c r="C67" s="314" t="s">
        <v>1018</v>
      </c>
      <c r="D67" s="102" t="str">
        <f>CONCATENATE( D59," years")</f>
        <v xml:space="preserve"> years</v>
      </c>
      <c r="E67" s="102" t="str">
        <f>IF(D67="0 years",0,IF(D67="1 to 5 years",2,IF(D67="6 to 9 years",4,IF(D67="10+ years",6,"0"))))</f>
        <v>0</v>
      </c>
      <c r="F67" s="102">
        <v>6</v>
      </c>
      <c r="G67" s="101"/>
    </row>
    <row r="68" spans="2:7">
      <c r="B68" s="340"/>
      <c r="C68" s="315" t="s">
        <v>1020</v>
      </c>
      <c r="D68" s="316">
        <f>D61</f>
        <v>0</v>
      </c>
      <c r="E68" s="316">
        <f>IF(AND(D68="Yes",D63&lt;&gt;""),1,IF(AND(D68="Yes",ISBLANK(D63)),"iREMS Needed",0))</f>
        <v>0</v>
      </c>
      <c r="F68" s="316">
        <v>1</v>
      </c>
      <c r="G68" s="101"/>
    </row>
    <row r="69" spans="2:7">
      <c r="B69" s="340"/>
      <c r="C69" s="103" t="s">
        <v>3</v>
      </c>
      <c r="D69" s="104"/>
      <c r="E69" s="103">
        <f>SUM(E66:E68)</f>
        <v>0</v>
      </c>
      <c r="F69" s="103">
        <f>SUM(F66:F68)</f>
        <v>15</v>
      </c>
      <c r="G69" s="101"/>
    </row>
    <row r="70" spans="2:7">
      <c r="B70" s="48"/>
      <c r="C70" s="49"/>
      <c r="D70" s="49"/>
      <c r="E70" s="49"/>
      <c r="F70" s="49"/>
      <c r="G70" s="50"/>
    </row>
    <row r="71" spans="2:7">
      <c r="B71" s="48"/>
      <c r="C71" s="93" t="s">
        <v>1240</v>
      </c>
      <c r="D71" s="93"/>
      <c r="E71" s="93"/>
      <c r="F71" s="93"/>
      <c r="G71" s="50"/>
    </row>
    <row r="72" spans="2:7">
      <c r="B72" s="48"/>
      <c r="C72" s="68"/>
      <c r="D72" s="49"/>
      <c r="E72" s="49"/>
      <c r="F72" s="49"/>
      <c r="G72" s="50"/>
    </row>
    <row r="73" spans="2:7">
      <c r="B73" s="48"/>
      <c r="C73" s="49"/>
      <c r="D73" s="49"/>
      <c r="E73" s="49"/>
      <c r="F73" s="49"/>
      <c r="G73" s="50"/>
    </row>
    <row r="74" spans="2:7">
      <c r="B74" s="48"/>
      <c r="C74" s="49"/>
      <c r="D74" s="49"/>
      <c r="E74" s="49"/>
      <c r="F74" s="49"/>
      <c r="G74" s="50"/>
    </row>
    <row r="75" spans="2:7">
      <c r="B75" s="48"/>
      <c r="C75" s="49"/>
      <c r="D75" s="49"/>
      <c r="E75" s="49"/>
      <c r="F75" s="49"/>
      <c r="G75" s="50"/>
    </row>
    <row r="76" spans="2:7">
      <c r="B76" s="48"/>
      <c r="C76" s="49"/>
      <c r="D76" s="49"/>
      <c r="E76" s="49"/>
      <c r="F76" s="49"/>
      <c r="G76" s="50"/>
    </row>
    <row r="77" spans="2:7">
      <c r="B77" s="48"/>
      <c r="C77" s="49"/>
      <c r="D77" s="49"/>
      <c r="E77" s="49"/>
      <c r="F77" s="49"/>
      <c r="G77" s="50"/>
    </row>
    <row r="78" spans="2:7">
      <c r="B78" s="48"/>
      <c r="C78" s="49"/>
      <c r="D78" s="49"/>
      <c r="E78" s="49"/>
      <c r="F78" s="49"/>
      <c r="G78" s="50"/>
    </row>
    <row r="79" spans="2:7">
      <c r="B79" s="48"/>
      <c r="C79" s="49"/>
      <c r="D79" s="49"/>
      <c r="E79" s="49"/>
      <c r="F79" s="49"/>
      <c r="G79" s="50"/>
    </row>
    <row r="80" spans="2:7">
      <c r="B80" s="48"/>
      <c r="C80" s="49"/>
      <c r="D80" s="49"/>
      <c r="E80" s="49"/>
      <c r="F80" s="49"/>
      <c r="G80" s="50"/>
    </row>
    <row r="81" spans="2:7" ht="16" thickBot="1">
      <c r="B81" s="51"/>
      <c r="C81" s="52"/>
      <c r="D81" s="52"/>
      <c r="E81" s="52"/>
      <c r="F81" s="52"/>
      <c r="G81" s="53"/>
    </row>
  </sheetData>
  <sheetProtection sheet="1" objects="1" scenarios="1"/>
  <mergeCells count="2">
    <mergeCell ref="C64:G64"/>
    <mergeCell ref="C3:F3"/>
  </mergeCells>
  <conditionalFormatting sqref="C63">
    <cfRule type="expression" dxfId="40" priority="15">
      <formula>$D$61="Yes"</formula>
    </cfRule>
  </conditionalFormatting>
  <conditionalFormatting sqref="D63">
    <cfRule type="expression" dxfId="39" priority="14">
      <formula>$D$61="Yes"</formula>
    </cfRule>
  </conditionalFormatting>
  <conditionalFormatting sqref="E63">
    <cfRule type="expression" dxfId="38" priority="13">
      <formula>AND($D$63="",$D$61="Yes")</formula>
    </cfRule>
  </conditionalFormatting>
  <conditionalFormatting sqref="C33">
    <cfRule type="expression" dxfId="37" priority="12">
      <formula>OR($D$30="0 to 1", $D$30="2 to 4", D30="5+")</formula>
    </cfRule>
  </conditionalFormatting>
  <conditionalFormatting sqref="C35">
    <cfRule type="expression" dxfId="36" priority="11">
      <formula>OR($D$30="2 to 4", D30="5+")</formula>
    </cfRule>
  </conditionalFormatting>
  <conditionalFormatting sqref="C37">
    <cfRule type="expression" dxfId="35" priority="10">
      <formula>OR($D$30="2 to 4", D30="5+")</formula>
    </cfRule>
  </conditionalFormatting>
  <conditionalFormatting sqref="C39">
    <cfRule type="expression" dxfId="34" priority="9">
      <formula>OR($D$30="2 to 4", D30="5+")</formula>
    </cfRule>
  </conditionalFormatting>
  <conditionalFormatting sqref="C41">
    <cfRule type="expression" dxfId="33" priority="8">
      <formula>$D$30="5+"</formula>
    </cfRule>
  </conditionalFormatting>
  <conditionalFormatting sqref="C31">
    <cfRule type="expression" dxfId="32" priority="7">
      <formula>$D$30&lt;&gt;""</formula>
    </cfRule>
  </conditionalFormatting>
  <conditionalFormatting sqref="C45">
    <cfRule type="expression" dxfId="31" priority="6">
      <formula>$D$44&lt;&gt;""</formula>
    </cfRule>
  </conditionalFormatting>
  <conditionalFormatting sqref="C55">
    <cfRule type="expression" dxfId="30" priority="5">
      <formula>$D$44="5+"</formula>
    </cfRule>
  </conditionalFormatting>
  <conditionalFormatting sqref="C53">
    <cfRule type="expression" dxfId="29" priority="4">
      <formula>OR($D$44="2 to 4", $D$44="5+")</formula>
    </cfRule>
  </conditionalFormatting>
  <conditionalFormatting sqref="C51">
    <cfRule type="expression" dxfId="28" priority="3">
      <formula>OR($D$44="2 to 4", $D$44="5+")</formula>
    </cfRule>
  </conditionalFormatting>
  <conditionalFormatting sqref="C49">
    <cfRule type="expression" dxfId="27" priority="2">
      <formula>OR($D$44="2 to 4", $D$44="5+")</formula>
    </cfRule>
  </conditionalFormatting>
  <conditionalFormatting sqref="C47">
    <cfRule type="expression" dxfId="26" priority="1">
      <formula>OR($D$44="0 to 1", $D$44="2 to 4", $D$44="5+")</formula>
    </cfRule>
  </conditionalFormatting>
  <dataValidations count="3">
    <dataValidation type="list" allowBlank="1" showInputMessage="1" showErrorMessage="1" sqref="D59" xr:uid="{E176F441-6B8E-A24A-9B25-5819EF841A70}">
      <formula1>"0, 1 to 5, 6 to 9, 10+"</formula1>
    </dataValidation>
    <dataValidation type="list" allowBlank="1" showInputMessage="1" showErrorMessage="1" sqref="D30 D44" xr:uid="{3C61B999-4DCF-1643-8228-9EE2C2D7AF8A}">
      <formula1>"0 to 1,2 to 4,5+"</formula1>
    </dataValidation>
    <dataValidation type="list" allowBlank="1" showInputMessage="1" showErrorMessage="1" sqref="D57 D61" xr:uid="{79E062C9-B172-ED4C-8FAC-88B5B2DD20A8}">
      <formula1>"Yes,No"</formula1>
    </dataValidation>
  </dataValidations>
  <pageMargins left="0.25" right="0.25" top="0.75" bottom="0.75" header="0.3" footer="0.3"/>
  <pageSetup scale="86" fitToHeight="0" orientation="landscape" r:id="rId1"/>
  <rowBreaks count="2" manualBreakCount="2">
    <brk id="22" max="16383" man="1"/>
    <brk id="69" max="16383" man="1"/>
  </rowBreaks>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EB780-83CA-5448-B81A-C24E353DB304}">
  <sheetPr>
    <pageSetUpPr fitToPage="1"/>
  </sheetPr>
  <dimension ref="B1:AB147"/>
  <sheetViews>
    <sheetView showGridLines="0" zoomScaleNormal="100" zoomScaleSheetLayoutView="50" workbookViewId="0">
      <selection activeCell="C3" sqref="C3:H3"/>
    </sheetView>
  </sheetViews>
  <sheetFormatPr defaultColWidth="11" defaultRowHeight="15.5"/>
  <cols>
    <col min="1" max="1" width="1" style="25" customWidth="1"/>
    <col min="2" max="2" width="1.83203125" style="25" customWidth="1"/>
    <col min="3" max="3" width="43" style="25" customWidth="1"/>
    <col min="4" max="4" width="37" style="25" customWidth="1"/>
    <col min="5" max="5" width="16.83203125" style="25" customWidth="1"/>
    <col min="6" max="6" width="18.5" style="25" customWidth="1"/>
    <col min="7" max="7" width="79" style="25" customWidth="1"/>
    <col min="8" max="8" width="48.83203125" style="25" customWidth="1"/>
    <col min="9" max="9" width="1.83203125" style="25" customWidth="1"/>
    <col min="10" max="10" width="11" style="25"/>
    <col min="11" max="11" width="12.1640625" style="25" bestFit="1" customWidth="1"/>
    <col min="12" max="16384" width="11" style="25"/>
  </cols>
  <sheetData>
    <row r="1" spans="2:13" ht="4" customHeight="1" thickBot="1">
      <c r="C1" s="107"/>
      <c r="D1" s="107"/>
      <c r="E1" s="107"/>
      <c r="F1" s="107"/>
      <c r="G1" s="107"/>
      <c r="H1" s="107"/>
      <c r="I1" s="107"/>
      <c r="J1" s="107"/>
      <c r="K1" s="107"/>
      <c r="L1" s="107"/>
      <c r="M1" s="107"/>
    </row>
    <row r="2" spans="2:13" ht="8" customHeight="1">
      <c r="B2" s="55"/>
      <c r="C2" s="85"/>
      <c r="D2" s="85"/>
      <c r="E2" s="85"/>
      <c r="F2" s="85"/>
      <c r="G2" s="85"/>
      <c r="H2" s="85"/>
      <c r="I2" s="86"/>
      <c r="J2" s="107"/>
      <c r="K2" s="107"/>
      <c r="L2" s="107"/>
      <c r="M2" s="107"/>
    </row>
    <row r="3" spans="2:13" ht="18.5">
      <c r="B3" s="48"/>
      <c r="C3" s="561" t="s">
        <v>1233</v>
      </c>
      <c r="D3" s="561"/>
      <c r="E3" s="561"/>
      <c r="F3" s="561"/>
      <c r="G3" s="561"/>
      <c r="H3" s="561"/>
      <c r="I3" s="89"/>
      <c r="J3" s="107"/>
      <c r="K3" s="107"/>
      <c r="L3" s="107"/>
      <c r="M3" s="107"/>
    </row>
    <row r="4" spans="2:13">
      <c r="B4" s="48"/>
      <c r="C4" s="90"/>
      <c r="D4" s="90"/>
      <c r="E4" s="90"/>
      <c r="F4" s="90"/>
      <c r="G4" s="90"/>
      <c r="H4" s="88"/>
      <c r="I4" s="89"/>
      <c r="J4" s="107"/>
      <c r="K4" s="107"/>
      <c r="L4" s="107"/>
      <c r="M4" s="107"/>
    </row>
    <row r="5" spans="2:13">
      <c r="B5" s="48"/>
      <c r="C5" s="54" t="str">
        <f>IF(Instructions!G5="","Enter Project Name on Project Summary Tab",CONCATENATE("Project Name: ",Instructions!G5))</f>
        <v>Enter Project Name on Project Summary Tab</v>
      </c>
      <c r="D5" s="54"/>
      <c r="E5" s="54"/>
      <c r="F5" s="54"/>
      <c r="G5" s="54"/>
      <c r="H5" s="110"/>
      <c r="I5" s="108"/>
      <c r="J5" s="109"/>
      <c r="K5" s="109"/>
      <c r="L5" s="109"/>
      <c r="M5" s="107"/>
    </row>
    <row r="6" spans="2:13" ht="6" customHeight="1">
      <c r="B6" s="48"/>
      <c r="C6" s="54"/>
      <c r="D6" s="54"/>
      <c r="E6" s="54"/>
      <c r="F6" s="54"/>
      <c r="G6" s="54"/>
      <c r="H6" s="110"/>
      <c r="I6" s="108"/>
      <c r="J6" s="109"/>
      <c r="K6" s="109"/>
      <c r="L6" s="109"/>
      <c r="M6" s="107"/>
    </row>
    <row r="7" spans="2:13">
      <c r="B7" s="48"/>
      <c r="C7" s="54" t="str">
        <f>IF(Instructions!$G$7="","Enter Project Sponsor on Project Summary Tab",CONCATENATE("Project Sponsor: ",Instructions!$G$7))</f>
        <v>Enter Project Sponsor on Project Summary Tab</v>
      </c>
      <c r="D7" s="54"/>
      <c r="E7" s="54"/>
      <c r="F7" s="54"/>
      <c r="G7" s="54"/>
      <c r="H7" s="110"/>
      <c r="I7" s="108"/>
      <c r="J7" s="109"/>
      <c r="K7" s="109"/>
      <c r="L7" s="109"/>
      <c r="M7" s="107"/>
    </row>
    <row r="8" spans="2:13">
      <c r="B8" s="48"/>
      <c r="C8" s="54"/>
      <c r="D8" s="54"/>
      <c r="E8" s="54"/>
      <c r="F8" s="54"/>
      <c r="G8" s="54"/>
      <c r="H8" s="110"/>
      <c r="I8" s="108"/>
      <c r="J8" s="109"/>
      <c r="K8" s="109"/>
      <c r="L8" s="109"/>
      <c r="M8" s="107"/>
    </row>
    <row r="9" spans="2:13">
      <c r="B9" s="48"/>
      <c r="C9" s="54"/>
      <c r="D9" s="54"/>
      <c r="E9" s="54"/>
      <c r="F9" s="54"/>
      <c r="G9" s="54"/>
      <c r="H9" s="110"/>
      <c r="I9" s="108"/>
      <c r="J9" s="109"/>
      <c r="K9" s="109"/>
      <c r="L9" s="109"/>
      <c r="M9" s="107"/>
    </row>
    <row r="10" spans="2:13">
      <c r="B10" s="48"/>
      <c r="C10" s="54"/>
      <c r="D10" s="54"/>
      <c r="E10" s="54"/>
      <c r="F10" s="54"/>
      <c r="G10" s="54"/>
      <c r="H10" s="110"/>
      <c r="I10" s="108"/>
      <c r="J10" s="109"/>
      <c r="K10" s="109"/>
      <c r="L10" s="109"/>
      <c r="M10" s="107"/>
    </row>
    <row r="11" spans="2:13">
      <c r="B11" s="48"/>
      <c r="C11" s="54"/>
      <c r="D11" s="54"/>
      <c r="E11" s="54"/>
      <c r="F11" s="54"/>
      <c r="G11" s="54"/>
      <c r="H11" s="110"/>
      <c r="I11" s="108"/>
      <c r="J11" s="109"/>
      <c r="K11" s="109"/>
      <c r="L11" s="109"/>
      <c r="M11" s="107"/>
    </row>
    <row r="12" spans="2:13">
      <c r="B12" s="48"/>
      <c r="C12" s="54"/>
      <c r="D12" s="54"/>
      <c r="E12" s="54"/>
      <c r="F12" s="54"/>
      <c r="G12" s="111"/>
      <c r="H12" s="110"/>
      <c r="I12" s="108"/>
      <c r="J12" s="109"/>
      <c r="K12" s="109"/>
      <c r="L12" s="109"/>
      <c r="M12" s="107"/>
    </row>
    <row r="13" spans="2:13">
      <c r="B13" s="48"/>
      <c r="C13" s="54"/>
      <c r="D13" s="54"/>
      <c r="E13" s="54"/>
      <c r="F13" s="54"/>
      <c r="G13" s="54"/>
      <c r="H13" s="110"/>
      <c r="I13" s="108"/>
      <c r="J13" s="109"/>
      <c r="K13" s="109"/>
      <c r="L13" s="109"/>
      <c r="M13" s="107"/>
    </row>
    <row r="14" spans="2:13">
      <c r="B14" s="48"/>
      <c r="C14" s="54"/>
      <c r="D14" s="54"/>
      <c r="E14" s="54"/>
      <c r="F14" s="54"/>
      <c r="G14" s="54"/>
      <c r="H14" s="110"/>
      <c r="I14" s="108"/>
      <c r="J14" s="109"/>
      <c r="K14" s="109"/>
      <c r="L14" s="109"/>
      <c r="M14" s="107"/>
    </row>
    <row r="15" spans="2:13">
      <c r="B15" s="48"/>
      <c r="C15" s="54"/>
      <c r="D15" s="54"/>
      <c r="E15" s="54"/>
      <c r="F15" s="54"/>
      <c r="G15" s="54"/>
      <c r="H15" s="110"/>
      <c r="I15" s="108"/>
      <c r="J15" s="109"/>
      <c r="K15" s="109"/>
      <c r="L15" s="109"/>
      <c r="M15" s="107"/>
    </row>
    <row r="16" spans="2:13">
      <c r="B16" s="48"/>
      <c r="C16" s="54"/>
      <c r="D16" s="54"/>
      <c r="E16" s="54"/>
      <c r="F16" s="54"/>
      <c r="G16" s="54"/>
      <c r="H16" s="110"/>
      <c r="I16" s="108"/>
      <c r="J16" s="109"/>
      <c r="K16" s="109"/>
      <c r="L16" s="109"/>
      <c r="M16" s="107"/>
    </row>
    <row r="17" spans="2:13">
      <c r="B17" s="48"/>
      <c r="C17" s="54"/>
      <c r="D17" s="54"/>
      <c r="E17" s="54"/>
      <c r="F17" s="54"/>
      <c r="G17" s="54"/>
      <c r="H17" s="110"/>
      <c r="I17" s="108"/>
      <c r="J17" s="109"/>
      <c r="K17" s="109"/>
      <c r="L17" s="109"/>
      <c r="M17" s="107"/>
    </row>
    <row r="18" spans="2:13">
      <c r="B18" s="48"/>
      <c r="C18" s="54"/>
      <c r="D18" s="54"/>
      <c r="E18" s="54"/>
      <c r="F18" s="54"/>
      <c r="G18" s="54"/>
      <c r="H18" s="110"/>
      <c r="I18" s="108"/>
      <c r="J18" s="109"/>
      <c r="K18" s="109"/>
      <c r="L18" s="109"/>
      <c r="M18" s="107"/>
    </row>
    <row r="19" spans="2:13">
      <c r="B19" s="48"/>
      <c r="C19" s="54"/>
      <c r="D19" s="54"/>
      <c r="E19" s="54"/>
      <c r="F19" s="54"/>
      <c r="G19" s="54"/>
      <c r="H19" s="110"/>
      <c r="I19" s="108"/>
      <c r="J19" s="109"/>
      <c r="K19" s="109"/>
      <c r="L19" s="109"/>
      <c r="M19" s="107"/>
    </row>
    <row r="20" spans="2:13">
      <c r="B20" s="48"/>
      <c r="C20" s="54"/>
      <c r="D20" s="54"/>
      <c r="E20" s="54"/>
      <c r="F20" s="54"/>
      <c r="G20" s="54"/>
      <c r="H20" s="110"/>
      <c r="I20" s="108"/>
      <c r="J20" s="109"/>
      <c r="K20" s="109"/>
      <c r="L20" s="109"/>
      <c r="M20" s="107"/>
    </row>
    <row r="21" spans="2:13">
      <c r="B21" s="48"/>
      <c r="C21" s="54"/>
      <c r="D21" s="54"/>
      <c r="E21" s="54"/>
      <c r="F21" s="54"/>
      <c r="G21" s="54"/>
      <c r="H21" s="110"/>
      <c r="I21" s="108"/>
      <c r="J21" s="109"/>
      <c r="K21" s="109"/>
      <c r="L21" s="109"/>
      <c r="M21" s="107"/>
    </row>
    <row r="22" spans="2:13">
      <c r="B22" s="48"/>
      <c r="C22" s="54"/>
      <c r="D22" s="54"/>
      <c r="E22" s="54"/>
      <c r="F22" s="54"/>
      <c r="G22" s="54"/>
      <c r="H22" s="110"/>
      <c r="I22" s="108"/>
      <c r="J22" s="109"/>
      <c r="K22" s="109"/>
      <c r="L22" s="109"/>
      <c r="M22" s="107"/>
    </row>
    <row r="23" spans="2:13">
      <c r="B23" s="48"/>
      <c r="C23" s="54"/>
      <c r="D23" s="54"/>
      <c r="E23" s="54"/>
      <c r="F23" s="54"/>
      <c r="G23" s="54"/>
      <c r="H23" s="110"/>
      <c r="I23" s="108"/>
      <c r="J23" s="109"/>
      <c r="K23" s="109"/>
      <c r="L23" s="109"/>
      <c r="M23" s="107"/>
    </row>
    <row r="24" spans="2:13">
      <c r="B24" s="48"/>
      <c r="C24" s="54"/>
      <c r="D24" s="54"/>
      <c r="E24" s="54"/>
      <c r="F24" s="54"/>
      <c r="G24" s="54"/>
      <c r="H24" s="110"/>
      <c r="I24" s="108"/>
      <c r="J24" s="109"/>
      <c r="K24" s="109"/>
      <c r="L24" s="109"/>
      <c r="M24" s="107"/>
    </row>
    <row r="25" spans="2:13">
      <c r="B25" s="48"/>
      <c r="C25" s="54"/>
      <c r="D25" s="54"/>
      <c r="E25" s="54"/>
      <c r="F25" s="54"/>
      <c r="G25" s="54"/>
      <c r="H25" s="110"/>
      <c r="I25" s="108"/>
      <c r="J25" s="109"/>
      <c r="K25" s="109"/>
      <c r="L25" s="109"/>
      <c r="M25" s="107"/>
    </row>
    <row r="26" spans="2:13">
      <c r="B26" s="48"/>
      <c r="C26" s="54"/>
      <c r="D26" s="54"/>
      <c r="E26" s="54"/>
      <c r="F26" s="54"/>
      <c r="G26" s="54"/>
      <c r="H26" s="110"/>
      <c r="I26" s="108"/>
      <c r="J26" s="109"/>
      <c r="K26" s="109"/>
      <c r="L26" s="109"/>
      <c r="M26" s="107"/>
    </row>
    <row r="27" spans="2:13">
      <c r="B27" s="48"/>
      <c r="C27" s="54"/>
      <c r="D27" s="54"/>
      <c r="E27" s="54"/>
      <c r="F27" s="54"/>
      <c r="G27" s="54"/>
      <c r="H27" s="110"/>
      <c r="I27" s="108"/>
      <c r="J27" s="109"/>
      <c r="K27" s="109"/>
      <c r="L27" s="109"/>
      <c r="M27" s="107"/>
    </row>
    <row r="28" spans="2:13">
      <c r="B28" s="48"/>
      <c r="C28" s="54"/>
      <c r="D28" s="54"/>
      <c r="E28" s="54"/>
      <c r="F28" s="54"/>
      <c r="G28" s="54"/>
      <c r="H28" s="110"/>
      <c r="I28" s="108"/>
      <c r="J28" s="109"/>
      <c r="K28" s="109"/>
      <c r="L28" s="109"/>
      <c r="M28" s="107"/>
    </row>
    <row r="29" spans="2:13">
      <c r="B29" s="48"/>
      <c r="C29" s="54"/>
      <c r="D29" s="54"/>
      <c r="E29" s="54"/>
      <c r="F29" s="54"/>
      <c r="G29" s="54"/>
      <c r="H29" s="110"/>
      <c r="I29" s="108"/>
      <c r="J29" s="109"/>
      <c r="K29" s="109"/>
      <c r="L29" s="109"/>
      <c r="M29" s="107"/>
    </row>
    <row r="30" spans="2:13">
      <c r="B30" s="48"/>
      <c r="C30" s="54"/>
      <c r="D30" s="54"/>
      <c r="E30" s="54"/>
      <c r="F30" s="54"/>
      <c r="G30" s="54"/>
      <c r="H30" s="110"/>
      <c r="I30" s="108"/>
      <c r="J30" s="109"/>
      <c r="K30" s="109"/>
      <c r="L30" s="109"/>
      <c r="M30" s="107"/>
    </row>
    <row r="31" spans="2:13">
      <c r="B31" s="48"/>
      <c r="C31" s="54"/>
      <c r="D31" s="54"/>
      <c r="E31" s="54"/>
      <c r="F31" s="54"/>
      <c r="G31" s="54"/>
      <c r="H31" s="110"/>
      <c r="I31" s="108"/>
      <c r="J31" s="109"/>
      <c r="K31" s="109"/>
      <c r="L31" s="109"/>
      <c r="M31" s="107"/>
    </row>
    <row r="32" spans="2:13">
      <c r="B32" s="48"/>
      <c r="C32" s="54"/>
      <c r="D32" s="54"/>
      <c r="E32" s="54"/>
      <c r="F32" s="54"/>
      <c r="G32" s="54"/>
      <c r="H32" s="110"/>
      <c r="I32" s="108"/>
      <c r="J32" s="109"/>
      <c r="K32" s="109"/>
      <c r="L32" s="109"/>
      <c r="M32" s="107"/>
    </row>
    <row r="33" spans="2:13">
      <c r="B33" s="48"/>
      <c r="C33" s="175" t="s">
        <v>1040</v>
      </c>
      <c r="D33" s="175"/>
      <c r="E33" s="112"/>
      <c r="F33" s="112"/>
      <c r="G33" s="567"/>
      <c r="H33" s="555"/>
      <c r="I33" s="108"/>
      <c r="J33" s="109"/>
      <c r="K33" s="109"/>
      <c r="L33" s="109"/>
      <c r="M33" s="107"/>
    </row>
    <row r="34" spans="2:13">
      <c r="B34" s="48"/>
      <c r="C34" s="113"/>
      <c r="D34" s="113"/>
      <c r="E34" s="114"/>
      <c r="F34" s="114"/>
      <c r="G34" s="114"/>
      <c r="H34" s="110"/>
      <c r="I34" s="108"/>
      <c r="J34" s="109"/>
      <c r="K34" s="109"/>
      <c r="L34" s="109"/>
      <c r="M34" s="107"/>
    </row>
    <row r="35" spans="2:13">
      <c r="B35" s="48"/>
      <c r="C35" s="458" t="s">
        <v>1342</v>
      </c>
      <c r="D35" s="459"/>
      <c r="E35" s="114"/>
      <c r="F35" s="114"/>
      <c r="G35" s="114"/>
      <c r="H35" s="110"/>
      <c r="I35" s="108"/>
      <c r="J35" s="109"/>
      <c r="K35" s="109"/>
      <c r="L35" s="109"/>
      <c r="M35" s="107"/>
    </row>
    <row r="36" spans="2:13">
      <c r="B36" s="48"/>
      <c r="C36" s="464"/>
      <c r="D36" s="459"/>
      <c r="E36" s="114"/>
      <c r="F36" s="114"/>
      <c r="G36" s="114"/>
      <c r="H36" s="110"/>
      <c r="I36" s="108"/>
      <c r="J36" s="109"/>
      <c r="K36" s="109"/>
      <c r="L36" s="109"/>
      <c r="M36" s="107"/>
    </row>
    <row r="37" spans="2:13">
      <c r="B37" s="48"/>
      <c r="C37" s="113"/>
      <c r="D37" s="113"/>
      <c r="E37" s="114"/>
      <c r="F37" s="114"/>
      <c r="G37" s="114"/>
      <c r="H37" s="110"/>
      <c r="I37" s="108"/>
      <c r="J37" s="109"/>
      <c r="K37" s="109"/>
      <c r="L37" s="109"/>
      <c r="M37" s="107"/>
    </row>
    <row r="38" spans="2:13">
      <c r="B38" s="48"/>
      <c r="C38" s="462" t="s">
        <v>1079</v>
      </c>
      <c r="D38" s="115"/>
      <c r="E38" s="116"/>
      <c r="F38" s="114"/>
      <c r="G38" s="114"/>
      <c r="H38" s="110"/>
      <c r="I38" s="108"/>
      <c r="J38" s="109"/>
      <c r="K38" s="109"/>
      <c r="L38" s="109"/>
      <c r="M38" s="107"/>
    </row>
    <row r="39" spans="2:13">
      <c r="B39" s="48"/>
      <c r="C39" s="117" t="s">
        <v>1013</v>
      </c>
      <c r="D39" s="105"/>
      <c r="E39" s="116"/>
      <c r="F39" s="114"/>
      <c r="G39" s="114"/>
      <c r="H39" s="110"/>
      <c r="I39" s="108"/>
      <c r="J39" s="109"/>
      <c r="K39" s="109"/>
      <c r="L39" s="109"/>
      <c r="M39" s="107"/>
    </row>
    <row r="40" spans="2:13">
      <c r="B40" s="48"/>
      <c r="C40" s="117" t="s">
        <v>1014</v>
      </c>
      <c r="D40" s="105">
        <v>1</v>
      </c>
      <c r="E40" s="116"/>
      <c r="F40" s="114"/>
      <c r="G40" s="114"/>
      <c r="H40" s="110"/>
      <c r="I40" s="108"/>
      <c r="J40" s="109"/>
      <c r="K40" s="109"/>
      <c r="L40" s="109"/>
      <c r="M40" s="107"/>
    </row>
    <row r="41" spans="2:13">
      <c r="B41" s="48"/>
      <c r="C41" s="117" t="s">
        <v>1015</v>
      </c>
      <c r="D41" s="105"/>
      <c r="E41" s="116"/>
      <c r="F41" s="114"/>
      <c r="G41" s="114"/>
      <c r="H41" s="110"/>
      <c r="I41" s="108"/>
      <c r="J41" s="109"/>
      <c r="K41" s="109"/>
      <c r="L41" s="109"/>
      <c r="M41" s="107"/>
    </row>
    <row r="42" spans="2:13">
      <c r="B42" s="48"/>
      <c r="C42" s="113"/>
      <c r="D42" s="113"/>
      <c r="E42" s="116"/>
      <c r="F42" s="116"/>
      <c r="G42" s="114"/>
      <c r="H42" s="110"/>
      <c r="I42" s="108"/>
      <c r="J42" s="109"/>
      <c r="K42" s="109"/>
      <c r="L42" s="109"/>
      <c r="M42" s="107"/>
    </row>
    <row r="43" spans="2:13">
      <c r="B43" s="48"/>
      <c r="C43" s="90"/>
      <c r="D43" s="90"/>
      <c r="E43" s="562"/>
      <c r="F43" s="562"/>
      <c r="G43" s="118"/>
      <c r="H43" s="110"/>
      <c r="I43" s="108"/>
      <c r="J43" s="109"/>
      <c r="K43" s="109"/>
      <c r="L43" s="109"/>
      <c r="M43" s="107"/>
    </row>
    <row r="44" spans="2:13">
      <c r="B44" s="48"/>
      <c r="C44" s="188"/>
      <c r="D44" s="90" t="s">
        <v>1230</v>
      </c>
      <c r="E44" s="116"/>
      <c r="F44" s="119"/>
      <c r="G44" s="120"/>
      <c r="H44" s="110"/>
      <c r="I44" s="108"/>
      <c r="J44" s="109"/>
      <c r="K44" s="109"/>
      <c r="L44" s="109"/>
      <c r="M44" s="107"/>
    </row>
    <row r="45" spans="2:13" ht="5" customHeight="1">
      <c r="B45" s="48"/>
      <c r="C45" s="90"/>
      <c r="D45" s="121"/>
      <c r="E45" s="116"/>
      <c r="F45" s="116"/>
      <c r="G45" s="122"/>
      <c r="H45" s="110"/>
      <c r="I45" s="108"/>
      <c r="J45" s="109"/>
      <c r="K45" s="109"/>
      <c r="L45" s="109"/>
      <c r="M45" s="107"/>
    </row>
    <row r="46" spans="2:13">
      <c r="B46" s="48"/>
      <c r="C46" s="188"/>
      <c r="D46" s="121" t="s">
        <v>1231</v>
      </c>
      <c r="E46" s="283"/>
      <c r="F46" s="119"/>
      <c r="G46" s="120"/>
      <c r="H46" s="110"/>
      <c r="I46" s="108"/>
      <c r="J46" s="109"/>
      <c r="K46" s="109"/>
      <c r="L46" s="109"/>
      <c r="M46" s="107"/>
    </row>
    <row r="47" spans="2:13" ht="4" customHeight="1">
      <c r="B47" s="48"/>
      <c r="C47" s="90"/>
      <c r="D47" s="121"/>
      <c r="E47" s="116"/>
      <c r="F47" s="116"/>
      <c r="G47" s="122"/>
      <c r="H47" s="110"/>
      <c r="I47" s="108"/>
      <c r="J47" s="109"/>
      <c r="K47" s="109"/>
      <c r="L47" s="109"/>
      <c r="M47" s="107"/>
    </row>
    <row r="48" spans="2:13">
      <c r="B48" s="48"/>
      <c r="C48" s="188"/>
      <c r="D48" s="121" t="s">
        <v>1232</v>
      </c>
      <c r="E48" s="159"/>
      <c r="F48" s="119"/>
      <c r="G48" s="123"/>
      <c r="H48" s="110"/>
      <c r="I48" s="108"/>
      <c r="J48" s="109"/>
      <c r="K48" s="109"/>
      <c r="L48" s="109"/>
      <c r="M48" s="107"/>
    </row>
    <row r="49" spans="2:28">
      <c r="B49" s="48"/>
      <c r="C49" s="90"/>
      <c r="D49" s="90"/>
      <c r="E49" s="116"/>
      <c r="F49" s="119"/>
      <c r="G49" s="120"/>
      <c r="H49" s="110"/>
      <c r="I49" s="108"/>
      <c r="J49" s="109"/>
      <c r="K49" s="109"/>
      <c r="L49" s="109"/>
      <c r="M49" s="107"/>
    </row>
    <row r="50" spans="2:28" ht="18.5">
      <c r="B50" s="48"/>
      <c r="C50" s="90"/>
      <c r="D50" s="90"/>
      <c r="E50" s="124"/>
      <c r="F50" s="125"/>
      <c r="G50" s="90"/>
      <c r="H50" s="110"/>
      <c r="I50" s="108"/>
      <c r="J50" s="109"/>
      <c r="K50" s="109"/>
      <c r="L50" s="109"/>
      <c r="M50" s="107"/>
    </row>
    <row r="51" spans="2:28" ht="18.5">
      <c r="B51" s="48"/>
      <c r="C51" s="565" t="s">
        <v>1073</v>
      </c>
      <c r="D51" s="566"/>
      <c r="E51" s="126"/>
      <c r="F51" s="127"/>
      <c r="G51" s="90"/>
      <c r="H51" s="110"/>
      <c r="I51" s="108"/>
      <c r="J51" s="109"/>
      <c r="K51" s="109"/>
      <c r="L51" s="109"/>
      <c r="M51" s="107"/>
    </row>
    <row r="52" spans="2:28">
      <c r="B52" s="48"/>
      <c r="C52" s="128" t="s">
        <v>1013</v>
      </c>
      <c r="D52" s="129" cm="1">
        <f t="array" ref="D52">(INDEX('HUD 2020 TDC'!C:T,MATCH(1,('HUD 2020 TDC'!D:D='3b.Leverage and Committed Funds'!$C$44)*('HUD 2020 TDC'!E:E='3b.Leverage and Committed Funds'!$C$46)*('HUD 2020 TDC'!F:F='3b.Leverage and Committed Funds'!$C$48),0),6))*D39</f>
        <v>0</v>
      </c>
      <c r="E52" s="126"/>
      <c r="F52" s="130"/>
      <c r="G52" s="90"/>
      <c r="H52" s="110"/>
      <c r="I52" s="108"/>
      <c r="J52" s="109"/>
      <c r="K52" s="109"/>
      <c r="L52" s="109"/>
      <c r="M52" s="107"/>
    </row>
    <row r="53" spans="2:28" ht="18.5">
      <c r="B53" s="48"/>
      <c r="C53" s="131" t="s">
        <v>1014</v>
      </c>
      <c r="D53" s="132" cm="1">
        <f t="array" ref="D53">(INDEX('HUD 2020 TDC'!C:T,MATCH(1,('HUD 2020 TDC'!D:D='3b.Leverage and Committed Funds'!$C$44)*('HUD 2020 TDC'!E:E='3b.Leverage and Committed Funds'!$C$46)*('HUD 2020 TDC'!F:F='3b.Leverage and Committed Funds'!$C$48),0),8))*D40</f>
        <v>0</v>
      </c>
      <c r="E53" s="126"/>
      <c r="F53" s="127"/>
      <c r="G53" s="90"/>
      <c r="H53" s="110"/>
      <c r="I53" s="108"/>
      <c r="J53" s="109"/>
      <c r="K53" s="109"/>
      <c r="L53" s="109"/>
      <c r="M53" s="107"/>
    </row>
    <row r="54" spans="2:28" ht="18.5">
      <c r="B54" s="48"/>
      <c r="C54" s="131" t="s">
        <v>1015</v>
      </c>
      <c r="D54" s="132" cm="1">
        <f t="array" ref="D54">(INDEX('HUD 2020 TDC'!C:T,MATCH(1,('HUD 2020 TDC'!D:D='3b.Leverage and Committed Funds'!$C$44)*('HUD 2020 TDC'!E:E='3b.Leverage and Committed Funds'!$C$46)*('HUD 2020 TDC'!F:F='3b.Leverage and Committed Funds'!$C$48),0),8))*D41</f>
        <v>0</v>
      </c>
      <c r="E54" s="463" t="s">
        <v>1345</v>
      </c>
      <c r="F54" s="127"/>
      <c r="G54" s="90"/>
      <c r="H54" s="110"/>
      <c r="I54" s="108"/>
      <c r="J54" s="109"/>
      <c r="K54" s="109"/>
      <c r="L54" s="109"/>
      <c r="M54" s="107"/>
    </row>
    <row r="55" spans="2:28" ht="18.5">
      <c r="B55" s="48"/>
      <c r="C55" s="133"/>
      <c r="D55" s="134"/>
      <c r="E55" s="126"/>
      <c r="F55" s="127"/>
      <c r="G55" s="90"/>
      <c r="H55" s="110"/>
      <c r="I55" s="108"/>
      <c r="J55" s="109"/>
      <c r="K55" s="109"/>
      <c r="L55" s="109"/>
      <c r="M55" s="107"/>
    </row>
    <row r="56" spans="2:28" ht="18.5">
      <c r="B56" s="48"/>
      <c r="C56" s="126" t="s">
        <v>1350</v>
      </c>
      <c r="D56" s="449">
        <f>SUM(D52,D53,D54)</f>
        <v>0</v>
      </c>
      <c r="E56" s="126"/>
      <c r="F56" s="127"/>
      <c r="G56" s="90"/>
      <c r="H56" s="110"/>
      <c r="I56" s="108"/>
      <c r="J56" s="109"/>
      <c r="K56" s="109"/>
      <c r="L56" s="109"/>
      <c r="M56" s="107"/>
    </row>
    <row r="57" spans="2:28">
      <c r="B57" s="48"/>
      <c r="C57" s="90"/>
      <c r="D57" s="90"/>
      <c r="E57" s="54"/>
      <c r="F57" s="135"/>
      <c r="G57" s="135"/>
      <c r="H57" s="136"/>
      <c r="I57" s="108"/>
      <c r="J57" s="109"/>
      <c r="K57" s="109"/>
      <c r="L57" s="109"/>
      <c r="M57" s="107"/>
      <c r="X57" s="137"/>
      <c r="Y57" s="137"/>
      <c r="Z57" s="137"/>
      <c r="AA57" s="138"/>
      <c r="AB57" s="139"/>
    </row>
    <row r="58" spans="2:28">
      <c r="B58" s="48"/>
      <c r="C58" s="175" t="s">
        <v>1038</v>
      </c>
      <c r="D58" s="175"/>
      <c r="E58" s="112"/>
      <c r="F58" s="112"/>
      <c r="G58" s="567"/>
      <c r="H58" s="568"/>
      <c r="I58" s="108"/>
      <c r="J58" s="109"/>
      <c r="K58" s="109"/>
      <c r="L58" s="109"/>
      <c r="M58" s="107"/>
      <c r="X58" s="137"/>
      <c r="Y58" s="137"/>
      <c r="Z58" s="137"/>
      <c r="AA58" s="138"/>
      <c r="AB58" s="140"/>
    </row>
    <row r="59" spans="2:28">
      <c r="B59" s="48"/>
      <c r="C59" s="113"/>
      <c r="D59" s="113"/>
      <c r="E59" s="114"/>
      <c r="F59" s="114"/>
      <c r="G59" s="114"/>
      <c r="H59" s="136"/>
      <c r="I59" s="108"/>
      <c r="J59" s="109"/>
      <c r="K59" s="109"/>
      <c r="L59" s="109"/>
      <c r="M59" s="107"/>
      <c r="X59" s="137"/>
      <c r="Y59" s="137"/>
      <c r="Z59" s="137"/>
      <c r="AA59" s="138"/>
      <c r="AB59" s="141"/>
    </row>
    <row r="60" spans="2:28">
      <c r="B60" s="48"/>
      <c r="C60" s="121" t="s">
        <v>1032</v>
      </c>
      <c r="D60" s="121"/>
      <c r="E60" s="189"/>
      <c r="F60" s="143" t="e" cm="1">
        <f t="array" ref="F60">_xlfn.IFS(AND(E60="No",(0.005*E72&lt;10000)),(0.005*E72),AND(E60="No",(E72&gt;10000)),10000,AND(E60="Yes",E72&gt;25000),25000,AND(E60="Yes",E72&lt;25000),0.005*E72)</f>
        <v>#N/A</v>
      </c>
      <c r="G60" s="142"/>
      <c r="H60" s="88"/>
      <c r="I60" s="89"/>
      <c r="J60" s="107"/>
      <c r="K60" s="107"/>
      <c r="L60" s="107"/>
      <c r="M60" s="107"/>
      <c r="X60" s="137"/>
      <c r="Y60" s="137"/>
      <c r="Z60" s="137"/>
      <c r="AA60" s="137"/>
      <c r="AB60" s="137"/>
    </row>
    <row r="61" spans="2:28" ht="4" customHeight="1">
      <c r="B61" s="48"/>
      <c r="C61" s="90"/>
      <c r="D61" s="90"/>
      <c r="E61" s="90"/>
      <c r="F61" s="90"/>
      <c r="G61" s="135"/>
      <c r="H61" s="88"/>
      <c r="I61" s="89"/>
      <c r="J61" s="107"/>
      <c r="K61" s="107"/>
      <c r="L61" s="107"/>
      <c r="M61" s="107"/>
    </row>
    <row r="62" spans="2:28" ht="16" customHeight="1">
      <c r="B62" s="48"/>
      <c r="C62" s="90" t="s">
        <v>1259</v>
      </c>
      <c r="D62" s="90"/>
      <c r="E62" s="105"/>
      <c r="F62" s="346" t="s">
        <v>1257</v>
      </c>
      <c r="G62" s="135"/>
      <c r="H62" s="88"/>
      <c r="I62" s="89"/>
      <c r="J62" s="107"/>
      <c r="K62" s="343"/>
      <c r="L62" s="107"/>
      <c r="M62" s="107"/>
    </row>
    <row r="63" spans="2:28" ht="4" customHeight="1">
      <c r="B63" s="48"/>
      <c r="C63" s="90"/>
      <c r="D63" s="90"/>
      <c r="E63" s="90"/>
      <c r="F63" s="90"/>
      <c r="G63" s="135"/>
      <c r="H63" s="88"/>
      <c r="I63" s="89"/>
      <c r="J63" s="107"/>
      <c r="K63" s="107"/>
      <c r="L63" s="107"/>
      <c r="M63" s="107"/>
    </row>
    <row r="64" spans="2:28">
      <c r="B64" s="48"/>
      <c r="C64" s="266" t="s">
        <v>1264</v>
      </c>
      <c r="D64" s="266"/>
      <c r="E64" s="345">
        <v>0</v>
      </c>
      <c r="F64" s="90"/>
      <c r="G64" s="144"/>
      <c r="H64" s="88"/>
      <c r="I64" s="89"/>
      <c r="J64" s="107"/>
      <c r="K64" s="344"/>
      <c r="L64" s="107"/>
      <c r="M64" s="107"/>
    </row>
    <row r="65" spans="2:13" ht="4" customHeight="1">
      <c r="B65" s="48"/>
      <c r="C65" s="265"/>
      <c r="D65" s="265"/>
      <c r="E65" s="347"/>
      <c r="F65" s="90"/>
      <c r="G65" s="144"/>
      <c r="H65" s="88"/>
      <c r="I65" s="89"/>
      <c r="J65" s="107"/>
      <c r="K65" s="344"/>
      <c r="L65" s="107"/>
      <c r="M65" s="107"/>
    </row>
    <row r="66" spans="2:13" ht="16" customHeight="1">
      <c r="B66" s="48"/>
      <c r="C66" s="266" t="s">
        <v>1265</v>
      </c>
      <c r="D66" s="266"/>
      <c r="E66" s="347">
        <v>0</v>
      </c>
      <c r="F66" s="90"/>
      <c r="G66" s="144"/>
      <c r="H66" s="88"/>
      <c r="I66" s="89"/>
      <c r="J66" s="107"/>
      <c r="K66" s="344"/>
      <c r="L66" s="107"/>
      <c r="M66" s="107"/>
    </row>
    <row r="67" spans="2:13" ht="4" customHeight="1">
      <c r="B67" s="48"/>
      <c r="C67" s="266"/>
      <c r="D67" s="266"/>
      <c r="E67" s="347"/>
      <c r="F67" s="90"/>
      <c r="G67" s="144"/>
      <c r="H67" s="88"/>
      <c r="I67" s="89"/>
      <c r="J67" s="107"/>
      <c r="K67" s="344"/>
      <c r="L67" s="107"/>
      <c r="M67" s="107"/>
    </row>
    <row r="68" spans="2:13">
      <c r="B68" s="48"/>
      <c r="C68" s="266" t="s">
        <v>1266</v>
      </c>
      <c r="D68" s="90"/>
      <c r="E68" s="357" t="s">
        <v>527</v>
      </c>
      <c r="F68" s="558" t="s">
        <v>1343</v>
      </c>
      <c r="G68" s="558"/>
      <c r="H68" s="88"/>
      <c r="I68" s="89"/>
      <c r="J68" s="107"/>
      <c r="K68" s="107"/>
      <c r="L68" s="107"/>
      <c r="M68" s="107"/>
    </row>
    <row r="69" spans="2:13">
      <c r="B69" s="48"/>
      <c r="C69" s="266"/>
      <c r="D69" s="90"/>
      <c r="E69" s="357"/>
      <c r="F69" s="558"/>
      <c r="G69" s="558"/>
      <c r="H69" s="88"/>
      <c r="I69" s="89"/>
      <c r="J69" s="107"/>
      <c r="K69" s="107"/>
      <c r="L69" s="107"/>
      <c r="M69" s="107"/>
    </row>
    <row r="70" spans="2:13">
      <c r="B70" s="48"/>
      <c r="C70" s="90"/>
      <c r="D70" s="90"/>
      <c r="E70" s="90"/>
      <c r="F70" s="90"/>
      <c r="G70" s="144"/>
      <c r="H70" s="88"/>
      <c r="I70" s="89"/>
      <c r="J70" s="107"/>
      <c r="K70" s="107"/>
      <c r="L70" s="107"/>
      <c r="M70" s="107"/>
    </row>
    <row r="71" spans="2:13">
      <c r="B71" s="48"/>
      <c r="C71" s="145" t="s">
        <v>1127</v>
      </c>
      <c r="D71" s="146"/>
      <c r="E71" s="165" t="s">
        <v>513</v>
      </c>
      <c r="F71" s="165" t="s">
        <v>1025</v>
      </c>
      <c r="G71" s="165" t="s">
        <v>1023</v>
      </c>
      <c r="H71" s="147" t="s">
        <v>1145</v>
      </c>
      <c r="I71" s="89"/>
      <c r="K71" s="107"/>
      <c r="L71" s="107"/>
    </row>
    <row r="72" spans="2:13">
      <c r="B72" s="48"/>
      <c r="C72" s="576" t="s">
        <v>515</v>
      </c>
      <c r="D72" s="577"/>
      <c r="E72" s="348">
        <v>0</v>
      </c>
      <c r="F72" s="148" t="s">
        <v>527</v>
      </c>
      <c r="G72" s="285" t="s">
        <v>1140</v>
      </c>
      <c r="H72" s="149"/>
      <c r="I72" s="89"/>
      <c r="J72" s="107"/>
      <c r="K72" s="107"/>
      <c r="L72" s="107"/>
    </row>
    <row r="73" spans="2:13">
      <c r="B73" s="48"/>
      <c r="C73" s="576" t="s">
        <v>1050</v>
      </c>
      <c r="D73" s="577"/>
      <c r="E73" s="348">
        <v>0</v>
      </c>
      <c r="F73" s="190"/>
      <c r="G73" s="355"/>
      <c r="H73" s="288"/>
      <c r="I73" s="89"/>
      <c r="J73" s="107"/>
      <c r="K73" s="107"/>
      <c r="L73" s="107"/>
    </row>
    <row r="74" spans="2:13">
      <c r="B74" s="48"/>
      <c r="C74" s="569" t="s">
        <v>516</v>
      </c>
      <c r="D74" s="570"/>
      <c r="E74" s="348">
        <v>0</v>
      </c>
      <c r="F74" s="190"/>
      <c r="G74" s="287"/>
      <c r="H74" s="288"/>
      <c r="I74" s="89"/>
      <c r="J74" s="107"/>
      <c r="K74" s="107"/>
      <c r="L74" s="107"/>
    </row>
    <row r="75" spans="2:13" ht="16" customHeight="1">
      <c r="B75" s="48"/>
      <c r="C75" s="569" t="s">
        <v>1080</v>
      </c>
      <c r="D75" s="570"/>
      <c r="E75" s="348">
        <v>0</v>
      </c>
      <c r="F75" s="190"/>
      <c r="G75" s="287"/>
      <c r="H75" s="288"/>
      <c r="I75" s="89"/>
      <c r="J75" s="107"/>
      <c r="K75" s="107"/>
      <c r="L75" s="107"/>
    </row>
    <row r="76" spans="2:13">
      <c r="B76" s="48"/>
      <c r="C76" s="569" t="s">
        <v>1081</v>
      </c>
      <c r="D76" s="570"/>
      <c r="E76" s="348">
        <v>0</v>
      </c>
      <c r="F76" s="190"/>
      <c r="G76" s="287"/>
      <c r="H76" s="288"/>
      <c r="I76" s="89"/>
      <c r="J76" s="107"/>
      <c r="K76" s="107"/>
      <c r="L76" s="107"/>
    </row>
    <row r="77" spans="2:13">
      <c r="B77" s="48"/>
      <c r="C77" s="569" t="s">
        <v>1082</v>
      </c>
      <c r="D77" s="570"/>
      <c r="E77" s="348">
        <v>0</v>
      </c>
      <c r="F77" s="190"/>
      <c r="G77" s="286"/>
      <c r="H77" s="288"/>
      <c r="I77" s="89"/>
      <c r="J77" s="107"/>
      <c r="K77" s="107"/>
      <c r="L77" s="107"/>
    </row>
    <row r="78" spans="2:13">
      <c r="B78" s="48"/>
      <c r="C78" s="569" t="s">
        <v>1083</v>
      </c>
      <c r="D78" s="570"/>
      <c r="E78" s="348">
        <v>0</v>
      </c>
      <c r="F78" s="190"/>
      <c r="G78" s="286"/>
      <c r="H78" s="288"/>
      <c r="I78" s="89"/>
      <c r="J78" s="107"/>
      <c r="K78" s="107"/>
      <c r="L78" s="107"/>
    </row>
    <row r="79" spans="2:13">
      <c r="B79" s="48"/>
      <c r="C79" s="569" t="s">
        <v>1084</v>
      </c>
      <c r="D79" s="570"/>
      <c r="E79" s="348">
        <v>0</v>
      </c>
      <c r="F79" s="190"/>
      <c r="G79" s="286"/>
      <c r="H79" s="288"/>
      <c r="I79" s="89"/>
      <c r="J79" s="107"/>
      <c r="K79" s="107"/>
      <c r="L79" s="107"/>
    </row>
    <row r="80" spans="2:13">
      <c r="B80" s="48"/>
      <c r="C80" s="569" t="s">
        <v>1085</v>
      </c>
      <c r="D80" s="570"/>
      <c r="E80" s="348">
        <v>0</v>
      </c>
      <c r="F80" s="190"/>
      <c r="G80" s="286"/>
      <c r="H80" s="288"/>
      <c r="I80" s="89"/>
      <c r="J80" s="107"/>
      <c r="K80" s="107"/>
      <c r="L80" s="107"/>
    </row>
    <row r="81" spans="2:12">
      <c r="B81" s="48"/>
      <c r="C81" s="569" t="s">
        <v>1086</v>
      </c>
      <c r="D81" s="570"/>
      <c r="E81" s="348">
        <v>0</v>
      </c>
      <c r="F81" s="190"/>
      <c r="G81" s="286"/>
      <c r="H81" s="288"/>
      <c r="I81" s="89"/>
      <c r="J81" s="107"/>
      <c r="K81" s="107"/>
      <c r="L81" s="107"/>
    </row>
    <row r="82" spans="2:12">
      <c r="B82" s="48"/>
      <c r="C82" s="569" t="s">
        <v>1087</v>
      </c>
      <c r="D82" s="570"/>
      <c r="E82" s="348">
        <v>0</v>
      </c>
      <c r="F82" s="190"/>
      <c r="G82" s="286"/>
      <c r="H82" s="288"/>
      <c r="I82" s="89"/>
      <c r="J82" s="107"/>
      <c r="K82" s="107"/>
      <c r="L82" s="107"/>
    </row>
    <row r="83" spans="2:12">
      <c r="B83" s="48"/>
      <c r="C83" s="569" t="s">
        <v>1088</v>
      </c>
      <c r="D83" s="570"/>
      <c r="E83" s="348">
        <v>0</v>
      </c>
      <c r="F83" s="190"/>
      <c r="G83" s="286"/>
      <c r="H83" s="288"/>
      <c r="I83" s="89"/>
      <c r="J83" s="107"/>
      <c r="K83" s="107"/>
      <c r="L83" s="107"/>
    </row>
    <row r="84" spans="2:12">
      <c r="B84" s="48"/>
      <c r="C84" s="569" t="s">
        <v>1089</v>
      </c>
      <c r="D84" s="570"/>
      <c r="E84" s="348">
        <v>0</v>
      </c>
      <c r="F84" s="190"/>
      <c r="G84" s="286"/>
      <c r="H84" s="288"/>
      <c r="I84" s="89"/>
      <c r="J84" s="107"/>
      <c r="K84" s="107"/>
      <c r="L84" s="107"/>
    </row>
    <row r="85" spans="2:12">
      <c r="B85" s="48"/>
      <c r="C85" s="569" t="s">
        <v>1090</v>
      </c>
      <c r="D85" s="570"/>
      <c r="E85" s="348">
        <v>0</v>
      </c>
      <c r="F85" s="190"/>
      <c r="G85" s="286"/>
      <c r="H85" s="288"/>
      <c r="I85" s="89"/>
      <c r="J85" s="107"/>
      <c r="K85" s="107"/>
      <c r="L85" s="107"/>
    </row>
    <row r="86" spans="2:12">
      <c r="B86" s="48"/>
      <c r="C86" s="569" t="s">
        <v>522</v>
      </c>
      <c r="D86" s="570"/>
      <c r="E86" s="348">
        <v>0</v>
      </c>
      <c r="F86" s="190"/>
      <c r="G86" s="286"/>
      <c r="H86" s="288"/>
      <c r="I86" s="89"/>
      <c r="J86" s="107"/>
      <c r="K86" s="107"/>
      <c r="L86" s="107"/>
    </row>
    <row r="87" spans="2:12">
      <c r="B87" s="48"/>
      <c r="C87" s="569" t="s">
        <v>1353</v>
      </c>
      <c r="D87" s="570"/>
      <c r="E87" s="348">
        <v>0</v>
      </c>
      <c r="F87" s="190"/>
      <c r="G87" s="286"/>
      <c r="H87" s="288"/>
      <c r="I87" s="89"/>
      <c r="J87" s="107"/>
      <c r="K87" s="107"/>
      <c r="L87" s="107"/>
    </row>
    <row r="88" spans="2:12">
      <c r="B88" s="48"/>
      <c r="C88" s="569" t="s">
        <v>518</v>
      </c>
      <c r="D88" s="570"/>
      <c r="E88" s="348">
        <v>0</v>
      </c>
      <c r="F88" s="190"/>
      <c r="G88" s="286"/>
      <c r="H88" s="288"/>
      <c r="I88" s="89"/>
      <c r="J88" s="107"/>
      <c r="K88" s="107"/>
      <c r="L88" s="107"/>
    </row>
    <row r="89" spans="2:12">
      <c r="B89" s="48"/>
      <c r="C89" s="569" t="s">
        <v>518</v>
      </c>
      <c r="D89" s="570"/>
      <c r="E89" s="348">
        <v>0</v>
      </c>
      <c r="F89" s="190"/>
      <c r="G89" s="286"/>
      <c r="H89" s="288"/>
      <c r="I89" s="89"/>
      <c r="J89" s="107"/>
      <c r="K89" s="107"/>
      <c r="L89" s="107"/>
    </row>
    <row r="90" spans="2:12">
      <c r="B90" s="48"/>
      <c r="C90" s="289" t="s">
        <v>1024</v>
      </c>
      <c r="D90" s="153"/>
      <c r="E90" s="154">
        <f>(SUM(E72:E89))</f>
        <v>0</v>
      </c>
      <c r="F90" s="152"/>
      <c r="G90" s="155"/>
      <c r="H90" s="88"/>
      <c r="I90" s="89"/>
      <c r="J90" s="107"/>
      <c r="K90" s="107"/>
      <c r="L90" s="107"/>
    </row>
    <row r="91" spans="2:12">
      <c r="B91" s="48"/>
      <c r="C91" s="156"/>
      <c r="D91" s="156"/>
      <c r="E91" s="157"/>
      <c r="F91" s="156"/>
      <c r="G91" s="158"/>
      <c r="H91" s="88"/>
      <c r="I91" s="89"/>
      <c r="J91" s="107"/>
      <c r="K91" s="107"/>
      <c r="L91" s="107"/>
    </row>
    <row r="92" spans="2:12">
      <c r="B92" s="48"/>
      <c r="C92" s="465" t="s">
        <v>1346</v>
      </c>
      <c r="D92" s="460">
        <f>E64-E66</f>
        <v>0</v>
      </c>
      <c r="E92" s="157"/>
      <c r="F92" s="156"/>
      <c r="G92" s="158"/>
      <c r="H92" s="88"/>
      <c r="I92" s="89"/>
      <c r="J92" s="107"/>
      <c r="K92" s="107"/>
      <c r="L92" s="107"/>
    </row>
    <row r="93" spans="2:12">
      <c r="B93" s="48"/>
      <c r="C93" s="465" t="s">
        <v>1347</v>
      </c>
      <c r="D93" s="461">
        <f>IF(E68="Yes",D92+(SUMIFS(E72:E89,F72:F89,"Yes")),(SUMIFS(E72:E89,F72:F89,"Yes")))</f>
        <v>0</v>
      </c>
      <c r="E93" s="157" t="s">
        <v>1344</v>
      </c>
      <c r="F93" s="156"/>
      <c r="G93" s="158"/>
      <c r="H93" s="88"/>
      <c r="I93" s="89"/>
      <c r="J93" s="107"/>
      <c r="K93" s="107"/>
      <c r="L93" s="107"/>
    </row>
    <row r="94" spans="2:12">
      <c r="B94" s="48"/>
      <c r="C94" s="573" t="s">
        <v>1348</v>
      </c>
      <c r="D94" s="574">
        <f>E90+D92-E72</f>
        <v>0</v>
      </c>
      <c r="E94" s="157"/>
      <c r="F94" s="457"/>
      <c r="G94" s="158"/>
      <c r="H94" s="88"/>
      <c r="I94" s="89"/>
      <c r="J94" s="107"/>
      <c r="K94" s="107"/>
      <c r="L94" s="107"/>
    </row>
    <row r="95" spans="2:12">
      <c r="B95" s="48"/>
      <c r="C95" s="573"/>
      <c r="D95" s="575"/>
      <c r="E95" s="157"/>
      <c r="F95" s="457"/>
      <c r="G95" s="158"/>
      <c r="H95" s="88"/>
      <c r="I95" s="89"/>
      <c r="J95" s="107"/>
      <c r="K95" s="107"/>
      <c r="L95" s="107"/>
    </row>
    <row r="96" spans="2:12">
      <c r="B96" s="48"/>
      <c r="C96" s="159"/>
      <c r="D96" s="159"/>
      <c r="E96" s="159"/>
      <c r="F96" s="159"/>
      <c r="G96" s="159"/>
      <c r="H96" s="88"/>
      <c r="I96" s="89"/>
      <c r="J96" s="107"/>
      <c r="K96" s="107"/>
      <c r="L96" s="107"/>
    </row>
    <row r="97" spans="2:12">
      <c r="B97" s="48"/>
      <c r="C97" s="145" t="s">
        <v>1128</v>
      </c>
      <c r="D97" s="146"/>
      <c r="E97" s="165" t="s">
        <v>513</v>
      </c>
      <c r="F97" s="571" t="s">
        <v>523</v>
      </c>
      <c r="G97" s="572"/>
      <c r="H97" s="545"/>
      <c r="I97" s="89"/>
      <c r="J97" s="107"/>
      <c r="K97" s="107"/>
      <c r="L97" s="107"/>
    </row>
    <row r="98" spans="2:12">
      <c r="B98" s="48"/>
      <c r="C98" s="161" t="s">
        <v>1051</v>
      </c>
      <c r="D98" s="162"/>
      <c r="E98" s="352">
        <v>0</v>
      </c>
      <c r="F98" s="544"/>
      <c r="G98" s="544"/>
      <c r="H98" s="545"/>
      <c r="I98" s="89"/>
      <c r="J98" s="107"/>
      <c r="K98" s="107"/>
      <c r="L98" s="107"/>
    </row>
    <row r="99" spans="2:12">
      <c r="B99" s="48"/>
      <c r="C99" s="150" t="s">
        <v>1052</v>
      </c>
      <c r="D99" s="151"/>
      <c r="E99" s="352">
        <v>0</v>
      </c>
      <c r="F99" s="544"/>
      <c r="G99" s="544"/>
      <c r="H99" s="545"/>
      <c r="I99" s="89"/>
      <c r="J99" s="107"/>
      <c r="K99" s="107"/>
      <c r="L99" s="107"/>
    </row>
    <row r="100" spans="2:12">
      <c r="B100" s="48"/>
      <c r="C100" s="150" t="s">
        <v>524</v>
      </c>
      <c r="D100" s="151"/>
      <c r="E100" s="349">
        <v>0</v>
      </c>
      <c r="F100" s="544"/>
      <c r="G100" s="544"/>
      <c r="H100" s="545"/>
      <c r="I100" s="50"/>
    </row>
    <row r="101" spans="2:12">
      <c r="B101" s="48"/>
      <c r="C101" s="150" t="s">
        <v>1352</v>
      </c>
      <c r="D101" s="151"/>
      <c r="E101" s="350">
        <v>0</v>
      </c>
      <c r="F101" s="544"/>
      <c r="G101" s="544"/>
      <c r="H101" s="545"/>
      <c r="I101" s="50"/>
    </row>
    <row r="102" spans="2:12">
      <c r="B102" s="48"/>
      <c r="C102" s="150" t="s">
        <v>1351</v>
      </c>
      <c r="D102" s="151"/>
      <c r="E102" s="471">
        <v>0</v>
      </c>
      <c r="F102" s="468"/>
      <c r="G102" s="469"/>
      <c r="H102" s="470"/>
      <c r="I102" s="50"/>
    </row>
    <row r="103" spans="2:12">
      <c r="B103" s="48"/>
      <c r="C103" s="150" t="s">
        <v>518</v>
      </c>
      <c r="D103" s="151"/>
      <c r="E103" s="351">
        <v>0</v>
      </c>
      <c r="F103" s="544"/>
      <c r="G103" s="544"/>
      <c r="H103" s="545"/>
      <c r="I103" s="50"/>
    </row>
    <row r="104" spans="2:12">
      <c r="B104" s="48"/>
      <c r="C104" s="163" t="s">
        <v>1242</v>
      </c>
      <c r="D104" s="160"/>
      <c r="E104" s="164">
        <f>ROUND(SUM(E98:E103),0)</f>
        <v>0</v>
      </c>
      <c r="F104" s="546"/>
      <c r="G104" s="546"/>
      <c r="H104" s="547"/>
      <c r="I104" s="50"/>
    </row>
    <row r="105" spans="2:12">
      <c r="B105" s="48"/>
      <c r="C105" s="159"/>
      <c r="D105" s="159"/>
      <c r="E105" s="159"/>
      <c r="F105" s="159"/>
      <c r="G105" s="159"/>
      <c r="H105" s="49"/>
      <c r="I105" s="50"/>
    </row>
    <row r="106" spans="2:12">
      <c r="B106" s="48"/>
      <c r="C106" s="145" t="s">
        <v>525</v>
      </c>
      <c r="D106" s="146"/>
      <c r="E106" s="154">
        <f>E90-E104</f>
        <v>0</v>
      </c>
      <c r="F106" s="563"/>
      <c r="G106" s="564"/>
      <c r="H106" s="49"/>
      <c r="I106" s="50"/>
    </row>
    <row r="107" spans="2:12">
      <c r="B107" s="48"/>
      <c r="C107" s="159"/>
      <c r="D107" s="159"/>
      <c r="E107" s="159"/>
      <c r="F107" s="159"/>
      <c r="G107" s="166"/>
      <c r="H107" s="49"/>
      <c r="I107" s="50"/>
    </row>
    <row r="108" spans="2:12">
      <c r="B108" s="48"/>
      <c r="C108" s="159"/>
      <c r="D108" s="159"/>
      <c r="E108" s="159"/>
      <c r="F108" s="159"/>
      <c r="G108" s="166"/>
      <c r="H108" s="49"/>
      <c r="I108" s="50"/>
    </row>
    <row r="109" spans="2:12">
      <c r="B109" s="48"/>
      <c r="C109" s="209" t="s">
        <v>1129</v>
      </c>
      <c r="D109" s="559"/>
      <c r="E109" s="555"/>
      <c r="F109" s="555"/>
      <c r="G109" s="555"/>
      <c r="H109" s="555"/>
      <c r="I109" s="50"/>
    </row>
    <row r="110" spans="2:12">
      <c r="B110" s="48"/>
      <c r="C110" s="156"/>
      <c r="D110" s="156"/>
      <c r="E110" s="157"/>
      <c r="F110" s="156"/>
      <c r="G110" s="158"/>
      <c r="H110" s="49"/>
      <c r="I110" s="50"/>
    </row>
    <row r="111" spans="2:12" ht="16" customHeight="1">
      <c r="B111" s="48"/>
      <c r="C111" s="556" t="s">
        <v>1095</v>
      </c>
      <c r="D111" s="557"/>
      <c r="E111" s="192"/>
      <c r="F111" s="156"/>
      <c r="G111" s="158"/>
      <c r="H111" s="49"/>
      <c r="I111" s="50"/>
    </row>
    <row r="112" spans="2:12" ht="4" customHeight="1">
      <c r="B112" s="48"/>
      <c r="C112" s="156"/>
      <c r="D112" s="156"/>
      <c r="E112" s="157"/>
      <c r="F112" s="156"/>
      <c r="G112" s="158"/>
      <c r="H112" s="49"/>
      <c r="I112" s="50"/>
    </row>
    <row r="113" spans="2:9" ht="18" customHeight="1">
      <c r="B113" s="48"/>
      <c r="C113" s="558" t="s">
        <v>1132</v>
      </c>
      <c r="D113" s="558"/>
      <c r="E113" s="193"/>
      <c r="F113" s="156"/>
      <c r="G113" s="158"/>
      <c r="H113" s="49"/>
      <c r="I113" s="50"/>
    </row>
    <row r="114" spans="2:9" ht="4" customHeight="1">
      <c r="B114" s="48"/>
      <c r="C114" s="167"/>
      <c r="D114" s="167"/>
      <c r="E114" s="168"/>
      <c r="F114" s="156"/>
      <c r="G114" s="158"/>
      <c r="H114" s="49"/>
      <c r="I114" s="50"/>
    </row>
    <row r="115" spans="2:9" ht="18" customHeight="1">
      <c r="B115" s="48"/>
      <c r="C115" s="550" t="s">
        <v>1133</v>
      </c>
      <c r="D115" s="550"/>
      <c r="E115" s="548"/>
      <c r="F115" s="549"/>
      <c r="G115" s="549"/>
      <c r="H115" s="549"/>
      <c r="I115" s="50"/>
    </row>
    <row r="116" spans="2:9" ht="18" customHeight="1">
      <c r="B116" s="48"/>
      <c r="C116" s="169"/>
      <c r="D116" s="169"/>
      <c r="E116" s="549"/>
      <c r="F116" s="549"/>
      <c r="G116" s="549"/>
      <c r="H116" s="549"/>
      <c r="I116" s="50"/>
    </row>
    <row r="117" spans="2:9" ht="18" customHeight="1">
      <c r="B117" s="48"/>
      <c r="C117" s="169"/>
      <c r="D117" s="169"/>
      <c r="E117" s="170"/>
      <c r="F117" s="170"/>
      <c r="G117" s="158"/>
      <c r="H117" s="49"/>
      <c r="I117" s="50"/>
    </row>
    <row r="118" spans="2:9" ht="18" customHeight="1">
      <c r="B118" s="48"/>
      <c r="C118" s="171" t="s">
        <v>1354</v>
      </c>
      <c r="D118" s="169"/>
      <c r="E118" s="194"/>
      <c r="F118" s="170"/>
      <c r="G118" s="158"/>
      <c r="H118" s="49"/>
      <c r="I118" s="50"/>
    </row>
    <row r="119" spans="2:9" ht="4" customHeight="1">
      <c r="B119" s="48"/>
      <c r="C119" s="169"/>
      <c r="D119" s="169"/>
      <c r="E119" s="170"/>
      <c r="F119" s="170"/>
      <c r="G119" s="158"/>
      <c r="H119" s="49"/>
      <c r="I119" s="50"/>
    </row>
    <row r="120" spans="2:9" ht="18" customHeight="1">
      <c r="B120" s="48"/>
      <c r="C120" s="172" t="s">
        <v>1138</v>
      </c>
      <c r="D120" s="169"/>
      <c r="E120" s="195"/>
      <c r="F120" s="170"/>
      <c r="G120" s="158"/>
      <c r="H120" s="49"/>
      <c r="I120" s="50"/>
    </row>
    <row r="121" spans="2:9" ht="4" customHeight="1">
      <c r="B121" s="48"/>
      <c r="C121" s="169"/>
      <c r="D121" s="169"/>
      <c r="E121" s="170"/>
      <c r="F121" s="170"/>
      <c r="G121" s="158"/>
      <c r="H121" s="49"/>
      <c r="I121" s="50"/>
    </row>
    <row r="122" spans="2:9" ht="18" customHeight="1">
      <c r="B122" s="48"/>
      <c r="C122" s="550" t="s">
        <v>1139</v>
      </c>
      <c r="D122" s="550"/>
      <c r="E122" s="549"/>
      <c r="F122" s="549"/>
      <c r="G122" s="549"/>
      <c r="H122" s="549"/>
      <c r="I122" s="50"/>
    </row>
    <row r="123" spans="2:9" ht="18" customHeight="1">
      <c r="B123" s="48"/>
      <c r="C123" s="173"/>
      <c r="D123" s="173"/>
      <c r="E123" s="549"/>
      <c r="F123" s="549"/>
      <c r="G123" s="549"/>
      <c r="H123" s="549"/>
      <c r="I123" s="50"/>
    </row>
    <row r="124" spans="2:9">
      <c r="B124" s="48"/>
      <c r="C124" s="174"/>
      <c r="D124" s="156"/>
      <c r="E124" s="157"/>
      <c r="F124" s="156"/>
      <c r="G124" s="158"/>
      <c r="H124" s="49"/>
      <c r="I124" s="50"/>
    </row>
    <row r="125" spans="2:9">
      <c r="B125" s="48"/>
      <c r="C125" s="553" t="s">
        <v>1126</v>
      </c>
      <c r="D125" s="554"/>
      <c r="E125" s="554"/>
      <c r="F125" s="554"/>
      <c r="G125" s="554"/>
      <c r="H125" s="555"/>
      <c r="I125" s="50"/>
    </row>
    <row r="126" spans="2:9">
      <c r="B126" s="48"/>
      <c r="C126" s="113"/>
      <c r="D126" s="284"/>
      <c r="E126" s="284"/>
      <c r="F126" s="284"/>
      <c r="G126" s="284"/>
      <c r="H126" s="49"/>
      <c r="I126" s="50"/>
    </row>
    <row r="127" spans="2:9">
      <c r="B127" s="48"/>
      <c r="C127" s="167"/>
      <c r="D127" s="156"/>
      <c r="E127" s="157"/>
      <c r="F127" s="171"/>
      <c r="G127" s="176"/>
      <c r="H127" s="49"/>
      <c r="I127" s="50"/>
    </row>
    <row r="128" spans="2:9">
      <c r="B128" s="48"/>
      <c r="C128" s="159" t="s">
        <v>1121</v>
      </c>
      <c r="D128" s="159"/>
      <c r="E128" s="196"/>
      <c r="F128" s="166"/>
      <c r="G128" s="166"/>
      <c r="H128" s="49"/>
      <c r="I128" s="50"/>
    </row>
    <row r="129" spans="2:9" ht="4" customHeight="1">
      <c r="B129" s="48"/>
      <c r="C129" s="159"/>
      <c r="D129" s="159"/>
      <c r="E129" s="166"/>
      <c r="F129" s="166"/>
      <c r="G129" s="166"/>
      <c r="H129" s="49"/>
      <c r="I129" s="50"/>
    </row>
    <row r="130" spans="2:9" ht="4" customHeight="1">
      <c r="B130" s="48"/>
      <c r="C130" s="159"/>
      <c r="D130" s="159"/>
      <c r="E130" s="166"/>
      <c r="F130" s="166"/>
      <c r="G130" s="166"/>
      <c r="H130" s="49"/>
      <c r="I130" s="50"/>
    </row>
    <row r="131" spans="2:9" ht="16" customHeight="1">
      <c r="B131" s="48"/>
      <c r="C131" s="560" t="s">
        <v>1253</v>
      </c>
      <c r="D131" s="560"/>
      <c r="E131" s="560"/>
      <c r="F131" s="560"/>
      <c r="G131" s="560"/>
      <c r="H131" s="49"/>
      <c r="I131" s="50"/>
    </row>
    <row r="132" spans="2:9">
      <c r="B132" s="48"/>
      <c r="C132" s="560"/>
      <c r="D132" s="560"/>
      <c r="E132" s="560"/>
      <c r="F132" s="560"/>
      <c r="G132" s="560"/>
      <c r="H132" s="49"/>
      <c r="I132" s="50"/>
    </row>
    <row r="133" spans="2:9">
      <c r="B133" s="48"/>
      <c r="C133" s="177"/>
      <c r="D133" s="177"/>
      <c r="E133" s="157"/>
      <c r="F133" s="156"/>
      <c r="G133" s="158"/>
      <c r="H133" s="49"/>
      <c r="I133" s="50"/>
    </row>
    <row r="134" spans="2:9">
      <c r="B134" s="48"/>
      <c r="C134" s="178" t="s">
        <v>1118</v>
      </c>
      <c r="D134" s="179"/>
      <c r="E134" s="180" t="s">
        <v>1016</v>
      </c>
      <c r="F134" s="74" t="s">
        <v>1021</v>
      </c>
      <c r="G134" s="74" t="s">
        <v>1037</v>
      </c>
      <c r="H134" s="49"/>
      <c r="I134" s="50"/>
    </row>
    <row r="135" spans="2:9">
      <c r="B135" s="48"/>
      <c r="C135" s="181" t="s">
        <v>514</v>
      </c>
      <c r="D135" s="182"/>
      <c r="E135" s="183">
        <f>IF(D94&lt;&gt;0,((D94/SUM(C36,D39:D41))/(E72/SUM(D39:D41))),0)</f>
        <v>0</v>
      </c>
      <c r="F135" s="102">
        <f>IF(E135&gt;=10,15,IF(E135&gt;=8,13,IF(E135&gt;=6,11,IF(E135&gt;=4,9,IF(E135&gt;=2,7,IF(E135&gt;=1,5,IF(E135&gt;=0.75,3,IF(E135&gt;=0.5,2,IF(E135&gt;=0.33,1,0)))))))))</f>
        <v>0</v>
      </c>
      <c r="G135" s="102">
        <v>15</v>
      </c>
      <c r="H135" s="49"/>
      <c r="I135" s="50"/>
    </row>
    <row r="136" spans="2:9">
      <c r="B136" s="48"/>
      <c r="C136" s="184" t="s">
        <v>517</v>
      </c>
      <c r="D136" s="185"/>
      <c r="E136" s="186">
        <f>IF((E90-E72)&gt;0,D93/(D94),0)</f>
        <v>0</v>
      </c>
      <c r="F136" s="102">
        <f>(IF(E136&gt;=0.9,10,IF(E136&gt;=0.8,8,IF(E136&gt;=0.7,6,IF(E136&gt;=0.6,4,IF(E136&gt;=0.5,2,0))))))</f>
        <v>0</v>
      </c>
      <c r="G136" s="102">
        <v>10</v>
      </c>
      <c r="H136" s="49"/>
      <c r="I136" s="50"/>
    </row>
    <row r="137" spans="2:9">
      <c r="B137" s="48"/>
      <c r="C137" s="551" t="s">
        <v>1097</v>
      </c>
      <c r="D137" s="552"/>
      <c r="E137" s="187">
        <f>IF((E128&lt;&gt;""),E128,0)</f>
        <v>0</v>
      </c>
      <c r="F137" s="102">
        <f>IF('3b.Leverage and Committed Funds'!E128="Yes",1,0)</f>
        <v>0</v>
      </c>
      <c r="G137" s="102">
        <v>1</v>
      </c>
      <c r="H137" s="49"/>
      <c r="I137" s="50"/>
    </row>
    <row r="138" spans="2:9">
      <c r="B138" s="48"/>
      <c r="C138" s="49"/>
      <c r="D138" s="49"/>
      <c r="E138" s="49"/>
      <c r="F138" s="49"/>
      <c r="G138" s="49"/>
      <c r="H138" s="49"/>
      <c r="I138" s="50"/>
    </row>
    <row r="139" spans="2:9">
      <c r="B139" s="48"/>
      <c r="C139" s="553" t="s">
        <v>1241</v>
      </c>
      <c r="D139" s="554"/>
      <c r="E139" s="554"/>
      <c r="F139" s="554"/>
      <c r="G139" s="554"/>
      <c r="H139" s="555"/>
      <c r="I139" s="50"/>
    </row>
    <row r="140" spans="2:9">
      <c r="B140" s="48"/>
      <c r="C140" s="49"/>
      <c r="D140" s="49"/>
      <c r="E140" s="49"/>
      <c r="F140" s="49"/>
      <c r="G140" s="49"/>
      <c r="H140" s="49"/>
      <c r="I140" s="50"/>
    </row>
    <row r="141" spans="2:9">
      <c r="B141" s="48"/>
      <c r="C141" s="49"/>
      <c r="D141" s="49"/>
      <c r="E141" s="49"/>
      <c r="F141" s="49"/>
      <c r="G141" s="49"/>
      <c r="H141" s="49"/>
      <c r="I141" s="50"/>
    </row>
    <row r="142" spans="2:9">
      <c r="B142" s="48"/>
      <c r="C142" s="49"/>
      <c r="D142" s="49"/>
      <c r="E142" s="49"/>
      <c r="F142" s="49"/>
      <c r="G142" s="49"/>
      <c r="H142" s="49"/>
      <c r="I142" s="50"/>
    </row>
    <row r="143" spans="2:9">
      <c r="B143" s="48"/>
      <c r="C143" s="49"/>
      <c r="D143" s="49"/>
      <c r="E143" s="49"/>
      <c r="F143" s="49"/>
      <c r="G143" s="49"/>
      <c r="H143" s="49"/>
      <c r="I143" s="50"/>
    </row>
    <row r="144" spans="2:9">
      <c r="B144" s="48"/>
      <c r="C144" s="49"/>
      <c r="D144" s="49"/>
      <c r="E144" s="49"/>
      <c r="F144" s="49"/>
      <c r="G144" s="49"/>
      <c r="H144" s="49"/>
      <c r="I144" s="50"/>
    </row>
    <row r="145" spans="2:9">
      <c r="B145" s="48"/>
      <c r="C145" s="49"/>
      <c r="D145" s="49"/>
      <c r="E145" s="49"/>
      <c r="F145" s="49"/>
      <c r="G145" s="49"/>
      <c r="H145" s="49"/>
      <c r="I145" s="50"/>
    </row>
    <row r="146" spans="2:9">
      <c r="B146" s="48"/>
      <c r="C146" s="49"/>
      <c r="D146" s="49"/>
      <c r="E146" s="49"/>
      <c r="F146" s="49"/>
      <c r="G146" s="49"/>
      <c r="H146" s="49"/>
      <c r="I146" s="50"/>
    </row>
    <row r="147" spans="2:9" ht="16" thickBot="1">
      <c r="B147" s="51"/>
      <c r="C147" s="52"/>
      <c r="D147" s="52"/>
      <c r="E147" s="52"/>
      <c r="F147" s="52"/>
      <c r="G147" s="52"/>
      <c r="H147" s="52"/>
      <c r="I147" s="53"/>
    </row>
  </sheetData>
  <sheetProtection algorithmName="SHA-512" hashValue="Do3LrSFFsSQwUlp+iL1f6IHU8b6TSpd4IuYA4ZSeS6VMytshSrM6K1luz6S/TlukInVDEN7TBpY0ib9Cv6+v1g==" saltValue="Mw44iVbsM1qh8ssCgiALFg==" spinCount="100000" sheet="1" objects="1" scenarios="1"/>
  <mergeCells count="45">
    <mergeCell ref="F68:G69"/>
    <mergeCell ref="C94:C95"/>
    <mergeCell ref="D94:D95"/>
    <mergeCell ref="C77:D77"/>
    <mergeCell ref="C78:D78"/>
    <mergeCell ref="C89:D89"/>
    <mergeCell ref="C88:D88"/>
    <mergeCell ref="C87:D87"/>
    <mergeCell ref="C86:D86"/>
    <mergeCell ref="C85:D85"/>
    <mergeCell ref="C84:D84"/>
    <mergeCell ref="C72:D72"/>
    <mergeCell ref="C73:D73"/>
    <mergeCell ref="C74:D74"/>
    <mergeCell ref="C75:D75"/>
    <mergeCell ref="C76:D76"/>
    <mergeCell ref="C3:H3"/>
    <mergeCell ref="E43:F43"/>
    <mergeCell ref="F106:G106"/>
    <mergeCell ref="C51:D51"/>
    <mergeCell ref="G58:H58"/>
    <mergeCell ref="G33:H33"/>
    <mergeCell ref="C83:D83"/>
    <mergeCell ref="C82:D82"/>
    <mergeCell ref="C81:D81"/>
    <mergeCell ref="C80:D80"/>
    <mergeCell ref="C79:D79"/>
    <mergeCell ref="F97:H97"/>
    <mergeCell ref="F98:H98"/>
    <mergeCell ref="F99:H99"/>
    <mergeCell ref="F100:H100"/>
    <mergeCell ref="F101:H101"/>
    <mergeCell ref="C139:H139"/>
    <mergeCell ref="C111:D111"/>
    <mergeCell ref="C113:D113"/>
    <mergeCell ref="C115:D115"/>
    <mergeCell ref="D109:H109"/>
    <mergeCell ref="C131:G132"/>
    <mergeCell ref="C125:H125"/>
    <mergeCell ref="E122:H123"/>
    <mergeCell ref="F103:H103"/>
    <mergeCell ref="F104:H104"/>
    <mergeCell ref="E115:H116"/>
    <mergeCell ref="C122:D122"/>
    <mergeCell ref="C137:D137"/>
  </mergeCells>
  <conditionalFormatting sqref="E72">
    <cfRule type="cellIs" dxfId="25" priority="25" operator="notBetween">
      <formula>1</formula>
      <formula>$D$56+0.05</formula>
    </cfRule>
  </conditionalFormatting>
  <conditionalFormatting sqref="E73">
    <cfRule type="expression" dxfId="24" priority="23">
      <formula>$E$73&lt;$F$60</formula>
    </cfRule>
  </conditionalFormatting>
  <conditionalFormatting sqref="C65:D65 C66:C67 C64">
    <cfRule type="expression" dxfId="23" priority="21">
      <formula>$E$62="Yes"</formula>
    </cfRule>
  </conditionalFormatting>
  <conditionalFormatting sqref="E64">
    <cfRule type="expression" dxfId="22" priority="20">
      <formula>$E$62="Yes"</formula>
    </cfRule>
  </conditionalFormatting>
  <conditionalFormatting sqref="C113:D113">
    <cfRule type="expression" dxfId="21" priority="19">
      <formula>$E$111="Yes"</formula>
    </cfRule>
  </conditionalFormatting>
  <conditionalFormatting sqref="E113">
    <cfRule type="expression" dxfId="20" priority="18">
      <formula>$E$111="Yes"</formula>
    </cfRule>
  </conditionalFormatting>
  <conditionalFormatting sqref="C115:D115">
    <cfRule type="expression" dxfId="19" priority="17">
      <formula>$E$111="Yes"</formula>
    </cfRule>
  </conditionalFormatting>
  <conditionalFormatting sqref="E120">
    <cfRule type="expression" dxfId="18" priority="15">
      <formula>$E$118="Yes"</formula>
    </cfRule>
  </conditionalFormatting>
  <conditionalFormatting sqref="C122:D122">
    <cfRule type="expression" dxfId="17" priority="14">
      <formula>$E$118="Yes"</formula>
    </cfRule>
  </conditionalFormatting>
  <conditionalFormatting sqref="E122">
    <cfRule type="expression" dxfId="16" priority="13">
      <formula>$E$118="Yes"</formula>
    </cfRule>
  </conditionalFormatting>
  <conditionalFormatting sqref="C120">
    <cfRule type="expression" dxfId="15" priority="12">
      <formula>$E$118="Yes"</formula>
    </cfRule>
  </conditionalFormatting>
  <conditionalFormatting sqref="E106">
    <cfRule type="expression" dxfId="14" priority="11">
      <formula>$E$106&lt;&gt;0</formula>
    </cfRule>
  </conditionalFormatting>
  <conditionalFormatting sqref="C131">
    <cfRule type="expression" dxfId="13" priority="10">
      <formula>$E$128="Yes"</formula>
    </cfRule>
  </conditionalFormatting>
  <conditionalFormatting sqref="E115:H116">
    <cfRule type="expression" dxfId="12" priority="9">
      <formula>$E$111="Yes"</formula>
    </cfRule>
  </conditionalFormatting>
  <conditionalFormatting sqref="E122:H123">
    <cfRule type="expression" dxfId="11" priority="8">
      <formula>$E$118="Yes"</formula>
    </cfRule>
  </conditionalFormatting>
  <conditionalFormatting sqref="C131:G132">
    <cfRule type="expression" dxfId="10" priority="7">
      <formula>$E$128="Yes"</formula>
    </cfRule>
  </conditionalFormatting>
  <conditionalFormatting sqref="F62">
    <cfRule type="expression" dxfId="9" priority="6">
      <formula>$E$62="Yes"</formula>
    </cfRule>
  </conditionalFormatting>
  <conditionalFormatting sqref="E68">
    <cfRule type="expression" dxfId="8" priority="5">
      <formula>$E$62="Yes"</formula>
    </cfRule>
  </conditionalFormatting>
  <conditionalFormatting sqref="C68:C69">
    <cfRule type="expression" dxfId="7" priority="4">
      <formula>$E$62="Yes"</formula>
    </cfRule>
  </conditionalFormatting>
  <conditionalFormatting sqref="E66">
    <cfRule type="expression" dxfId="6" priority="3">
      <formula>$E$62="Yes"</formula>
    </cfRule>
  </conditionalFormatting>
  <conditionalFormatting sqref="E54">
    <cfRule type="expression" dxfId="5" priority="2">
      <formula>$D$54&gt;0</formula>
    </cfRule>
  </conditionalFormatting>
  <conditionalFormatting sqref="F68:G69">
    <cfRule type="expression" dxfId="4" priority="1">
      <formula>$E$62="Yes"</formula>
    </cfRule>
  </conditionalFormatting>
  <dataValidations count="6">
    <dataValidation type="list" allowBlank="1" showInputMessage="1" showErrorMessage="1" sqref="E60 F73:F89 E111 E113:E114 E128:E130 E62 E118 E120 E68" xr:uid="{A0E990CE-E9D0-9543-B3DC-AF950D792846}">
      <formula1>"Yes,No"</formula1>
    </dataValidation>
    <dataValidation type="decimal" errorStyle="information" allowBlank="1" showInputMessage="1" showErrorMessage="1" errorTitle="TDC Limit" error="NOTE: Capital Advance requested must be greater than $1, but less than allowable project TDC (Cell D56)" sqref="E72" xr:uid="{58275EE6-9771-6E40-A90F-D5F78D6DAD0F}">
      <formula1>1</formula1>
      <formula2>D56+0.05</formula2>
    </dataValidation>
    <dataValidation type="whole" errorStyle="warning" operator="equal" allowBlank="1" showInputMessage="1" showErrorMessage="1" errorTitle="Sources &amp; Uses" error="Note: Sources (F40) and Uses (F54) should match." sqref="E104" xr:uid="{56E8EFB4-5790-1A45-B431-8C9938A2A272}">
      <formula1>E90</formula1>
    </dataValidation>
    <dataValidation type="decimal" errorStyle="information" operator="greaterThan" allowBlank="1" showInputMessage="1" showErrorMessage="1" errorTitle="Minimum Owner Equity" error="Make sure that your minimum owner equity requirements meet the requirements set out in the NOFA." sqref="E73" xr:uid="{8608C445-D3F1-3A48-8BCF-B22B3FB5C607}">
      <formula1>F60</formula1>
    </dataValidation>
    <dataValidation type="whole" errorStyle="information" operator="notBetween" allowBlank="1" showInputMessage="1" showErrorMessage="1" errorTitle="OCS Limit" error="2-BR units are acceptable only under the condition that the sq. footage of the 2-BR unit that is in excess of the sq. footage of the 1-BR unit is treated as an amenity. Refer to 202 NOFA for more information. " sqref="D41" xr:uid="{C7E6CEA0-3423-F549-A303-744F76D7A069}">
      <formula1>1</formula1>
      <formula2>100</formula2>
    </dataValidation>
    <dataValidation allowBlank="1" showInputMessage="1" promptTitle="TDC Limit" prompt="This is the maximum amount of Capital Advance that may be requested in this application. " sqref="C56" xr:uid="{4C17AD64-7A35-1A46-BF58-BB78AF958E92}"/>
  </dataValidations>
  <pageMargins left="0.25" right="0.25" top="0.75" bottom="0.75" header="0.3" footer="0.3"/>
  <pageSetup scale="54" fitToHeight="0" orientation="landscape" r:id="rId1"/>
  <rowBreaks count="3" manualBreakCount="3">
    <brk id="32" max="16383" man="1"/>
    <brk id="56" max="16383" man="1"/>
    <brk id="108" max="16383" man="1"/>
  </rowBreaks>
  <colBreaks count="1" manualBreakCount="1">
    <brk id="7" max="1048575" man="1"/>
  </colBreaks>
  <ignoredErrors>
    <ignoredError sqref="F60" evalError="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4D283DA-ED87-DB4C-883E-6B40059DFA03}">
          <x14:formula1>
            <xm:f>'List Validations'!$G$1:$G$4</xm:f>
          </x14:formula1>
          <xm:sqref>C48</xm:sqref>
        </x14:dataValidation>
        <x14:dataValidation type="list" allowBlank="1" showInputMessage="1" showErrorMessage="1" xr:uid="{87029B02-7E61-8045-9103-3B10D125875F}">
          <x14:formula1>
            <xm:f>'HUD 2020 TDC'!$AF$1:$CG$1</xm:f>
          </x14:formula1>
          <xm:sqref>C44</xm:sqref>
        </x14:dataValidation>
        <x14:dataValidation type="list" allowBlank="1" showInputMessage="1" showErrorMessage="1" xr:uid="{6C926423-D742-2A41-8F3C-7F622D449078}">
          <x14:formula1>
            <xm:f>OFFSET('HUD 2020 TDC'!$AF$1,1,MATCH($C$44,'HUD 2020 TDC'!$AF$1:$CG$1,0)-1,COUNTA(OFFSET('HUD 2020 TDC'!$AF$1,1,MATCH($C44,'HUD 2020 TDC'!$AF$1:$CG$1,0)-1,23)),1)</xm:f>
          </x14:formula1>
          <xm:sqref>C46</xm:sqref>
        </x14:dataValidation>
        <x14:dataValidation type="list" allowBlank="1" showInputMessage="1" showErrorMessage="1" xr:uid="{E5E5245B-A9D3-F141-8C69-9D7AFBE6961A}">
          <x14:formula1>
            <xm:f>'List Validations'!$D$1:$D$9</xm:f>
          </x14:formula1>
          <xm:sqref>G73:G89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C696F-836A-C041-A80F-BB1D7A90FC5F}">
  <sheetPr>
    <pageSetUpPr fitToPage="1"/>
  </sheetPr>
  <dimension ref="B1:J83"/>
  <sheetViews>
    <sheetView showGridLines="0" zoomScaleNormal="100" zoomScaleSheetLayoutView="89" workbookViewId="0">
      <selection activeCell="C3" sqref="C3:I3"/>
    </sheetView>
  </sheetViews>
  <sheetFormatPr defaultColWidth="11" defaultRowHeight="15.5"/>
  <cols>
    <col min="1" max="1" width="1" style="25" customWidth="1"/>
    <col min="2" max="2" width="1.83203125" style="25" customWidth="1"/>
    <col min="3" max="3" width="26.1640625" style="25" customWidth="1"/>
    <col min="4" max="4" width="21.33203125" style="25" customWidth="1"/>
    <col min="5" max="5" width="8.6640625" style="25" customWidth="1"/>
    <col min="6" max="6" width="13.6640625" style="25" customWidth="1"/>
    <col min="7" max="9" width="11" style="25"/>
    <col min="10" max="10" width="1.83203125" style="25" customWidth="1"/>
    <col min="11" max="16384" width="11" style="25"/>
  </cols>
  <sheetData>
    <row r="1" spans="2:10" ht="4" customHeight="1" thickBot="1"/>
    <row r="2" spans="2:10" ht="8" customHeight="1">
      <c r="B2" s="55"/>
      <c r="C2" s="56"/>
      <c r="D2" s="56"/>
      <c r="E2" s="56"/>
      <c r="F2" s="56"/>
      <c r="G2" s="56"/>
      <c r="H2" s="56"/>
      <c r="I2" s="56"/>
      <c r="J2" s="57"/>
    </row>
    <row r="3" spans="2:10" ht="18.5">
      <c r="B3" s="48"/>
      <c r="C3" s="537" t="s">
        <v>1137</v>
      </c>
      <c r="D3" s="537"/>
      <c r="E3" s="537"/>
      <c r="F3" s="537"/>
      <c r="G3" s="537"/>
      <c r="H3" s="537"/>
      <c r="I3" s="537"/>
      <c r="J3" s="50"/>
    </row>
    <row r="4" spans="2:10" s="44" customFormat="1">
      <c r="B4" s="197"/>
      <c r="C4" s="259"/>
      <c r="D4" s="259"/>
      <c r="E4" s="259"/>
      <c r="F4" s="259"/>
      <c r="G4" s="259"/>
      <c r="H4" s="259"/>
      <c r="I4" s="259"/>
      <c r="J4" s="198"/>
    </row>
    <row r="5" spans="2:10" s="44" customFormat="1">
      <c r="B5" s="197"/>
      <c r="C5" s="539" t="str">
        <f>IF(Instructions!G5="","Enter Project Name on Instructions Tab",CONCATENATE("Project Name: ",Instructions!G5))</f>
        <v>Enter Project Name on Instructions Tab</v>
      </c>
      <c r="D5" s="539"/>
      <c r="E5" s="539"/>
      <c r="F5" s="539"/>
      <c r="G5" s="539"/>
      <c r="H5" s="539"/>
      <c r="I5" s="539"/>
      <c r="J5" s="198"/>
    </row>
    <row r="6" spans="2:10" s="44" customFormat="1" ht="4" customHeight="1">
      <c r="B6" s="197"/>
      <c r="C6" s="199"/>
      <c r="D6" s="159"/>
      <c r="E6" s="159"/>
      <c r="F6" s="159"/>
      <c r="G6" s="159"/>
      <c r="H6" s="159"/>
      <c r="I6" s="159"/>
      <c r="J6" s="198"/>
    </row>
    <row r="7" spans="2:10" s="44" customFormat="1">
      <c r="B7" s="197"/>
      <c r="C7" s="540" t="str">
        <f>IF(Instructions!$G$7="","Enter Project Sponsor on Instructions Tab",CONCATENATE("Project Sponsor: ",Instructions!$G$7))</f>
        <v>Enter Project Sponsor on Instructions Tab</v>
      </c>
      <c r="D7" s="540"/>
      <c r="E7" s="540"/>
      <c r="F7" s="540"/>
      <c r="G7" s="540"/>
      <c r="H7" s="540"/>
      <c r="I7" s="540"/>
      <c r="J7" s="198"/>
    </row>
    <row r="8" spans="2:10">
      <c r="B8" s="48"/>
      <c r="C8" s="159"/>
      <c r="D8" s="159"/>
      <c r="E8" s="159"/>
      <c r="F8" s="159"/>
      <c r="G8" s="159"/>
      <c r="H8" s="159"/>
      <c r="I8" s="159"/>
      <c r="J8" s="61"/>
    </row>
    <row r="9" spans="2:10">
      <c r="B9" s="48"/>
      <c r="C9" s="159"/>
      <c r="D9" s="159"/>
      <c r="E9" s="159"/>
      <c r="F9" s="159"/>
      <c r="G9" s="159"/>
      <c r="H9" s="159"/>
      <c r="I9" s="159"/>
      <c r="J9" s="50"/>
    </row>
    <row r="10" spans="2:10">
      <c r="B10" s="48"/>
      <c r="C10" s="159"/>
      <c r="D10" s="159"/>
      <c r="E10" s="159"/>
      <c r="F10" s="159"/>
      <c r="G10" s="159"/>
      <c r="H10" s="159"/>
      <c r="I10" s="159"/>
      <c r="J10" s="50"/>
    </row>
    <row r="11" spans="2:10">
      <c r="B11" s="48"/>
      <c r="C11" s="159"/>
      <c r="D11" s="159"/>
      <c r="E11" s="159"/>
      <c r="F11" s="159"/>
      <c r="G11" s="159"/>
      <c r="H11" s="159"/>
      <c r="I11" s="159"/>
      <c r="J11" s="50"/>
    </row>
    <row r="12" spans="2:10">
      <c r="B12" s="48"/>
      <c r="C12" s="159"/>
      <c r="D12" s="159"/>
      <c r="E12" s="159"/>
      <c r="F12" s="159"/>
      <c r="G12" s="159"/>
      <c r="H12" s="159"/>
      <c r="I12" s="159"/>
      <c r="J12" s="50"/>
    </row>
    <row r="13" spans="2:10">
      <c r="B13" s="48"/>
      <c r="C13" s="159"/>
      <c r="D13" s="159"/>
      <c r="E13" s="159"/>
      <c r="F13" s="159"/>
      <c r="G13" s="159"/>
      <c r="H13" s="159"/>
      <c r="I13" s="159"/>
      <c r="J13" s="50"/>
    </row>
    <row r="14" spans="2:10">
      <c r="B14" s="48"/>
      <c r="C14" s="159"/>
      <c r="D14" s="159"/>
      <c r="E14" s="159"/>
      <c r="F14" s="159"/>
      <c r="G14" s="159"/>
      <c r="H14" s="159"/>
      <c r="I14" s="159"/>
      <c r="J14" s="50"/>
    </row>
    <row r="15" spans="2:10">
      <c r="B15" s="48"/>
      <c r="C15" s="159"/>
      <c r="D15" s="159"/>
      <c r="E15" s="159"/>
      <c r="F15" s="159"/>
      <c r="G15" s="159"/>
      <c r="H15" s="159"/>
      <c r="I15" s="159"/>
      <c r="J15" s="50"/>
    </row>
    <row r="16" spans="2:10">
      <c r="B16" s="48"/>
      <c r="C16" s="159"/>
      <c r="D16" s="159"/>
      <c r="E16" s="159"/>
      <c r="F16" s="159"/>
      <c r="G16" s="159"/>
      <c r="H16" s="159"/>
      <c r="I16" s="159"/>
      <c r="J16" s="50"/>
    </row>
    <row r="17" spans="2:10">
      <c r="B17" s="48"/>
      <c r="C17" s="159"/>
      <c r="D17" s="159"/>
      <c r="E17" s="159"/>
      <c r="F17" s="159"/>
      <c r="G17" s="159"/>
      <c r="H17" s="159"/>
      <c r="I17" s="159"/>
      <c r="J17" s="50"/>
    </row>
    <row r="18" spans="2:10">
      <c r="B18" s="48"/>
      <c r="C18" s="159"/>
      <c r="D18" s="159"/>
      <c r="E18" s="159"/>
      <c r="F18" s="159"/>
      <c r="G18" s="159"/>
      <c r="H18" s="159"/>
      <c r="I18" s="159"/>
      <c r="J18" s="50"/>
    </row>
    <row r="19" spans="2:10">
      <c r="B19" s="48"/>
      <c r="C19" s="159"/>
      <c r="D19" s="159"/>
      <c r="E19" s="159"/>
      <c r="F19" s="159"/>
      <c r="G19" s="159"/>
      <c r="H19" s="159"/>
      <c r="I19" s="159"/>
      <c r="J19" s="50"/>
    </row>
    <row r="20" spans="2:10">
      <c r="B20" s="48"/>
      <c r="C20" s="159"/>
      <c r="D20" s="159"/>
      <c r="E20" s="159"/>
      <c r="F20" s="159"/>
      <c r="G20" s="159"/>
      <c r="H20" s="159"/>
      <c r="I20" s="159"/>
      <c r="J20" s="50"/>
    </row>
    <row r="21" spans="2:10">
      <c r="B21" s="48"/>
      <c r="C21" s="159"/>
      <c r="D21" s="159"/>
      <c r="E21" s="159"/>
      <c r="F21" s="159"/>
      <c r="G21" s="159"/>
      <c r="H21" s="159"/>
      <c r="I21" s="159"/>
      <c r="J21" s="50"/>
    </row>
    <row r="22" spans="2:10">
      <c r="B22" s="48"/>
      <c r="C22" s="159"/>
      <c r="D22" s="159"/>
      <c r="E22" s="159"/>
      <c r="F22" s="159"/>
      <c r="G22" s="159"/>
      <c r="H22" s="159"/>
      <c r="I22" s="159"/>
      <c r="J22" s="50"/>
    </row>
    <row r="23" spans="2:10">
      <c r="B23" s="48"/>
      <c r="C23" s="559" t="s">
        <v>1058</v>
      </c>
      <c r="D23" s="559"/>
      <c r="E23" s="559"/>
      <c r="F23" s="559"/>
      <c r="G23" s="559"/>
      <c r="H23" s="559"/>
      <c r="I23" s="559"/>
      <c r="J23" s="50"/>
    </row>
    <row r="24" spans="2:10" ht="6" customHeight="1">
      <c r="B24" s="48"/>
      <c r="C24" s="159"/>
      <c r="D24" s="159"/>
      <c r="E24" s="159"/>
      <c r="F24" s="159"/>
      <c r="G24" s="159"/>
      <c r="H24" s="159"/>
      <c r="I24" s="159"/>
      <c r="J24" s="50"/>
    </row>
    <row r="25" spans="2:10" ht="15.75" customHeight="1">
      <c r="B25" s="48"/>
      <c r="C25" s="578" t="s">
        <v>1062</v>
      </c>
      <c r="D25" s="200"/>
      <c r="E25" s="200"/>
      <c r="F25" s="200"/>
      <c r="G25" s="200"/>
      <c r="H25" s="200"/>
      <c r="I25" s="200"/>
      <c r="J25" s="50"/>
    </row>
    <row r="26" spans="2:10">
      <c r="B26" s="48"/>
      <c r="C26" s="578"/>
      <c r="D26" s="200"/>
      <c r="E26" s="200"/>
      <c r="F26" s="200"/>
      <c r="G26" s="200"/>
      <c r="H26" s="200"/>
      <c r="I26" s="200"/>
      <c r="J26" s="50"/>
    </row>
    <row r="27" spans="2:10">
      <c r="B27" s="48"/>
      <c r="C27" s="578"/>
      <c r="D27" s="200"/>
      <c r="E27" s="200"/>
      <c r="F27" s="200"/>
      <c r="G27" s="200"/>
      <c r="H27" s="200"/>
      <c r="I27" s="200"/>
      <c r="J27" s="50"/>
    </row>
    <row r="28" spans="2:10">
      <c r="B28" s="48"/>
      <c r="C28" s="578"/>
      <c r="D28" s="200"/>
      <c r="E28" s="200"/>
      <c r="F28" s="200"/>
      <c r="G28" s="200"/>
      <c r="H28" s="200"/>
      <c r="I28" s="200"/>
      <c r="J28" s="50"/>
    </row>
    <row r="29" spans="2:10">
      <c r="B29" s="48"/>
      <c r="C29" s="578"/>
      <c r="D29" s="200"/>
      <c r="E29" s="200"/>
      <c r="F29" s="200"/>
      <c r="G29" s="200"/>
      <c r="H29" s="200"/>
      <c r="I29" s="200"/>
      <c r="J29" s="50"/>
    </row>
    <row r="30" spans="2:10">
      <c r="B30" s="48"/>
      <c r="C30" s="578"/>
      <c r="D30" s="200"/>
      <c r="E30" s="200"/>
      <c r="F30" s="200"/>
      <c r="G30" s="200"/>
      <c r="H30" s="200"/>
      <c r="I30" s="200"/>
      <c r="J30" s="50"/>
    </row>
    <row r="31" spans="2:10">
      <c r="B31" s="48"/>
      <c r="C31" s="578"/>
      <c r="D31" s="200"/>
      <c r="E31" s="200"/>
      <c r="F31" s="200"/>
      <c r="G31" s="200"/>
      <c r="H31" s="200"/>
      <c r="I31" s="200"/>
      <c r="J31" s="50"/>
    </row>
    <row r="32" spans="2:10">
      <c r="B32" s="48"/>
      <c r="C32" s="578"/>
      <c r="D32" s="200"/>
      <c r="E32" s="200"/>
      <c r="F32" s="200"/>
      <c r="G32" s="200"/>
      <c r="H32" s="200"/>
      <c r="I32" s="200"/>
      <c r="J32" s="50"/>
    </row>
    <row r="33" spans="2:10">
      <c r="B33" s="48"/>
      <c r="C33" s="201"/>
      <c r="D33" s="200"/>
      <c r="E33" s="200"/>
      <c r="F33" s="200"/>
      <c r="G33" s="200"/>
      <c r="H33" s="200"/>
      <c r="I33" s="200"/>
      <c r="J33" s="50"/>
    </row>
    <row r="34" spans="2:10" ht="4" customHeight="1">
      <c r="B34" s="48"/>
      <c r="C34" s="202"/>
      <c r="D34" s="202"/>
      <c r="E34" s="202"/>
      <c r="F34" s="202"/>
      <c r="G34" s="202"/>
      <c r="H34" s="202"/>
      <c r="I34" s="202"/>
      <c r="J34" s="50"/>
    </row>
    <row r="35" spans="2:10" ht="6" customHeight="1">
      <c r="B35" s="48"/>
      <c r="C35" s="166"/>
      <c r="D35" s="166"/>
      <c r="E35" s="166"/>
      <c r="F35" s="166"/>
      <c r="G35" s="166"/>
      <c r="H35" s="166"/>
      <c r="I35" s="166"/>
      <c r="J35" s="50"/>
    </row>
    <row r="36" spans="2:10" ht="16" customHeight="1">
      <c r="B36" s="48"/>
      <c r="C36" s="578" t="s">
        <v>1057</v>
      </c>
      <c r="D36" s="200"/>
      <c r="E36" s="200"/>
      <c r="F36" s="200"/>
      <c r="G36" s="200"/>
      <c r="H36" s="200"/>
      <c r="I36" s="200"/>
      <c r="J36" s="50"/>
    </row>
    <row r="37" spans="2:10">
      <c r="B37" s="48"/>
      <c r="C37" s="578"/>
      <c r="D37" s="200"/>
      <c r="E37" s="200"/>
      <c r="F37" s="200"/>
      <c r="G37" s="200"/>
      <c r="H37" s="200"/>
      <c r="I37" s="200"/>
      <c r="J37" s="50"/>
    </row>
    <row r="38" spans="2:10">
      <c r="B38" s="48"/>
      <c r="C38" s="578"/>
      <c r="D38" s="200"/>
      <c r="E38" s="200"/>
      <c r="F38" s="200"/>
      <c r="G38" s="200"/>
      <c r="H38" s="200"/>
      <c r="I38" s="200"/>
      <c r="J38" s="50"/>
    </row>
    <row r="39" spans="2:10">
      <c r="B39" s="48"/>
      <c r="C39" s="578"/>
      <c r="D39" s="200"/>
      <c r="E39" s="200"/>
      <c r="F39" s="200"/>
      <c r="G39" s="200"/>
      <c r="H39" s="200"/>
      <c r="I39" s="200"/>
      <c r="J39" s="50"/>
    </row>
    <row r="40" spans="2:10">
      <c r="B40" s="48"/>
      <c r="C40" s="578"/>
      <c r="D40" s="200"/>
      <c r="E40" s="200"/>
      <c r="F40" s="200"/>
      <c r="G40" s="200"/>
      <c r="H40" s="200"/>
      <c r="I40" s="200"/>
      <c r="J40" s="50"/>
    </row>
    <row r="41" spans="2:10">
      <c r="B41" s="48"/>
      <c r="C41" s="578"/>
      <c r="D41" s="200"/>
      <c r="E41" s="200"/>
      <c r="F41" s="200"/>
      <c r="G41" s="200"/>
      <c r="H41" s="200"/>
      <c r="I41" s="200"/>
      <c r="J41" s="50"/>
    </row>
    <row r="42" spans="2:10">
      <c r="B42" s="48"/>
      <c r="C42" s="578"/>
      <c r="D42" s="200"/>
      <c r="E42" s="200"/>
      <c r="F42" s="200"/>
      <c r="G42" s="200"/>
      <c r="H42" s="200"/>
      <c r="I42" s="200"/>
      <c r="J42" s="50"/>
    </row>
    <row r="43" spans="2:10">
      <c r="B43" s="48"/>
      <c r="C43" s="578"/>
      <c r="D43" s="200"/>
      <c r="E43" s="200"/>
      <c r="F43" s="200"/>
      <c r="G43" s="200"/>
      <c r="H43" s="200"/>
      <c r="I43" s="200"/>
      <c r="J43" s="50"/>
    </row>
    <row r="44" spans="2:10">
      <c r="B44" s="48"/>
      <c r="C44" s="578"/>
      <c r="D44" s="200"/>
      <c r="E44" s="200"/>
      <c r="F44" s="200"/>
      <c r="G44" s="200"/>
      <c r="H44" s="200"/>
      <c r="I44" s="200"/>
      <c r="J44" s="50"/>
    </row>
    <row r="45" spans="2:10">
      <c r="B45" s="48"/>
      <c r="C45" s="201"/>
      <c r="D45" s="203"/>
      <c r="E45" s="203"/>
      <c r="F45" s="203"/>
      <c r="G45" s="203"/>
      <c r="H45" s="203"/>
      <c r="I45" s="203"/>
      <c r="J45" s="50"/>
    </row>
    <row r="46" spans="2:10" ht="4" customHeight="1">
      <c r="B46" s="48"/>
      <c r="C46" s="202"/>
      <c r="D46" s="204"/>
      <c r="E46" s="204"/>
      <c r="F46" s="204"/>
      <c r="G46" s="204"/>
      <c r="H46" s="204"/>
      <c r="I46" s="204"/>
      <c r="J46" s="50"/>
    </row>
    <row r="47" spans="2:10" ht="6" customHeight="1">
      <c r="B47" s="48"/>
      <c r="C47" s="166"/>
      <c r="D47" s="205"/>
      <c r="E47" s="205"/>
      <c r="F47" s="205"/>
      <c r="G47" s="205"/>
      <c r="H47" s="205"/>
      <c r="I47" s="205"/>
      <c r="J47" s="50"/>
    </row>
    <row r="48" spans="2:10" ht="16" customHeight="1">
      <c r="B48" s="48"/>
      <c r="C48" s="578" t="s">
        <v>1056</v>
      </c>
      <c r="D48" s="206"/>
      <c r="E48" s="206"/>
      <c r="F48" s="206"/>
      <c r="G48" s="206"/>
      <c r="H48" s="206"/>
      <c r="I48" s="206"/>
      <c r="J48" s="50"/>
    </row>
    <row r="49" spans="2:10">
      <c r="B49" s="48"/>
      <c r="C49" s="578"/>
      <c r="D49" s="206"/>
      <c r="E49" s="206"/>
      <c r="F49" s="206"/>
      <c r="G49" s="206"/>
      <c r="H49" s="206"/>
      <c r="I49" s="206"/>
      <c r="J49" s="50"/>
    </row>
    <row r="50" spans="2:10">
      <c r="B50" s="48"/>
      <c r="C50" s="578"/>
      <c r="D50" s="206"/>
      <c r="E50" s="206"/>
      <c r="F50" s="206"/>
      <c r="G50" s="206"/>
      <c r="H50" s="206"/>
      <c r="I50" s="206"/>
      <c r="J50" s="50"/>
    </row>
    <row r="51" spans="2:10">
      <c r="B51" s="48"/>
      <c r="C51" s="578"/>
      <c r="D51" s="206"/>
      <c r="E51" s="206"/>
      <c r="F51" s="206"/>
      <c r="G51" s="206"/>
      <c r="H51" s="206"/>
      <c r="I51" s="206"/>
      <c r="J51" s="50"/>
    </row>
    <row r="52" spans="2:10">
      <c r="B52" s="48"/>
      <c r="C52" s="578"/>
      <c r="D52" s="206"/>
      <c r="E52" s="206"/>
      <c r="F52" s="206"/>
      <c r="G52" s="206"/>
      <c r="H52" s="206"/>
      <c r="I52" s="206"/>
      <c r="J52" s="50"/>
    </row>
    <row r="53" spans="2:10">
      <c r="B53" s="48"/>
      <c r="C53" s="578"/>
      <c r="D53" s="206"/>
      <c r="E53" s="206"/>
      <c r="F53" s="206"/>
      <c r="G53" s="206"/>
      <c r="H53" s="206"/>
      <c r="I53" s="206"/>
      <c r="J53" s="50"/>
    </row>
    <row r="54" spans="2:10">
      <c r="B54" s="48"/>
      <c r="C54" s="578"/>
      <c r="D54" s="206"/>
      <c r="E54" s="206"/>
      <c r="F54" s="206"/>
      <c r="G54" s="206"/>
      <c r="H54" s="206"/>
      <c r="I54" s="206"/>
      <c r="J54" s="50"/>
    </row>
    <row r="55" spans="2:10">
      <c r="B55" s="48"/>
      <c r="C55" s="578"/>
      <c r="D55" s="206"/>
      <c r="E55" s="206"/>
      <c r="F55" s="206"/>
      <c r="G55" s="206"/>
      <c r="H55" s="206"/>
      <c r="I55" s="206"/>
      <c r="J55" s="50"/>
    </row>
    <row r="56" spans="2:10" ht="4" customHeight="1">
      <c r="B56" s="48"/>
      <c r="C56" s="159"/>
      <c r="D56" s="206"/>
      <c r="E56" s="206"/>
      <c r="F56" s="206"/>
      <c r="G56" s="206"/>
      <c r="H56" s="206"/>
      <c r="I56" s="206"/>
      <c r="J56" s="50"/>
    </row>
    <row r="57" spans="2:10" ht="4" customHeight="1">
      <c r="B57" s="48"/>
      <c r="C57" s="202"/>
      <c r="D57" s="207"/>
      <c r="E57" s="207"/>
      <c r="F57" s="207"/>
      <c r="G57" s="207"/>
      <c r="H57" s="207"/>
      <c r="I57" s="207"/>
      <c r="J57" s="50"/>
    </row>
    <row r="58" spans="2:10" s="44" customFormat="1" ht="16" customHeight="1">
      <c r="B58" s="197"/>
      <c r="C58" s="166"/>
      <c r="D58" s="208"/>
      <c r="E58" s="208"/>
      <c r="F58" s="208"/>
      <c r="G58" s="208"/>
      <c r="H58" s="208"/>
      <c r="I58" s="208"/>
      <c r="J58" s="198"/>
    </row>
    <row r="59" spans="2:10">
      <c r="B59" s="48"/>
      <c r="C59" s="159" t="s">
        <v>1059</v>
      </c>
      <c r="D59" s="579"/>
      <c r="E59" s="580"/>
      <c r="F59" s="159"/>
      <c r="G59" s="159"/>
      <c r="H59" s="159"/>
      <c r="I59" s="159"/>
      <c r="J59" s="50"/>
    </row>
    <row r="60" spans="2:10">
      <c r="B60" s="48"/>
      <c r="C60" s="159"/>
      <c r="D60" s="159"/>
      <c r="E60" s="159"/>
      <c r="F60" s="159"/>
      <c r="G60" s="159"/>
      <c r="H60" s="159"/>
      <c r="I60" s="159"/>
      <c r="J60" s="50"/>
    </row>
    <row r="61" spans="2:10">
      <c r="B61" s="48"/>
      <c r="C61" s="559" t="s">
        <v>1060</v>
      </c>
      <c r="D61" s="559"/>
      <c r="E61" s="559"/>
      <c r="F61" s="559"/>
      <c r="G61" s="559"/>
      <c r="H61" s="559"/>
      <c r="I61" s="559"/>
      <c r="J61" s="50"/>
    </row>
    <row r="62" spans="2:10" ht="4" customHeight="1">
      <c r="B62" s="48"/>
      <c r="C62" s="159"/>
      <c r="D62" s="159"/>
      <c r="E62" s="159"/>
      <c r="F62" s="159"/>
      <c r="G62" s="159"/>
      <c r="H62" s="159"/>
      <c r="I62" s="159"/>
      <c r="J62" s="50"/>
    </row>
    <row r="63" spans="2:10">
      <c r="B63" s="48"/>
      <c r="C63" s="294" t="s">
        <v>1061</v>
      </c>
      <c r="D63" s="571" t="s">
        <v>1070</v>
      </c>
      <c r="E63" s="571"/>
      <c r="F63" s="571"/>
      <c r="G63" s="571"/>
      <c r="H63" s="571"/>
      <c r="I63" s="571"/>
      <c r="J63" s="50"/>
    </row>
    <row r="64" spans="2:10">
      <c r="B64" s="48"/>
      <c r="C64" s="300"/>
      <c r="D64" s="544"/>
      <c r="E64" s="544"/>
      <c r="F64" s="544"/>
      <c r="G64" s="544"/>
      <c r="H64" s="544"/>
      <c r="I64" s="544"/>
      <c r="J64" s="50"/>
    </row>
    <row r="65" spans="2:10">
      <c r="B65" s="48"/>
      <c r="C65" s="300"/>
      <c r="D65" s="544"/>
      <c r="E65" s="544"/>
      <c r="F65" s="544"/>
      <c r="G65" s="544"/>
      <c r="H65" s="544"/>
      <c r="I65" s="544"/>
      <c r="J65" s="50"/>
    </row>
    <row r="66" spans="2:10">
      <c r="B66" s="48"/>
      <c r="C66" s="301"/>
      <c r="D66" s="544"/>
      <c r="E66" s="544"/>
      <c r="F66" s="544"/>
      <c r="G66" s="544"/>
      <c r="H66" s="544"/>
      <c r="I66" s="544"/>
      <c r="J66" s="50"/>
    </row>
    <row r="67" spans="2:10" ht="4" customHeight="1">
      <c r="B67" s="48"/>
      <c r="C67" s="159"/>
      <c r="D67" s="159"/>
      <c r="E67" s="159"/>
      <c r="F67" s="159"/>
      <c r="G67" s="159"/>
      <c r="H67" s="159"/>
      <c r="I67" s="159"/>
      <c r="J67" s="50"/>
    </row>
    <row r="68" spans="2:10">
      <c r="B68" s="48"/>
      <c r="C68" s="73" t="s">
        <v>1119</v>
      </c>
      <c r="D68" s="73" t="s">
        <v>1016</v>
      </c>
      <c r="E68" s="73" t="s">
        <v>1021</v>
      </c>
      <c r="F68" s="73" t="s">
        <v>1037</v>
      </c>
      <c r="G68" s="159"/>
      <c r="H68" s="159"/>
      <c r="I68" s="159"/>
      <c r="J68" s="50"/>
    </row>
    <row r="69" spans="2:10">
      <c r="B69" s="48"/>
      <c r="C69" s="297" t="s">
        <v>1063</v>
      </c>
      <c r="D69" s="298" t="str">
        <f>IF(D59&lt;&gt;"",D59,"")</f>
        <v/>
      </c>
      <c r="E69" s="299" t="str" cm="1">
        <f t="array" ref="E69">IF(D59&lt;&gt;"",_xlfn.IFS(D69="Not Land Use Compliant",0,D69="Partially Permitted",4,D69="Fully Permitted",10),"")</f>
        <v/>
      </c>
      <c r="F69" s="102">
        <v>10</v>
      </c>
      <c r="G69" s="159"/>
      <c r="H69" s="159"/>
      <c r="I69" s="159"/>
      <c r="J69" s="50"/>
    </row>
    <row r="70" spans="2:10" ht="9" customHeight="1">
      <c r="B70" s="48"/>
      <c r="C70" s="49"/>
      <c r="D70" s="49"/>
      <c r="E70" s="49"/>
      <c r="F70" s="49"/>
      <c r="G70" s="49"/>
      <c r="H70" s="49"/>
      <c r="I70" s="49"/>
      <c r="J70" s="50"/>
    </row>
    <row r="71" spans="2:10">
      <c r="B71" s="48"/>
      <c r="C71" s="49"/>
      <c r="D71" s="49"/>
      <c r="E71" s="49"/>
      <c r="F71" s="49"/>
      <c r="G71" s="49"/>
      <c r="H71" s="49"/>
      <c r="I71" s="49"/>
      <c r="J71" s="50"/>
    </row>
    <row r="72" spans="2:10">
      <c r="B72" s="48"/>
      <c r="C72" s="559" t="s">
        <v>1243</v>
      </c>
      <c r="D72" s="559"/>
      <c r="E72" s="559"/>
      <c r="F72" s="559"/>
      <c r="G72" s="559"/>
      <c r="H72" s="559"/>
      <c r="I72" s="559"/>
      <c r="J72" s="50"/>
    </row>
    <row r="73" spans="2:10">
      <c r="B73" s="48"/>
      <c r="C73" s="49"/>
      <c r="D73" s="49"/>
      <c r="E73" s="49"/>
      <c r="F73" s="49"/>
      <c r="G73" s="49"/>
      <c r="H73" s="49"/>
      <c r="I73" s="49"/>
      <c r="J73" s="50"/>
    </row>
    <row r="74" spans="2:10">
      <c r="B74" s="48"/>
      <c r="C74" s="49"/>
      <c r="D74" s="49"/>
      <c r="E74" s="49"/>
      <c r="F74" s="49"/>
      <c r="G74" s="49"/>
      <c r="H74" s="49"/>
      <c r="I74" s="49"/>
      <c r="J74" s="50"/>
    </row>
    <row r="75" spans="2:10">
      <c r="B75" s="48"/>
      <c r="C75" s="49"/>
      <c r="D75" s="49"/>
      <c r="E75" s="49"/>
      <c r="F75" s="49"/>
      <c r="G75" s="49"/>
      <c r="H75" s="49"/>
      <c r="I75" s="49"/>
      <c r="J75" s="50"/>
    </row>
    <row r="76" spans="2:10">
      <c r="B76" s="48"/>
      <c r="C76" s="49"/>
      <c r="D76" s="49"/>
      <c r="E76" s="49"/>
      <c r="F76" s="49"/>
      <c r="G76" s="49"/>
      <c r="H76" s="49"/>
      <c r="I76" s="49"/>
      <c r="J76" s="50"/>
    </row>
    <row r="77" spans="2:10">
      <c r="B77" s="48"/>
      <c r="C77" s="49"/>
      <c r="D77" s="49"/>
      <c r="E77" s="49"/>
      <c r="F77" s="49"/>
      <c r="G77" s="49"/>
      <c r="H77" s="49"/>
      <c r="I77" s="49"/>
      <c r="J77" s="50"/>
    </row>
    <row r="78" spans="2:10">
      <c r="B78" s="48"/>
      <c r="C78" s="49"/>
      <c r="D78" s="49"/>
      <c r="E78" s="49"/>
      <c r="F78" s="49"/>
      <c r="G78" s="49"/>
      <c r="H78" s="49"/>
      <c r="I78" s="49"/>
      <c r="J78" s="50"/>
    </row>
    <row r="79" spans="2:10">
      <c r="B79" s="48"/>
      <c r="C79" s="49"/>
      <c r="D79" s="49"/>
      <c r="E79" s="49"/>
      <c r="F79" s="49"/>
      <c r="G79" s="49"/>
      <c r="H79" s="49"/>
      <c r="I79" s="49"/>
      <c r="J79" s="50"/>
    </row>
    <row r="80" spans="2:10">
      <c r="B80" s="48"/>
      <c r="C80" s="49"/>
      <c r="D80" s="49"/>
      <c r="E80" s="49"/>
      <c r="F80" s="49"/>
      <c r="G80" s="49"/>
      <c r="H80" s="49"/>
      <c r="I80" s="49"/>
      <c r="J80" s="50"/>
    </row>
    <row r="81" spans="2:10">
      <c r="B81" s="48"/>
      <c r="C81" s="49"/>
      <c r="D81" s="49"/>
      <c r="E81" s="49"/>
      <c r="F81" s="49"/>
      <c r="G81" s="49"/>
      <c r="H81" s="49"/>
      <c r="I81" s="49"/>
      <c r="J81" s="50"/>
    </row>
    <row r="82" spans="2:10">
      <c r="B82" s="48"/>
      <c r="C82" s="49"/>
      <c r="D82" s="49"/>
      <c r="E82" s="49"/>
      <c r="F82" s="49"/>
      <c r="G82" s="49"/>
      <c r="H82" s="49"/>
      <c r="I82" s="49"/>
      <c r="J82" s="50"/>
    </row>
    <row r="83" spans="2:10" ht="16" thickBot="1">
      <c r="B83" s="51"/>
      <c r="C83" s="52"/>
      <c r="D83" s="52"/>
      <c r="E83" s="52"/>
      <c r="F83" s="52"/>
      <c r="G83" s="52"/>
      <c r="H83" s="52"/>
      <c r="I83" s="52"/>
      <c r="J83" s="53"/>
    </row>
  </sheetData>
  <sheetProtection algorithmName="SHA-512" hashValue="3RobHpBCpFGOfjY452d6beGKBt1jOaHy818O32dADUpwHmxW+8PuRmEeRjviLsImPFnOXL4mZ0DuT1ZdsAmrsA==" saltValue="h9SJNQdTc3zuHjpeKFu0/Q==" spinCount="100000" sheet="1" objects="1" scenarios="1"/>
  <mergeCells count="14">
    <mergeCell ref="C72:I72"/>
    <mergeCell ref="C3:I3"/>
    <mergeCell ref="C61:I61"/>
    <mergeCell ref="C5:I5"/>
    <mergeCell ref="C7:I7"/>
    <mergeCell ref="C48:C55"/>
    <mergeCell ref="C23:I23"/>
    <mergeCell ref="D63:I63"/>
    <mergeCell ref="D64:I64"/>
    <mergeCell ref="D65:I65"/>
    <mergeCell ref="D66:I66"/>
    <mergeCell ref="C36:C44"/>
    <mergeCell ref="C25:C32"/>
    <mergeCell ref="D59:E59"/>
  </mergeCells>
  <dataValidations count="1">
    <dataValidation type="list" allowBlank="1" showInputMessage="1" showErrorMessage="1" sqref="D59:E59" xr:uid="{BE18AC95-E8BB-A845-A101-74E824270218}">
      <formula1>"Fully Permitted, Partially Permitted, Not Land Use Compliant"</formula1>
    </dataValidation>
  </dataValidations>
  <pageMargins left="0.25" right="0.25" top="0.75" bottom="0.75" header="0.3" footer="0.3"/>
  <pageSetup fitToHeight="0" orientation="landscape" r:id="rId1"/>
  <rowBreaks count="2" manualBreakCount="2">
    <brk id="34" max="16383" man="1"/>
    <brk id="7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F91FA-01B1-7242-9A28-E5A7276EF349}">
  <sheetPr>
    <pageSetUpPr fitToPage="1"/>
  </sheetPr>
  <dimension ref="A1:L113"/>
  <sheetViews>
    <sheetView showGridLines="0" zoomScaleNormal="100" zoomScaleSheetLayoutView="125" workbookViewId="0">
      <selection activeCell="C3" sqref="C3:J3"/>
    </sheetView>
  </sheetViews>
  <sheetFormatPr defaultColWidth="11" defaultRowHeight="15.5"/>
  <cols>
    <col min="1" max="1" width="1" style="25" customWidth="1"/>
    <col min="2" max="2" width="1.83203125" style="25" customWidth="1"/>
    <col min="3" max="4" width="16.6640625" style="25" customWidth="1"/>
    <col min="5" max="5" width="18.6640625" style="25" customWidth="1"/>
    <col min="6" max="10" width="16.6640625" style="25" customWidth="1"/>
    <col min="11" max="11" width="1.83203125" style="25" customWidth="1"/>
    <col min="12" max="12" width="7.6640625" style="49" customWidth="1"/>
    <col min="13" max="16384" width="11" style="25"/>
  </cols>
  <sheetData>
    <row r="1" spans="1:11" ht="4" customHeight="1" thickBot="1"/>
    <row r="2" spans="1:11" ht="8" customHeight="1">
      <c r="B2" s="55"/>
      <c r="C2" s="56"/>
      <c r="D2" s="56"/>
      <c r="E2" s="56"/>
      <c r="F2" s="56"/>
      <c r="G2" s="56"/>
      <c r="H2" s="56"/>
      <c r="I2" s="56"/>
      <c r="J2" s="56"/>
      <c r="K2" s="210"/>
    </row>
    <row r="3" spans="1:11" ht="18.5">
      <c r="A3" s="44"/>
      <c r="B3" s="48"/>
      <c r="C3" s="537" t="s">
        <v>1245</v>
      </c>
      <c r="D3" s="537"/>
      <c r="E3" s="537"/>
      <c r="F3" s="537"/>
      <c r="G3" s="537"/>
      <c r="H3" s="537"/>
      <c r="I3" s="537"/>
      <c r="J3" s="537"/>
      <c r="K3" s="211"/>
    </row>
    <row r="4" spans="1:11" ht="10" customHeight="1">
      <c r="B4" s="48"/>
      <c r="C4" s="59"/>
      <c r="D4" s="59"/>
      <c r="E4" s="59"/>
      <c r="F4" s="59"/>
      <c r="G4" s="59"/>
      <c r="H4" s="59"/>
      <c r="I4" s="59"/>
      <c r="J4" s="59"/>
      <c r="K4" s="212"/>
    </row>
    <row r="5" spans="1:11">
      <c r="B5" s="48"/>
      <c r="C5" s="54" t="str">
        <f>IF(Instructions!G5="","Enter Project Name on Instructions Tab",CONCATENATE("Project Name: ",Instructions!G5))</f>
        <v>Enter Project Name on Instructions Tab</v>
      </c>
      <c r="D5" s="54"/>
      <c r="E5" s="54"/>
      <c r="F5" s="54"/>
      <c r="G5" s="54"/>
      <c r="H5" s="54"/>
      <c r="I5" s="54"/>
      <c r="J5" s="54"/>
      <c r="K5" s="213"/>
    </row>
    <row r="6" spans="1:11" ht="10" customHeight="1">
      <c r="B6" s="48"/>
      <c r="C6" s="59"/>
      <c r="D6" s="59"/>
      <c r="E6" s="59"/>
      <c r="F6" s="59"/>
      <c r="G6" s="59"/>
      <c r="H6" s="59"/>
      <c r="I6" s="59"/>
      <c r="J6" s="59"/>
      <c r="K6" s="212"/>
    </row>
    <row r="7" spans="1:11">
      <c r="B7" s="48"/>
      <c r="C7" s="60" t="str">
        <f>IF(Instructions!$G$7="","Enter Project Sponsor on Instructions Tab",CONCATENATE("Project Sponsor: ",Instructions!$G$7))</f>
        <v>Enter Project Sponsor on Instructions Tab</v>
      </c>
      <c r="D7" s="60"/>
      <c r="E7" s="60"/>
      <c r="F7" s="60"/>
      <c r="G7" s="60"/>
      <c r="H7" s="60"/>
      <c r="I7" s="60"/>
      <c r="J7" s="60"/>
      <c r="K7" s="214"/>
    </row>
    <row r="8" spans="1:11">
      <c r="B8" s="48"/>
      <c r="C8" s="215"/>
      <c r="D8" s="215"/>
      <c r="E8" s="215"/>
      <c r="F8" s="215"/>
      <c r="G8" s="215"/>
      <c r="H8" s="215"/>
      <c r="I8" s="215"/>
      <c r="J8" s="215"/>
      <c r="K8" s="214"/>
    </row>
    <row r="9" spans="1:11">
      <c r="B9" s="48"/>
      <c r="C9" s="217"/>
      <c r="D9" s="215"/>
      <c r="E9" s="215"/>
      <c r="F9" s="215"/>
      <c r="G9" s="215"/>
      <c r="H9" s="215"/>
      <c r="I9" s="215"/>
      <c r="J9" s="215"/>
      <c r="K9" s="214"/>
    </row>
    <row r="10" spans="1:11">
      <c r="B10" s="48"/>
      <c r="C10" s="60"/>
      <c r="D10" s="215"/>
      <c r="E10" s="215"/>
      <c r="F10" s="215"/>
      <c r="G10" s="215"/>
      <c r="H10" s="215"/>
      <c r="I10" s="215"/>
      <c r="J10" s="215"/>
      <c r="K10" s="214"/>
    </row>
    <row r="11" spans="1:11">
      <c r="B11" s="48"/>
      <c r="C11" s="60"/>
      <c r="D11" s="215"/>
      <c r="E11" s="215"/>
      <c r="F11" s="215"/>
      <c r="G11" s="215"/>
      <c r="H11" s="215"/>
      <c r="I11" s="215"/>
      <c r="J11" s="215"/>
      <c r="K11" s="214"/>
    </row>
    <row r="12" spans="1:11">
      <c r="B12" s="48"/>
      <c r="C12" s="60"/>
      <c r="D12" s="215"/>
      <c r="E12" s="215"/>
      <c r="F12" s="215"/>
      <c r="G12" s="215"/>
      <c r="H12" s="215"/>
      <c r="I12" s="215"/>
      <c r="J12" s="215"/>
      <c r="K12" s="214"/>
    </row>
    <row r="13" spans="1:11">
      <c r="B13" s="48"/>
      <c r="C13" s="60"/>
      <c r="D13" s="215"/>
      <c r="E13" s="215"/>
      <c r="F13" s="215"/>
      <c r="G13" s="215"/>
      <c r="H13" s="215"/>
      <c r="I13" s="215"/>
      <c r="J13" s="215"/>
      <c r="K13" s="214"/>
    </row>
    <row r="14" spans="1:11">
      <c r="B14" s="48"/>
      <c r="C14" s="60"/>
      <c r="D14" s="215"/>
      <c r="E14" s="215"/>
      <c r="F14" s="215"/>
      <c r="G14" s="215"/>
      <c r="H14" s="215"/>
      <c r="I14" s="215"/>
      <c r="J14" s="215"/>
      <c r="K14" s="214"/>
    </row>
    <row r="15" spans="1:11">
      <c r="B15" s="48"/>
      <c r="C15" s="60"/>
      <c r="D15" s="215"/>
      <c r="E15" s="215"/>
      <c r="F15" s="215"/>
      <c r="G15" s="215"/>
      <c r="H15" s="215"/>
      <c r="I15" s="215"/>
      <c r="J15" s="215"/>
      <c r="K15" s="214"/>
    </row>
    <row r="16" spans="1:11">
      <c r="B16" s="48"/>
      <c r="C16" s="60"/>
      <c r="D16" s="215"/>
      <c r="E16" s="215"/>
      <c r="F16" s="215"/>
      <c r="G16" s="215"/>
      <c r="H16" s="215"/>
      <c r="I16" s="215"/>
      <c r="J16" s="215"/>
      <c r="K16" s="218"/>
    </row>
    <row r="17" spans="2:11">
      <c r="B17" s="48"/>
      <c r="C17" s="60"/>
      <c r="D17" s="215"/>
      <c r="E17" s="215"/>
      <c r="F17" s="215"/>
      <c r="G17" s="215"/>
      <c r="H17" s="215"/>
      <c r="I17" s="215"/>
      <c r="J17" s="215"/>
      <c r="K17" s="214"/>
    </row>
    <row r="18" spans="2:11">
      <c r="B18" s="48"/>
      <c r="C18" s="60"/>
      <c r="D18" s="215"/>
      <c r="E18" s="215"/>
      <c r="F18" s="215"/>
      <c r="G18" s="215"/>
      <c r="H18" s="215"/>
      <c r="I18" s="215"/>
      <c r="J18" s="215"/>
      <c r="K18" s="214"/>
    </row>
    <row r="19" spans="2:11">
      <c r="B19" s="48"/>
      <c r="C19" s="60"/>
      <c r="D19" s="215"/>
      <c r="E19" s="215"/>
      <c r="F19" s="215"/>
      <c r="G19" s="215"/>
      <c r="H19" s="215"/>
      <c r="I19" s="215"/>
      <c r="J19" s="215"/>
      <c r="K19" s="214"/>
    </row>
    <row r="20" spans="2:11">
      <c r="B20" s="48"/>
      <c r="C20" s="60"/>
      <c r="D20" s="215"/>
      <c r="E20" s="215"/>
      <c r="F20" s="215"/>
      <c r="G20" s="215"/>
      <c r="H20" s="215"/>
      <c r="I20" s="215"/>
      <c r="J20" s="215"/>
      <c r="K20" s="214"/>
    </row>
    <row r="21" spans="2:11">
      <c r="B21" s="48"/>
      <c r="C21" s="60"/>
      <c r="D21" s="215"/>
      <c r="E21" s="215"/>
      <c r="F21" s="215"/>
      <c r="G21" s="215"/>
      <c r="H21" s="215"/>
      <c r="I21" s="215"/>
      <c r="J21" s="215"/>
      <c r="K21" s="214"/>
    </row>
    <row r="22" spans="2:11">
      <c r="B22" s="48"/>
      <c r="C22" s="60"/>
      <c r="D22" s="215"/>
      <c r="E22" s="215"/>
      <c r="F22" s="215"/>
      <c r="G22" s="215"/>
      <c r="H22" s="215"/>
      <c r="I22" s="215"/>
      <c r="J22" s="215"/>
      <c r="K22" s="214"/>
    </row>
    <row r="23" spans="2:11">
      <c r="B23" s="48"/>
      <c r="C23" s="60"/>
      <c r="D23" s="215"/>
      <c r="E23" s="215"/>
      <c r="F23" s="215"/>
      <c r="G23" s="215"/>
      <c r="H23" s="215"/>
      <c r="I23" s="215"/>
      <c r="J23" s="215"/>
      <c r="K23" s="214"/>
    </row>
    <row r="24" spans="2:11">
      <c r="B24" s="48"/>
      <c r="C24" s="60"/>
      <c r="D24" s="215"/>
      <c r="E24" s="215"/>
      <c r="F24" s="215"/>
      <c r="G24" s="215"/>
      <c r="H24" s="215"/>
      <c r="I24" s="215"/>
      <c r="J24" s="215"/>
      <c r="K24" s="214"/>
    </row>
    <row r="25" spans="2:11">
      <c r="B25" s="48"/>
      <c r="C25" s="60"/>
      <c r="D25" s="215"/>
      <c r="E25" s="215"/>
      <c r="F25" s="215"/>
      <c r="G25" s="215"/>
      <c r="H25" s="215"/>
      <c r="I25" s="215"/>
      <c r="J25" s="215"/>
      <c r="K25" s="214"/>
    </row>
    <row r="26" spans="2:11" ht="7" customHeight="1">
      <c r="B26" s="48"/>
      <c r="C26" s="60"/>
      <c r="D26" s="215"/>
      <c r="E26" s="215"/>
      <c r="F26" s="215"/>
      <c r="G26" s="215"/>
      <c r="H26" s="215"/>
      <c r="I26" s="215"/>
      <c r="J26" s="215"/>
      <c r="K26" s="214"/>
    </row>
    <row r="27" spans="2:11">
      <c r="B27" s="48"/>
      <c r="C27" s="581" t="s">
        <v>1030</v>
      </c>
      <c r="D27" s="581"/>
      <c r="E27" s="581"/>
      <c r="F27" s="59"/>
      <c r="G27" s="59"/>
      <c r="H27" s="59"/>
      <c r="I27" s="59"/>
      <c r="J27" s="59"/>
      <c r="K27" s="212"/>
    </row>
    <row r="28" spans="2:11" ht="4" customHeight="1">
      <c r="B28" s="48"/>
      <c r="C28" s="219"/>
      <c r="D28" s="219"/>
      <c r="E28" s="219"/>
      <c r="F28" s="59"/>
      <c r="G28" s="59"/>
      <c r="H28" s="59"/>
      <c r="I28" s="59"/>
      <c r="J28" s="59"/>
      <c r="K28" s="212"/>
    </row>
    <row r="29" spans="2:11" ht="17" customHeight="1">
      <c r="B29" s="48"/>
      <c r="C29" s="585" t="s">
        <v>1064</v>
      </c>
      <c r="D29" s="586"/>
      <c r="E29" s="317"/>
      <c r="F29" s="220" t="s">
        <v>1349</v>
      </c>
      <c r="G29" s="220"/>
      <c r="H29" s="221"/>
      <c r="I29" s="221"/>
      <c r="J29" s="222"/>
      <c r="K29" s="212"/>
    </row>
    <row r="30" spans="2:11" ht="4" customHeight="1">
      <c r="B30" s="48"/>
      <c r="C30" s="60"/>
      <c r="D30" s="199"/>
      <c r="E30" s="223"/>
      <c r="F30" s="59"/>
      <c r="G30" s="59"/>
      <c r="H30" s="224"/>
      <c r="I30" s="224"/>
      <c r="J30" s="59"/>
      <c r="K30" s="212"/>
    </row>
    <row r="31" spans="2:11" ht="16" customHeight="1">
      <c r="B31" s="48"/>
      <c r="C31" s="582" t="s">
        <v>1071</v>
      </c>
      <c r="D31" s="582"/>
      <c r="E31" s="582"/>
      <c r="F31" s="225"/>
      <c r="G31" s="225"/>
      <c r="H31" s="225"/>
      <c r="I31" s="225"/>
      <c r="J31" s="225"/>
      <c r="K31" s="226"/>
    </row>
    <row r="32" spans="2:11" ht="4" customHeight="1">
      <c r="B32" s="48"/>
      <c r="C32" s="227"/>
      <c r="D32" s="227"/>
      <c r="E32" s="227"/>
      <c r="F32" s="225"/>
      <c r="G32" s="225"/>
      <c r="H32" s="225"/>
      <c r="I32" s="225"/>
      <c r="J32" s="225"/>
      <c r="K32" s="226"/>
    </row>
    <row r="33" spans="1:12">
      <c r="A33" s="228"/>
      <c r="B33" s="229"/>
      <c r="C33" s="230" t="s">
        <v>1028</v>
      </c>
      <c r="D33" s="230"/>
      <c r="E33" s="318"/>
      <c r="F33" s="219"/>
      <c r="G33" s="219"/>
      <c r="H33" s="231"/>
      <c r="I33" s="231"/>
      <c r="J33" s="231"/>
      <c r="K33" s="212"/>
    </row>
    <row r="34" spans="1:12" ht="4" customHeight="1">
      <c r="A34" s="228"/>
      <c r="B34" s="229"/>
      <c r="C34" s="584"/>
      <c r="D34" s="584"/>
      <c r="E34" s="292"/>
      <c r="F34" s="231"/>
      <c r="G34" s="231"/>
      <c r="H34" s="231"/>
      <c r="I34" s="231"/>
      <c r="J34" s="231"/>
      <c r="K34" s="212"/>
    </row>
    <row r="35" spans="1:12" s="44" customFormat="1">
      <c r="A35" s="232"/>
      <c r="B35" s="233"/>
      <c r="C35" s="234" t="s">
        <v>1029</v>
      </c>
      <c r="D35" s="234"/>
      <c r="E35" s="318"/>
      <c r="F35" s="219"/>
      <c r="G35" s="219"/>
      <c r="H35" s="235"/>
      <c r="I35" s="235"/>
      <c r="J35" s="231"/>
      <c r="K35" s="212"/>
      <c r="L35" s="236"/>
    </row>
    <row r="36" spans="1:12" s="44" customFormat="1" ht="4" customHeight="1">
      <c r="B36" s="197"/>
      <c r="C36" s="234"/>
      <c r="D36" s="234"/>
      <c r="E36" s="234"/>
      <c r="F36" s="219"/>
      <c r="G36" s="219"/>
      <c r="H36" s="231"/>
      <c r="I36" s="231"/>
      <c r="J36" s="231"/>
      <c r="K36" s="212"/>
      <c r="L36" s="236"/>
    </row>
    <row r="37" spans="1:12" ht="4" customHeight="1">
      <c r="B37" s="48"/>
      <c r="C37" s="237"/>
      <c r="D37" s="583"/>
      <c r="E37" s="583"/>
      <c r="F37" s="219"/>
      <c r="G37" s="219"/>
      <c r="H37" s="231"/>
      <c r="I37" s="231"/>
      <c r="J37" s="231"/>
      <c r="K37" s="212"/>
    </row>
    <row r="38" spans="1:12">
      <c r="B38" s="48"/>
      <c r="C38" s="590" t="s">
        <v>1130</v>
      </c>
      <c r="D38" s="590"/>
      <c r="E38" s="239">
        <f>IF(E35&lt;&gt;"",(VLOOKUP(E35,'HUD 2020 Operating Cost Std'!A2:B254,2,FALSE))/12,0)</f>
        <v>0</v>
      </c>
      <c r="F38" s="240"/>
      <c r="G38" s="240"/>
      <c r="H38" s="241"/>
      <c r="I38" s="241"/>
      <c r="J38" s="231"/>
      <c r="K38" s="212"/>
    </row>
    <row r="39" spans="1:12">
      <c r="B39" s="48"/>
      <c r="C39" s="242"/>
      <c r="D39" s="242"/>
      <c r="E39" s="243"/>
      <c r="F39" s="244"/>
      <c r="G39" s="244"/>
      <c r="H39" s="231"/>
      <c r="I39" s="231"/>
      <c r="J39" s="231"/>
      <c r="K39" s="212"/>
    </row>
    <row r="40" spans="1:12">
      <c r="B40" s="48"/>
      <c r="C40" s="587" t="s">
        <v>1072</v>
      </c>
      <c r="D40" s="587"/>
      <c r="E40" s="587"/>
      <c r="F40" s="587"/>
      <c r="G40" s="587"/>
      <c r="H40" s="587"/>
      <c r="I40" s="587"/>
      <c r="J40" s="587"/>
      <c r="K40" s="246"/>
    </row>
    <row r="41" spans="1:12" ht="46.5">
      <c r="B41" s="48"/>
      <c r="C41" s="293" t="s">
        <v>1098</v>
      </c>
      <c r="D41" s="293" t="s">
        <v>1099</v>
      </c>
      <c r="E41" s="293" t="s">
        <v>1100</v>
      </c>
      <c r="F41" s="293" t="s">
        <v>1244</v>
      </c>
      <c r="G41" s="293" t="s">
        <v>1154</v>
      </c>
      <c r="H41" s="293" t="s">
        <v>1250</v>
      </c>
      <c r="I41" s="293" t="s">
        <v>1155</v>
      </c>
      <c r="J41" s="293" t="s">
        <v>1120</v>
      </c>
      <c r="K41" s="50"/>
      <c r="L41" s="25"/>
    </row>
    <row r="42" spans="1:12">
      <c r="B42" s="48"/>
      <c r="C42" s="305"/>
      <c r="D42" s="306"/>
      <c r="E42" s="307"/>
      <c r="F42" s="308">
        <f>D42*E42</f>
        <v>0</v>
      </c>
      <c r="G42" s="309">
        <f>IF(D42&lt;&gt;"",$E$38,0)</f>
        <v>0</v>
      </c>
      <c r="H42" s="191">
        <v>0</v>
      </c>
      <c r="I42" s="309">
        <f>G42+H42</f>
        <v>0</v>
      </c>
      <c r="J42" s="309">
        <f>IF($E$38&lt;&gt;"",($E$38+H42)*12*D42,"")</f>
        <v>0</v>
      </c>
      <c r="K42" s="50"/>
      <c r="L42" s="25"/>
    </row>
    <row r="43" spans="1:12">
      <c r="B43" s="48"/>
      <c r="C43" s="305"/>
      <c r="D43" s="306"/>
      <c r="E43" s="307"/>
      <c r="F43" s="308">
        <f>D43*E43</f>
        <v>0</v>
      </c>
      <c r="G43" s="309">
        <f>IF(D43&lt;&gt;"",$E$38,0)</f>
        <v>0</v>
      </c>
      <c r="H43" s="191">
        <v>0</v>
      </c>
      <c r="I43" s="309">
        <f>G43+H43</f>
        <v>0</v>
      </c>
      <c r="J43" s="309">
        <f>IF($E$38&lt;&gt;"",($E$38+H43)*12*D43,"")</f>
        <v>0</v>
      </c>
      <c r="K43" s="50"/>
      <c r="L43" s="25"/>
    </row>
    <row r="44" spans="1:12">
      <c r="B44" s="48"/>
      <c r="C44" s="305"/>
      <c r="D44" s="306"/>
      <c r="E44" s="307"/>
      <c r="F44" s="308">
        <f>D44*E44</f>
        <v>0</v>
      </c>
      <c r="G44" s="309">
        <f>IF(D44&lt;&gt;"",$E$38,0)</f>
        <v>0</v>
      </c>
      <c r="H44" s="191">
        <v>0</v>
      </c>
      <c r="I44" s="309">
        <f>G44+H44</f>
        <v>0</v>
      </c>
      <c r="J44" s="309">
        <f>IF($E$38&lt;&gt;"",($E$38+H44)*12*D44,"")</f>
        <v>0</v>
      </c>
      <c r="K44" s="50"/>
      <c r="L44" s="25"/>
    </row>
    <row r="45" spans="1:12">
      <c r="B45" s="48"/>
      <c r="C45" s="305"/>
      <c r="D45" s="306"/>
      <c r="E45" s="307"/>
      <c r="F45" s="308">
        <f>D45*E45</f>
        <v>0</v>
      </c>
      <c r="G45" s="309">
        <f>IF(D45&lt;&gt;"",$E$38,0)</f>
        <v>0</v>
      </c>
      <c r="H45" s="191">
        <v>0</v>
      </c>
      <c r="I45" s="309">
        <f>G45+H45</f>
        <v>0</v>
      </c>
      <c r="J45" s="309">
        <f>IF($E$38&lt;&gt;"",($E$38+H45)*12*D45,"")</f>
        <v>0</v>
      </c>
      <c r="K45" s="50"/>
      <c r="L45" s="25"/>
    </row>
    <row r="46" spans="1:12">
      <c r="B46" s="48"/>
      <c r="C46" s="472"/>
      <c r="D46" s="475"/>
      <c r="E46" s="474"/>
      <c r="F46" s="308">
        <f t="shared" ref="F46:F47" si="0">D46*E46</f>
        <v>0</v>
      </c>
      <c r="G46" s="309">
        <f t="shared" ref="G46:G47" si="1">IF(D46&lt;&gt;"",$E$38,0)</f>
        <v>0</v>
      </c>
      <c r="H46" s="191">
        <v>0</v>
      </c>
      <c r="I46" s="309">
        <f t="shared" ref="I46:I47" si="2">G46+H46</f>
        <v>0</v>
      </c>
      <c r="J46" s="309">
        <f t="shared" ref="J46:J47" si="3">IF($E$38&lt;&gt;"",($E$38+H46)*12*D46,"")</f>
        <v>0</v>
      </c>
      <c r="K46" s="50"/>
      <c r="L46" s="25"/>
    </row>
    <row r="47" spans="1:12">
      <c r="B47" s="48"/>
      <c r="C47" s="472"/>
      <c r="D47" s="475"/>
      <c r="E47" s="474"/>
      <c r="F47" s="308">
        <f t="shared" si="0"/>
        <v>0</v>
      </c>
      <c r="G47" s="309">
        <f t="shared" si="1"/>
        <v>0</v>
      </c>
      <c r="H47" s="191">
        <v>0</v>
      </c>
      <c r="I47" s="309">
        <f t="shared" si="2"/>
        <v>0</v>
      </c>
      <c r="J47" s="309">
        <f t="shared" si="3"/>
        <v>0</v>
      </c>
      <c r="K47" s="50"/>
      <c r="L47" s="25"/>
    </row>
    <row r="48" spans="1:12">
      <c r="B48" s="48"/>
      <c r="C48" s="305"/>
      <c r="D48" s="306"/>
      <c r="E48" s="307"/>
      <c r="F48" s="308">
        <f>D48*E48</f>
        <v>0</v>
      </c>
      <c r="G48" s="309">
        <f>IF(D48&lt;&gt;"",$E$38,0)</f>
        <v>0</v>
      </c>
      <c r="H48" s="191">
        <v>0</v>
      </c>
      <c r="I48" s="309">
        <f>G48+H48</f>
        <v>0</v>
      </c>
      <c r="J48" s="309">
        <f>IF($E$38&lt;&gt;"",($E$38+H48)*12*D48,"")</f>
        <v>0</v>
      </c>
      <c r="K48" s="50"/>
      <c r="L48" s="25"/>
    </row>
    <row r="49" spans="2:11">
      <c r="B49" s="48"/>
      <c r="C49" s="589"/>
      <c r="D49" s="589"/>
      <c r="E49" s="589"/>
      <c r="F49" s="589"/>
      <c r="G49" s="589"/>
      <c r="H49" s="589"/>
      <c r="I49" s="589"/>
      <c r="J49" s="589"/>
      <c r="K49" s="247"/>
    </row>
    <row r="50" spans="2:11" ht="18.5">
      <c r="B50" s="48"/>
      <c r="C50" s="124" t="s">
        <v>1248</v>
      </c>
      <c r="D50" s="290">
        <f>SUM(D42:D48)</f>
        <v>0</v>
      </c>
      <c r="E50" s="248"/>
      <c r="F50" s="124"/>
      <c r="G50" s="124"/>
      <c r="H50" s="249" t="s">
        <v>1246</v>
      </c>
      <c r="I50" s="249"/>
      <c r="J50" s="250">
        <f>SUM(J42:J48)</f>
        <v>0</v>
      </c>
      <c r="K50" s="253"/>
    </row>
    <row r="51" spans="2:11" ht="16" customHeight="1">
      <c r="B51" s="48"/>
      <c r="C51" s="68"/>
      <c r="D51" s="49"/>
      <c r="E51" s="49"/>
      <c r="F51" s="304" t="s">
        <v>2</v>
      </c>
      <c r="G51" s="49"/>
      <c r="H51" s="49"/>
      <c r="I51" s="49"/>
      <c r="J51" s="49"/>
      <c r="K51" s="50"/>
    </row>
    <row r="52" spans="2:11" ht="4" customHeight="1">
      <c r="B52" s="48"/>
      <c r="C52" s="68"/>
      <c r="D52" s="49"/>
      <c r="E52" s="49"/>
      <c r="F52" s="304"/>
      <c r="G52" s="49"/>
      <c r="H52" s="49"/>
      <c r="I52" s="49"/>
      <c r="J52" s="49"/>
      <c r="K52" s="50"/>
    </row>
    <row r="53" spans="2:11">
      <c r="B53" s="48"/>
      <c r="C53" s="587" t="s">
        <v>1041</v>
      </c>
      <c r="D53" s="587"/>
      <c r="E53" s="587"/>
      <c r="F53" s="587"/>
      <c r="G53" s="587"/>
      <c r="H53" s="587"/>
      <c r="I53" s="49"/>
      <c r="J53" s="49"/>
      <c r="K53" s="50"/>
    </row>
    <row r="54" spans="2:11" ht="46.5">
      <c r="B54" s="48"/>
      <c r="C54" s="293" t="s">
        <v>1098</v>
      </c>
      <c r="D54" s="293" t="s">
        <v>1099</v>
      </c>
      <c r="E54" s="293" t="s">
        <v>1100</v>
      </c>
      <c r="F54" s="293" t="s">
        <v>1039</v>
      </c>
      <c r="G54" s="293" t="s">
        <v>1251</v>
      </c>
      <c r="H54" s="293" t="s">
        <v>1022</v>
      </c>
      <c r="I54" s="49"/>
      <c r="J54" s="49"/>
      <c r="K54" s="50"/>
    </row>
    <row r="55" spans="2:11">
      <c r="B55" s="48"/>
      <c r="C55" s="305"/>
      <c r="D55" s="300"/>
      <c r="E55" s="307"/>
      <c r="F55" s="308">
        <f>D55*E55</f>
        <v>0</v>
      </c>
      <c r="G55" s="191">
        <v>0</v>
      </c>
      <c r="H55" s="310">
        <f>(D55*G55)*12</f>
        <v>0</v>
      </c>
      <c r="I55" s="49"/>
      <c r="J55" s="49"/>
      <c r="K55" s="50"/>
    </row>
    <row r="56" spans="2:11">
      <c r="B56" s="48"/>
      <c r="C56" s="305"/>
      <c r="D56" s="300"/>
      <c r="E56" s="307"/>
      <c r="F56" s="308">
        <f>D56*E56</f>
        <v>0</v>
      </c>
      <c r="G56" s="191">
        <v>0</v>
      </c>
      <c r="H56" s="310">
        <f>(D56*G56)*12</f>
        <v>0</v>
      </c>
      <c r="I56" s="49"/>
      <c r="J56" s="49"/>
      <c r="K56" s="50"/>
    </row>
    <row r="57" spans="2:11">
      <c r="B57" s="48"/>
      <c r="C57" s="305"/>
      <c r="D57" s="300"/>
      <c r="E57" s="307"/>
      <c r="F57" s="308">
        <f>D57*E57</f>
        <v>0</v>
      </c>
      <c r="G57" s="191">
        <v>0</v>
      </c>
      <c r="H57" s="310">
        <f>(D57*G57)*12</f>
        <v>0</v>
      </c>
      <c r="I57" s="49"/>
      <c r="J57" s="49"/>
      <c r="K57" s="50"/>
    </row>
    <row r="58" spans="2:11">
      <c r="B58" s="48"/>
      <c r="C58" s="305"/>
      <c r="D58" s="300"/>
      <c r="E58" s="307"/>
      <c r="F58" s="308">
        <f>D58*E58</f>
        <v>0</v>
      </c>
      <c r="G58" s="191">
        <v>0</v>
      </c>
      <c r="H58" s="310">
        <f>(D58*G58)*12</f>
        <v>0</v>
      </c>
      <c r="I58" s="49"/>
      <c r="J58" s="49"/>
      <c r="K58" s="50"/>
    </row>
    <row r="59" spans="2:11">
      <c r="B59" s="48"/>
      <c r="C59" s="472"/>
      <c r="D59" s="473"/>
      <c r="E59" s="474"/>
      <c r="F59" s="308">
        <f t="shared" ref="F59:F60" si="4">D59*E59</f>
        <v>0</v>
      </c>
      <c r="G59" s="191">
        <v>0</v>
      </c>
      <c r="H59" s="310">
        <f t="shared" ref="H59:H60" si="5">(D59*G59)*12</f>
        <v>0</v>
      </c>
      <c r="I59" s="49"/>
      <c r="J59" s="49"/>
      <c r="K59" s="50"/>
    </row>
    <row r="60" spans="2:11">
      <c r="B60" s="48"/>
      <c r="C60" s="472"/>
      <c r="D60" s="473"/>
      <c r="E60" s="474"/>
      <c r="F60" s="308">
        <f t="shared" si="4"/>
        <v>0</v>
      </c>
      <c r="G60" s="191">
        <v>0</v>
      </c>
      <c r="H60" s="310">
        <f t="shared" si="5"/>
        <v>0</v>
      </c>
      <c r="I60" s="49"/>
      <c r="J60" s="49"/>
      <c r="K60" s="50"/>
    </row>
    <row r="61" spans="2:11">
      <c r="B61" s="48"/>
      <c r="C61" s="305"/>
      <c r="D61" s="300"/>
      <c r="E61" s="307"/>
      <c r="F61" s="308">
        <f>D61*E61</f>
        <v>0</v>
      </c>
      <c r="G61" s="191">
        <v>0</v>
      </c>
      <c r="H61" s="310">
        <f>(D61*G61)*12</f>
        <v>0</v>
      </c>
      <c r="I61" s="49"/>
      <c r="J61" s="49"/>
      <c r="K61" s="50"/>
    </row>
    <row r="62" spans="2:11">
      <c r="B62" s="48"/>
      <c r="C62" s="588"/>
      <c r="D62" s="588"/>
      <c r="E62" s="588"/>
      <c r="F62" s="588"/>
      <c r="G62" s="588"/>
      <c r="H62" s="588"/>
      <c r="I62" s="49"/>
      <c r="J62" s="49"/>
      <c r="K62" s="50"/>
    </row>
    <row r="63" spans="2:11" ht="18.5">
      <c r="B63" s="48"/>
      <c r="C63" s="68" t="s">
        <v>1248</v>
      </c>
      <c r="D63" s="291">
        <f>SUM(D55:D61)</f>
        <v>0</v>
      </c>
      <c r="E63" s="68"/>
      <c r="F63" s="68" t="s">
        <v>1247</v>
      </c>
      <c r="G63" s="251"/>
      <c r="H63" s="252">
        <f>SUM(H55:H61)</f>
        <v>0</v>
      </c>
      <c r="I63" s="49"/>
      <c r="J63" s="49"/>
      <c r="K63" s="50"/>
    </row>
    <row r="64" spans="2:11" ht="18.5">
      <c r="B64" s="48"/>
      <c r="C64" s="68"/>
      <c r="D64" s="291"/>
      <c r="E64" s="68"/>
      <c r="F64" s="68"/>
      <c r="G64" s="251"/>
      <c r="H64" s="252"/>
      <c r="I64" s="49"/>
      <c r="J64" s="49"/>
      <c r="K64" s="50"/>
    </row>
    <row r="65" spans="2:11" ht="18.5">
      <c r="B65" s="48"/>
      <c r="C65" s="68" t="s">
        <v>1254</v>
      </c>
      <c r="D65" s="291"/>
      <c r="E65" s="337">
        <f>SUM(H63,J50)</f>
        <v>0</v>
      </c>
      <c r="F65" s="68"/>
      <c r="G65" s="251"/>
      <c r="H65" s="252"/>
      <c r="I65" s="49"/>
      <c r="J65" s="49"/>
      <c r="K65" s="50"/>
    </row>
    <row r="66" spans="2:11" ht="7" customHeight="1">
      <c r="B66" s="48"/>
      <c r="C66" s="49"/>
      <c r="D66" s="49"/>
      <c r="E66" s="49"/>
      <c r="F66" s="49"/>
      <c r="G66" s="49"/>
      <c r="H66" s="49"/>
      <c r="I66" s="49"/>
      <c r="J66" s="49"/>
      <c r="K66" s="50"/>
    </row>
    <row r="67" spans="2:11">
      <c r="B67" s="48"/>
      <c r="C67" s="302" t="s">
        <v>1249</v>
      </c>
      <c r="D67" s="303"/>
      <c r="E67" s="303"/>
      <c r="F67" s="303"/>
      <c r="G67" s="303"/>
      <c r="H67" s="303"/>
      <c r="I67" s="303"/>
      <c r="J67" s="303"/>
      <c r="K67" s="50"/>
    </row>
    <row r="68" spans="2:11">
      <c r="B68" s="48"/>
      <c r="C68" s="49"/>
      <c r="D68" s="49"/>
      <c r="E68" s="49"/>
      <c r="F68" s="49"/>
      <c r="G68" s="49"/>
      <c r="H68" s="49"/>
      <c r="I68" s="49"/>
      <c r="J68" s="49"/>
      <c r="K68" s="50"/>
    </row>
    <row r="69" spans="2:11">
      <c r="B69" s="48"/>
      <c r="C69" s="49"/>
      <c r="D69" s="49"/>
      <c r="E69" s="49"/>
      <c r="F69" s="49"/>
      <c r="G69" s="49"/>
      <c r="H69" s="49"/>
      <c r="I69" s="49"/>
      <c r="J69" s="49"/>
      <c r="K69" s="50"/>
    </row>
    <row r="70" spans="2:11">
      <c r="B70" s="48"/>
      <c r="C70" s="49"/>
      <c r="D70" s="49"/>
      <c r="E70" s="49"/>
      <c r="F70" s="49"/>
      <c r="G70" s="49"/>
      <c r="H70" s="49"/>
      <c r="I70" s="49"/>
      <c r="J70" s="49"/>
      <c r="K70" s="50"/>
    </row>
    <row r="71" spans="2:11">
      <c r="B71" s="48"/>
      <c r="C71" s="49"/>
      <c r="D71" s="49"/>
      <c r="E71" s="49"/>
      <c r="F71" s="49"/>
      <c r="G71" s="49"/>
      <c r="H71" s="49"/>
      <c r="I71" s="49"/>
      <c r="J71" s="49"/>
      <c r="K71" s="50"/>
    </row>
    <row r="72" spans="2:11">
      <c r="B72" s="48"/>
      <c r="C72" s="49"/>
      <c r="D72" s="49"/>
      <c r="E72" s="49"/>
      <c r="F72" s="49"/>
      <c r="G72" s="49"/>
      <c r="H72" s="49"/>
      <c r="I72" s="49"/>
      <c r="J72" s="49"/>
      <c r="K72" s="50"/>
    </row>
    <row r="73" spans="2:11">
      <c r="B73" s="48"/>
      <c r="C73" s="49"/>
      <c r="D73" s="49"/>
      <c r="E73" s="49"/>
      <c r="F73" s="49"/>
      <c r="G73" s="49"/>
      <c r="H73" s="49"/>
      <c r="I73" s="49"/>
      <c r="J73" s="49"/>
      <c r="K73" s="50"/>
    </row>
    <row r="74" spans="2:11">
      <c r="B74" s="48"/>
      <c r="C74" s="49"/>
      <c r="D74" s="49"/>
      <c r="E74" s="49"/>
      <c r="F74" s="49"/>
      <c r="G74" s="49"/>
      <c r="H74" s="49"/>
      <c r="I74" s="49"/>
      <c r="J74" s="49"/>
      <c r="K74" s="295"/>
    </row>
    <row r="75" spans="2:11">
      <c r="B75" s="48"/>
      <c r="C75" s="49"/>
      <c r="D75" s="49"/>
      <c r="E75" s="49"/>
      <c r="F75" s="49"/>
      <c r="G75" s="49"/>
      <c r="H75" s="49"/>
      <c r="I75" s="49"/>
      <c r="J75" s="49"/>
      <c r="K75" s="50"/>
    </row>
    <row r="76" spans="2:11">
      <c r="B76" s="48"/>
      <c r="C76" s="49"/>
      <c r="D76" s="49"/>
      <c r="E76" s="49"/>
      <c r="F76" s="49"/>
      <c r="G76" s="49"/>
      <c r="H76" s="49"/>
      <c r="I76" s="49"/>
      <c r="J76" s="49"/>
      <c r="K76" s="50"/>
    </row>
    <row r="77" spans="2:11" ht="16" thickBot="1">
      <c r="B77" s="51"/>
      <c r="C77" s="52"/>
      <c r="D77" s="52"/>
      <c r="E77" s="52"/>
      <c r="F77" s="52"/>
      <c r="G77" s="52"/>
      <c r="H77" s="52"/>
      <c r="I77" s="52"/>
      <c r="J77" s="52"/>
      <c r="K77" s="53"/>
    </row>
    <row r="113" spans="10:10">
      <c r="J113" s="255"/>
    </row>
  </sheetData>
  <sheetProtection algorithmName="SHA-512" hashValue="zDuESw5TCoe6NYMfM8kIYaxKAJBE88QYKuGR8z2ssj/TCArxLC0BCMoTy+HMKmVM2/e8WxbjWDJLlIIM7gI0XQ==" saltValue="lFh+oT5Gd8t77KDRRB0DHQ==" spinCount="100000" sheet="1" objects="1" scenarios="1"/>
  <mergeCells count="11">
    <mergeCell ref="C40:J40"/>
    <mergeCell ref="C53:H53"/>
    <mergeCell ref="C62:H62"/>
    <mergeCell ref="C49:J49"/>
    <mergeCell ref="C38:D38"/>
    <mergeCell ref="C27:E27"/>
    <mergeCell ref="C31:E31"/>
    <mergeCell ref="D37:E37"/>
    <mergeCell ref="C3:J3"/>
    <mergeCell ref="C34:D34"/>
    <mergeCell ref="C29:D29"/>
  </mergeCells>
  <conditionalFormatting sqref="F29:G29">
    <cfRule type="expression" dxfId="3" priority="55">
      <formula>$E$29&lt;&gt;SUM($D$50+$D$63)</formula>
    </cfRule>
  </conditionalFormatting>
  <conditionalFormatting sqref="H29:I29">
    <cfRule type="expression" dxfId="2" priority="56">
      <formula>$E$29&lt;&gt;SUM(#REF!+$D$63)</formula>
    </cfRule>
  </conditionalFormatting>
  <dataValidations count="1">
    <dataValidation type="list" allowBlank="1" showInputMessage="1" showErrorMessage="1" sqref="C42:C48" xr:uid="{B069FFAF-7061-9343-A391-0F718524BCB9}">
      <formula1>"0-BR,1-BR,2-BR"</formula1>
    </dataValidation>
  </dataValidations>
  <pageMargins left="0.25" right="0.25" top="0.75" bottom="0.75" header="0.3" footer="0.3"/>
  <pageSetup scale="89" fitToHeight="0" orientation="landscape" r:id="rId1"/>
  <rowBreaks count="1" manualBreakCount="1">
    <brk id="3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0CA157-1158-B145-BFB4-767044949F85}">
          <x14:formula1>
            <xm:f>'HUD 2020 Operating Cost Std'!$G$2:$G$3</xm:f>
          </x14:formula1>
          <xm:sqref>E33</xm:sqref>
        </x14:dataValidation>
        <x14:dataValidation type="list" allowBlank="1" showInputMessage="1" showErrorMessage="1" xr:uid="{5144F5B3-20B4-7F40-99ED-D02618A8B5B0}">
          <x14:formula1>
            <xm:f>IF($E$33="State Cost Standard",'HUD 2020 Operating Cost Std'!$A$203:$A$254,'HUD 2020 Operating Cost Std'!$A$2:$A$202)</xm:f>
          </x14:formula1>
          <xm:sqref>E35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D480-7731-4748-A63D-4A359638CA4F}">
  <dimension ref="A1:AA108"/>
  <sheetViews>
    <sheetView showGridLines="0" zoomScaleNormal="100" zoomScaleSheetLayoutView="81" workbookViewId="0">
      <selection activeCell="C3" sqref="C3:Z3"/>
    </sheetView>
  </sheetViews>
  <sheetFormatPr defaultColWidth="11" defaultRowHeight="15.5"/>
  <cols>
    <col min="1" max="1" width="1" style="44" customWidth="1"/>
    <col min="2" max="2" width="1.83203125" style="25" customWidth="1"/>
    <col min="3" max="3" width="44.1640625" style="25" bestFit="1" customWidth="1"/>
    <col min="4" max="4" width="6.83203125" style="25" customWidth="1"/>
    <col min="5" max="5" width="21.1640625" style="25" customWidth="1"/>
    <col min="6" max="6" width="15.5" style="25" customWidth="1"/>
    <col min="7" max="7" width="3" style="25" customWidth="1"/>
    <col min="8" max="13" width="12.5" style="25" bestFit="1" customWidth="1"/>
    <col min="14" max="14" width="13.6640625" style="25" customWidth="1"/>
    <col min="15" max="25" width="12.5" style="25" bestFit="1" customWidth="1"/>
    <col min="26" max="26" width="13.5" style="25" bestFit="1" customWidth="1"/>
    <col min="27" max="27" width="1.83203125" style="25" customWidth="1"/>
    <col min="28" max="16384" width="11" style="25"/>
  </cols>
  <sheetData>
    <row r="1" spans="1:27" s="49" customFormat="1" ht="4" customHeight="1" thickBot="1">
      <c r="A1" s="44"/>
      <c r="B1" s="25"/>
      <c r="C1" s="25"/>
      <c r="D1" s="25"/>
      <c r="E1" s="25"/>
      <c r="F1" s="25"/>
      <c r="G1" s="25"/>
      <c r="H1" s="25"/>
      <c r="I1" s="25"/>
      <c r="J1" s="25"/>
      <c r="K1" s="25"/>
      <c r="L1" s="25"/>
      <c r="M1" s="25"/>
      <c r="N1" s="25"/>
      <c r="O1" s="25"/>
      <c r="P1" s="25"/>
      <c r="Q1" s="25"/>
      <c r="R1" s="25"/>
      <c r="S1" s="25"/>
      <c r="T1" s="25"/>
      <c r="U1" s="25"/>
      <c r="V1" s="25"/>
      <c r="W1" s="25"/>
      <c r="X1" s="25"/>
      <c r="Y1" s="25"/>
      <c r="Z1" s="25"/>
      <c r="AA1" s="25"/>
    </row>
    <row r="2" spans="1:27" s="49" customFormat="1" ht="8" customHeight="1">
      <c r="A2" s="44"/>
      <c r="B2" s="55"/>
      <c r="C2" s="56"/>
      <c r="D2" s="56"/>
      <c r="E2" s="56"/>
      <c r="F2" s="56"/>
      <c r="G2" s="256"/>
      <c r="H2" s="56"/>
      <c r="I2" s="56"/>
      <c r="J2" s="56"/>
      <c r="K2" s="56"/>
      <c r="L2" s="56"/>
      <c r="M2" s="56"/>
      <c r="N2" s="56"/>
      <c r="O2" s="56"/>
      <c r="P2" s="56"/>
      <c r="Q2" s="56"/>
      <c r="R2" s="56"/>
      <c r="S2" s="56"/>
      <c r="T2" s="56"/>
      <c r="U2" s="56"/>
      <c r="V2" s="56"/>
      <c r="W2" s="56"/>
      <c r="X2" s="56"/>
      <c r="Y2" s="56"/>
      <c r="Z2" s="56"/>
      <c r="AA2" s="57"/>
    </row>
    <row r="3" spans="1:27" s="49" customFormat="1" ht="18.5">
      <c r="A3" s="44"/>
      <c r="B3" s="48"/>
      <c r="C3" s="537" t="s">
        <v>1237</v>
      </c>
      <c r="D3" s="537"/>
      <c r="E3" s="537"/>
      <c r="F3" s="537"/>
      <c r="G3" s="614"/>
      <c r="H3" s="614"/>
      <c r="I3" s="614"/>
      <c r="J3" s="614"/>
      <c r="K3" s="614"/>
      <c r="L3" s="614"/>
      <c r="M3" s="614"/>
      <c r="N3" s="614"/>
      <c r="O3" s="614"/>
      <c r="P3" s="614"/>
      <c r="Q3" s="614"/>
      <c r="R3" s="614"/>
      <c r="S3" s="614"/>
      <c r="T3" s="614"/>
      <c r="U3" s="614"/>
      <c r="V3" s="614"/>
      <c r="W3" s="614"/>
      <c r="X3" s="614"/>
      <c r="Y3" s="614"/>
      <c r="Z3" s="614"/>
      <c r="AA3" s="50"/>
    </row>
    <row r="4" spans="1:27" s="49" customFormat="1">
      <c r="A4" s="44"/>
      <c r="B4" s="48"/>
      <c r="C4" s="59"/>
      <c r="D4" s="59"/>
      <c r="E4" s="59"/>
      <c r="F4" s="59"/>
      <c r="G4" s="231"/>
      <c r="AA4" s="50"/>
    </row>
    <row r="5" spans="1:27" s="49" customFormat="1">
      <c r="A5" s="44"/>
      <c r="B5" s="48"/>
      <c r="C5" s="54" t="str">
        <f>IF(Instructions!G5="","Enter Project Name on Instructions Tab",CONCATENATE("Project Name: ",Instructions!G5))</f>
        <v>Enter Project Name on Instructions Tab</v>
      </c>
      <c r="D5" s="54"/>
      <c r="E5" s="54"/>
      <c r="F5" s="109"/>
      <c r="G5" s="257"/>
      <c r="AA5" s="50"/>
    </row>
    <row r="6" spans="1:27" s="49" customFormat="1" ht="10" customHeight="1">
      <c r="A6" s="44"/>
      <c r="B6" s="48"/>
      <c r="C6" s="59"/>
      <c r="D6" s="59"/>
      <c r="E6" s="59"/>
      <c r="F6" s="59"/>
      <c r="G6" s="231"/>
      <c r="AA6" s="50"/>
    </row>
    <row r="7" spans="1:27" s="49" customFormat="1">
      <c r="A7" s="44"/>
      <c r="B7" s="48"/>
      <c r="C7" s="60" t="str">
        <f>IF(Instructions!$G$7="","Enter Project Sponsor on Instructions Tab",CONCATENATE("Project Sponsor: ",Instructions!$G$7))</f>
        <v>Enter Project Sponsor on Instructions Tab</v>
      </c>
      <c r="D7" s="60"/>
      <c r="E7" s="60"/>
      <c r="F7" s="216"/>
      <c r="G7" s="258"/>
      <c r="AA7" s="50"/>
    </row>
    <row r="8" spans="1:27" s="49" customFormat="1">
      <c r="A8" s="44"/>
      <c r="B8" s="48"/>
      <c r="C8" s="60"/>
      <c r="D8" s="60"/>
      <c r="E8" s="60"/>
      <c r="F8" s="216"/>
      <c r="G8" s="258"/>
      <c r="AA8" s="50"/>
    </row>
    <row r="9" spans="1:27" s="49" customFormat="1">
      <c r="A9" s="44"/>
      <c r="B9" s="48"/>
      <c r="C9" s="60"/>
      <c r="D9" s="60"/>
      <c r="E9" s="60"/>
      <c r="F9" s="216"/>
      <c r="G9" s="258"/>
      <c r="O9" s="68"/>
      <c r="P9" s="68"/>
      <c r="AA9" s="50"/>
    </row>
    <row r="10" spans="1:27" s="49" customFormat="1">
      <c r="A10" s="44"/>
      <c r="B10" s="48"/>
      <c r="C10" s="60"/>
      <c r="D10" s="60"/>
      <c r="E10" s="60"/>
      <c r="F10" s="216"/>
      <c r="G10" s="258"/>
      <c r="AA10" s="50"/>
    </row>
    <row r="11" spans="1:27" s="49" customFormat="1">
      <c r="A11" s="44"/>
      <c r="B11" s="48"/>
      <c r="C11" s="60"/>
      <c r="D11" s="60"/>
      <c r="E11" s="60"/>
      <c r="F11" s="216"/>
      <c r="G11" s="258"/>
      <c r="AA11" s="50"/>
    </row>
    <row r="12" spans="1:27" s="49" customFormat="1">
      <c r="A12" s="44"/>
      <c r="B12" s="48"/>
      <c r="C12" s="60"/>
      <c r="D12" s="60"/>
      <c r="E12" s="60"/>
      <c r="F12" s="216"/>
      <c r="G12" s="258"/>
      <c r="AA12" s="50"/>
    </row>
    <row r="13" spans="1:27" s="49" customFormat="1">
      <c r="A13" s="44"/>
      <c r="B13" s="48"/>
      <c r="C13" s="60"/>
      <c r="D13" s="60"/>
      <c r="E13" s="60"/>
      <c r="F13" s="216"/>
      <c r="G13" s="258"/>
      <c r="AA13" s="50"/>
    </row>
    <row r="14" spans="1:27" s="49" customFormat="1">
      <c r="A14" s="44"/>
      <c r="B14" s="48"/>
      <c r="C14" s="60"/>
      <c r="D14" s="60"/>
      <c r="E14" s="60"/>
      <c r="F14" s="216"/>
      <c r="G14" s="258"/>
      <c r="AA14" s="50"/>
    </row>
    <row r="15" spans="1:27" s="49" customFormat="1">
      <c r="A15" s="44"/>
      <c r="B15" s="48"/>
      <c r="C15" s="60"/>
      <c r="D15" s="60"/>
      <c r="E15" s="60"/>
      <c r="F15" s="216"/>
      <c r="G15" s="258"/>
      <c r="AA15" s="50"/>
    </row>
    <row r="16" spans="1:27" s="49" customFormat="1">
      <c r="A16" s="44"/>
      <c r="B16" s="48"/>
      <c r="C16" s="60"/>
      <c r="D16" s="60"/>
      <c r="E16" s="60"/>
      <c r="F16" s="216"/>
      <c r="G16" s="258"/>
      <c r="AA16" s="50"/>
    </row>
    <row r="17" spans="1:27" s="49" customFormat="1">
      <c r="A17" s="44"/>
      <c r="B17" s="48"/>
      <c r="C17" s="60"/>
      <c r="D17" s="60"/>
      <c r="E17" s="60"/>
      <c r="F17" s="216"/>
      <c r="G17" s="258"/>
      <c r="AA17" s="50"/>
    </row>
    <row r="18" spans="1:27" s="49" customFormat="1">
      <c r="A18" s="44"/>
      <c r="B18" s="48"/>
      <c r="C18" s="60"/>
      <c r="D18" s="60"/>
      <c r="E18" s="60"/>
      <c r="F18" s="216"/>
      <c r="G18" s="258"/>
      <c r="AA18" s="50"/>
    </row>
    <row r="19" spans="1:27" s="49" customFormat="1">
      <c r="A19" s="44"/>
      <c r="B19" s="48"/>
      <c r="C19" s="60"/>
      <c r="D19" s="60"/>
      <c r="E19" s="60"/>
      <c r="F19" s="216"/>
      <c r="G19" s="258"/>
      <c r="AA19" s="50"/>
    </row>
    <row r="20" spans="1:27" s="49" customFormat="1">
      <c r="A20" s="44"/>
      <c r="B20" s="48"/>
      <c r="C20" s="60"/>
      <c r="D20" s="60"/>
      <c r="E20" s="60"/>
      <c r="F20" s="216"/>
      <c r="G20" s="258"/>
      <c r="AA20" s="50"/>
    </row>
    <row r="21" spans="1:27" s="49" customFormat="1" ht="16" customHeight="1">
      <c r="A21" s="44"/>
      <c r="B21" s="48"/>
      <c r="C21" s="215"/>
      <c r="D21" s="215"/>
      <c r="E21" s="215"/>
      <c r="F21" s="216"/>
      <c r="G21" s="258"/>
      <c r="AA21" s="50"/>
    </row>
    <row r="22" spans="1:27" s="49" customFormat="1" ht="16" customHeight="1">
      <c r="A22" s="44"/>
      <c r="B22" s="48"/>
      <c r="C22" s="215"/>
      <c r="D22" s="215"/>
      <c r="E22" s="215"/>
      <c r="F22" s="216"/>
      <c r="G22" s="258"/>
      <c r="AA22" s="50"/>
    </row>
    <row r="23" spans="1:27" s="49" customFormat="1" ht="16" customHeight="1">
      <c r="A23" s="44"/>
      <c r="B23" s="48"/>
      <c r="C23" s="215"/>
      <c r="D23" s="215"/>
      <c r="E23" s="215"/>
      <c r="F23" s="216"/>
      <c r="G23" s="258"/>
      <c r="AA23" s="50"/>
    </row>
    <row r="24" spans="1:27" s="49" customFormat="1" ht="16" customHeight="1">
      <c r="A24" s="44"/>
      <c r="B24" s="48"/>
      <c r="C24" s="215"/>
      <c r="D24" s="215"/>
      <c r="E24" s="215"/>
      <c r="F24" s="216"/>
      <c r="G24" s="258"/>
      <c r="AA24" s="50"/>
    </row>
    <row r="25" spans="1:27" s="49" customFormat="1" ht="16" customHeight="1">
      <c r="A25" s="44"/>
      <c r="B25" s="48"/>
      <c r="C25" s="215"/>
      <c r="D25" s="215"/>
      <c r="E25" s="215"/>
      <c r="F25" s="216"/>
      <c r="G25" s="258"/>
      <c r="AA25" s="50"/>
    </row>
    <row r="26" spans="1:27" s="49" customFormat="1" ht="16" customHeight="1">
      <c r="A26" s="44"/>
      <c r="B26" s="48"/>
      <c r="C26" s="215"/>
      <c r="D26" s="215"/>
      <c r="E26" s="215"/>
      <c r="F26" s="216"/>
      <c r="G26" s="258"/>
      <c r="AA26" s="50"/>
    </row>
    <row r="27" spans="1:27" s="49" customFormat="1" ht="16" customHeight="1">
      <c r="A27" s="44"/>
      <c r="B27" s="48"/>
      <c r="C27" s="215"/>
      <c r="D27" s="215"/>
      <c r="E27" s="215"/>
      <c r="F27" s="216"/>
      <c r="G27" s="258"/>
      <c r="AA27" s="50"/>
    </row>
    <row r="28" spans="1:27" s="49" customFormat="1" ht="16" customHeight="1">
      <c r="A28" s="44"/>
      <c r="B28" s="48"/>
      <c r="C28" s="215"/>
      <c r="D28" s="215"/>
      <c r="E28" s="215"/>
      <c r="F28" s="216"/>
      <c r="G28" s="258"/>
      <c r="AA28" s="50"/>
    </row>
    <row r="29" spans="1:27" s="49" customFormat="1" ht="16" customHeight="1">
      <c r="A29" s="44"/>
      <c r="B29" s="48"/>
      <c r="C29" s="215"/>
      <c r="D29" s="215"/>
      <c r="E29" s="215"/>
      <c r="F29" s="216"/>
      <c r="G29" s="258"/>
      <c r="AA29" s="50"/>
    </row>
    <row r="30" spans="1:27" s="49" customFormat="1" ht="16" customHeight="1">
      <c r="A30" s="44"/>
      <c r="B30" s="48"/>
      <c r="C30" s="215"/>
      <c r="D30" s="215"/>
      <c r="E30" s="215"/>
      <c r="F30" s="216"/>
      <c r="G30" s="258"/>
      <c r="AA30" s="50"/>
    </row>
    <row r="31" spans="1:27" s="49" customFormat="1" ht="16" customHeight="1">
      <c r="A31" s="44"/>
      <c r="B31" s="48"/>
      <c r="C31" s="215"/>
      <c r="D31" s="215"/>
      <c r="E31" s="215"/>
      <c r="F31" s="216"/>
      <c r="G31" s="258"/>
      <c r="AA31" s="50"/>
    </row>
    <row r="32" spans="1:27" s="49" customFormat="1" ht="16" customHeight="1">
      <c r="A32" s="44"/>
      <c r="B32" s="48"/>
      <c r="C32" s="215"/>
      <c r="D32" s="215"/>
      <c r="E32" s="215"/>
      <c r="F32" s="216"/>
      <c r="G32" s="258"/>
      <c r="AA32" s="50"/>
    </row>
    <row r="33" spans="1:27" s="49" customFormat="1" ht="16" customHeight="1">
      <c r="A33" s="44"/>
      <c r="B33" s="48"/>
      <c r="C33" s="215"/>
      <c r="D33" s="215"/>
      <c r="E33" s="215"/>
      <c r="F33" s="216"/>
      <c r="G33" s="258"/>
      <c r="AA33" s="50"/>
    </row>
    <row r="34" spans="1:27" s="49" customFormat="1" ht="16" customHeight="1">
      <c r="A34" s="44"/>
      <c r="B34" s="48"/>
      <c r="C34" s="215"/>
      <c r="D34" s="215"/>
      <c r="E34" s="215"/>
      <c r="F34" s="216"/>
      <c r="G34" s="258"/>
      <c r="AA34" s="50"/>
    </row>
    <row r="35" spans="1:27" s="49" customFormat="1" ht="16" customHeight="1">
      <c r="A35" s="44"/>
      <c r="B35" s="48"/>
      <c r="C35" s="215"/>
      <c r="D35" s="215"/>
      <c r="E35" s="215"/>
      <c r="F35" s="216"/>
      <c r="G35" s="258"/>
      <c r="AA35" s="50"/>
    </row>
    <row r="36" spans="1:27" s="49" customFormat="1" ht="16" customHeight="1">
      <c r="A36" s="44"/>
      <c r="B36" s="48"/>
      <c r="C36" s="215"/>
      <c r="D36" s="215"/>
      <c r="E36" s="215"/>
      <c r="F36" s="216"/>
      <c r="G36" s="258"/>
      <c r="AA36" s="50"/>
    </row>
    <row r="37" spans="1:27" s="49" customFormat="1" ht="16" customHeight="1">
      <c r="A37" s="44"/>
      <c r="B37" s="48"/>
      <c r="C37" s="215"/>
      <c r="D37" s="215"/>
      <c r="E37" s="215"/>
      <c r="F37" s="216"/>
      <c r="G37" s="258"/>
      <c r="AA37" s="50"/>
    </row>
    <row r="38" spans="1:27" s="49" customFormat="1">
      <c r="A38" s="44"/>
      <c r="B38" s="48"/>
      <c r="C38" s="615" t="s">
        <v>1293</v>
      </c>
      <c r="D38" s="615"/>
      <c r="E38" s="615"/>
      <c r="F38" s="615"/>
      <c r="G38" s="258"/>
      <c r="AA38" s="50"/>
    </row>
    <row r="39" spans="1:27" s="49" customFormat="1" ht="4" customHeight="1">
      <c r="A39" s="44"/>
      <c r="B39" s="48"/>
      <c r="C39" s="215"/>
      <c r="D39" s="215"/>
      <c r="E39" s="215"/>
      <c r="F39" s="216"/>
      <c r="G39" s="258"/>
      <c r="AA39" s="50"/>
    </row>
    <row r="40" spans="1:27" s="49" customFormat="1" ht="4" customHeight="1">
      <c r="A40" s="44"/>
      <c r="B40" s="48"/>
      <c r="C40" s="245"/>
      <c r="D40" s="245"/>
      <c r="E40" s="245"/>
      <c r="F40" s="254"/>
      <c r="G40" s="254"/>
      <c r="H40" s="236"/>
      <c r="I40" s="236"/>
      <c r="J40" s="236"/>
      <c r="K40" s="236"/>
      <c r="AA40" s="50"/>
    </row>
    <row r="41" spans="1:27" s="49" customFormat="1" ht="16" customHeight="1">
      <c r="A41" s="44"/>
      <c r="B41" s="48"/>
      <c r="C41" s="166" t="s">
        <v>1156</v>
      </c>
      <c r="D41" s="333"/>
      <c r="E41" s="260"/>
      <c r="F41" s="333">
        <v>0.03</v>
      </c>
      <c r="G41" s="254"/>
      <c r="H41" s="618" t="s">
        <v>1289</v>
      </c>
      <c r="I41" s="618"/>
      <c r="J41" s="401"/>
      <c r="K41" s="401"/>
      <c r="AA41" s="50"/>
    </row>
    <row r="42" spans="1:27" s="49" customFormat="1" ht="4" customHeight="1">
      <c r="A42" s="44"/>
      <c r="B42" s="48"/>
      <c r="C42" s="254"/>
      <c r="D42" s="254"/>
      <c r="E42" s="260"/>
      <c r="F42" s="254"/>
      <c r="G42" s="254"/>
      <c r="H42" s="618"/>
      <c r="I42" s="618"/>
      <c r="J42" s="401"/>
      <c r="K42" s="401"/>
      <c r="AA42" s="50"/>
    </row>
    <row r="43" spans="1:27" s="49" customFormat="1">
      <c r="A43" s="44"/>
      <c r="B43" s="48"/>
      <c r="C43" s="166" t="s">
        <v>1157</v>
      </c>
      <c r="D43" s="333"/>
      <c r="E43" s="261"/>
      <c r="F43" s="333">
        <v>0.03</v>
      </c>
      <c r="G43" s="254"/>
      <c r="H43" s="618"/>
      <c r="I43" s="618"/>
      <c r="J43" s="401"/>
      <c r="K43" s="401"/>
      <c r="AA43" s="50"/>
    </row>
    <row r="44" spans="1:27" s="49" customFormat="1" ht="4" customHeight="1">
      <c r="A44" s="44"/>
      <c r="B44" s="48"/>
      <c r="C44" s="262"/>
      <c r="D44" s="254"/>
      <c r="E44" s="263"/>
      <c r="F44" s="254"/>
      <c r="G44" s="254"/>
      <c r="H44" s="618"/>
      <c r="I44" s="618"/>
      <c r="AA44" s="50"/>
    </row>
    <row r="45" spans="1:27" s="49" customFormat="1">
      <c r="A45" s="44"/>
      <c r="B45" s="48"/>
      <c r="C45" s="159" t="s">
        <v>1158</v>
      </c>
      <c r="D45" s="334"/>
      <c r="E45" s="263"/>
      <c r="F45" s="264"/>
      <c r="G45" s="254"/>
      <c r="H45" s="618"/>
      <c r="I45" s="618"/>
      <c r="AA45" s="50"/>
    </row>
    <row r="46" spans="1:27" s="49" customFormat="1" ht="4" customHeight="1">
      <c r="A46" s="44"/>
      <c r="B46" s="48"/>
      <c r="C46" s="159"/>
      <c r="D46" s="334"/>
      <c r="E46" s="263"/>
      <c r="F46" s="334"/>
      <c r="G46" s="254"/>
      <c r="H46" s="618"/>
      <c r="I46" s="618"/>
      <c r="AA46" s="50"/>
    </row>
    <row r="47" spans="1:27">
      <c r="B47" s="48"/>
      <c r="C47" s="399" t="s">
        <v>1294</v>
      </c>
      <c r="F47" s="476">
        <v>0</v>
      </c>
      <c r="H47" s="618"/>
      <c r="I47" s="618"/>
      <c r="AA47" s="50"/>
    </row>
    <row r="48" spans="1:27" ht="4" customHeight="1">
      <c r="B48" s="48"/>
      <c r="C48" s="399"/>
      <c r="H48" s="618"/>
      <c r="I48" s="618"/>
      <c r="AA48" s="50"/>
    </row>
    <row r="49" spans="2:27">
      <c r="B49" s="48"/>
      <c r="C49" s="615" t="s">
        <v>1287</v>
      </c>
      <c r="D49" s="615"/>
      <c r="E49" s="615"/>
      <c r="F49" s="615"/>
      <c r="G49" s="254"/>
      <c r="H49" s="618"/>
      <c r="I49" s="618"/>
      <c r="J49" s="49"/>
      <c r="K49" s="49"/>
      <c r="L49" s="49"/>
      <c r="M49" s="49"/>
      <c r="N49" s="49"/>
      <c r="O49" s="49"/>
      <c r="P49" s="49"/>
      <c r="Q49" s="49"/>
      <c r="R49" s="49"/>
      <c r="S49" s="49"/>
      <c r="T49" s="49"/>
      <c r="U49" s="49"/>
      <c r="V49" s="49"/>
      <c r="W49" s="49"/>
      <c r="X49" s="49"/>
      <c r="Y49" s="49"/>
      <c r="Z49" s="49"/>
      <c r="AA49" s="50"/>
    </row>
    <row r="50" spans="2:27" ht="16" thickBot="1">
      <c r="B50" s="48"/>
      <c r="C50" s="159"/>
      <c r="D50" s="254"/>
      <c r="E50" s="263"/>
      <c r="F50" s="254"/>
      <c r="G50" s="254"/>
      <c r="H50" s="49"/>
      <c r="I50" s="49"/>
      <c r="J50" s="49"/>
      <c r="K50" s="49"/>
      <c r="L50" s="49"/>
      <c r="M50" s="49"/>
      <c r="N50" s="49"/>
      <c r="O50" s="49"/>
      <c r="P50" s="49"/>
      <c r="Q50" s="49"/>
      <c r="R50" s="49"/>
      <c r="S50" s="49"/>
      <c r="T50" s="49"/>
      <c r="U50" s="49"/>
      <c r="V50" s="49"/>
      <c r="W50" s="49"/>
      <c r="X50" s="49"/>
      <c r="Y50" s="49"/>
      <c r="Z50" s="49"/>
      <c r="AA50" s="50"/>
    </row>
    <row r="51" spans="2:27" ht="16" thickBot="1">
      <c r="B51" s="48"/>
      <c r="C51" s="596" t="s">
        <v>1149</v>
      </c>
      <c r="D51" s="597"/>
      <c r="E51" s="597"/>
      <c r="F51" s="616" t="s">
        <v>1147</v>
      </c>
      <c r="G51" s="617"/>
      <c r="H51" s="319">
        <v>2</v>
      </c>
      <c r="I51" s="320">
        <v>3</v>
      </c>
      <c r="J51" s="320">
        <v>4</v>
      </c>
      <c r="K51" s="320">
        <v>5</v>
      </c>
      <c r="L51" s="320">
        <v>6</v>
      </c>
      <c r="M51" s="320">
        <v>7</v>
      </c>
      <c r="N51" s="320">
        <v>8</v>
      </c>
      <c r="O51" s="320">
        <v>9</v>
      </c>
      <c r="P51" s="320">
        <v>10</v>
      </c>
      <c r="Q51" s="320">
        <v>11</v>
      </c>
      <c r="R51" s="320">
        <v>12</v>
      </c>
      <c r="S51" s="320">
        <v>13</v>
      </c>
      <c r="T51" s="320">
        <v>14</v>
      </c>
      <c r="U51" s="320">
        <v>15</v>
      </c>
      <c r="V51" s="320">
        <v>16</v>
      </c>
      <c r="W51" s="320">
        <v>17</v>
      </c>
      <c r="X51" s="320">
        <v>18</v>
      </c>
      <c r="Y51" s="320">
        <v>19</v>
      </c>
      <c r="Z51" s="321">
        <v>20</v>
      </c>
      <c r="AA51" s="50"/>
    </row>
    <row r="52" spans="2:27">
      <c r="B52" s="48"/>
      <c r="C52" s="322" t="s">
        <v>1269</v>
      </c>
      <c r="D52" s="323"/>
      <c r="E52" s="323"/>
      <c r="F52" s="324">
        <f>'5a.Operating Cost Standard'!J50</f>
        <v>0</v>
      </c>
      <c r="G52" s="325"/>
      <c r="H52" s="329">
        <f>F52*(1+$F$41)</f>
        <v>0</v>
      </c>
      <c r="I52" s="336">
        <f t="shared" ref="I52:Z52" si="0">H52*(1+$F$41)</f>
        <v>0</v>
      </c>
      <c r="J52" s="329">
        <f t="shared" si="0"/>
        <v>0</v>
      </c>
      <c r="K52" s="336">
        <f t="shared" si="0"/>
        <v>0</v>
      </c>
      <c r="L52" s="329">
        <f t="shared" si="0"/>
        <v>0</v>
      </c>
      <c r="M52" s="336">
        <f t="shared" si="0"/>
        <v>0</v>
      </c>
      <c r="N52" s="329">
        <f t="shared" si="0"/>
        <v>0</v>
      </c>
      <c r="O52" s="336">
        <f t="shared" si="0"/>
        <v>0</v>
      </c>
      <c r="P52" s="329">
        <f t="shared" si="0"/>
        <v>0</v>
      </c>
      <c r="Q52" s="336">
        <f t="shared" si="0"/>
        <v>0</v>
      </c>
      <c r="R52" s="329">
        <f t="shared" si="0"/>
        <v>0</v>
      </c>
      <c r="S52" s="336">
        <f t="shared" si="0"/>
        <v>0</v>
      </c>
      <c r="T52" s="329">
        <f t="shared" si="0"/>
        <v>0</v>
      </c>
      <c r="U52" s="336">
        <f t="shared" si="0"/>
        <v>0</v>
      </c>
      <c r="V52" s="329">
        <f t="shared" si="0"/>
        <v>0</v>
      </c>
      <c r="W52" s="336">
        <f t="shared" si="0"/>
        <v>0</v>
      </c>
      <c r="X52" s="329">
        <f t="shared" si="0"/>
        <v>0</v>
      </c>
      <c r="Y52" s="336">
        <f t="shared" si="0"/>
        <v>0</v>
      </c>
      <c r="Z52" s="329">
        <f t="shared" si="0"/>
        <v>0</v>
      </c>
      <c r="AA52" s="50"/>
    </row>
    <row r="53" spans="2:27">
      <c r="B53" s="48"/>
      <c r="C53" s="591" t="s">
        <v>1270</v>
      </c>
      <c r="D53" s="592"/>
      <c r="E53" s="592"/>
      <c r="F53" s="326">
        <f>'5a.Operating Cost Standard'!H63</f>
        <v>0</v>
      </c>
      <c r="G53" s="327"/>
      <c r="H53" s="329">
        <f>F53*(1+$F$41)</f>
        <v>0</v>
      </c>
      <c r="I53" s="336">
        <f t="shared" ref="I53:Z53" si="1">H53*(1+$F$41)</f>
        <v>0</v>
      </c>
      <c r="J53" s="329">
        <f t="shared" si="1"/>
        <v>0</v>
      </c>
      <c r="K53" s="336">
        <f t="shared" si="1"/>
        <v>0</v>
      </c>
      <c r="L53" s="329">
        <f t="shared" si="1"/>
        <v>0</v>
      </c>
      <c r="M53" s="336">
        <f t="shared" si="1"/>
        <v>0</v>
      </c>
      <c r="N53" s="329">
        <f t="shared" si="1"/>
        <v>0</v>
      </c>
      <c r="O53" s="336">
        <f t="shared" si="1"/>
        <v>0</v>
      </c>
      <c r="P53" s="329">
        <f t="shared" si="1"/>
        <v>0</v>
      </c>
      <c r="Q53" s="336">
        <f t="shared" si="1"/>
        <v>0</v>
      </c>
      <c r="R53" s="329">
        <f t="shared" si="1"/>
        <v>0</v>
      </c>
      <c r="S53" s="336">
        <f t="shared" si="1"/>
        <v>0</v>
      </c>
      <c r="T53" s="329">
        <f t="shared" si="1"/>
        <v>0</v>
      </c>
      <c r="U53" s="336">
        <f t="shared" si="1"/>
        <v>0</v>
      </c>
      <c r="V53" s="329">
        <f t="shared" si="1"/>
        <v>0</v>
      </c>
      <c r="W53" s="336">
        <f t="shared" si="1"/>
        <v>0</v>
      </c>
      <c r="X53" s="329">
        <f t="shared" si="1"/>
        <v>0</v>
      </c>
      <c r="Y53" s="336">
        <f t="shared" si="1"/>
        <v>0</v>
      </c>
      <c r="Z53" s="329">
        <f t="shared" si="1"/>
        <v>0</v>
      </c>
      <c r="AA53" s="50"/>
    </row>
    <row r="54" spans="2:27" ht="15" customHeight="1">
      <c r="B54" s="48"/>
      <c r="C54" s="591" t="s">
        <v>1148</v>
      </c>
      <c r="D54" s="592"/>
      <c r="E54" s="391"/>
      <c r="F54" s="326">
        <f>-(F52+F53)*F45</f>
        <v>0</v>
      </c>
      <c r="G54" s="327"/>
      <c r="H54" s="335">
        <f>-(H52+H53)*($F$45)</f>
        <v>0</v>
      </c>
      <c r="I54" s="335">
        <f>-(I52+I53)*($F$45)</f>
        <v>0</v>
      </c>
      <c r="J54" s="335">
        <f t="shared" ref="J54:Z54" si="2">-(J52+J53)*($F$45)</f>
        <v>0</v>
      </c>
      <c r="K54" s="335">
        <f t="shared" si="2"/>
        <v>0</v>
      </c>
      <c r="L54" s="335">
        <f t="shared" si="2"/>
        <v>0</v>
      </c>
      <c r="M54" s="335">
        <f t="shared" si="2"/>
        <v>0</v>
      </c>
      <c r="N54" s="335">
        <f t="shared" si="2"/>
        <v>0</v>
      </c>
      <c r="O54" s="335">
        <f t="shared" si="2"/>
        <v>0</v>
      </c>
      <c r="P54" s="335">
        <f t="shared" si="2"/>
        <v>0</v>
      </c>
      <c r="Q54" s="335">
        <f t="shared" si="2"/>
        <v>0</v>
      </c>
      <c r="R54" s="335">
        <f t="shared" si="2"/>
        <v>0</v>
      </c>
      <c r="S54" s="335">
        <f t="shared" si="2"/>
        <v>0</v>
      </c>
      <c r="T54" s="335">
        <f t="shared" si="2"/>
        <v>0</v>
      </c>
      <c r="U54" s="335">
        <f t="shared" si="2"/>
        <v>0</v>
      </c>
      <c r="V54" s="335">
        <f t="shared" si="2"/>
        <v>0</v>
      </c>
      <c r="W54" s="335">
        <f t="shared" si="2"/>
        <v>0</v>
      </c>
      <c r="X54" s="335">
        <f t="shared" si="2"/>
        <v>0</v>
      </c>
      <c r="Y54" s="335">
        <f t="shared" si="2"/>
        <v>0</v>
      </c>
      <c r="Z54" s="335">
        <f t="shared" si="2"/>
        <v>0</v>
      </c>
      <c r="AA54" s="50"/>
    </row>
    <row r="55" spans="2:27">
      <c r="B55" s="48"/>
      <c r="C55" s="591" t="s">
        <v>1153</v>
      </c>
      <c r="D55" s="592"/>
      <c r="E55" s="613"/>
      <c r="F55" s="365">
        <v>0</v>
      </c>
      <c r="G55" s="366"/>
      <c r="H55" s="329">
        <f>F55*(1+$F$41)</f>
        <v>0</v>
      </c>
      <c r="I55" s="336">
        <f t="shared" ref="I55:Z55" si="3">H55*(1+$F$41)</f>
        <v>0</v>
      </c>
      <c r="J55" s="329">
        <f t="shared" si="3"/>
        <v>0</v>
      </c>
      <c r="K55" s="336">
        <f t="shared" si="3"/>
        <v>0</v>
      </c>
      <c r="L55" s="329">
        <f t="shared" si="3"/>
        <v>0</v>
      </c>
      <c r="M55" s="336">
        <f t="shared" si="3"/>
        <v>0</v>
      </c>
      <c r="N55" s="329">
        <f t="shared" si="3"/>
        <v>0</v>
      </c>
      <c r="O55" s="336">
        <f t="shared" si="3"/>
        <v>0</v>
      </c>
      <c r="P55" s="329">
        <f t="shared" si="3"/>
        <v>0</v>
      </c>
      <c r="Q55" s="336">
        <f t="shared" si="3"/>
        <v>0</v>
      </c>
      <c r="R55" s="329">
        <f t="shared" si="3"/>
        <v>0</v>
      </c>
      <c r="S55" s="336">
        <f t="shared" si="3"/>
        <v>0</v>
      </c>
      <c r="T55" s="329">
        <f t="shared" si="3"/>
        <v>0</v>
      </c>
      <c r="U55" s="336">
        <f t="shared" si="3"/>
        <v>0</v>
      </c>
      <c r="V55" s="329">
        <f t="shared" si="3"/>
        <v>0</v>
      </c>
      <c r="W55" s="336">
        <f t="shared" si="3"/>
        <v>0</v>
      </c>
      <c r="X55" s="329">
        <f t="shared" si="3"/>
        <v>0</v>
      </c>
      <c r="Y55" s="336">
        <f t="shared" si="3"/>
        <v>0</v>
      </c>
      <c r="Z55" s="329">
        <f t="shared" si="3"/>
        <v>0</v>
      </c>
      <c r="AA55" s="50"/>
    </row>
    <row r="56" spans="2:27" ht="16" thickBot="1">
      <c r="B56" s="48"/>
      <c r="C56" s="621" t="s">
        <v>1252</v>
      </c>
      <c r="D56" s="622"/>
      <c r="E56" s="623"/>
      <c r="F56" s="372">
        <f>F52+F53+F54+F55</f>
        <v>0</v>
      </c>
      <c r="G56" s="374"/>
      <c r="H56" s="329">
        <f>H52+H53+H54+H55</f>
        <v>0</v>
      </c>
      <c r="I56" s="336">
        <f t="shared" ref="I56:Z56" si="4">I52+I53+I54+I55</f>
        <v>0</v>
      </c>
      <c r="J56" s="329">
        <f t="shared" si="4"/>
        <v>0</v>
      </c>
      <c r="K56" s="336">
        <f t="shared" si="4"/>
        <v>0</v>
      </c>
      <c r="L56" s="329">
        <f t="shared" si="4"/>
        <v>0</v>
      </c>
      <c r="M56" s="336">
        <f t="shared" si="4"/>
        <v>0</v>
      </c>
      <c r="N56" s="329">
        <f t="shared" si="4"/>
        <v>0</v>
      </c>
      <c r="O56" s="336">
        <f t="shared" si="4"/>
        <v>0</v>
      </c>
      <c r="P56" s="329">
        <f t="shared" si="4"/>
        <v>0</v>
      </c>
      <c r="Q56" s="336">
        <f t="shared" si="4"/>
        <v>0</v>
      </c>
      <c r="R56" s="329">
        <f t="shared" si="4"/>
        <v>0</v>
      </c>
      <c r="S56" s="336">
        <f t="shared" si="4"/>
        <v>0</v>
      </c>
      <c r="T56" s="329">
        <f t="shared" si="4"/>
        <v>0</v>
      </c>
      <c r="U56" s="336">
        <f t="shared" si="4"/>
        <v>0</v>
      </c>
      <c r="V56" s="329">
        <f t="shared" si="4"/>
        <v>0</v>
      </c>
      <c r="W56" s="336">
        <f t="shared" si="4"/>
        <v>0</v>
      </c>
      <c r="X56" s="329">
        <f t="shared" si="4"/>
        <v>0</v>
      </c>
      <c r="Y56" s="336">
        <f t="shared" si="4"/>
        <v>0</v>
      </c>
      <c r="Z56" s="329">
        <f t="shared" si="4"/>
        <v>0</v>
      </c>
      <c r="AA56" s="50"/>
    </row>
    <row r="57" spans="2:27">
      <c r="B57" s="48"/>
      <c r="C57" s="624"/>
      <c r="D57" s="625"/>
      <c r="E57" s="625"/>
      <c r="F57" s="626"/>
      <c r="G57" s="625"/>
      <c r="H57" s="627"/>
      <c r="I57" s="628"/>
      <c r="J57" s="628"/>
      <c r="K57" s="628"/>
      <c r="L57" s="628"/>
      <c r="M57" s="628"/>
      <c r="N57" s="628"/>
      <c r="O57" s="628"/>
      <c r="P57" s="628"/>
      <c r="Q57" s="628"/>
      <c r="R57" s="628"/>
      <c r="S57" s="628"/>
      <c r="T57" s="628"/>
      <c r="U57" s="628"/>
      <c r="V57" s="628"/>
      <c r="W57" s="628"/>
      <c r="X57" s="628"/>
      <c r="Y57" s="628"/>
      <c r="Z57" s="627"/>
      <c r="AA57" s="50"/>
    </row>
    <row r="58" spans="2:27" ht="16" thickBot="1">
      <c r="B58" s="48"/>
      <c r="C58" s="621" t="s">
        <v>1271</v>
      </c>
      <c r="D58" s="622"/>
      <c r="E58" s="623"/>
      <c r="F58" s="365">
        <v>0</v>
      </c>
      <c r="G58" s="368"/>
      <c r="H58" s="330">
        <f>F58*(1+$F$43)</f>
        <v>0</v>
      </c>
      <c r="I58" s="330">
        <f t="shared" ref="I58:Z58" si="5">H58*(1+$F$43)</f>
        <v>0</v>
      </c>
      <c r="J58" s="330">
        <f t="shared" si="5"/>
        <v>0</v>
      </c>
      <c r="K58" s="330">
        <f t="shared" si="5"/>
        <v>0</v>
      </c>
      <c r="L58" s="330">
        <f t="shared" si="5"/>
        <v>0</v>
      </c>
      <c r="M58" s="330">
        <f t="shared" si="5"/>
        <v>0</v>
      </c>
      <c r="N58" s="330">
        <f t="shared" si="5"/>
        <v>0</v>
      </c>
      <c r="O58" s="330">
        <f t="shared" si="5"/>
        <v>0</v>
      </c>
      <c r="P58" s="330">
        <f t="shared" si="5"/>
        <v>0</v>
      </c>
      <c r="Q58" s="330">
        <f t="shared" si="5"/>
        <v>0</v>
      </c>
      <c r="R58" s="330">
        <f t="shared" si="5"/>
        <v>0</v>
      </c>
      <c r="S58" s="330">
        <f t="shared" si="5"/>
        <v>0</v>
      </c>
      <c r="T58" s="330">
        <f t="shared" si="5"/>
        <v>0</v>
      </c>
      <c r="U58" s="330">
        <f t="shared" si="5"/>
        <v>0</v>
      </c>
      <c r="V58" s="330">
        <f t="shared" si="5"/>
        <v>0</v>
      </c>
      <c r="W58" s="330">
        <f t="shared" si="5"/>
        <v>0</v>
      </c>
      <c r="X58" s="330">
        <f t="shared" si="5"/>
        <v>0</v>
      </c>
      <c r="Y58" s="330">
        <f t="shared" si="5"/>
        <v>0</v>
      </c>
      <c r="Z58" s="330">
        <f t="shared" si="5"/>
        <v>0</v>
      </c>
      <c r="AA58" s="50"/>
    </row>
    <row r="59" spans="2:27">
      <c r="B59" s="48"/>
      <c r="C59" s="361" t="s">
        <v>1272</v>
      </c>
      <c r="D59" s="362"/>
      <c r="E59" s="362"/>
      <c r="F59" s="375">
        <v>0</v>
      </c>
      <c r="G59" s="368"/>
      <c r="H59" s="367">
        <f>$F$59</f>
        <v>0</v>
      </c>
      <c r="I59" s="367">
        <f t="shared" ref="I59:Z59" si="6">$F$59</f>
        <v>0</v>
      </c>
      <c r="J59" s="367">
        <f t="shared" si="6"/>
        <v>0</v>
      </c>
      <c r="K59" s="367">
        <f t="shared" si="6"/>
        <v>0</v>
      </c>
      <c r="L59" s="367">
        <f t="shared" si="6"/>
        <v>0</v>
      </c>
      <c r="M59" s="367">
        <f t="shared" si="6"/>
        <v>0</v>
      </c>
      <c r="N59" s="367">
        <f t="shared" si="6"/>
        <v>0</v>
      </c>
      <c r="O59" s="367">
        <f t="shared" si="6"/>
        <v>0</v>
      </c>
      <c r="P59" s="367">
        <f t="shared" si="6"/>
        <v>0</v>
      </c>
      <c r="Q59" s="367">
        <f t="shared" si="6"/>
        <v>0</v>
      </c>
      <c r="R59" s="367">
        <f t="shared" si="6"/>
        <v>0</v>
      </c>
      <c r="S59" s="367">
        <f t="shared" si="6"/>
        <v>0</v>
      </c>
      <c r="T59" s="367">
        <f t="shared" si="6"/>
        <v>0</v>
      </c>
      <c r="U59" s="367">
        <f t="shared" si="6"/>
        <v>0</v>
      </c>
      <c r="V59" s="367">
        <f t="shared" si="6"/>
        <v>0</v>
      </c>
      <c r="W59" s="367">
        <f t="shared" si="6"/>
        <v>0</v>
      </c>
      <c r="X59" s="367">
        <f t="shared" si="6"/>
        <v>0</v>
      </c>
      <c r="Y59" s="367">
        <f t="shared" si="6"/>
        <v>0</v>
      </c>
      <c r="Z59" s="367">
        <f t="shared" si="6"/>
        <v>0</v>
      </c>
      <c r="AA59" s="50"/>
    </row>
    <row r="60" spans="2:27">
      <c r="B60" s="48"/>
      <c r="C60" s="604"/>
      <c r="D60" s="605"/>
      <c r="E60" s="605"/>
      <c r="F60" s="605"/>
      <c r="G60" s="605"/>
      <c r="H60" s="606"/>
      <c r="I60" s="607"/>
      <c r="J60" s="607"/>
      <c r="K60" s="607"/>
      <c r="L60" s="607"/>
      <c r="M60" s="607"/>
      <c r="N60" s="607"/>
      <c r="O60" s="607"/>
      <c r="P60" s="607"/>
      <c r="Q60" s="607"/>
      <c r="R60" s="607"/>
      <c r="S60" s="607"/>
      <c r="T60" s="607"/>
      <c r="U60" s="607"/>
      <c r="V60" s="607"/>
      <c r="W60" s="607"/>
      <c r="X60" s="607"/>
      <c r="Y60" s="607"/>
      <c r="Z60" s="606"/>
      <c r="AA60" s="50"/>
    </row>
    <row r="61" spans="2:27" ht="16" thickBot="1">
      <c r="B61" s="48"/>
      <c r="C61" s="608" t="s">
        <v>1150</v>
      </c>
      <c r="D61" s="609"/>
      <c r="E61" s="610"/>
      <c r="F61" s="372">
        <f>F56-F58-F59</f>
        <v>0</v>
      </c>
      <c r="G61" s="373"/>
      <c r="H61" s="331">
        <f>H56-H58-H59</f>
        <v>0</v>
      </c>
      <c r="I61" s="331">
        <f>I56-I58-I59</f>
        <v>0</v>
      </c>
      <c r="J61" s="331">
        <f t="shared" ref="J61:Z61" si="7">J56-J58-J59</f>
        <v>0</v>
      </c>
      <c r="K61" s="331">
        <f t="shared" si="7"/>
        <v>0</v>
      </c>
      <c r="L61" s="331">
        <f t="shared" si="7"/>
        <v>0</v>
      </c>
      <c r="M61" s="331">
        <f t="shared" si="7"/>
        <v>0</v>
      </c>
      <c r="N61" s="331">
        <f t="shared" si="7"/>
        <v>0</v>
      </c>
      <c r="O61" s="331">
        <f t="shared" si="7"/>
        <v>0</v>
      </c>
      <c r="P61" s="331">
        <f t="shared" si="7"/>
        <v>0</v>
      </c>
      <c r="Q61" s="331">
        <f t="shared" si="7"/>
        <v>0</v>
      </c>
      <c r="R61" s="331">
        <f t="shared" si="7"/>
        <v>0</v>
      </c>
      <c r="S61" s="331">
        <f t="shared" si="7"/>
        <v>0</v>
      </c>
      <c r="T61" s="331">
        <f t="shared" si="7"/>
        <v>0</v>
      </c>
      <c r="U61" s="331">
        <f t="shared" si="7"/>
        <v>0</v>
      </c>
      <c r="V61" s="331">
        <f t="shared" si="7"/>
        <v>0</v>
      </c>
      <c r="W61" s="331">
        <f t="shared" si="7"/>
        <v>0</v>
      </c>
      <c r="X61" s="331">
        <f t="shared" si="7"/>
        <v>0</v>
      </c>
      <c r="Y61" s="331">
        <f t="shared" si="7"/>
        <v>0</v>
      </c>
      <c r="Z61" s="331">
        <f t="shared" si="7"/>
        <v>0</v>
      </c>
      <c r="AA61" s="50"/>
    </row>
    <row r="62" spans="2:27" ht="16" thickBot="1">
      <c r="B62" s="48"/>
      <c r="C62" s="611" t="s">
        <v>1146</v>
      </c>
      <c r="D62" s="612"/>
      <c r="E62" s="612"/>
      <c r="F62" s="400">
        <f>-F47</f>
        <v>0</v>
      </c>
      <c r="G62" s="374"/>
      <c r="H62" s="329">
        <f>F62</f>
        <v>0</v>
      </c>
      <c r="I62" s="329">
        <f t="shared" ref="I62:Z62" si="8">H62</f>
        <v>0</v>
      </c>
      <c r="J62" s="329">
        <f t="shared" si="8"/>
        <v>0</v>
      </c>
      <c r="K62" s="329">
        <f t="shared" si="8"/>
        <v>0</v>
      </c>
      <c r="L62" s="329">
        <f t="shared" si="8"/>
        <v>0</v>
      </c>
      <c r="M62" s="329">
        <f t="shared" si="8"/>
        <v>0</v>
      </c>
      <c r="N62" s="329">
        <f t="shared" si="8"/>
        <v>0</v>
      </c>
      <c r="O62" s="329">
        <f t="shared" si="8"/>
        <v>0</v>
      </c>
      <c r="P62" s="329">
        <f t="shared" si="8"/>
        <v>0</v>
      </c>
      <c r="Q62" s="329">
        <f t="shared" si="8"/>
        <v>0</v>
      </c>
      <c r="R62" s="329">
        <f t="shared" si="8"/>
        <v>0</v>
      </c>
      <c r="S62" s="329">
        <f t="shared" si="8"/>
        <v>0</v>
      </c>
      <c r="T62" s="329">
        <f t="shared" si="8"/>
        <v>0</v>
      </c>
      <c r="U62" s="329">
        <f t="shared" si="8"/>
        <v>0</v>
      </c>
      <c r="V62" s="329">
        <f t="shared" si="8"/>
        <v>0</v>
      </c>
      <c r="W62" s="329">
        <f t="shared" si="8"/>
        <v>0</v>
      </c>
      <c r="X62" s="329">
        <f t="shared" si="8"/>
        <v>0</v>
      </c>
      <c r="Y62" s="329">
        <f t="shared" si="8"/>
        <v>0</v>
      </c>
      <c r="Z62" s="328">
        <f t="shared" si="8"/>
        <v>0</v>
      </c>
      <c r="AA62" s="50"/>
    </row>
    <row r="63" spans="2:27" ht="16" thickBot="1">
      <c r="B63" s="48"/>
      <c r="C63" s="596" t="s">
        <v>1151</v>
      </c>
      <c r="D63" s="597"/>
      <c r="E63" s="598"/>
      <c r="F63" s="326">
        <f>F61+F62</f>
        <v>0</v>
      </c>
      <c r="G63" s="327"/>
      <c r="H63" s="329">
        <f>H61+H62</f>
        <v>0</v>
      </c>
      <c r="I63" s="329">
        <f t="shared" ref="I63:Z63" si="9">I61+I62</f>
        <v>0</v>
      </c>
      <c r="J63" s="329">
        <f t="shared" si="9"/>
        <v>0</v>
      </c>
      <c r="K63" s="329">
        <f t="shared" si="9"/>
        <v>0</v>
      </c>
      <c r="L63" s="329">
        <f t="shared" si="9"/>
        <v>0</v>
      </c>
      <c r="M63" s="329">
        <f t="shared" si="9"/>
        <v>0</v>
      </c>
      <c r="N63" s="329">
        <f t="shared" si="9"/>
        <v>0</v>
      </c>
      <c r="O63" s="329">
        <f t="shared" si="9"/>
        <v>0</v>
      </c>
      <c r="P63" s="329">
        <f t="shared" si="9"/>
        <v>0</v>
      </c>
      <c r="Q63" s="329">
        <f t="shared" si="9"/>
        <v>0</v>
      </c>
      <c r="R63" s="329">
        <f t="shared" si="9"/>
        <v>0</v>
      </c>
      <c r="S63" s="329">
        <f t="shared" si="9"/>
        <v>0</v>
      </c>
      <c r="T63" s="329">
        <f t="shared" si="9"/>
        <v>0</v>
      </c>
      <c r="U63" s="329">
        <f t="shared" si="9"/>
        <v>0</v>
      </c>
      <c r="V63" s="329">
        <f t="shared" si="9"/>
        <v>0</v>
      </c>
      <c r="W63" s="329">
        <f t="shared" si="9"/>
        <v>0</v>
      </c>
      <c r="X63" s="329">
        <f t="shared" si="9"/>
        <v>0</v>
      </c>
      <c r="Y63" s="329">
        <f t="shared" si="9"/>
        <v>0</v>
      </c>
      <c r="Z63" s="329">
        <f t="shared" si="9"/>
        <v>0</v>
      </c>
      <c r="AA63" s="50"/>
    </row>
    <row r="64" spans="2:27" ht="16" thickBot="1">
      <c r="B64" s="48"/>
      <c r="C64" s="599"/>
      <c r="D64" s="600"/>
      <c r="E64" s="600"/>
      <c r="F64" s="601"/>
      <c r="G64" s="601"/>
      <c r="H64" s="602"/>
      <c r="I64" s="603"/>
      <c r="J64" s="603"/>
      <c r="K64" s="603"/>
      <c r="L64" s="603"/>
      <c r="M64" s="603"/>
      <c r="N64" s="603"/>
      <c r="O64" s="603"/>
      <c r="P64" s="603"/>
      <c r="Q64" s="603"/>
      <c r="R64" s="603"/>
      <c r="S64" s="603"/>
      <c r="T64" s="603"/>
      <c r="U64" s="603"/>
      <c r="V64" s="603"/>
      <c r="W64" s="603"/>
      <c r="X64" s="603"/>
      <c r="Y64" s="603"/>
      <c r="Z64" s="602"/>
      <c r="AA64" s="50"/>
    </row>
    <row r="65" spans="2:27" ht="16" thickBot="1">
      <c r="B65" s="48"/>
      <c r="C65" s="593" t="s">
        <v>1152</v>
      </c>
      <c r="D65" s="594"/>
      <c r="E65" s="595"/>
      <c r="F65" s="369">
        <f>IF(F61&lt;0,F61/-F62,IF(F62&lt;&gt;0,ABS((F61/F62)),0))</f>
        <v>0</v>
      </c>
      <c r="G65" s="370"/>
      <c r="H65" s="371">
        <f>IF(AND(H61&lt;0,H62&lt;&gt;0),H61/-H62,IF(H62&lt;&gt;0,ABS((H61/H62)),0))</f>
        <v>0</v>
      </c>
      <c r="I65" s="371">
        <f t="shared" ref="I65:Z65" si="10">IF(AND(I61&lt;0,I62&lt;&gt;0),I61/-I62,IF(I62&lt;&gt;0,ABS((I61/I62)),0))</f>
        <v>0</v>
      </c>
      <c r="J65" s="371">
        <f t="shared" si="10"/>
        <v>0</v>
      </c>
      <c r="K65" s="371">
        <f t="shared" si="10"/>
        <v>0</v>
      </c>
      <c r="L65" s="371">
        <f t="shared" si="10"/>
        <v>0</v>
      </c>
      <c r="M65" s="371">
        <f t="shared" si="10"/>
        <v>0</v>
      </c>
      <c r="N65" s="371">
        <f t="shared" si="10"/>
        <v>0</v>
      </c>
      <c r="O65" s="371">
        <f t="shared" si="10"/>
        <v>0</v>
      </c>
      <c r="P65" s="371">
        <f t="shared" si="10"/>
        <v>0</v>
      </c>
      <c r="Q65" s="371">
        <f t="shared" si="10"/>
        <v>0</v>
      </c>
      <c r="R65" s="371">
        <f t="shared" si="10"/>
        <v>0</v>
      </c>
      <c r="S65" s="371">
        <f t="shared" si="10"/>
        <v>0</v>
      </c>
      <c r="T65" s="371">
        <f t="shared" si="10"/>
        <v>0</v>
      </c>
      <c r="U65" s="371">
        <f t="shared" si="10"/>
        <v>0</v>
      </c>
      <c r="V65" s="371">
        <f t="shared" si="10"/>
        <v>0</v>
      </c>
      <c r="W65" s="371">
        <f t="shared" si="10"/>
        <v>0</v>
      </c>
      <c r="X65" s="371">
        <f t="shared" si="10"/>
        <v>0</v>
      </c>
      <c r="Y65" s="371">
        <f t="shared" si="10"/>
        <v>0</v>
      </c>
      <c r="Z65" s="371">
        <f t="shared" si="10"/>
        <v>0</v>
      </c>
      <c r="AA65" s="50"/>
    </row>
    <row r="66" spans="2:27">
      <c r="B66" s="48"/>
      <c r="C66" s="363"/>
      <c r="D66" s="363"/>
      <c r="E66" s="363"/>
      <c r="F66" s="332"/>
      <c r="G66" s="332"/>
      <c r="H66" s="364"/>
      <c r="I66" s="364"/>
      <c r="J66" s="364"/>
      <c r="K66" s="364"/>
      <c r="L66" s="364"/>
      <c r="M66" s="364"/>
      <c r="N66" s="364"/>
      <c r="O66" s="364"/>
      <c r="P66" s="364"/>
      <c r="Q66" s="364"/>
      <c r="R66" s="364"/>
      <c r="S66" s="364"/>
      <c r="T66" s="364"/>
      <c r="U66" s="364"/>
      <c r="V66" s="364"/>
      <c r="W66" s="364"/>
      <c r="X66" s="364"/>
      <c r="Y66" s="364"/>
      <c r="Z66" s="364"/>
      <c r="AA66" s="50"/>
    </row>
    <row r="67" spans="2:27">
      <c r="B67" s="48"/>
      <c r="C67" s="376" t="s">
        <v>1288</v>
      </c>
      <c r="D67" s="377"/>
      <c r="E67" s="377"/>
      <c r="F67" s="377"/>
      <c r="G67" s="377"/>
      <c r="AA67" s="50"/>
    </row>
    <row r="68" spans="2:27" ht="4" customHeight="1">
      <c r="B68" s="48"/>
      <c r="AA68" s="50"/>
    </row>
    <row r="69" spans="2:27">
      <c r="B69" s="197"/>
      <c r="C69" s="467" t="str">
        <f>IF(F62=0,"Skip this section. No debt service is proposed in the pro forma","")</f>
        <v>Skip this section. No debt service is proposed in the pro forma</v>
      </c>
      <c r="AA69" s="50"/>
    </row>
    <row r="70" spans="2:27" ht="16" customHeight="1">
      <c r="B70" s="48"/>
      <c r="C70" s="619" t="s">
        <v>1291</v>
      </c>
      <c r="D70" s="619"/>
      <c r="E70" s="397"/>
      <c r="F70" s="353" t="s">
        <v>527</v>
      </c>
      <c r="H70" s="389" t="str">
        <f>IF(F70="Yes","Skip the remainder of this section","")</f>
        <v/>
      </c>
      <c r="AA70" s="50"/>
    </row>
    <row r="71" spans="2:27" ht="15" customHeight="1">
      <c r="B71" s="48"/>
      <c r="C71" s="619"/>
      <c r="D71" s="619"/>
      <c r="E71" s="397"/>
      <c r="F71" s="379"/>
      <c r="AA71" s="50"/>
    </row>
    <row r="72" spans="2:27" ht="4" customHeight="1">
      <c r="B72" s="48"/>
      <c r="C72" s="393"/>
      <c r="D72" s="393"/>
      <c r="E72" s="393"/>
      <c r="F72" s="379"/>
      <c r="AA72" s="50"/>
    </row>
    <row r="73" spans="2:27">
      <c r="B73" s="48"/>
      <c r="C73" s="380" t="s">
        <v>1271</v>
      </c>
      <c r="F73" s="382">
        <f>F58</f>
        <v>0</v>
      </c>
      <c r="AA73" s="50"/>
    </row>
    <row r="74" spans="2:27" ht="4" customHeight="1">
      <c r="B74" s="48"/>
      <c r="C74" s="380"/>
      <c r="F74" s="381"/>
      <c r="AA74" s="50"/>
    </row>
    <row r="75" spans="2:27">
      <c r="B75" s="48"/>
      <c r="C75" s="267" t="s">
        <v>1283</v>
      </c>
      <c r="D75" s="360"/>
      <c r="E75" s="360"/>
      <c r="F75" s="378">
        <f>IF((SUM('5a.Operating Cost Standard'!F55:F61)+SUM('5a.Operating Cost Standard'!F42:F48))&lt;&gt;0,((SUM('5a.Operating Cost Standard'!F42:F48)/(SUM('5a.Operating Cost Standard'!F55:F61)+SUM('5a.Operating Cost Standard'!F42:F48)))),0)</f>
        <v>0</v>
      </c>
      <c r="AA75" s="50"/>
    </row>
    <row r="76" spans="2:27" ht="4" customHeight="1">
      <c r="B76" s="48"/>
      <c r="C76" s="267"/>
      <c r="D76" s="360"/>
      <c r="E76" s="360"/>
      <c r="F76" s="378"/>
      <c r="AA76" s="50"/>
    </row>
    <row r="77" spans="2:27">
      <c r="B77" s="48"/>
      <c r="C77" s="267" t="s">
        <v>1282</v>
      </c>
      <c r="D77" s="360"/>
      <c r="E77" s="360"/>
      <c r="F77" s="378">
        <f>IF((SUM('5a.Operating Cost Standard'!F42:F48)+(SUM('5a.Operating Cost Standard'!F55:F61)))&lt;&gt;0,(SUM('5a.Operating Cost Standard'!F55:F61)/(SUM('5a.Operating Cost Standard'!F42:F48)+(SUM('5a.Operating Cost Standard'!F55:F61)))),0)</f>
        <v>0</v>
      </c>
      <c r="AA77" s="50"/>
    </row>
    <row r="78" spans="2:27" ht="4" customHeight="1">
      <c r="B78" s="48"/>
      <c r="C78" s="267"/>
      <c r="D78" s="360"/>
      <c r="E78" s="360"/>
      <c r="F78" s="378"/>
      <c r="AA78" s="50"/>
    </row>
    <row r="79" spans="2:27">
      <c r="B79" s="48"/>
      <c r="C79" s="360" t="s">
        <v>1285</v>
      </c>
      <c r="D79" s="215"/>
      <c r="E79" s="215"/>
      <c r="F79" s="354" t="s">
        <v>527</v>
      </c>
      <c r="AA79" s="50"/>
    </row>
    <row r="80" spans="2:27" ht="4" customHeight="1">
      <c r="B80" s="48"/>
      <c r="C80" s="360"/>
      <c r="D80" s="215"/>
      <c r="E80" s="215"/>
      <c r="F80" s="258"/>
      <c r="AA80" s="50"/>
    </row>
    <row r="81" spans="2:27">
      <c r="B81" s="48"/>
      <c r="C81" s="267" t="s">
        <v>1066</v>
      </c>
      <c r="D81" s="215"/>
      <c r="E81" s="215"/>
      <c r="F81" s="386"/>
      <c r="AA81" s="50"/>
    </row>
    <row r="82" spans="2:27" ht="4" customHeight="1">
      <c r="B82" s="48"/>
      <c r="C82" s="267"/>
      <c r="D82" s="215"/>
      <c r="E82" s="215"/>
      <c r="F82" s="258"/>
      <c r="AA82" s="50"/>
    </row>
    <row r="83" spans="2:27">
      <c r="B83" s="48"/>
      <c r="C83" s="267" t="s">
        <v>1067</v>
      </c>
      <c r="D83" s="215"/>
      <c r="E83" s="215"/>
      <c r="F83" s="386" t="s">
        <v>1340</v>
      </c>
      <c r="AA83" s="50"/>
    </row>
    <row r="84" spans="2:27" ht="5" customHeight="1">
      <c r="B84" s="48"/>
      <c r="C84" s="267"/>
      <c r="D84" s="215"/>
      <c r="E84" s="215"/>
      <c r="F84" s="387"/>
      <c r="AA84" s="50"/>
    </row>
    <row r="85" spans="2:27">
      <c r="B85" s="48"/>
      <c r="C85" s="394" t="s">
        <v>1290</v>
      </c>
      <c r="D85" s="377"/>
      <c r="E85" s="388" t="s">
        <v>1273</v>
      </c>
      <c r="F85" s="388" t="s">
        <v>1274</v>
      </c>
      <c r="AA85" s="50"/>
    </row>
    <row r="86" spans="2:27">
      <c r="B86" s="48"/>
      <c r="C86" s="25" t="s">
        <v>1275</v>
      </c>
      <c r="E86" s="383">
        <f>F52</f>
        <v>0</v>
      </c>
      <c r="F86" s="383">
        <f>F53</f>
        <v>0</v>
      </c>
      <c r="AA86" s="50"/>
    </row>
    <row r="87" spans="2:27">
      <c r="B87" s="48"/>
      <c r="C87" s="25" t="s">
        <v>1284</v>
      </c>
      <c r="E87" s="383">
        <f>-E86*$F45</f>
        <v>0</v>
      </c>
      <c r="F87" s="383">
        <f>-F86*$F45</f>
        <v>0</v>
      </c>
      <c r="AA87" s="50"/>
    </row>
    <row r="88" spans="2:27">
      <c r="B88" s="48"/>
      <c r="C88" s="25" t="s">
        <v>1286</v>
      </c>
      <c r="E88" s="49"/>
      <c r="F88" s="383">
        <f>F55</f>
        <v>0</v>
      </c>
      <c r="AA88" s="50"/>
    </row>
    <row r="89" spans="2:27">
      <c r="B89" s="48"/>
      <c r="C89" s="25" t="s">
        <v>1276</v>
      </c>
      <c r="E89" s="383">
        <f>SUM(E86:E88)</f>
        <v>0</v>
      </c>
      <c r="F89" s="383">
        <f>SUM(F86:F88)</f>
        <v>0</v>
      </c>
      <c r="AA89" s="50"/>
    </row>
    <row r="90" spans="2:27" ht="4" customHeight="1">
      <c r="B90" s="48"/>
      <c r="E90" s="384"/>
      <c r="F90" s="384"/>
      <c r="AA90" s="50"/>
    </row>
    <row r="91" spans="2:27">
      <c r="B91" s="48"/>
      <c r="C91" s="25" t="s">
        <v>1277</v>
      </c>
      <c r="E91" s="385">
        <f>IF(F79="Yes",F81*F73,F75*F73)</f>
        <v>0</v>
      </c>
      <c r="F91" s="385">
        <f>IF(F79="Yes",F83*F73,F77*F73)</f>
        <v>0</v>
      </c>
      <c r="AA91" s="50"/>
    </row>
    <row r="92" spans="2:27">
      <c r="B92" s="48"/>
      <c r="C92" s="25" t="s">
        <v>1278</v>
      </c>
      <c r="E92" s="385">
        <f>IF(F79="Yes",F81*F59,F75*F59)</f>
        <v>0</v>
      </c>
      <c r="F92" s="385">
        <f>IF(F79="Yes",F83*F59,F77*F59)</f>
        <v>0</v>
      </c>
      <c r="AA92" s="50"/>
    </row>
    <row r="93" spans="2:27" ht="4" customHeight="1">
      <c r="B93" s="48"/>
      <c r="E93" s="384"/>
      <c r="F93" s="384"/>
      <c r="AA93" s="50"/>
    </row>
    <row r="94" spans="2:27">
      <c r="B94" s="48"/>
      <c r="C94" s="25" t="s">
        <v>1279</v>
      </c>
      <c r="E94" s="383">
        <f>E89-(E91+E92)</f>
        <v>0</v>
      </c>
      <c r="F94" s="383">
        <f>F89-(F91+F92)</f>
        <v>0</v>
      </c>
      <c r="AA94" s="50"/>
    </row>
    <row r="95" spans="2:27" ht="4" customHeight="1">
      <c r="B95" s="48"/>
      <c r="E95" s="49"/>
      <c r="F95" s="49"/>
      <c r="AA95" s="50"/>
    </row>
    <row r="96" spans="2:27">
      <c r="B96" s="48"/>
      <c r="C96" s="25" t="s">
        <v>1280</v>
      </c>
      <c r="E96" s="384"/>
      <c r="F96" s="383">
        <f>F62</f>
        <v>0</v>
      </c>
      <c r="AA96" s="50"/>
    </row>
    <row r="97" spans="2:27" ht="4" customHeight="1">
      <c r="B97" s="48"/>
      <c r="E97" s="384"/>
      <c r="F97" s="384"/>
      <c r="AA97" s="50"/>
    </row>
    <row r="98" spans="2:27">
      <c r="B98" s="48"/>
      <c r="C98" s="25" t="s">
        <v>1281</v>
      </c>
      <c r="E98" s="383">
        <f>E94</f>
        <v>0</v>
      </c>
      <c r="F98" s="383">
        <f>F94+F96</f>
        <v>0</v>
      </c>
      <c r="H98" s="396" t="str">
        <f>IF(AND(F70&lt;&gt;"Yes",F94&lt;ABS(F96)),"Cash flow from Non-PRAC portion of building is insufficient to cover debt service. PRAC revenue cannot support debt service.","")</f>
        <v/>
      </c>
      <c r="I98" s="390"/>
      <c r="J98" s="390"/>
      <c r="K98" s="390"/>
      <c r="L98" s="390"/>
      <c r="M98" s="390"/>
      <c r="N98" s="390"/>
      <c r="O98" s="390"/>
      <c r="P98" s="390"/>
      <c r="AA98" s="50"/>
    </row>
    <row r="99" spans="2:27">
      <c r="B99" s="48"/>
      <c r="C99" s="25" t="s">
        <v>1292</v>
      </c>
      <c r="E99" s="398" t="s">
        <v>1140</v>
      </c>
      <c r="F99" s="466" t="str">
        <f>IF(ABS(F96)&gt;0,F94/ABS(F96),"N/A")</f>
        <v>N/A</v>
      </c>
      <c r="H99" s="404" t="str">
        <f>IF(AND(F70&lt;&gt;"Yes",F99&lt;1.1),"The debt service coverage ratio on non-PRAC revenue is below 1.11","")</f>
        <v/>
      </c>
      <c r="I99" s="390"/>
      <c r="J99" s="390"/>
      <c r="K99" s="390"/>
      <c r="L99" s="390"/>
      <c r="M99" s="390"/>
      <c r="N99" s="390"/>
      <c r="O99" s="390"/>
      <c r="P99" s="390"/>
      <c r="AA99" s="50"/>
    </row>
    <row r="100" spans="2:27">
      <c r="B100" s="48"/>
      <c r="F100" s="392"/>
      <c r="H100" s="395"/>
      <c r="I100" s="390"/>
      <c r="J100" s="390"/>
      <c r="K100" s="390"/>
      <c r="L100" s="390"/>
      <c r="M100" s="390"/>
      <c r="N100" s="390"/>
      <c r="O100" s="390"/>
      <c r="P100" s="390"/>
      <c r="AA100" s="50"/>
    </row>
    <row r="101" spans="2:27" ht="16" customHeight="1">
      <c r="B101" s="48"/>
      <c r="C101" s="620" t="s">
        <v>1258</v>
      </c>
      <c r="D101" s="620"/>
      <c r="E101" s="620"/>
      <c r="F101" s="620"/>
      <c r="G101" s="620"/>
      <c r="H101" s="620"/>
      <c r="I101" s="620"/>
      <c r="J101" s="402"/>
      <c r="AA101" s="50"/>
    </row>
    <row r="102" spans="2:27">
      <c r="B102" s="48"/>
      <c r="AA102" s="50"/>
    </row>
    <row r="103" spans="2:27">
      <c r="B103" s="48"/>
      <c r="AA103" s="50"/>
    </row>
    <row r="104" spans="2:27">
      <c r="B104" s="48"/>
      <c r="AA104" s="50"/>
    </row>
    <row r="105" spans="2:27">
      <c r="B105" s="48"/>
      <c r="AA105" s="50"/>
    </row>
    <row r="106" spans="2:27">
      <c r="B106" s="48"/>
      <c r="AA106" s="50"/>
    </row>
    <row r="107" spans="2:27">
      <c r="B107" s="48"/>
      <c r="AA107" s="50"/>
    </row>
    <row r="108" spans="2:27" ht="16" thickBot="1">
      <c r="B108" s="51"/>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3"/>
    </row>
  </sheetData>
  <sheetProtection algorithmName="SHA-512" hashValue="LHWHLUDlyppn/MEv1yxD302gnER9sLBGJqp6iCUr2oJC5GGR/H2MsjNU5pd4yMU/ehbP2jFadfjOT/vgqGcxkA==" saltValue="RTBhj0reTqF+pIwl6fhwoQ==" spinCount="100000" sheet="1" objects="1" scenarios="1"/>
  <mergeCells count="20">
    <mergeCell ref="C70:D71"/>
    <mergeCell ref="C101:I101"/>
    <mergeCell ref="C56:E56"/>
    <mergeCell ref="C57:Z57"/>
    <mergeCell ref="C58:E58"/>
    <mergeCell ref="C3:Z3"/>
    <mergeCell ref="C38:F38"/>
    <mergeCell ref="C49:F49"/>
    <mergeCell ref="C51:E51"/>
    <mergeCell ref="F51:G51"/>
    <mergeCell ref="H41:I49"/>
    <mergeCell ref="C53:E53"/>
    <mergeCell ref="C65:E65"/>
    <mergeCell ref="C63:E63"/>
    <mergeCell ref="C54:D54"/>
    <mergeCell ref="C64:Z64"/>
    <mergeCell ref="C60:Z60"/>
    <mergeCell ref="C61:E61"/>
    <mergeCell ref="C62:E62"/>
    <mergeCell ref="C55:E55"/>
  </mergeCells>
  <conditionalFormatting sqref="H70">
    <cfRule type="expression" dxfId="1" priority="2">
      <formula>$F$70="Yes"</formula>
    </cfRule>
  </conditionalFormatting>
  <conditionalFormatting sqref="H99">
    <cfRule type="expression" dxfId="0" priority="1">
      <formula>$F$96&lt;&gt;0</formula>
    </cfRule>
  </conditionalFormatting>
  <dataValidations count="1">
    <dataValidation type="list" allowBlank="1" showInputMessage="1" showErrorMessage="1" sqref="F79:F80 F70" xr:uid="{ACA7F053-5EA5-344C-A59A-4CA041C09A72}">
      <formula1>"Yes,No"</formula1>
    </dataValidation>
  </dataValidations>
  <pageMargins left="0.25" right="0.25" top="0.75" bottom="0.75" header="0.3" footer="0.3"/>
  <pageSetup scale="94" orientation="landscape" r:id="rId1"/>
  <rowBreaks count="1" manualBreakCount="1">
    <brk id="66" max="16383" man="1"/>
  </rowBreaks>
  <ignoredErrors>
    <ignoredError sqref="H54:Z54 F87"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FDC1-9128-4547-9174-8CBB98D149E9}">
  <dimension ref="D1:G9"/>
  <sheetViews>
    <sheetView workbookViewId="0">
      <selection activeCell="G19" sqref="G19"/>
    </sheetView>
  </sheetViews>
  <sheetFormatPr defaultColWidth="11" defaultRowHeight="15.5"/>
  <cols>
    <col min="4" max="4" width="98.83203125" customWidth="1"/>
    <col min="7" max="7" width="26.83203125" customWidth="1"/>
  </cols>
  <sheetData>
    <row r="1" spans="4:7">
      <c r="D1" t="s">
        <v>1261</v>
      </c>
      <c r="G1" s="358" t="s">
        <v>617</v>
      </c>
    </row>
    <row r="2" spans="4:7">
      <c r="D2" t="s">
        <v>1033</v>
      </c>
      <c r="G2" s="358" t="s">
        <v>667</v>
      </c>
    </row>
    <row r="3" spans="4:7">
      <c r="D3" t="s">
        <v>1034</v>
      </c>
      <c r="G3" s="358" t="s">
        <v>714</v>
      </c>
    </row>
    <row r="4" spans="4:7">
      <c r="D4" s="356" t="s">
        <v>1260</v>
      </c>
      <c r="G4" s="358" t="s">
        <v>521</v>
      </c>
    </row>
    <row r="5" spans="4:7">
      <c r="D5" s="356" t="s">
        <v>1262</v>
      </c>
    </row>
    <row r="6" spans="4:7">
      <c r="D6" t="s">
        <v>1035</v>
      </c>
    </row>
    <row r="7" spans="4:7">
      <c r="D7" s="13" t="s">
        <v>1263</v>
      </c>
    </row>
    <row r="8" spans="4:7">
      <c r="D8" s="13" t="s">
        <v>1036</v>
      </c>
    </row>
    <row r="9" spans="4:7">
      <c r="D9" t="s">
        <v>518</v>
      </c>
    </row>
  </sheetData>
  <sheetProtection algorithmName="SHA-512" hashValue="4qh+Yt+mcVHECSq4tsWQPp08L6sXq5vx46VzHLg3zLNlPp1AwQi1UHdkfZEoUiqNAqdNjf2Yqo30uI8crg8ohQ==" saltValue="7TJCCuG3KEVKZG6H9y3Lq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D3207-7DE4-374D-BE6C-7C0D15235D37}">
  <dimension ref="A1:G254"/>
  <sheetViews>
    <sheetView workbookViewId="0">
      <selection activeCell="E8" sqref="E8"/>
    </sheetView>
  </sheetViews>
  <sheetFormatPr defaultColWidth="11" defaultRowHeight="15.5"/>
  <cols>
    <col min="1" max="1" width="25.5" customWidth="1"/>
    <col min="2" max="2" width="35.5" customWidth="1"/>
    <col min="3" max="3" width="21.83203125" customWidth="1"/>
    <col min="5" max="5" width="30.1640625" customWidth="1"/>
    <col min="7" max="7" width="22" style="12" customWidth="1"/>
  </cols>
  <sheetData>
    <row r="1" spans="1:7" s="2" customFormat="1" ht="29">
      <c r="A1" s="1" t="s">
        <v>4</v>
      </c>
      <c r="B1" s="1" t="s">
        <v>5</v>
      </c>
      <c r="C1" s="403" t="s">
        <v>1295</v>
      </c>
      <c r="G1" s="11" t="s">
        <v>6</v>
      </c>
    </row>
    <row r="2" spans="1:7" s="5" customFormat="1">
      <c r="A2" s="3" t="s">
        <v>7</v>
      </c>
      <c r="B2" s="4">
        <v>7400</v>
      </c>
      <c r="C2" s="5">
        <v>7037</v>
      </c>
      <c r="E2" s="5" t="s">
        <v>8</v>
      </c>
      <c r="G2" s="3" t="s">
        <v>1026</v>
      </c>
    </row>
    <row r="3" spans="1:7" s="5" customFormat="1">
      <c r="A3" s="3" t="s">
        <v>9</v>
      </c>
      <c r="B3" s="4">
        <v>7041</v>
      </c>
      <c r="C3" s="5">
        <v>6695</v>
      </c>
      <c r="E3" s="5" t="s">
        <v>10</v>
      </c>
      <c r="G3" s="3" t="s">
        <v>0</v>
      </c>
    </row>
    <row r="4" spans="1:7" s="5" customFormat="1">
      <c r="A4" s="3" t="s">
        <v>11</v>
      </c>
      <c r="B4" s="4">
        <v>6797</v>
      </c>
      <c r="C4" s="5">
        <v>6463</v>
      </c>
      <c r="E4" s="5" t="s">
        <v>12</v>
      </c>
      <c r="G4" s="3"/>
    </row>
    <row r="5" spans="1:7" s="5" customFormat="1">
      <c r="A5" s="3" t="s">
        <v>13</v>
      </c>
      <c r="B5" s="4">
        <v>7639</v>
      </c>
      <c r="C5" s="5">
        <v>7264</v>
      </c>
      <c r="E5" s="5" t="s">
        <v>14</v>
      </c>
      <c r="G5" s="3"/>
    </row>
    <row r="6" spans="1:7" s="5" customFormat="1">
      <c r="A6" s="3" t="s">
        <v>15</v>
      </c>
      <c r="B6" s="4">
        <v>7616</v>
      </c>
      <c r="C6" s="5">
        <v>7242</v>
      </c>
      <c r="E6" s="5" t="s">
        <v>16</v>
      </c>
      <c r="G6" s="3"/>
    </row>
    <row r="7" spans="1:7" s="5" customFormat="1">
      <c r="A7" s="3" t="s">
        <v>17</v>
      </c>
      <c r="B7" s="4">
        <v>7700</v>
      </c>
      <c r="C7" s="5">
        <v>7322</v>
      </c>
      <c r="E7" s="5" t="s">
        <v>18</v>
      </c>
      <c r="G7" s="3"/>
    </row>
    <row r="8" spans="1:7" s="5" customFormat="1">
      <c r="A8" s="3" t="s">
        <v>19</v>
      </c>
      <c r="B8" s="4">
        <v>8928</v>
      </c>
      <c r="C8" s="5">
        <v>8490</v>
      </c>
      <c r="E8" s="5" t="s">
        <v>20</v>
      </c>
      <c r="G8" s="3"/>
    </row>
    <row r="9" spans="1:7" s="5" customFormat="1">
      <c r="A9" s="3" t="s">
        <v>21</v>
      </c>
      <c r="B9" s="4">
        <v>6672</v>
      </c>
      <c r="C9" s="5">
        <v>6344</v>
      </c>
      <c r="E9" s="5" t="s">
        <v>22</v>
      </c>
      <c r="G9" s="3"/>
    </row>
    <row r="10" spans="1:7" s="5" customFormat="1">
      <c r="A10" s="3" t="s">
        <v>23</v>
      </c>
      <c r="B10" s="4">
        <v>6821</v>
      </c>
      <c r="C10" s="5">
        <v>6486</v>
      </c>
      <c r="E10" s="5" t="s">
        <v>24</v>
      </c>
      <c r="G10" s="3"/>
    </row>
    <row r="11" spans="1:7" s="5" customFormat="1">
      <c r="A11" s="3" t="s">
        <v>25</v>
      </c>
      <c r="B11" s="4">
        <v>6778</v>
      </c>
      <c r="C11" s="5">
        <v>6446</v>
      </c>
      <c r="E11" s="5" t="s">
        <v>26</v>
      </c>
      <c r="G11" s="3"/>
    </row>
    <row r="12" spans="1:7" s="5" customFormat="1">
      <c r="A12" s="3" t="s">
        <v>27</v>
      </c>
      <c r="B12" s="4">
        <v>8578</v>
      </c>
      <c r="C12" s="5">
        <v>8157</v>
      </c>
      <c r="E12" s="5" t="s">
        <v>28</v>
      </c>
      <c r="G12" s="3"/>
    </row>
    <row r="13" spans="1:7" s="5" customFormat="1">
      <c r="A13" s="3" t="s">
        <v>29</v>
      </c>
      <c r="B13" s="4">
        <v>6959</v>
      </c>
      <c r="C13" s="5">
        <v>6617</v>
      </c>
      <c r="E13" s="5" t="s">
        <v>30</v>
      </c>
      <c r="G13" s="3"/>
    </row>
    <row r="14" spans="1:7" s="5" customFormat="1">
      <c r="A14" s="3" t="s">
        <v>31</v>
      </c>
      <c r="B14" s="4">
        <v>7746</v>
      </c>
      <c r="C14" s="5">
        <v>7366</v>
      </c>
      <c r="E14" s="5" t="s">
        <v>32</v>
      </c>
      <c r="G14" s="3"/>
    </row>
    <row r="15" spans="1:7" s="5" customFormat="1">
      <c r="A15" s="3" t="s">
        <v>33</v>
      </c>
      <c r="B15" s="4">
        <v>8020</v>
      </c>
      <c r="C15" s="5">
        <v>7626</v>
      </c>
      <c r="E15" s="5" t="s">
        <v>34</v>
      </c>
      <c r="G15" s="3"/>
    </row>
    <row r="16" spans="1:7" s="5" customFormat="1">
      <c r="A16" s="3" t="s">
        <v>35</v>
      </c>
      <c r="B16" s="4">
        <v>8233</v>
      </c>
      <c r="C16" s="5">
        <v>7828</v>
      </c>
      <c r="E16" s="5" t="s">
        <v>36</v>
      </c>
      <c r="G16" s="3"/>
    </row>
    <row r="17" spans="1:7" s="5" customFormat="1">
      <c r="A17" s="3" t="s">
        <v>37</v>
      </c>
      <c r="B17" s="4">
        <v>7149</v>
      </c>
      <c r="C17" s="5">
        <v>6798</v>
      </c>
      <c r="E17" s="5" t="s">
        <v>38</v>
      </c>
      <c r="G17" s="3"/>
    </row>
    <row r="18" spans="1:7" s="5" customFormat="1">
      <c r="A18" s="3" t="s">
        <v>39</v>
      </c>
      <c r="B18" s="4">
        <v>9232</v>
      </c>
      <c r="C18" s="5">
        <v>8779</v>
      </c>
      <c r="E18" s="5" t="s">
        <v>40</v>
      </c>
      <c r="G18" s="3"/>
    </row>
    <row r="19" spans="1:7" s="5" customFormat="1">
      <c r="A19" s="3" t="s">
        <v>41</v>
      </c>
      <c r="B19" s="4">
        <v>7144</v>
      </c>
      <c r="C19" s="5">
        <v>6793</v>
      </c>
      <c r="E19" s="5" t="s">
        <v>42</v>
      </c>
      <c r="G19" s="3"/>
    </row>
    <row r="20" spans="1:7" s="5" customFormat="1">
      <c r="A20" s="3" t="s">
        <v>43</v>
      </c>
      <c r="B20" s="4">
        <v>6765</v>
      </c>
      <c r="C20" s="5">
        <v>6433</v>
      </c>
      <c r="E20" s="5" t="s">
        <v>44</v>
      </c>
      <c r="G20" s="3"/>
    </row>
    <row r="21" spans="1:7" s="5" customFormat="1">
      <c r="A21" s="3" t="s">
        <v>45</v>
      </c>
      <c r="B21" s="4">
        <v>9505</v>
      </c>
      <c r="C21" s="5">
        <v>9039</v>
      </c>
      <c r="E21" s="5" t="s">
        <v>46</v>
      </c>
      <c r="G21" s="3"/>
    </row>
    <row r="22" spans="1:7" s="5" customFormat="1">
      <c r="A22" s="3" t="s">
        <v>47</v>
      </c>
      <c r="B22" s="4">
        <v>7415</v>
      </c>
      <c r="C22" s="5">
        <v>7051</v>
      </c>
      <c r="E22" s="5" t="s">
        <v>48</v>
      </c>
      <c r="G22" s="3"/>
    </row>
    <row r="23" spans="1:7" s="5" customFormat="1">
      <c r="A23" s="3" t="s">
        <v>49</v>
      </c>
      <c r="B23" s="4">
        <v>6680</v>
      </c>
      <c r="C23" s="5">
        <v>6352</v>
      </c>
      <c r="E23" s="5" t="s">
        <v>50</v>
      </c>
      <c r="G23" s="3"/>
    </row>
    <row r="24" spans="1:7" s="5" customFormat="1">
      <c r="A24" s="3" t="s">
        <v>51</v>
      </c>
      <c r="B24" s="4">
        <v>6593</v>
      </c>
      <c r="C24" s="5">
        <v>6269</v>
      </c>
      <c r="E24" s="5" t="s">
        <v>52</v>
      </c>
      <c r="G24" s="3"/>
    </row>
    <row r="25" spans="1:7" s="5" customFormat="1">
      <c r="A25" s="3" t="s">
        <v>53</v>
      </c>
      <c r="B25" s="4">
        <v>9887</v>
      </c>
      <c r="C25" s="5">
        <v>9401</v>
      </c>
      <c r="E25" s="5" t="s">
        <v>54</v>
      </c>
      <c r="G25" s="3"/>
    </row>
    <row r="26" spans="1:7" s="5" customFormat="1">
      <c r="A26" s="3" t="s">
        <v>55</v>
      </c>
      <c r="B26" s="4">
        <v>9579</v>
      </c>
      <c r="C26" s="5">
        <v>9108</v>
      </c>
      <c r="E26" s="5" t="s">
        <v>56</v>
      </c>
      <c r="G26" s="3"/>
    </row>
    <row r="27" spans="1:7" s="5" customFormat="1">
      <c r="A27" s="3" t="s">
        <v>57</v>
      </c>
      <c r="B27" s="4">
        <v>7167</v>
      </c>
      <c r="C27" s="5">
        <v>6815</v>
      </c>
      <c r="E27" s="5" t="s">
        <v>58</v>
      </c>
      <c r="G27" s="3"/>
    </row>
    <row r="28" spans="1:7" s="5" customFormat="1">
      <c r="A28" s="3" t="s">
        <v>59</v>
      </c>
      <c r="B28" s="4">
        <v>9587</v>
      </c>
      <c r="C28" s="5">
        <v>9116</v>
      </c>
      <c r="E28" s="5" t="s">
        <v>60</v>
      </c>
      <c r="G28" s="3"/>
    </row>
    <row r="29" spans="1:7" s="5" customFormat="1">
      <c r="A29" s="3" t="s">
        <v>61</v>
      </c>
      <c r="B29" s="4">
        <v>6793</v>
      </c>
      <c r="C29" s="5">
        <v>6460</v>
      </c>
      <c r="E29" s="5" t="s">
        <v>62</v>
      </c>
      <c r="G29" s="3"/>
    </row>
    <row r="30" spans="1:7" s="5" customFormat="1">
      <c r="A30" s="3" t="s">
        <v>63</v>
      </c>
      <c r="B30" s="4">
        <v>6226</v>
      </c>
      <c r="C30" s="5">
        <v>5920</v>
      </c>
      <c r="E30" s="5" t="s">
        <v>64</v>
      </c>
      <c r="G30" s="3"/>
    </row>
    <row r="31" spans="1:7" s="5" customFormat="1">
      <c r="A31" s="3" t="s">
        <v>65</v>
      </c>
      <c r="B31" s="4">
        <v>7612</v>
      </c>
      <c r="C31" s="5">
        <v>7238</v>
      </c>
      <c r="E31" s="5" t="s">
        <v>66</v>
      </c>
      <c r="G31" s="3"/>
    </row>
    <row r="32" spans="1:7" s="5" customFormat="1">
      <c r="A32" s="3" t="s">
        <v>67</v>
      </c>
      <c r="B32" s="4">
        <v>6519</v>
      </c>
      <c r="C32" s="5">
        <v>6199</v>
      </c>
      <c r="E32" s="5" t="s">
        <v>68</v>
      </c>
      <c r="G32" s="3"/>
    </row>
    <row r="33" spans="1:7" s="5" customFormat="1">
      <c r="A33" s="3" t="s">
        <v>69</v>
      </c>
      <c r="B33" s="4">
        <v>5901</v>
      </c>
      <c r="C33" s="5">
        <v>5611</v>
      </c>
      <c r="E33" s="5" t="s">
        <v>70</v>
      </c>
      <c r="G33" s="3"/>
    </row>
    <row r="34" spans="1:7" s="5" customFormat="1">
      <c r="A34" s="3" t="s">
        <v>71</v>
      </c>
      <c r="B34" s="4">
        <v>5872</v>
      </c>
      <c r="C34" s="5">
        <v>5583</v>
      </c>
      <c r="E34" s="5" t="s">
        <v>72</v>
      </c>
      <c r="G34" s="3"/>
    </row>
    <row r="35" spans="1:7" s="5" customFormat="1">
      <c r="A35" s="3" t="s">
        <v>73</v>
      </c>
      <c r="B35" s="4">
        <v>10262</v>
      </c>
      <c r="C35" s="5">
        <v>9758</v>
      </c>
      <c r="E35" s="5" t="s">
        <v>74</v>
      </c>
      <c r="G35" s="3"/>
    </row>
    <row r="36" spans="1:7" s="5" customFormat="1">
      <c r="A36" s="3" t="s">
        <v>75</v>
      </c>
      <c r="B36" s="4">
        <v>7011</v>
      </c>
      <c r="C36" s="5">
        <v>6667</v>
      </c>
      <c r="E36" s="5" t="s">
        <v>76</v>
      </c>
      <c r="G36" s="3"/>
    </row>
    <row r="37" spans="1:7" s="5" customFormat="1">
      <c r="A37" s="3" t="s">
        <v>77</v>
      </c>
      <c r="B37" s="4">
        <v>8085</v>
      </c>
      <c r="C37" s="5">
        <v>7688</v>
      </c>
      <c r="E37" s="5" t="s">
        <v>78</v>
      </c>
      <c r="G37" s="3"/>
    </row>
    <row r="38" spans="1:7" s="5" customFormat="1">
      <c r="A38" s="3" t="s">
        <v>79</v>
      </c>
      <c r="B38" s="4">
        <v>6543</v>
      </c>
      <c r="C38" s="5">
        <v>6222</v>
      </c>
      <c r="E38" s="5" t="s">
        <v>80</v>
      </c>
      <c r="G38" s="3"/>
    </row>
    <row r="39" spans="1:7" s="5" customFormat="1">
      <c r="A39" s="3" t="s">
        <v>81</v>
      </c>
      <c r="B39" s="4">
        <v>7379</v>
      </c>
      <c r="C39" s="5">
        <v>7016</v>
      </c>
      <c r="E39" s="5" t="s">
        <v>82</v>
      </c>
      <c r="G39" s="3"/>
    </row>
    <row r="40" spans="1:7" s="5" customFormat="1">
      <c r="A40" s="3" t="s">
        <v>83</v>
      </c>
      <c r="B40" s="4">
        <v>7148</v>
      </c>
      <c r="C40" s="5">
        <v>6797</v>
      </c>
      <c r="E40" s="5" t="s">
        <v>84</v>
      </c>
      <c r="G40" s="3"/>
    </row>
    <row r="41" spans="1:7" s="5" customFormat="1">
      <c r="A41" s="3" t="s">
        <v>85</v>
      </c>
      <c r="B41" s="4">
        <v>6053</v>
      </c>
      <c r="C41" s="5">
        <v>5756</v>
      </c>
      <c r="E41" s="5" t="s">
        <v>86</v>
      </c>
      <c r="G41" s="3"/>
    </row>
    <row r="42" spans="1:7" s="5" customFormat="1">
      <c r="A42" s="3" t="s">
        <v>87</v>
      </c>
      <c r="B42" s="4">
        <v>6906</v>
      </c>
      <c r="C42" s="5">
        <v>6567</v>
      </c>
      <c r="E42" s="5" t="s">
        <v>88</v>
      </c>
      <c r="G42" s="3"/>
    </row>
    <row r="43" spans="1:7" s="5" customFormat="1">
      <c r="A43" s="3" t="s">
        <v>89</v>
      </c>
      <c r="B43" s="4">
        <v>7151</v>
      </c>
      <c r="C43" s="5">
        <v>6800</v>
      </c>
      <c r="E43" s="5" t="s">
        <v>90</v>
      </c>
      <c r="G43" s="3"/>
    </row>
    <row r="44" spans="1:7" s="5" customFormat="1">
      <c r="A44" s="3" t="s">
        <v>91</v>
      </c>
      <c r="B44" s="4">
        <v>7790</v>
      </c>
      <c r="C44" s="5">
        <v>7408</v>
      </c>
      <c r="E44" s="5" t="s">
        <v>92</v>
      </c>
      <c r="G44" s="3"/>
    </row>
    <row r="45" spans="1:7" s="5" customFormat="1">
      <c r="A45" s="3" t="s">
        <v>93</v>
      </c>
      <c r="B45" s="4">
        <v>7857</v>
      </c>
      <c r="C45" s="5">
        <v>7471</v>
      </c>
      <c r="E45" s="5" t="s">
        <v>94</v>
      </c>
      <c r="G45" s="3"/>
    </row>
    <row r="46" spans="1:7" s="5" customFormat="1">
      <c r="A46" s="3" t="s">
        <v>95</v>
      </c>
      <c r="B46" s="4">
        <v>6441</v>
      </c>
      <c r="C46" s="5">
        <v>6124</v>
      </c>
      <c r="E46" s="5" t="s">
        <v>96</v>
      </c>
      <c r="G46" s="3"/>
    </row>
    <row r="47" spans="1:7" s="5" customFormat="1">
      <c r="A47" s="3" t="s">
        <v>97</v>
      </c>
      <c r="B47" s="4">
        <v>7283</v>
      </c>
      <c r="C47" s="5">
        <v>6925</v>
      </c>
      <c r="E47" s="5" t="s">
        <v>98</v>
      </c>
      <c r="G47" s="3"/>
    </row>
    <row r="48" spans="1:7" s="5" customFormat="1">
      <c r="A48" s="3" t="s">
        <v>99</v>
      </c>
      <c r="B48" s="4">
        <v>6304</v>
      </c>
      <c r="C48" s="5">
        <v>5994</v>
      </c>
      <c r="E48" s="5" t="s">
        <v>100</v>
      </c>
      <c r="G48" s="3"/>
    </row>
    <row r="49" spans="1:7" s="5" customFormat="1">
      <c r="A49" s="3" t="s">
        <v>101</v>
      </c>
      <c r="B49" s="4">
        <v>6843</v>
      </c>
      <c r="C49" s="5">
        <v>6507</v>
      </c>
      <c r="E49" s="5" t="s">
        <v>102</v>
      </c>
      <c r="G49" s="3"/>
    </row>
    <row r="50" spans="1:7" s="5" customFormat="1">
      <c r="A50" s="3" t="s">
        <v>103</v>
      </c>
      <c r="B50" s="4">
        <v>7895</v>
      </c>
      <c r="C50" s="5">
        <v>7507</v>
      </c>
      <c r="E50" s="5" t="s">
        <v>104</v>
      </c>
      <c r="G50" s="3"/>
    </row>
    <row r="51" spans="1:7" s="5" customFormat="1">
      <c r="A51" s="3" t="s">
        <v>105</v>
      </c>
      <c r="B51" s="4">
        <v>6320</v>
      </c>
      <c r="C51" s="5">
        <v>6010</v>
      </c>
      <c r="E51" s="5" t="s">
        <v>106</v>
      </c>
      <c r="G51" s="3"/>
    </row>
    <row r="52" spans="1:7" s="5" customFormat="1">
      <c r="A52" s="3" t="s">
        <v>107</v>
      </c>
      <c r="B52" s="4">
        <v>7283</v>
      </c>
      <c r="C52" s="5">
        <v>6925</v>
      </c>
      <c r="E52" s="5" t="s">
        <v>108</v>
      </c>
      <c r="G52" s="3"/>
    </row>
    <row r="53" spans="1:7" s="5" customFormat="1">
      <c r="A53" s="3" t="s">
        <v>109</v>
      </c>
      <c r="B53" s="4">
        <v>6050</v>
      </c>
      <c r="C53" s="5">
        <v>5753</v>
      </c>
      <c r="E53" s="5" t="s">
        <v>110</v>
      </c>
      <c r="G53" s="3"/>
    </row>
    <row r="54" spans="1:7" s="5" customFormat="1">
      <c r="A54" s="3" t="s">
        <v>111</v>
      </c>
      <c r="B54" s="4">
        <v>6841</v>
      </c>
      <c r="C54" s="5">
        <v>6506</v>
      </c>
      <c r="E54" s="5" t="s">
        <v>112</v>
      </c>
      <c r="G54" s="3"/>
    </row>
    <row r="55" spans="1:7" s="5" customFormat="1">
      <c r="A55" s="3" t="s">
        <v>113</v>
      </c>
      <c r="B55" s="4">
        <v>5503</v>
      </c>
      <c r="C55" s="5">
        <v>5233</v>
      </c>
      <c r="E55" s="5" t="s">
        <v>114</v>
      </c>
      <c r="G55" s="3"/>
    </row>
    <row r="56" spans="1:7" s="5" customFormat="1">
      <c r="A56" s="3" t="s">
        <v>115</v>
      </c>
      <c r="B56" s="4">
        <v>5591</v>
      </c>
      <c r="C56" s="5">
        <v>5316</v>
      </c>
      <c r="E56" s="5" t="s">
        <v>116</v>
      </c>
      <c r="G56" s="3"/>
    </row>
    <row r="57" spans="1:7" s="5" customFormat="1">
      <c r="A57" s="3" t="s">
        <v>117</v>
      </c>
      <c r="B57" s="4">
        <v>6161</v>
      </c>
      <c r="C57" s="5">
        <v>5859</v>
      </c>
      <c r="E57" s="5" t="s">
        <v>118</v>
      </c>
      <c r="G57" s="3"/>
    </row>
    <row r="58" spans="1:7" s="5" customFormat="1">
      <c r="A58" s="3" t="s">
        <v>119</v>
      </c>
      <c r="B58" s="4">
        <v>7846</v>
      </c>
      <c r="C58" s="5">
        <v>7461</v>
      </c>
      <c r="E58" s="5" t="s">
        <v>120</v>
      </c>
      <c r="G58" s="3"/>
    </row>
    <row r="59" spans="1:7" s="5" customFormat="1">
      <c r="A59" s="3" t="s">
        <v>121</v>
      </c>
      <c r="B59" s="4">
        <v>7045</v>
      </c>
      <c r="C59" s="5">
        <v>6699</v>
      </c>
      <c r="E59" s="5" t="s">
        <v>122</v>
      </c>
      <c r="G59" s="3"/>
    </row>
    <row r="60" spans="1:7" s="5" customFormat="1">
      <c r="A60" s="3" t="s">
        <v>123</v>
      </c>
      <c r="B60" s="4">
        <v>6305</v>
      </c>
      <c r="C60" s="5">
        <v>5996</v>
      </c>
      <c r="E60" s="5" t="s">
        <v>124</v>
      </c>
      <c r="G60" s="3"/>
    </row>
    <row r="61" spans="1:7" s="5" customFormat="1">
      <c r="A61" s="3" t="s">
        <v>125</v>
      </c>
      <c r="B61" s="4">
        <v>6973</v>
      </c>
      <c r="C61" s="5">
        <v>6631</v>
      </c>
      <c r="E61" s="5" t="s">
        <v>126</v>
      </c>
      <c r="G61" s="3"/>
    </row>
    <row r="62" spans="1:7" s="5" customFormat="1">
      <c r="A62" s="3" t="s">
        <v>127</v>
      </c>
      <c r="B62" s="4">
        <v>7531</v>
      </c>
      <c r="C62" s="5">
        <v>7161</v>
      </c>
      <c r="E62" s="5" t="s">
        <v>128</v>
      </c>
      <c r="G62" s="3"/>
    </row>
    <row r="63" spans="1:7" s="5" customFormat="1">
      <c r="A63" s="3" t="s">
        <v>129</v>
      </c>
      <c r="B63" s="4">
        <v>6954</v>
      </c>
      <c r="C63" s="5">
        <v>6613</v>
      </c>
      <c r="E63" s="5" t="s">
        <v>130</v>
      </c>
      <c r="G63" s="3"/>
    </row>
    <row r="64" spans="1:7" s="5" customFormat="1">
      <c r="A64" s="3" t="s">
        <v>131</v>
      </c>
      <c r="B64" s="4">
        <v>6551</v>
      </c>
      <c r="C64" s="5">
        <v>6229</v>
      </c>
      <c r="E64" s="5" t="s">
        <v>132</v>
      </c>
      <c r="G64" s="3"/>
    </row>
    <row r="65" spans="1:7" s="5" customFormat="1">
      <c r="A65" s="3" t="s">
        <v>133</v>
      </c>
      <c r="B65" s="4">
        <v>6071</v>
      </c>
      <c r="C65" s="5">
        <v>5773</v>
      </c>
      <c r="E65" s="5" t="s">
        <v>134</v>
      </c>
      <c r="G65" s="3"/>
    </row>
    <row r="66" spans="1:7" s="5" customFormat="1">
      <c r="A66" s="3" t="s">
        <v>135</v>
      </c>
      <c r="B66" s="4">
        <v>6921</v>
      </c>
      <c r="C66" s="5">
        <v>6581</v>
      </c>
      <c r="E66" s="5" t="s">
        <v>136</v>
      </c>
      <c r="G66" s="3"/>
    </row>
    <row r="67" spans="1:7" s="5" customFormat="1">
      <c r="A67" s="3" t="s">
        <v>137</v>
      </c>
      <c r="B67" s="4">
        <v>6644</v>
      </c>
      <c r="C67" s="5">
        <v>6318</v>
      </c>
      <c r="E67" s="5" t="s">
        <v>138</v>
      </c>
      <c r="G67" s="3"/>
    </row>
    <row r="68" spans="1:7" s="5" customFormat="1">
      <c r="A68" s="3" t="s">
        <v>139</v>
      </c>
      <c r="B68" s="4">
        <v>5733</v>
      </c>
      <c r="C68" s="5">
        <v>5452</v>
      </c>
      <c r="E68" s="5" t="s">
        <v>140</v>
      </c>
      <c r="G68" s="3"/>
    </row>
    <row r="69" spans="1:7" s="5" customFormat="1">
      <c r="A69" s="3" t="s">
        <v>141</v>
      </c>
      <c r="B69" s="4">
        <v>6311</v>
      </c>
      <c r="C69" s="5">
        <v>6002</v>
      </c>
      <c r="E69" s="5" t="s">
        <v>142</v>
      </c>
      <c r="G69" s="3"/>
    </row>
    <row r="70" spans="1:7" s="5" customFormat="1">
      <c r="A70" s="3" t="s">
        <v>143</v>
      </c>
      <c r="B70" s="4">
        <v>6820</v>
      </c>
      <c r="C70" s="5">
        <v>6485</v>
      </c>
      <c r="E70" s="5" t="s">
        <v>144</v>
      </c>
      <c r="G70" s="3"/>
    </row>
    <row r="71" spans="1:7" s="5" customFormat="1">
      <c r="A71" s="3" t="s">
        <v>145</v>
      </c>
      <c r="B71" s="4">
        <v>7156</v>
      </c>
      <c r="C71" s="5">
        <v>6805</v>
      </c>
      <c r="E71" s="5" t="s">
        <v>146</v>
      </c>
      <c r="G71" s="3"/>
    </row>
    <row r="72" spans="1:7" s="5" customFormat="1">
      <c r="A72" s="3" t="s">
        <v>147</v>
      </c>
      <c r="B72" s="4">
        <v>9331</v>
      </c>
      <c r="C72" s="5">
        <v>8873</v>
      </c>
      <c r="E72" s="5" t="s">
        <v>148</v>
      </c>
      <c r="G72" s="3"/>
    </row>
    <row r="73" spans="1:7" s="5" customFormat="1">
      <c r="A73" s="3" t="s">
        <v>149</v>
      </c>
      <c r="B73" s="4">
        <v>5879</v>
      </c>
      <c r="C73" s="5">
        <v>5591</v>
      </c>
      <c r="E73" s="5" t="s">
        <v>150</v>
      </c>
      <c r="G73" s="3"/>
    </row>
    <row r="74" spans="1:7" s="5" customFormat="1">
      <c r="A74" s="3" t="s">
        <v>151</v>
      </c>
      <c r="B74" s="4">
        <v>7499</v>
      </c>
      <c r="C74" s="5">
        <v>7130</v>
      </c>
      <c r="E74" s="5" t="s">
        <v>152</v>
      </c>
      <c r="G74" s="3"/>
    </row>
    <row r="75" spans="1:7" s="5" customFormat="1">
      <c r="A75" s="3" t="s">
        <v>153</v>
      </c>
      <c r="B75" s="4">
        <v>7010</v>
      </c>
      <c r="C75" s="5">
        <v>6666</v>
      </c>
      <c r="E75" s="5" t="s">
        <v>154</v>
      </c>
      <c r="G75" s="3"/>
    </row>
    <row r="76" spans="1:7" s="5" customFormat="1">
      <c r="A76" s="3" t="s">
        <v>155</v>
      </c>
      <c r="B76" s="4">
        <v>6034</v>
      </c>
      <c r="C76" s="5">
        <v>5737</v>
      </c>
      <c r="E76" s="5" t="s">
        <v>156</v>
      </c>
      <c r="G76" s="3"/>
    </row>
    <row r="77" spans="1:7" s="5" customFormat="1">
      <c r="A77" s="3" t="s">
        <v>157</v>
      </c>
      <c r="B77" s="4">
        <v>6688</v>
      </c>
      <c r="C77" s="5">
        <v>6360</v>
      </c>
      <c r="E77" s="5" t="s">
        <v>158</v>
      </c>
      <c r="G77" s="3"/>
    </row>
    <row r="78" spans="1:7" s="5" customFormat="1">
      <c r="A78" s="3" t="s">
        <v>159</v>
      </c>
      <c r="B78" s="4">
        <v>6639</v>
      </c>
      <c r="C78" s="5">
        <v>6313</v>
      </c>
      <c r="E78" s="5" t="s">
        <v>160</v>
      </c>
      <c r="G78" s="3"/>
    </row>
    <row r="79" spans="1:7" s="5" customFormat="1">
      <c r="A79" s="3" t="s">
        <v>161</v>
      </c>
      <c r="B79" s="4">
        <v>6780</v>
      </c>
      <c r="C79" s="5">
        <v>6447</v>
      </c>
      <c r="E79" s="5" t="s">
        <v>162</v>
      </c>
      <c r="G79" s="3"/>
    </row>
    <row r="80" spans="1:7" s="5" customFormat="1">
      <c r="A80" s="3" t="s">
        <v>163</v>
      </c>
      <c r="B80" s="4">
        <v>8220</v>
      </c>
      <c r="C80" s="5">
        <v>7817</v>
      </c>
      <c r="E80" s="5" t="s">
        <v>164</v>
      </c>
      <c r="G80" s="3"/>
    </row>
    <row r="81" spans="1:7" s="5" customFormat="1">
      <c r="A81" s="3" t="s">
        <v>165</v>
      </c>
      <c r="B81" s="4">
        <v>6290</v>
      </c>
      <c r="C81" s="5">
        <v>5981</v>
      </c>
      <c r="E81" s="5" t="s">
        <v>166</v>
      </c>
      <c r="G81" s="3"/>
    </row>
    <row r="82" spans="1:7" s="5" customFormat="1">
      <c r="A82" s="3" t="s">
        <v>167</v>
      </c>
      <c r="B82" s="4">
        <v>9911</v>
      </c>
      <c r="C82" s="5">
        <v>9424</v>
      </c>
      <c r="E82" s="5" t="s">
        <v>168</v>
      </c>
      <c r="G82" s="3"/>
    </row>
    <row r="83" spans="1:7" s="5" customFormat="1">
      <c r="A83" s="3" t="s">
        <v>169</v>
      </c>
      <c r="B83" s="4">
        <v>5233</v>
      </c>
      <c r="C83" s="5">
        <v>4976</v>
      </c>
      <c r="E83" s="5" t="s">
        <v>170</v>
      </c>
      <c r="G83" s="3"/>
    </row>
    <row r="84" spans="1:7" s="5" customFormat="1">
      <c r="A84" s="3" t="s">
        <v>171</v>
      </c>
      <c r="B84" s="4">
        <v>7221</v>
      </c>
      <c r="C84" s="5">
        <v>6866</v>
      </c>
      <c r="E84" s="5" t="s">
        <v>172</v>
      </c>
      <c r="G84" s="3"/>
    </row>
    <row r="85" spans="1:7" s="5" customFormat="1">
      <c r="A85" s="3" t="s">
        <v>173</v>
      </c>
      <c r="B85" s="4">
        <v>6128</v>
      </c>
      <c r="C85" s="5">
        <v>5828</v>
      </c>
      <c r="E85" s="5" t="s">
        <v>174</v>
      </c>
      <c r="G85" s="3"/>
    </row>
    <row r="86" spans="1:7" s="5" customFormat="1">
      <c r="A86" s="3" t="s">
        <v>175</v>
      </c>
      <c r="B86" s="4">
        <v>6080</v>
      </c>
      <c r="C86" s="5">
        <v>5782</v>
      </c>
      <c r="E86" s="5" t="s">
        <v>176</v>
      </c>
      <c r="G86" s="3"/>
    </row>
    <row r="87" spans="1:7" s="5" customFormat="1">
      <c r="A87" s="3" t="s">
        <v>177</v>
      </c>
      <c r="B87" s="4">
        <v>6828</v>
      </c>
      <c r="C87" s="5">
        <v>6493</v>
      </c>
      <c r="E87" s="5" t="s">
        <v>178</v>
      </c>
      <c r="G87" s="3"/>
    </row>
    <row r="88" spans="1:7" s="5" customFormat="1">
      <c r="A88" s="3" t="s">
        <v>1</v>
      </c>
      <c r="B88" s="4">
        <v>6407</v>
      </c>
      <c r="C88" s="5">
        <v>6093</v>
      </c>
      <c r="E88" s="5" t="s">
        <v>179</v>
      </c>
      <c r="G88" s="3"/>
    </row>
    <row r="89" spans="1:7" s="5" customFormat="1">
      <c r="A89" s="3" t="s">
        <v>180</v>
      </c>
      <c r="B89" s="4">
        <v>5743</v>
      </c>
      <c r="C89" s="5">
        <v>5461</v>
      </c>
      <c r="E89" s="5" t="s">
        <v>181</v>
      </c>
      <c r="G89" s="3"/>
    </row>
    <row r="90" spans="1:7" s="5" customFormat="1">
      <c r="A90" s="3" t="s">
        <v>182</v>
      </c>
      <c r="B90" s="4">
        <v>6839</v>
      </c>
      <c r="C90" s="5">
        <v>6503</v>
      </c>
      <c r="E90" s="5" t="s">
        <v>183</v>
      </c>
      <c r="G90" s="3"/>
    </row>
    <row r="91" spans="1:7" s="5" customFormat="1">
      <c r="A91" s="3" t="s">
        <v>184</v>
      </c>
      <c r="B91" s="4">
        <v>7379</v>
      </c>
      <c r="C91" s="5">
        <v>7017</v>
      </c>
      <c r="E91" s="5" t="s">
        <v>185</v>
      </c>
      <c r="G91" s="3"/>
    </row>
    <row r="92" spans="1:7" s="5" customFormat="1">
      <c r="A92" s="3" t="s">
        <v>186</v>
      </c>
      <c r="B92" s="4">
        <v>6273</v>
      </c>
      <c r="C92" s="5">
        <v>5965</v>
      </c>
      <c r="E92" s="5" t="s">
        <v>187</v>
      </c>
      <c r="G92" s="3"/>
    </row>
    <row r="93" spans="1:7" s="5" customFormat="1">
      <c r="A93" s="3" t="s">
        <v>188</v>
      </c>
      <c r="B93" s="4">
        <v>5752</v>
      </c>
      <c r="C93" s="5">
        <v>5469</v>
      </c>
      <c r="E93" s="5" t="s">
        <v>189</v>
      </c>
      <c r="G93" s="3"/>
    </row>
    <row r="94" spans="1:7" s="5" customFormat="1">
      <c r="A94" s="3" t="s">
        <v>190</v>
      </c>
      <c r="B94" s="4">
        <v>6927</v>
      </c>
      <c r="C94" s="5">
        <v>6586</v>
      </c>
      <c r="E94" s="5" t="s">
        <v>191</v>
      </c>
      <c r="G94" s="3"/>
    </row>
    <row r="95" spans="1:7" s="5" customFormat="1">
      <c r="A95" s="3" t="s">
        <v>192</v>
      </c>
      <c r="B95" s="4">
        <v>8616</v>
      </c>
      <c r="C95" s="5">
        <v>8193</v>
      </c>
      <c r="E95" s="5" t="s">
        <v>193</v>
      </c>
      <c r="G95" s="3"/>
    </row>
    <row r="96" spans="1:7" s="5" customFormat="1">
      <c r="A96" s="3" t="s">
        <v>194</v>
      </c>
      <c r="B96" s="4">
        <v>6978</v>
      </c>
      <c r="C96" s="5">
        <v>6635</v>
      </c>
      <c r="E96" s="5" t="s">
        <v>195</v>
      </c>
      <c r="G96" s="3"/>
    </row>
    <row r="97" spans="1:7" s="5" customFormat="1">
      <c r="A97" s="3" t="s">
        <v>196</v>
      </c>
      <c r="B97" s="4">
        <v>6626</v>
      </c>
      <c r="C97" s="5">
        <v>6300</v>
      </c>
      <c r="E97" s="5" t="s">
        <v>197</v>
      </c>
      <c r="G97" s="3"/>
    </row>
    <row r="98" spans="1:7" s="5" customFormat="1">
      <c r="A98" s="3" t="s">
        <v>198</v>
      </c>
      <c r="B98" s="4">
        <v>6677</v>
      </c>
      <c r="C98" s="5">
        <v>6349</v>
      </c>
      <c r="E98" s="5" t="s">
        <v>199</v>
      </c>
      <c r="G98" s="3"/>
    </row>
    <row r="99" spans="1:7" s="5" customFormat="1">
      <c r="A99" s="3" t="s">
        <v>200</v>
      </c>
      <c r="B99" s="4">
        <v>6373</v>
      </c>
      <c r="C99" s="5">
        <v>6060</v>
      </c>
      <c r="E99" s="5" t="s">
        <v>201</v>
      </c>
      <c r="G99" s="3"/>
    </row>
    <row r="100" spans="1:7" s="5" customFormat="1">
      <c r="A100" s="3" t="s">
        <v>202</v>
      </c>
      <c r="B100" s="4">
        <v>7905</v>
      </c>
      <c r="C100" s="5">
        <v>7517</v>
      </c>
      <c r="E100" s="5" t="s">
        <v>203</v>
      </c>
      <c r="G100" s="3"/>
    </row>
    <row r="101" spans="1:7" s="5" customFormat="1">
      <c r="A101" s="3" t="s">
        <v>204</v>
      </c>
      <c r="B101" s="4">
        <v>6840</v>
      </c>
      <c r="C101" s="5">
        <v>6504</v>
      </c>
      <c r="E101" s="5" t="s">
        <v>205</v>
      </c>
      <c r="G101" s="3"/>
    </row>
    <row r="102" spans="1:7" s="5" customFormat="1">
      <c r="A102" s="3" t="s">
        <v>206</v>
      </c>
      <c r="B102" s="4">
        <v>9537</v>
      </c>
      <c r="C102" s="5">
        <v>9069</v>
      </c>
      <c r="E102" s="5" t="s">
        <v>207</v>
      </c>
      <c r="G102" s="3"/>
    </row>
    <row r="103" spans="1:7" s="5" customFormat="1">
      <c r="A103" s="3" t="s">
        <v>208</v>
      </c>
      <c r="B103" s="4">
        <v>5689</v>
      </c>
      <c r="C103" s="5">
        <v>5410</v>
      </c>
      <c r="E103" s="5" t="s">
        <v>209</v>
      </c>
      <c r="G103" s="3"/>
    </row>
    <row r="104" spans="1:7" s="5" customFormat="1">
      <c r="A104" s="3" t="s">
        <v>210</v>
      </c>
      <c r="B104" s="4">
        <v>6663</v>
      </c>
      <c r="C104" s="5">
        <v>6336</v>
      </c>
      <c r="E104" s="5" t="s">
        <v>211</v>
      </c>
      <c r="G104" s="3"/>
    </row>
    <row r="105" spans="1:7" s="5" customFormat="1">
      <c r="A105" s="3" t="s">
        <v>212</v>
      </c>
      <c r="B105" s="4">
        <v>7000</v>
      </c>
      <c r="C105" s="5">
        <v>6657</v>
      </c>
      <c r="E105" s="5" t="s">
        <v>213</v>
      </c>
      <c r="G105" s="3"/>
    </row>
    <row r="106" spans="1:7" s="5" customFormat="1">
      <c r="A106" s="3" t="s">
        <v>214</v>
      </c>
      <c r="B106" s="4">
        <v>8825</v>
      </c>
      <c r="C106" s="5">
        <v>8392</v>
      </c>
      <c r="E106" s="5" t="s">
        <v>215</v>
      </c>
      <c r="G106" s="3"/>
    </row>
    <row r="107" spans="1:7" s="5" customFormat="1">
      <c r="A107" s="3" t="s">
        <v>216</v>
      </c>
      <c r="B107" s="4">
        <v>6546</v>
      </c>
      <c r="C107" s="5">
        <v>6224</v>
      </c>
      <c r="E107" s="5" t="s">
        <v>217</v>
      </c>
      <c r="G107" s="3"/>
    </row>
    <row r="108" spans="1:7" s="5" customFormat="1">
      <c r="A108" s="3" t="s">
        <v>218</v>
      </c>
      <c r="B108" s="4">
        <v>6402</v>
      </c>
      <c r="C108" s="5">
        <v>6087</v>
      </c>
      <c r="E108" s="5" t="s">
        <v>219</v>
      </c>
      <c r="G108" s="3"/>
    </row>
    <row r="109" spans="1:7" s="5" customFormat="1">
      <c r="A109" s="3" t="s">
        <v>220</v>
      </c>
      <c r="B109" s="4">
        <v>8313</v>
      </c>
      <c r="C109" s="5">
        <v>7905</v>
      </c>
      <c r="E109" s="5" t="s">
        <v>221</v>
      </c>
      <c r="G109" s="3"/>
    </row>
    <row r="110" spans="1:7" s="5" customFormat="1">
      <c r="A110" s="3" t="s">
        <v>222</v>
      </c>
      <c r="B110" s="4">
        <v>6634</v>
      </c>
      <c r="C110" s="5">
        <v>6308</v>
      </c>
      <c r="E110" s="5" t="s">
        <v>223</v>
      </c>
      <c r="G110" s="3"/>
    </row>
    <row r="111" spans="1:7" s="5" customFormat="1">
      <c r="A111" s="3" t="s">
        <v>224</v>
      </c>
      <c r="B111" s="4">
        <v>7338</v>
      </c>
      <c r="C111" s="5">
        <v>6978</v>
      </c>
      <c r="E111" s="5" t="s">
        <v>225</v>
      </c>
      <c r="G111" s="3"/>
    </row>
    <row r="112" spans="1:7" s="5" customFormat="1">
      <c r="A112" s="3" t="s">
        <v>226</v>
      </c>
      <c r="B112" s="4">
        <v>9153</v>
      </c>
      <c r="C112" s="5">
        <v>8703</v>
      </c>
      <c r="E112" s="5" t="s">
        <v>227</v>
      </c>
      <c r="G112" s="3"/>
    </row>
    <row r="113" spans="1:7" s="5" customFormat="1">
      <c r="A113" s="3" t="s">
        <v>228</v>
      </c>
      <c r="B113" s="4">
        <v>6833</v>
      </c>
      <c r="C113" s="5">
        <v>6497</v>
      </c>
      <c r="E113" s="5" t="s">
        <v>229</v>
      </c>
      <c r="G113" s="3"/>
    </row>
    <row r="114" spans="1:7" s="5" customFormat="1">
      <c r="A114" s="3" t="s">
        <v>230</v>
      </c>
      <c r="B114" s="4">
        <v>7263</v>
      </c>
      <c r="C114" s="5">
        <v>6907</v>
      </c>
      <c r="E114" s="5" t="s">
        <v>231</v>
      </c>
      <c r="G114" s="3"/>
    </row>
    <row r="115" spans="1:7" s="5" customFormat="1">
      <c r="A115" s="3" t="s">
        <v>232</v>
      </c>
      <c r="B115" s="4">
        <v>6515</v>
      </c>
      <c r="C115" s="5">
        <v>6196</v>
      </c>
      <c r="E115" s="5" t="s">
        <v>233</v>
      </c>
      <c r="G115" s="3"/>
    </row>
    <row r="116" spans="1:7" s="5" customFormat="1">
      <c r="A116" s="3" t="s">
        <v>234</v>
      </c>
      <c r="B116" s="4">
        <v>8646</v>
      </c>
      <c r="C116" s="5">
        <v>8221</v>
      </c>
      <c r="E116" s="5" t="s">
        <v>235</v>
      </c>
      <c r="G116" s="3"/>
    </row>
    <row r="117" spans="1:7" s="5" customFormat="1">
      <c r="A117" s="3" t="s">
        <v>236</v>
      </c>
      <c r="B117" s="4">
        <v>6061</v>
      </c>
      <c r="C117" s="5">
        <v>5764</v>
      </c>
      <c r="E117" s="5" t="s">
        <v>237</v>
      </c>
      <c r="G117" s="3"/>
    </row>
    <row r="118" spans="1:7" s="5" customFormat="1">
      <c r="A118" s="3" t="s">
        <v>238</v>
      </c>
      <c r="B118" s="4">
        <v>6829</v>
      </c>
      <c r="C118" s="5">
        <v>6494</v>
      </c>
      <c r="E118" s="5" t="s">
        <v>239</v>
      </c>
      <c r="G118" s="3"/>
    </row>
    <row r="119" spans="1:7" s="5" customFormat="1">
      <c r="A119" s="3" t="s">
        <v>240</v>
      </c>
      <c r="B119" s="4">
        <v>6603</v>
      </c>
      <c r="C119" s="5">
        <v>6278</v>
      </c>
      <c r="E119" s="5" t="s">
        <v>241</v>
      </c>
      <c r="G119" s="3"/>
    </row>
    <row r="120" spans="1:7" s="5" customFormat="1">
      <c r="A120" s="3" t="s">
        <v>242</v>
      </c>
      <c r="B120" s="4">
        <v>8062</v>
      </c>
      <c r="C120" s="5">
        <v>7666</v>
      </c>
      <c r="E120" s="5" t="s">
        <v>243</v>
      </c>
      <c r="G120" s="3"/>
    </row>
    <row r="121" spans="1:7" s="5" customFormat="1">
      <c r="A121" s="3" t="s">
        <v>244</v>
      </c>
      <c r="B121" s="4">
        <v>8110</v>
      </c>
      <c r="C121" s="5">
        <v>7712</v>
      </c>
      <c r="E121" s="5" t="s">
        <v>245</v>
      </c>
      <c r="G121" s="3"/>
    </row>
    <row r="122" spans="1:7" s="5" customFormat="1">
      <c r="A122" s="3" t="s">
        <v>246</v>
      </c>
      <c r="B122" s="4">
        <v>10300</v>
      </c>
      <c r="C122" s="5">
        <v>9795</v>
      </c>
      <c r="E122" s="5" t="s">
        <v>247</v>
      </c>
      <c r="G122" s="3"/>
    </row>
    <row r="123" spans="1:7" s="5" customFormat="1">
      <c r="A123" s="3" t="s">
        <v>248</v>
      </c>
      <c r="B123" s="4">
        <v>8454</v>
      </c>
      <c r="C123" s="5">
        <v>8039</v>
      </c>
      <c r="E123" s="5" t="s">
        <v>249</v>
      </c>
      <c r="G123" s="3"/>
    </row>
    <row r="124" spans="1:7" s="5" customFormat="1">
      <c r="A124" s="3" t="s">
        <v>250</v>
      </c>
      <c r="B124" s="4">
        <v>7140</v>
      </c>
      <c r="C124" s="5">
        <v>6790</v>
      </c>
      <c r="E124" s="5" t="s">
        <v>251</v>
      </c>
      <c r="G124" s="3"/>
    </row>
    <row r="125" spans="1:7" s="5" customFormat="1">
      <c r="A125" s="3" t="s">
        <v>252</v>
      </c>
      <c r="B125" s="4">
        <v>10533</v>
      </c>
      <c r="C125" s="5">
        <v>10016</v>
      </c>
      <c r="E125" s="5" t="s">
        <v>253</v>
      </c>
      <c r="G125" s="3"/>
    </row>
    <row r="126" spans="1:7" s="5" customFormat="1">
      <c r="A126" s="3" t="s">
        <v>254</v>
      </c>
      <c r="B126" s="4">
        <v>8909</v>
      </c>
      <c r="C126" s="5">
        <v>8472</v>
      </c>
      <c r="E126" s="5" t="s">
        <v>255</v>
      </c>
      <c r="G126" s="3"/>
    </row>
    <row r="127" spans="1:7" s="5" customFormat="1">
      <c r="A127" s="3" t="s">
        <v>256</v>
      </c>
      <c r="B127" s="4">
        <v>8269</v>
      </c>
      <c r="C127" s="5">
        <v>7863</v>
      </c>
      <c r="E127" s="5" t="s">
        <v>257</v>
      </c>
      <c r="G127" s="3"/>
    </row>
    <row r="128" spans="1:7" s="5" customFormat="1">
      <c r="A128" s="3" t="s">
        <v>258</v>
      </c>
      <c r="B128" s="4">
        <v>6630</v>
      </c>
      <c r="C128" s="5">
        <v>6304</v>
      </c>
      <c r="E128" s="5" t="s">
        <v>259</v>
      </c>
      <c r="G128" s="3"/>
    </row>
    <row r="129" spans="1:7" s="5" customFormat="1">
      <c r="A129" s="3" t="s">
        <v>260</v>
      </c>
      <c r="B129" s="4">
        <v>9473</v>
      </c>
      <c r="C129" s="5">
        <v>9008</v>
      </c>
      <c r="E129" s="5" t="s">
        <v>261</v>
      </c>
      <c r="G129" s="3"/>
    </row>
    <row r="130" spans="1:7" s="5" customFormat="1">
      <c r="A130" s="3" t="s">
        <v>262</v>
      </c>
      <c r="B130" s="4">
        <v>6344</v>
      </c>
      <c r="C130" s="5">
        <v>6032</v>
      </c>
      <c r="E130" s="5" t="s">
        <v>263</v>
      </c>
      <c r="G130" s="3"/>
    </row>
    <row r="131" spans="1:7" s="5" customFormat="1">
      <c r="A131" s="3" t="s">
        <v>264</v>
      </c>
      <c r="B131" s="4">
        <v>7085</v>
      </c>
      <c r="C131" s="5">
        <v>6737</v>
      </c>
      <c r="E131" s="5" t="s">
        <v>265</v>
      </c>
      <c r="G131" s="3"/>
    </row>
    <row r="132" spans="1:7" s="5" customFormat="1">
      <c r="A132" s="3" t="s">
        <v>266</v>
      </c>
      <c r="B132" s="4">
        <v>7871</v>
      </c>
      <c r="C132" s="5">
        <v>7485</v>
      </c>
      <c r="E132" s="5" t="s">
        <v>267</v>
      </c>
      <c r="G132" s="3"/>
    </row>
    <row r="133" spans="1:7" s="5" customFormat="1">
      <c r="A133" s="3" t="s">
        <v>268</v>
      </c>
      <c r="B133" s="4">
        <v>7589</v>
      </c>
      <c r="C133" s="5">
        <v>7217</v>
      </c>
      <c r="E133" s="5" t="s">
        <v>269</v>
      </c>
      <c r="G133" s="3"/>
    </row>
    <row r="134" spans="1:7" s="5" customFormat="1">
      <c r="A134" s="3" t="s">
        <v>270</v>
      </c>
      <c r="B134" s="4">
        <v>6593</v>
      </c>
      <c r="C134" s="5">
        <v>6269</v>
      </c>
      <c r="E134" s="5" t="s">
        <v>271</v>
      </c>
      <c r="G134" s="3"/>
    </row>
    <row r="135" spans="1:7" s="5" customFormat="1">
      <c r="A135" s="3" t="s">
        <v>272</v>
      </c>
      <c r="B135" s="4">
        <v>6270</v>
      </c>
      <c r="C135" s="5">
        <v>5962</v>
      </c>
      <c r="E135" s="5" t="s">
        <v>273</v>
      </c>
      <c r="G135" s="3"/>
    </row>
    <row r="136" spans="1:7" s="5" customFormat="1">
      <c r="A136" s="3" t="s">
        <v>274</v>
      </c>
      <c r="B136" s="4">
        <v>7825</v>
      </c>
      <c r="C136" s="5">
        <v>7441</v>
      </c>
      <c r="E136" s="5" t="s">
        <v>275</v>
      </c>
      <c r="G136" s="3"/>
    </row>
    <row r="137" spans="1:7" s="5" customFormat="1">
      <c r="A137" s="3" t="s">
        <v>276</v>
      </c>
      <c r="B137" s="4">
        <v>8083</v>
      </c>
      <c r="C137" s="5">
        <v>7686</v>
      </c>
      <c r="E137" s="5" t="s">
        <v>277</v>
      </c>
      <c r="G137" s="3"/>
    </row>
    <row r="138" spans="1:7" s="5" customFormat="1">
      <c r="A138" s="3" t="s">
        <v>278</v>
      </c>
      <c r="B138" s="4">
        <v>7012</v>
      </c>
      <c r="C138" s="5">
        <v>6668</v>
      </c>
      <c r="E138" s="5" t="s">
        <v>279</v>
      </c>
      <c r="G138" s="3"/>
    </row>
    <row r="139" spans="1:7" s="5" customFormat="1">
      <c r="A139" s="3" t="s">
        <v>280</v>
      </c>
      <c r="B139" s="4">
        <v>7552</v>
      </c>
      <c r="C139" s="5">
        <v>7181</v>
      </c>
      <c r="E139" s="5" t="s">
        <v>281</v>
      </c>
      <c r="G139" s="3"/>
    </row>
    <row r="140" spans="1:7" s="5" customFormat="1">
      <c r="A140" s="3" t="s">
        <v>282</v>
      </c>
      <c r="B140" s="4">
        <v>8537</v>
      </c>
      <c r="C140" s="5">
        <v>8118</v>
      </c>
      <c r="E140" s="5" t="s">
        <v>283</v>
      </c>
      <c r="G140" s="3"/>
    </row>
    <row r="141" spans="1:7" s="5" customFormat="1">
      <c r="A141" s="3" t="s">
        <v>284</v>
      </c>
      <c r="B141" s="4">
        <v>7513</v>
      </c>
      <c r="C141" s="5">
        <v>7144</v>
      </c>
      <c r="E141" s="5" t="s">
        <v>285</v>
      </c>
      <c r="G141" s="3"/>
    </row>
    <row r="142" spans="1:7" s="5" customFormat="1">
      <c r="A142" s="3" t="s">
        <v>286</v>
      </c>
      <c r="B142" s="4">
        <v>7862</v>
      </c>
      <c r="C142" s="5">
        <v>7476</v>
      </c>
      <c r="E142" s="5" t="s">
        <v>287</v>
      </c>
      <c r="G142" s="3"/>
    </row>
    <row r="143" spans="1:7" s="5" customFormat="1">
      <c r="A143" s="3" t="s">
        <v>288</v>
      </c>
      <c r="B143" s="4">
        <v>6946</v>
      </c>
      <c r="C143" s="5">
        <v>6605</v>
      </c>
      <c r="E143" s="5" t="s">
        <v>289</v>
      </c>
      <c r="G143" s="3"/>
    </row>
    <row r="144" spans="1:7" s="5" customFormat="1">
      <c r="A144" s="3" t="s">
        <v>290</v>
      </c>
      <c r="B144" s="4">
        <v>9095</v>
      </c>
      <c r="C144" s="5">
        <v>8648</v>
      </c>
      <c r="E144" s="5" t="s">
        <v>291</v>
      </c>
      <c r="G144" s="3"/>
    </row>
    <row r="145" spans="1:7" s="5" customFormat="1">
      <c r="A145" s="3" t="s">
        <v>292</v>
      </c>
      <c r="B145" s="4">
        <v>7126</v>
      </c>
      <c r="C145" s="5">
        <v>6776</v>
      </c>
      <c r="E145" s="5" t="s">
        <v>293</v>
      </c>
      <c r="G145" s="3"/>
    </row>
    <row r="146" spans="1:7" s="5" customFormat="1">
      <c r="A146" s="3" t="s">
        <v>294</v>
      </c>
      <c r="B146" s="4">
        <v>5831</v>
      </c>
      <c r="C146" s="5">
        <v>5545</v>
      </c>
      <c r="E146" s="5" t="s">
        <v>295</v>
      </c>
      <c r="G146" s="3"/>
    </row>
    <row r="147" spans="1:7" s="5" customFormat="1">
      <c r="A147" s="3" t="s">
        <v>296</v>
      </c>
      <c r="B147" s="4">
        <v>7387</v>
      </c>
      <c r="C147" s="5">
        <v>7024</v>
      </c>
      <c r="E147" s="5" t="s">
        <v>297</v>
      </c>
      <c r="G147" s="3"/>
    </row>
    <row r="148" spans="1:7" s="5" customFormat="1">
      <c r="A148" s="3" t="s">
        <v>298</v>
      </c>
      <c r="B148" s="4">
        <v>6594</v>
      </c>
      <c r="C148" s="5">
        <v>6271</v>
      </c>
      <c r="E148" s="5" t="s">
        <v>299</v>
      </c>
      <c r="G148" s="3"/>
    </row>
    <row r="149" spans="1:7" s="5" customFormat="1">
      <c r="A149" s="3" t="s">
        <v>300</v>
      </c>
      <c r="B149" s="4">
        <v>7831</v>
      </c>
      <c r="C149" s="5">
        <v>7446</v>
      </c>
      <c r="E149" s="5" t="s">
        <v>301</v>
      </c>
      <c r="G149" s="3"/>
    </row>
    <row r="150" spans="1:7" s="5" customFormat="1">
      <c r="A150" s="3" t="s">
        <v>302</v>
      </c>
      <c r="B150" s="4">
        <v>6752</v>
      </c>
      <c r="C150" s="5">
        <v>6421</v>
      </c>
      <c r="E150" s="5" t="s">
        <v>303</v>
      </c>
      <c r="G150" s="3"/>
    </row>
    <row r="151" spans="1:7" s="5" customFormat="1">
      <c r="A151" s="3" t="s">
        <v>304</v>
      </c>
      <c r="B151" s="4">
        <v>7476</v>
      </c>
      <c r="C151" s="5">
        <v>7109</v>
      </c>
      <c r="E151" s="5" t="s">
        <v>305</v>
      </c>
      <c r="G151" s="3"/>
    </row>
    <row r="152" spans="1:7" s="5" customFormat="1">
      <c r="A152" s="3" t="s">
        <v>306</v>
      </c>
      <c r="B152" s="4">
        <v>7237</v>
      </c>
      <c r="C152" s="5">
        <v>6882</v>
      </c>
      <c r="E152" s="5" t="s">
        <v>307</v>
      </c>
      <c r="G152" s="3"/>
    </row>
    <row r="153" spans="1:7" s="5" customFormat="1">
      <c r="A153" s="3" t="s">
        <v>308</v>
      </c>
      <c r="B153" s="4">
        <v>8471</v>
      </c>
      <c r="C153" s="5">
        <v>8055</v>
      </c>
      <c r="E153" s="5" t="s">
        <v>309</v>
      </c>
      <c r="G153" s="3"/>
    </row>
    <row r="154" spans="1:7" s="5" customFormat="1">
      <c r="A154" s="3" t="s">
        <v>310</v>
      </c>
      <c r="B154" s="4">
        <v>5691</v>
      </c>
      <c r="C154" s="5">
        <v>5411</v>
      </c>
      <c r="E154" s="5" t="s">
        <v>311</v>
      </c>
      <c r="G154" s="3"/>
    </row>
    <row r="155" spans="1:7" s="5" customFormat="1">
      <c r="A155" s="3" t="s">
        <v>312</v>
      </c>
      <c r="B155" s="4">
        <v>7638</v>
      </c>
      <c r="C155" s="5">
        <v>7263</v>
      </c>
      <c r="E155" s="5" t="s">
        <v>313</v>
      </c>
      <c r="G155" s="3"/>
    </row>
    <row r="156" spans="1:7" s="5" customFormat="1">
      <c r="A156" s="3" t="s">
        <v>314</v>
      </c>
      <c r="B156" s="4">
        <v>6862</v>
      </c>
      <c r="C156" s="5">
        <v>6525</v>
      </c>
      <c r="E156" s="5" t="s">
        <v>315</v>
      </c>
      <c r="G156" s="3"/>
    </row>
    <row r="157" spans="1:7" s="5" customFormat="1">
      <c r="A157" s="3" t="s">
        <v>316</v>
      </c>
      <c r="B157" s="4">
        <v>6474</v>
      </c>
      <c r="C157" s="5">
        <v>6156</v>
      </c>
      <c r="E157" s="5" t="s">
        <v>317</v>
      </c>
      <c r="G157" s="3"/>
    </row>
    <row r="158" spans="1:7" s="5" customFormat="1">
      <c r="A158" s="3" t="s">
        <v>318</v>
      </c>
      <c r="B158" s="4">
        <v>5411</v>
      </c>
      <c r="C158" s="5">
        <v>5145</v>
      </c>
      <c r="E158" s="5" t="s">
        <v>319</v>
      </c>
      <c r="G158" s="3"/>
    </row>
    <row r="159" spans="1:7" s="5" customFormat="1">
      <c r="A159" s="3" t="s">
        <v>320</v>
      </c>
      <c r="B159" s="4">
        <v>7006</v>
      </c>
      <c r="C159" s="5">
        <v>6662</v>
      </c>
      <c r="E159" s="5" t="s">
        <v>321</v>
      </c>
      <c r="G159" s="3"/>
    </row>
    <row r="160" spans="1:7" s="5" customFormat="1">
      <c r="A160" s="3" t="s">
        <v>322</v>
      </c>
      <c r="B160" s="4">
        <v>6376</v>
      </c>
      <c r="C160" s="5">
        <v>6063</v>
      </c>
      <c r="E160" s="5" t="s">
        <v>323</v>
      </c>
      <c r="G160" s="3"/>
    </row>
    <row r="161" spans="1:7" s="5" customFormat="1">
      <c r="A161" s="3" t="s">
        <v>324</v>
      </c>
      <c r="B161" s="4">
        <v>7149</v>
      </c>
      <c r="C161" s="5">
        <v>6798</v>
      </c>
      <c r="E161" s="5" t="s">
        <v>325</v>
      </c>
      <c r="G161" s="3"/>
    </row>
    <row r="162" spans="1:7" s="5" customFormat="1">
      <c r="A162" s="3" t="s">
        <v>326</v>
      </c>
      <c r="B162" s="4">
        <v>6711</v>
      </c>
      <c r="C162" s="5">
        <v>6382</v>
      </c>
      <c r="E162" s="5" t="s">
        <v>327</v>
      </c>
      <c r="G162" s="3"/>
    </row>
    <row r="163" spans="1:7" s="5" customFormat="1">
      <c r="A163" s="3" t="s">
        <v>328</v>
      </c>
      <c r="B163" s="4">
        <v>8278</v>
      </c>
      <c r="C163" s="5">
        <v>7872</v>
      </c>
      <c r="E163" s="5" t="s">
        <v>329</v>
      </c>
      <c r="G163" s="3"/>
    </row>
    <row r="164" spans="1:7" s="5" customFormat="1">
      <c r="A164" s="3" t="s">
        <v>330</v>
      </c>
      <c r="B164" s="4">
        <v>10182</v>
      </c>
      <c r="C164" s="5">
        <v>9682</v>
      </c>
      <c r="E164" s="5" t="s">
        <v>331</v>
      </c>
      <c r="G164" s="3"/>
    </row>
    <row r="165" spans="1:7" s="5" customFormat="1">
      <c r="A165" s="3" t="s">
        <v>332</v>
      </c>
      <c r="B165" s="4">
        <v>9675</v>
      </c>
      <c r="C165" s="5">
        <v>9200</v>
      </c>
      <c r="E165" s="5" t="s">
        <v>333</v>
      </c>
      <c r="G165" s="3"/>
    </row>
    <row r="166" spans="1:7" s="5" customFormat="1">
      <c r="A166" s="3" t="s">
        <v>334</v>
      </c>
      <c r="B166" s="4">
        <v>6973</v>
      </c>
      <c r="C166" s="5">
        <v>6631</v>
      </c>
      <c r="E166" s="5" t="s">
        <v>335</v>
      </c>
      <c r="G166" s="3"/>
    </row>
    <row r="167" spans="1:7" s="5" customFormat="1">
      <c r="A167" s="3" t="s">
        <v>336</v>
      </c>
      <c r="B167" s="4">
        <v>10026</v>
      </c>
      <c r="C167" s="5">
        <v>9534</v>
      </c>
      <c r="E167" s="5" t="s">
        <v>337</v>
      </c>
      <c r="G167" s="3"/>
    </row>
    <row r="168" spans="1:7" s="5" customFormat="1">
      <c r="A168" s="3" t="s">
        <v>338</v>
      </c>
      <c r="B168" s="4">
        <v>8988</v>
      </c>
      <c r="C168" s="5">
        <v>8547</v>
      </c>
      <c r="E168" s="5" t="s">
        <v>339</v>
      </c>
      <c r="G168" s="3"/>
    </row>
    <row r="169" spans="1:7" s="5" customFormat="1">
      <c r="A169" s="3" t="s">
        <v>340</v>
      </c>
      <c r="B169" s="4">
        <v>7731</v>
      </c>
      <c r="C169" s="5">
        <v>7351</v>
      </c>
      <c r="E169" s="5" t="s">
        <v>341</v>
      </c>
      <c r="G169" s="3"/>
    </row>
    <row r="170" spans="1:7" s="5" customFormat="1">
      <c r="A170" s="3" t="s">
        <v>342</v>
      </c>
      <c r="B170" s="4">
        <v>9434</v>
      </c>
      <c r="C170" s="5">
        <v>8971</v>
      </c>
      <c r="E170" s="5" t="s">
        <v>343</v>
      </c>
      <c r="G170" s="3"/>
    </row>
    <row r="171" spans="1:7" s="5" customFormat="1">
      <c r="A171" s="3" t="s">
        <v>344</v>
      </c>
      <c r="B171" s="4">
        <v>6832</v>
      </c>
      <c r="C171" s="5">
        <v>6497</v>
      </c>
      <c r="E171" s="5" t="s">
        <v>345</v>
      </c>
      <c r="G171" s="3"/>
    </row>
    <row r="172" spans="1:7" s="5" customFormat="1">
      <c r="A172" s="3" t="s">
        <v>346</v>
      </c>
      <c r="B172" s="4">
        <v>7012</v>
      </c>
      <c r="C172" s="5">
        <v>6668</v>
      </c>
      <c r="E172" s="5" t="s">
        <v>347</v>
      </c>
      <c r="G172" s="3"/>
    </row>
    <row r="173" spans="1:7" s="5" customFormat="1">
      <c r="A173" s="3" t="s">
        <v>348</v>
      </c>
      <c r="B173" s="4">
        <v>6782</v>
      </c>
      <c r="C173" s="5">
        <v>6449</v>
      </c>
      <c r="E173" s="5" t="s">
        <v>349</v>
      </c>
      <c r="G173" s="3"/>
    </row>
    <row r="174" spans="1:7" s="5" customFormat="1">
      <c r="A174" s="3" t="s">
        <v>350</v>
      </c>
      <c r="B174" s="4">
        <v>6602</v>
      </c>
      <c r="C174" s="5">
        <v>6277</v>
      </c>
      <c r="E174" s="5" t="s">
        <v>351</v>
      </c>
      <c r="G174" s="3"/>
    </row>
    <row r="175" spans="1:7" s="5" customFormat="1">
      <c r="A175" s="3" t="s">
        <v>352</v>
      </c>
      <c r="B175" s="4">
        <v>5367</v>
      </c>
      <c r="C175" s="5">
        <v>5103</v>
      </c>
      <c r="E175" s="5" t="s">
        <v>353</v>
      </c>
      <c r="G175" s="3"/>
    </row>
    <row r="176" spans="1:7" s="5" customFormat="1">
      <c r="A176" s="3" t="s">
        <v>354</v>
      </c>
      <c r="B176" s="4">
        <v>6131</v>
      </c>
      <c r="C176" s="5">
        <v>5830</v>
      </c>
      <c r="E176" s="5" t="s">
        <v>355</v>
      </c>
      <c r="G176" s="3"/>
    </row>
    <row r="177" spans="1:7" s="5" customFormat="1">
      <c r="A177" s="3" t="s">
        <v>356</v>
      </c>
      <c r="B177" s="4">
        <v>7002</v>
      </c>
      <c r="C177" s="5">
        <v>6659</v>
      </c>
      <c r="E177" s="5" t="s">
        <v>357</v>
      </c>
      <c r="G177" s="3"/>
    </row>
    <row r="178" spans="1:7" s="5" customFormat="1">
      <c r="A178" s="3" t="s">
        <v>358</v>
      </c>
      <c r="B178" s="4">
        <v>6321</v>
      </c>
      <c r="C178" s="5">
        <v>6011</v>
      </c>
      <c r="E178" s="5" t="s">
        <v>359</v>
      </c>
      <c r="G178" s="3"/>
    </row>
    <row r="179" spans="1:7" s="5" customFormat="1">
      <c r="A179" s="3" t="s">
        <v>360</v>
      </c>
      <c r="B179" s="4">
        <v>9132</v>
      </c>
      <c r="C179" s="5">
        <v>8684</v>
      </c>
      <c r="E179" s="5" t="s">
        <v>361</v>
      </c>
      <c r="G179" s="3"/>
    </row>
    <row r="180" spans="1:7" s="5" customFormat="1">
      <c r="A180" s="3" t="s">
        <v>362</v>
      </c>
      <c r="B180" s="4">
        <v>10438</v>
      </c>
      <c r="C180" s="5">
        <v>9925</v>
      </c>
      <c r="E180" s="5" t="s">
        <v>363</v>
      </c>
      <c r="G180" s="3"/>
    </row>
    <row r="181" spans="1:7" s="5" customFormat="1">
      <c r="A181" s="3" t="s">
        <v>364</v>
      </c>
      <c r="B181" s="4">
        <v>5867</v>
      </c>
      <c r="C181" s="5">
        <v>5579</v>
      </c>
      <c r="E181" s="5" t="s">
        <v>365</v>
      </c>
      <c r="G181" s="3"/>
    </row>
    <row r="182" spans="1:7" s="5" customFormat="1">
      <c r="A182" s="3" t="s">
        <v>366</v>
      </c>
      <c r="B182" s="4">
        <v>6810</v>
      </c>
      <c r="C182" s="5">
        <v>6476</v>
      </c>
      <c r="E182" s="5" t="s">
        <v>367</v>
      </c>
      <c r="G182" s="3"/>
    </row>
    <row r="183" spans="1:7" s="5" customFormat="1">
      <c r="A183" s="3" t="s">
        <v>368</v>
      </c>
      <c r="B183" s="4">
        <v>6713</v>
      </c>
      <c r="C183" s="5">
        <v>6383</v>
      </c>
      <c r="E183" s="5" t="s">
        <v>369</v>
      </c>
      <c r="G183" s="3"/>
    </row>
    <row r="184" spans="1:7" s="5" customFormat="1">
      <c r="A184" s="3" t="s">
        <v>370</v>
      </c>
      <c r="B184" s="4">
        <v>7731</v>
      </c>
      <c r="C184" s="5">
        <v>7352</v>
      </c>
      <c r="E184" s="5" t="s">
        <v>371</v>
      </c>
      <c r="G184" s="3"/>
    </row>
    <row r="185" spans="1:7" s="5" customFormat="1">
      <c r="A185" s="3" t="s">
        <v>372</v>
      </c>
      <c r="B185" s="4">
        <v>6553</v>
      </c>
      <c r="C185" s="5">
        <v>6231</v>
      </c>
      <c r="E185" s="5" t="s">
        <v>373</v>
      </c>
      <c r="G185" s="3"/>
    </row>
    <row r="186" spans="1:7" s="5" customFormat="1">
      <c r="A186" s="3" t="s">
        <v>374</v>
      </c>
      <c r="B186" s="4">
        <v>6999</v>
      </c>
      <c r="C186" s="5">
        <v>6656</v>
      </c>
      <c r="E186" s="5" t="s">
        <v>375</v>
      </c>
      <c r="G186" s="3"/>
    </row>
    <row r="187" spans="1:7" s="5" customFormat="1">
      <c r="A187" s="3" t="s">
        <v>376</v>
      </c>
      <c r="B187" s="4">
        <v>7183</v>
      </c>
      <c r="C187" s="5">
        <v>6831</v>
      </c>
      <c r="E187" s="5" t="s">
        <v>377</v>
      </c>
      <c r="G187" s="3"/>
    </row>
    <row r="188" spans="1:7" s="5" customFormat="1">
      <c r="A188" s="3" t="s">
        <v>378</v>
      </c>
      <c r="B188" s="4">
        <v>5981</v>
      </c>
      <c r="C188" s="5">
        <v>5687</v>
      </c>
      <c r="E188" s="5" t="s">
        <v>379</v>
      </c>
      <c r="G188" s="3"/>
    </row>
    <row r="189" spans="1:7" s="5" customFormat="1">
      <c r="A189" s="3" t="s">
        <v>380</v>
      </c>
      <c r="B189" s="4">
        <v>9883</v>
      </c>
      <c r="C189" s="5">
        <v>9397</v>
      </c>
      <c r="E189" s="5" t="s">
        <v>381</v>
      </c>
      <c r="G189" s="3"/>
    </row>
    <row r="190" spans="1:7" s="5" customFormat="1">
      <c r="A190" s="3" t="s">
        <v>382</v>
      </c>
      <c r="B190" s="4">
        <v>6705</v>
      </c>
      <c r="C190" s="5">
        <v>6376</v>
      </c>
      <c r="E190" s="5" t="s">
        <v>383</v>
      </c>
      <c r="G190" s="3"/>
    </row>
    <row r="191" spans="1:7" s="5" customFormat="1">
      <c r="A191" s="3" t="s">
        <v>384</v>
      </c>
      <c r="B191" s="4">
        <v>5804</v>
      </c>
      <c r="C191" s="5">
        <v>5519</v>
      </c>
      <c r="E191" s="5" t="s">
        <v>385</v>
      </c>
      <c r="G191" s="3"/>
    </row>
    <row r="192" spans="1:7" s="5" customFormat="1">
      <c r="A192" s="3" t="s">
        <v>386</v>
      </c>
      <c r="B192" s="4">
        <v>6963</v>
      </c>
      <c r="C192" s="5">
        <v>6621</v>
      </c>
      <c r="E192" s="5" t="s">
        <v>387</v>
      </c>
      <c r="G192" s="3"/>
    </row>
    <row r="193" spans="1:7" s="5" customFormat="1">
      <c r="A193" s="3" t="s">
        <v>388</v>
      </c>
      <c r="B193" s="4">
        <v>8324</v>
      </c>
      <c r="C193" s="5">
        <v>7915</v>
      </c>
      <c r="E193" s="5" t="s">
        <v>389</v>
      </c>
      <c r="G193" s="3"/>
    </row>
    <row r="194" spans="1:7" s="5" customFormat="1">
      <c r="A194" s="3" t="s">
        <v>390</v>
      </c>
      <c r="B194" s="4">
        <v>9192</v>
      </c>
      <c r="C194" s="5">
        <v>8740</v>
      </c>
      <c r="E194" s="5" t="s">
        <v>391</v>
      </c>
      <c r="G194" s="3"/>
    </row>
    <row r="195" spans="1:7" s="5" customFormat="1">
      <c r="A195" s="3" t="s">
        <v>392</v>
      </c>
      <c r="B195" s="4">
        <v>6427</v>
      </c>
      <c r="C195" s="5">
        <v>6111</v>
      </c>
      <c r="E195" s="5" t="s">
        <v>393</v>
      </c>
      <c r="G195" s="3"/>
    </row>
    <row r="196" spans="1:7" s="5" customFormat="1">
      <c r="A196" s="3" t="s">
        <v>394</v>
      </c>
      <c r="B196" s="4">
        <v>8045</v>
      </c>
      <c r="C196" s="5">
        <v>7650</v>
      </c>
      <c r="E196" s="5" t="s">
        <v>395</v>
      </c>
      <c r="G196" s="3"/>
    </row>
    <row r="197" spans="1:7" s="5" customFormat="1">
      <c r="A197" s="3" t="s">
        <v>396</v>
      </c>
      <c r="B197" s="4">
        <v>6570</v>
      </c>
      <c r="C197" s="5">
        <v>6247</v>
      </c>
      <c r="E197" s="5" t="s">
        <v>397</v>
      </c>
      <c r="G197" s="3"/>
    </row>
    <row r="198" spans="1:7" s="5" customFormat="1">
      <c r="A198" s="3" t="s">
        <v>398</v>
      </c>
      <c r="B198" s="4">
        <v>6163</v>
      </c>
      <c r="C198" s="5">
        <v>5860</v>
      </c>
      <c r="E198" s="5" t="s">
        <v>399</v>
      </c>
      <c r="G198" s="3"/>
    </row>
    <row r="199" spans="1:7" s="5" customFormat="1">
      <c r="A199" s="3" t="s">
        <v>400</v>
      </c>
      <c r="B199" s="4">
        <v>7611</v>
      </c>
      <c r="C199" s="5">
        <v>7237</v>
      </c>
      <c r="E199" s="5" t="s">
        <v>401</v>
      </c>
      <c r="G199" s="3"/>
    </row>
    <row r="200" spans="1:7" s="5" customFormat="1">
      <c r="A200" s="3" t="s">
        <v>402</v>
      </c>
      <c r="B200" s="4">
        <v>8802</v>
      </c>
      <c r="C200" s="5">
        <v>8370</v>
      </c>
      <c r="E200" s="5" t="s">
        <v>403</v>
      </c>
      <c r="G200" s="3"/>
    </row>
    <row r="201" spans="1:7" s="5" customFormat="1">
      <c r="A201" s="3" t="s">
        <v>404</v>
      </c>
      <c r="B201" s="4">
        <v>5767</v>
      </c>
      <c r="C201" s="5">
        <v>5484</v>
      </c>
      <c r="E201" s="5" t="s">
        <v>405</v>
      </c>
      <c r="G201" s="3"/>
    </row>
    <row r="202" spans="1:7" s="5" customFormat="1">
      <c r="A202" s="3" t="s">
        <v>406</v>
      </c>
      <c r="B202" s="4">
        <v>6788</v>
      </c>
      <c r="C202" s="5">
        <v>6455</v>
      </c>
      <c r="E202" s="5" t="s">
        <v>407</v>
      </c>
      <c r="G202" s="3"/>
    </row>
    <row r="203" spans="1:7" s="5" customFormat="1">
      <c r="A203" s="3" t="s">
        <v>408</v>
      </c>
      <c r="B203" s="6">
        <v>10704</v>
      </c>
      <c r="C203" s="7">
        <v>10179</v>
      </c>
      <c r="E203" s="5" t="s">
        <v>409</v>
      </c>
      <c r="G203" s="3"/>
    </row>
    <row r="204" spans="1:7" s="5" customFormat="1">
      <c r="A204" s="3" t="s">
        <v>410</v>
      </c>
      <c r="B204" s="6">
        <v>6156</v>
      </c>
      <c r="C204" s="7">
        <v>5854</v>
      </c>
      <c r="E204" s="5" t="s">
        <v>411</v>
      </c>
      <c r="G204" s="3"/>
    </row>
    <row r="205" spans="1:7" s="5" customFormat="1">
      <c r="A205" s="3" t="s">
        <v>412</v>
      </c>
      <c r="B205" s="6">
        <v>5805</v>
      </c>
      <c r="C205" s="7">
        <v>5520</v>
      </c>
      <c r="E205" s="5" t="s">
        <v>413</v>
      </c>
      <c r="G205" s="3"/>
    </row>
    <row r="206" spans="1:7" s="5" customFormat="1">
      <c r="A206" s="3" t="s">
        <v>414</v>
      </c>
      <c r="B206" s="6">
        <v>7014</v>
      </c>
      <c r="C206" s="7">
        <v>6670</v>
      </c>
      <c r="E206" s="5" t="s">
        <v>415</v>
      </c>
      <c r="G206" s="3"/>
    </row>
    <row r="207" spans="1:7" s="5" customFormat="1">
      <c r="A207" s="3" t="s">
        <v>416</v>
      </c>
      <c r="B207" s="6">
        <v>7579</v>
      </c>
      <c r="C207" s="7">
        <v>7206</v>
      </c>
      <c r="E207" s="5" t="s">
        <v>417</v>
      </c>
      <c r="G207" s="3"/>
    </row>
    <row r="208" spans="1:7" s="5" customFormat="1">
      <c r="A208" s="3" t="s">
        <v>418</v>
      </c>
      <c r="B208" s="6">
        <v>6859</v>
      </c>
      <c r="C208" s="7">
        <v>6522</v>
      </c>
      <c r="E208" s="5" t="s">
        <v>419</v>
      </c>
      <c r="G208" s="3"/>
    </row>
    <row r="209" spans="1:7" s="5" customFormat="1">
      <c r="A209" s="3" t="s">
        <v>420</v>
      </c>
      <c r="B209" s="6">
        <v>9548</v>
      </c>
      <c r="C209" s="7">
        <v>9079</v>
      </c>
      <c r="E209" s="5" t="s">
        <v>421</v>
      </c>
      <c r="G209" s="3"/>
    </row>
    <row r="210" spans="1:7" s="5" customFormat="1">
      <c r="A210" s="3" t="s">
        <v>422</v>
      </c>
      <c r="B210" s="6">
        <v>7353</v>
      </c>
      <c r="C210" s="7">
        <v>6992</v>
      </c>
      <c r="E210" s="5" t="s">
        <v>423</v>
      </c>
      <c r="G210" s="3"/>
    </row>
    <row r="211" spans="1:7" s="5" customFormat="1">
      <c r="A211" s="3" t="s">
        <v>424</v>
      </c>
      <c r="B211" s="6">
        <v>7448</v>
      </c>
      <c r="C211" s="7">
        <v>7083</v>
      </c>
      <c r="E211" s="5" t="s">
        <v>425</v>
      </c>
      <c r="G211" s="3"/>
    </row>
    <row r="212" spans="1:7" s="5" customFormat="1">
      <c r="A212" s="3" t="s">
        <v>426</v>
      </c>
      <c r="B212" s="6">
        <v>6322</v>
      </c>
      <c r="C212" s="7">
        <v>6012</v>
      </c>
      <c r="E212" s="5" t="s">
        <v>427</v>
      </c>
      <c r="G212" s="3"/>
    </row>
    <row r="213" spans="1:7" s="5" customFormat="1">
      <c r="A213" s="3" t="s">
        <v>428</v>
      </c>
      <c r="B213" s="6">
        <v>8672</v>
      </c>
      <c r="C213" s="7">
        <v>8246</v>
      </c>
      <c r="E213" s="5" t="s">
        <v>429</v>
      </c>
      <c r="G213" s="3"/>
    </row>
    <row r="214" spans="1:7" s="5" customFormat="1">
      <c r="A214" s="3" t="s">
        <v>430</v>
      </c>
      <c r="B214" s="6">
        <v>5730</v>
      </c>
      <c r="C214" s="7">
        <v>5448</v>
      </c>
      <c r="E214" s="5" t="s">
        <v>431</v>
      </c>
      <c r="G214" s="3"/>
    </row>
    <row r="215" spans="1:7" s="5" customFormat="1">
      <c r="A215" s="3" t="s">
        <v>432</v>
      </c>
      <c r="B215" s="6">
        <v>6385</v>
      </c>
      <c r="C215" s="7">
        <v>6071</v>
      </c>
      <c r="E215" s="5" t="s">
        <v>433</v>
      </c>
      <c r="G215" s="3"/>
    </row>
    <row r="216" spans="1:7" s="5" customFormat="1">
      <c r="A216" s="3" t="s">
        <v>434</v>
      </c>
      <c r="B216" s="6">
        <v>7422</v>
      </c>
      <c r="C216" s="7">
        <v>7057</v>
      </c>
      <c r="E216" s="5" t="s">
        <v>435</v>
      </c>
      <c r="G216" s="3"/>
    </row>
    <row r="217" spans="1:7" s="5" customFormat="1">
      <c r="A217" s="3" t="s">
        <v>436</v>
      </c>
      <c r="B217" s="6">
        <v>6157</v>
      </c>
      <c r="C217" s="7">
        <v>5855</v>
      </c>
      <c r="E217" s="5" t="s">
        <v>437</v>
      </c>
      <c r="G217" s="3"/>
    </row>
    <row r="218" spans="1:7" s="5" customFormat="1">
      <c r="A218" s="3" t="s">
        <v>438</v>
      </c>
      <c r="B218" s="6">
        <v>5881</v>
      </c>
      <c r="C218" s="7">
        <v>5593</v>
      </c>
      <c r="E218" s="5" t="s">
        <v>439</v>
      </c>
      <c r="G218" s="3"/>
    </row>
    <row r="219" spans="1:7" s="5" customFormat="1">
      <c r="A219" s="3" t="s">
        <v>440</v>
      </c>
      <c r="B219" s="6">
        <v>6041</v>
      </c>
      <c r="C219" s="7">
        <v>5745</v>
      </c>
      <c r="E219" s="5" t="s">
        <v>441</v>
      </c>
      <c r="G219" s="3"/>
    </row>
    <row r="220" spans="1:7" s="5" customFormat="1">
      <c r="A220" s="3" t="s">
        <v>442</v>
      </c>
      <c r="B220" s="6">
        <v>7038</v>
      </c>
      <c r="C220" s="7">
        <v>6692</v>
      </c>
      <c r="E220" s="5" t="s">
        <v>443</v>
      </c>
      <c r="G220" s="3"/>
    </row>
    <row r="221" spans="1:7" s="5" customFormat="1">
      <c r="A221" s="3" t="s">
        <v>444</v>
      </c>
      <c r="B221" s="6">
        <v>10229</v>
      </c>
      <c r="C221" s="7">
        <v>9727</v>
      </c>
      <c r="E221" s="5" t="s">
        <v>445</v>
      </c>
      <c r="G221" s="3"/>
    </row>
    <row r="222" spans="1:7" s="5" customFormat="1">
      <c r="A222" s="3" t="s">
        <v>446</v>
      </c>
      <c r="B222" s="6">
        <v>6492</v>
      </c>
      <c r="C222" s="7">
        <v>6174</v>
      </c>
      <c r="E222" s="5" t="s">
        <v>447</v>
      </c>
      <c r="G222" s="3"/>
    </row>
    <row r="223" spans="1:7" s="5" customFormat="1">
      <c r="A223" s="3" t="s">
        <v>448</v>
      </c>
      <c r="B223" s="6">
        <v>7401</v>
      </c>
      <c r="C223" s="7">
        <v>7037</v>
      </c>
      <c r="E223" s="5" t="s">
        <v>449</v>
      </c>
      <c r="G223" s="3"/>
    </row>
    <row r="224" spans="1:7" s="5" customFormat="1">
      <c r="A224" s="3" t="s">
        <v>450</v>
      </c>
      <c r="B224" s="6">
        <v>6508</v>
      </c>
      <c r="C224" s="7">
        <v>6189</v>
      </c>
      <c r="E224" s="5" t="s">
        <v>451</v>
      </c>
      <c r="G224" s="3"/>
    </row>
    <row r="225" spans="1:7" s="5" customFormat="1">
      <c r="A225" s="3" t="s">
        <v>452</v>
      </c>
      <c r="B225" s="6">
        <v>6085</v>
      </c>
      <c r="C225" s="7">
        <v>5787</v>
      </c>
      <c r="E225" s="5" t="s">
        <v>453</v>
      </c>
      <c r="G225" s="3"/>
    </row>
    <row r="226" spans="1:7" s="5" customFormat="1">
      <c r="A226" s="3" t="s">
        <v>454</v>
      </c>
      <c r="B226" s="6">
        <v>5716</v>
      </c>
      <c r="C226" s="7">
        <v>5435</v>
      </c>
      <c r="E226" s="5" t="s">
        <v>455</v>
      </c>
      <c r="G226" s="3"/>
    </row>
    <row r="227" spans="1:7" s="5" customFormat="1">
      <c r="A227" s="3" t="s">
        <v>456</v>
      </c>
      <c r="B227" s="6">
        <v>6652</v>
      </c>
      <c r="C227" s="7">
        <v>6325</v>
      </c>
      <c r="E227" s="5" t="s">
        <v>457</v>
      </c>
      <c r="G227" s="3"/>
    </row>
    <row r="228" spans="1:7" s="5" customFormat="1">
      <c r="A228" s="3" t="s">
        <v>458</v>
      </c>
      <c r="B228" s="6">
        <v>6339</v>
      </c>
      <c r="C228" s="7">
        <v>6027</v>
      </c>
      <c r="E228" s="5" t="s">
        <v>459</v>
      </c>
      <c r="G228" s="3"/>
    </row>
    <row r="229" spans="1:7" s="5" customFormat="1">
      <c r="A229" s="3" t="s">
        <v>460</v>
      </c>
      <c r="B229" s="6">
        <v>5683</v>
      </c>
      <c r="C229" s="7">
        <v>5404</v>
      </c>
      <c r="E229" s="5" t="s">
        <v>461</v>
      </c>
      <c r="G229" s="3"/>
    </row>
    <row r="230" spans="1:7" s="5" customFormat="1">
      <c r="A230" s="3" t="s">
        <v>462</v>
      </c>
      <c r="B230" s="6">
        <v>5778</v>
      </c>
      <c r="C230" s="7">
        <v>5495</v>
      </c>
      <c r="E230" s="5" t="s">
        <v>463</v>
      </c>
      <c r="G230" s="3"/>
    </row>
    <row r="231" spans="1:7" s="5" customFormat="1">
      <c r="A231" s="3" t="s">
        <v>464</v>
      </c>
      <c r="B231" s="6">
        <v>5897</v>
      </c>
      <c r="C231" s="7">
        <v>5607</v>
      </c>
      <c r="E231" s="5" t="s">
        <v>465</v>
      </c>
      <c r="G231" s="3"/>
    </row>
    <row r="232" spans="1:7" s="5" customFormat="1">
      <c r="A232" s="3" t="s">
        <v>466</v>
      </c>
      <c r="B232" s="6">
        <v>8159</v>
      </c>
      <c r="C232" s="7">
        <v>7758</v>
      </c>
      <c r="E232" s="5" t="s">
        <v>467</v>
      </c>
      <c r="G232" s="3"/>
    </row>
    <row r="233" spans="1:7" s="5" customFormat="1">
      <c r="A233" s="3" t="s">
        <v>468</v>
      </c>
      <c r="B233" s="6">
        <v>8941</v>
      </c>
      <c r="C233" s="7">
        <v>8502</v>
      </c>
      <c r="E233" s="5" t="s">
        <v>469</v>
      </c>
      <c r="G233" s="3"/>
    </row>
    <row r="234" spans="1:7" s="5" customFormat="1">
      <c r="A234" s="3" t="s">
        <v>470</v>
      </c>
      <c r="B234" s="6">
        <v>6126</v>
      </c>
      <c r="C234" s="7">
        <v>5825</v>
      </c>
      <c r="E234" s="5" t="s">
        <v>471</v>
      </c>
      <c r="G234" s="3"/>
    </row>
    <row r="235" spans="1:7" s="5" customFormat="1">
      <c r="A235" s="3" t="s">
        <v>472</v>
      </c>
      <c r="B235" s="6">
        <v>6890</v>
      </c>
      <c r="C235" s="7">
        <v>6552</v>
      </c>
      <c r="E235" s="5" t="s">
        <v>473</v>
      </c>
      <c r="G235" s="3"/>
    </row>
    <row r="236" spans="1:7" s="5" customFormat="1">
      <c r="A236" s="3" t="s">
        <v>474</v>
      </c>
      <c r="B236" s="6">
        <v>6997</v>
      </c>
      <c r="C236" s="7">
        <v>6653</v>
      </c>
      <c r="E236" s="5" t="s">
        <v>475</v>
      </c>
      <c r="G236" s="3"/>
    </row>
    <row r="237" spans="1:7" s="5" customFormat="1">
      <c r="A237" s="3" t="s">
        <v>476</v>
      </c>
      <c r="B237" s="6">
        <v>6852</v>
      </c>
      <c r="C237" s="7">
        <v>6516</v>
      </c>
      <c r="E237" s="5" t="s">
        <v>477</v>
      </c>
      <c r="G237" s="3"/>
    </row>
    <row r="238" spans="1:7" s="5" customFormat="1">
      <c r="A238" s="3" t="s">
        <v>478</v>
      </c>
      <c r="B238" s="6">
        <v>5786</v>
      </c>
      <c r="C238" s="7">
        <v>5502</v>
      </c>
      <c r="E238" s="5" t="s">
        <v>479</v>
      </c>
      <c r="G238" s="3"/>
    </row>
    <row r="239" spans="1:7" s="5" customFormat="1">
      <c r="A239" s="3" t="s">
        <v>480</v>
      </c>
      <c r="B239" s="6">
        <v>6509</v>
      </c>
      <c r="C239" s="7">
        <v>6189</v>
      </c>
      <c r="E239" s="5" t="s">
        <v>481</v>
      </c>
      <c r="G239" s="3"/>
    </row>
    <row r="240" spans="1:7" s="5" customFormat="1">
      <c r="A240" s="3" t="s">
        <v>482</v>
      </c>
      <c r="B240" s="6">
        <v>7083</v>
      </c>
      <c r="C240" s="7">
        <v>6735</v>
      </c>
      <c r="E240" s="5" t="s">
        <v>483</v>
      </c>
      <c r="G240" s="3"/>
    </row>
    <row r="241" spans="1:7" s="5" customFormat="1">
      <c r="A241" s="3" t="s">
        <v>484</v>
      </c>
      <c r="B241" s="6">
        <v>7212</v>
      </c>
      <c r="C241" s="7">
        <v>6858</v>
      </c>
      <c r="E241" s="5" t="s">
        <v>485</v>
      </c>
      <c r="G241" s="3"/>
    </row>
    <row r="242" spans="1:7" s="5" customFormat="1">
      <c r="A242" s="3" t="s">
        <v>486</v>
      </c>
      <c r="B242" s="6">
        <v>9111</v>
      </c>
      <c r="C242" s="7">
        <v>8664</v>
      </c>
      <c r="E242" s="5" t="s">
        <v>487</v>
      </c>
      <c r="G242" s="3"/>
    </row>
    <row r="243" spans="1:7" s="5" customFormat="1">
      <c r="A243" s="3" t="s">
        <v>488</v>
      </c>
      <c r="B243" s="6">
        <v>6866</v>
      </c>
      <c r="C243" s="7">
        <v>6529</v>
      </c>
      <c r="E243" s="5" t="s">
        <v>489</v>
      </c>
      <c r="G243" s="3"/>
    </row>
    <row r="244" spans="1:7" s="5" customFormat="1">
      <c r="A244" s="3" t="s">
        <v>490</v>
      </c>
      <c r="B244" s="6">
        <v>5532</v>
      </c>
      <c r="C244" s="7">
        <v>5261</v>
      </c>
      <c r="E244" s="5" t="s">
        <v>491</v>
      </c>
      <c r="G244" s="3"/>
    </row>
    <row r="245" spans="1:7" s="5" customFormat="1">
      <c r="A245" s="3" t="s">
        <v>492</v>
      </c>
      <c r="B245" s="6">
        <v>5819</v>
      </c>
      <c r="C245" s="7">
        <v>5533</v>
      </c>
      <c r="E245" s="5" t="s">
        <v>493</v>
      </c>
      <c r="G245" s="3"/>
    </row>
    <row r="246" spans="1:7" s="5" customFormat="1">
      <c r="A246" s="3" t="s">
        <v>494</v>
      </c>
      <c r="B246" s="6">
        <v>6584</v>
      </c>
      <c r="C246" s="7">
        <v>6261</v>
      </c>
      <c r="E246" s="5" t="s">
        <v>495</v>
      </c>
      <c r="G246" s="3"/>
    </row>
    <row r="247" spans="1:7" s="5" customFormat="1">
      <c r="A247" s="3" t="s">
        <v>496</v>
      </c>
      <c r="B247" s="6">
        <v>6775</v>
      </c>
      <c r="C247" s="7">
        <v>6443</v>
      </c>
      <c r="E247" s="5" t="s">
        <v>497</v>
      </c>
      <c r="G247" s="3"/>
    </row>
    <row r="248" spans="1:7" s="5" customFormat="1">
      <c r="A248" s="3" t="s">
        <v>498</v>
      </c>
      <c r="B248" s="6">
        <v>5900</v>
      </c>
      <c r="C248" s="7">
        <v>5610</v>
      </c>
      <c r="E248" s="5" t="s">
        <v>499</v>
      </c>
      <c r="G248" s="3"/>
    </row>
    <row r="249" spans="1:7" s="5" customFormat="1">
      <c r="A249" s="3" t="s">
        <v>500</v>
      </c>
      <c r="B249" s="6">
        <v>11962</v>
      </c>
      <c r="C249" s="7">
        <v>11375</v>
      </c>
      <c r="E249" s="5" t="s">
        <v>501</v>
      </c>
      <c r="G249" s="3"/>
    </row>
    <row r="250" spans="1:7" s="5" customFormat="1">
      <c r="A250" s="3" t="s">
        <v>502</v>
      </c>
      <c r="B250" s="6">
        <v>7938</v>
      </c>
      <c r="C250" s="7">
        <v>7548</v>
      </c>
      <c r="E250" s="5" t="s">
        <v>503</v>
      </c>
      <c r="G250" s="3"/>
    </row>
    <row r="251" spans="1:7" s="5" customFormat="1">
      <c r="A251" s="3" t="s">
        <v>504</v>
      </c>
      <c r="B251" s="6">
        <v>6872</v>
      </c>
      <c r="C251" s="7">
        <v>6535</v>
      </c>
      <c r="E251" s="5" t="s">
        <v>505</v>
      </c>
      <c r="G251" s="3"/>
    </row>
    <row r="252" spans="1:7" s="5" customFormat="1">
      <c r="A252" s="3" t="s">
        <v>506</v>
      </c>
      <c r="B252" s="6">
        <v>5857</v>
      </c>
      <c r="C252" s="7">
        <v>5569</v>
      </c>
      <c r="E252" s="5" t="s">
        <v>507</v>
      </c>
      <c r="G252" s="3"/>
    </row>
    <row r="253" spans="1:7" s="5" customFormat="1">
      <c r="A253" s="3" t="s">
        <v>508</v>
      </c>
      <c r="B253" s="6">
        <v>6531</v>
      </c>
      <c r="C253" s="7">
        <v>6210</v>
      </c>
      <c r="E253" s="5" t="s">
        <v>509</v>
      </c>
      <c r="G253" s="3"/>
    </row>
    <row r="254" spans="1:7" s="5" customFormat="1">
      <c r="A254" s="3" t="s">
        <v>510</v>
      </c>
      <c r="B254" s="6">
        <v>7035</v>
      </c>
      <c r="C254" s="7">
        <v>6689</v>
      </c>
      <c r="E254" s="5" t="s">
        <v>511</v>
      </c>
      <c r="G254" s="3"/>
    </row>
  </sheetData>
  <sheetProtection algorithmName="SHA-512" hashValue="tVYR01hqR7uaE6x+4OVg4tCdOSWy6ufNdIKdGbCaE8//jU1oFkma5y9XYIO4q5RZqjxK0iJEqD5Gs8qKSxb6/w==" saltValue="fhNLlxCqBtR32BE3Rmj6vw=="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2F73E-23A2-3C4F-8D3C-5EB25ABCE04F}">
  <dimension ref="A1:CG1665"/>
  <sheetViews>
    <sheetView workbookViewId="0">
      <pane ySplit="1" topLeftCell="A2" activePane="bottomLeft" state="frozen"/>
      <selection pane="bottomLeft" sqref="A1:T1665"/>
    </sheetView>
  </sheetViews>
  <sheetFormatPr defaultColWidth="8.83203125" defaultRowHeight="15.5"/>
  <cols>
    <col min="1" max="1" width="12.6640625" bestFit="1" customWidth="1"/>
    <col min="2" max="2" width="20.1640625" bestFit="1" customWidth="1"/>
    <col min="3" max="3" width="20.1640625" customWidth="1"/>
    <col min="4" max="4" width="21.83203125" bestFit="1" customWidth="1"/>
    <col min="5" max="5" width="19.33203125" bestFit="1" customWidth="1"/>
    <col min="6" max="6" width="24.33203125" bestFit="1" customWidth="1"/>
    <col min="7" max="7" width="16.1640625" style="359" bestFit="1" customWidth="1"/>
    <col min="8" max="8" width="16" style="359" bestFit="1" customWidth="1"/>
    <col min="9" max="9" width="16.1640625" style="359" bestFit="1" customWidth="1"/>
    <col min="10" max="10" width="16" style="359" bestFit="1" customWidth="1"/>
    <col min="11" max="11" width="16.1640625" style="359" bestFit="1" customWidth="1"/>
    <col min="12" max="12" width="16" style="359" bestFit="1" customWidth="1"/>
    <col min="13" max="13" width="16.1640625" style="359" bestFit="1" customWidth="1"/>
    <col min="14" max="14" width="16" style="359" bestFit="1" customWidth="1"/>
    <col min="15" max="15" width="16.1640625" style="359" bestFit="1" customWidth="1"/>
    <col min="16" max="16" width="16" style="359" bestFit="1" customWidth="1"/>
    <col min="17" max="17" width="16.1640625" style="359" bestFit="1" customWidth="1"/>
    <col min="18" max="18" width="16" style="359" bestFit="1" customWidth="1"/>
    <col min="19" max="19" width="16.1640625" style="359" bestFit="1" customWidth="1"/>
    <col min="20" max="20" width="16" style="359" bestFit="1" customWidth="1"/>
    <col min="32" max="34" width="11"/>
    <col min="35" max="35" width="14.33203125" customWidth="1"/>
    <col min="36" max="36" width="14.5" customWidth="1"/>
    <col min="37" max="37" width="21.5" customWidth="1"/>
    <col min="38" max="38" width="15.5" customWidth="1"/>
    <col min="39" max="39" width="23.5" customWidth="1"/>
    <col min="40" max="40" width="26.83203125" customWidth="1"/>
    <col min="41" max="52" width="11"/>
    <col min="53" max="53" width="15.6640625" customWidth="1"/>
    <col min="54" max="54" width="27" customWidth="1"/>
    <col min="55" max="61" width="11"/>
    <col min="62" max="62" width="23.83203125" customWidth="1"/>
    <col min="63" max="65" width="11"/>
    <col min="66" max="66" width="23.1640625" customWidth="1"/>
    <col min="67" max="67" width="26.1640625" customWidth="1"/>
    <col min="68" max="70" width="11"/>
    <col min="71" max="71" width="23.83203125" customWidth="1"/>
    <col min="72" max="72" width="20.33203125" customWidth="1"/>
    <col min="73" max="73" width="27.33203125" customWidth="1"/>
    <col min="74" max="74" width="24.1640625" customWidth="1"/>
    <col min="75" max="75" width="24.33203125" customWidth="1"/>
    <col min="76" max="79" width="11"/>
    <col min="80" max="80" width="22.5" customWidth="1"/>
    <col min="81" max="81" width="11"/>
    <col min="82" max="82" width="15.6640625" customWidth="1"/>
    <col min="83" max="83" width="16" customWidth="1"/>
  </cols>
  <sheetData>
    <row r="1" spans="1:85" ht="23" customHeight="1">
      <c r="A1" s="477" t="s">
        <v>543</v>
      </c>
      <c r="B1" s="477" t="s">
        <v>544</v>
      </c>
      <c r="C1" s="477" t="s">
        <v>1268</v>
      </c>
      <c r="D1" s="477" t="s">
        <v>545</v>
      </c>
      <c r="E1" s="477" t="s">
        <v>546</v>
      </c>
      <c r="F1" s="477" t="s">
        <v>547</v>
      </c>
      <c r="G1" s="477" t="s">
        <v>548</v>
      </c>
      <c r="H1" s="477" t="s">
        <v>549</v>
      </c>
      <c r="I1" s="477" t="s">
        <v>550</v>
      </c>
      <c r="J1" s="477" t="s">
        <v>551</v>
      </c>
      <c r="K1" s="477" t="s">
        <v>552</v>
      </c>
      <c r="L1" s="477" t="s">
        <v>553</v>
      </c>
      <c r="M1" s="477" t="s">
        <v>554</v>
      </c>
      <c r="N1" s="477" t="s">
        <v>555</v>
      </c>
      <c r="O1" s="477" t="s">
        <v>556</v>
      </c>
      <c r="P1" s="477" t="s">
        <v>557</v>
      </c>
      <c r="Q1" s="477" t="s">
        <v>558</v>
      </c>
      <c r="R1" s="477" t="s">
        <v>559</v>
      </c>
      <c r="S1" s="477" t="s">
        <v>560</v>
      </c>
      <c r="T1" s="477" t="s">
        <v>561</v>
      </c>
      <c r="AF1" s="9" t="s">
        <v>562</v>
      </c>
      <c r="AG1" s="10" t="s">
        <v>563</v>
      </c>
      <c r="AH1" s="10" t="s">
        <v>564</v>
      </c>
      <c r="AI1" s="10" t="s">
        <v>565</v>
      </c>
      <c r="AJ1" s="10" t="s">
        <v>566</v>
      </c>
      <c r="AK1" s="10" t="s">
        <v>567</v>
      </c>
      <c r="AL1" s="10" t="s">
        <v>568</v>
      </c>
      <c r="AM1" s="10" t="s">
        <v>569</v>
      </c>
      <c r="AN1" s="10" t="s">
        <v>570</v>
      </c>
      <c r="AO1" s="10" t="s">
        <v>571</v>
      </c>
      <c r="AP1" s="10" t="s">
        <v>572</v>
      </c>
      <c r="AQ1" s="10" t="s">
        <v>573</v>
      </c>
      <c r="AR1" s="10" t="s">
        <v>574</v>
      </c>
      <c r="AS1" s="10" t="s">
        <v>575</v>
      </c>
      <c r="AT1" s="10" t="s">
        <v>576</v>
      </c>
      <c r="AU1" s="10" t="s">
        <v>577</v>
      </c>
      <c r="AV1" s="10" t="s">
        <v>578</v>
      </c>
      <c r="AW1" s="10" t="s">
        <v>579</v>
      </c>
      <c r="AX1" s="10" t="s">
        <v>580</v>
      </c>
      <c r="AY1" s="10" t="s">
        <v>581</v>
      </c>
      <c r="AZ1" s="10" t="s">
        <v>582</v>
      </c>
      <c r="BA1" s="10" t="s">
        <v>583</v>
      </c>
      <c r="BB1" s="10" t="s">
        <v>584</v>
      </c>
      <c r="BC1" s="10" t="s">
        <v>585</v>
      </c>
      <c r="BD1" s="10" t="s">
        <v>586</v>
      </c>
      <c r="BE1" s="10" t="s">
        <v>587</v>
      </c>
      <c r="BF1" s="10" t="s">
        <v>519</v>
      </c>
      <c r="BG1" s="10" t="s">
        <v>588</v>
      </c>
      <c r="BH1" s="10" t="s">
        <v>589</v>
      </c>
      <c r="BI1" s="10" t="s">
        <v>590</v>
      </c>
      <c r="BJ1" s="10" t="s">
        <v>591</v>
      </c>
      <c r="BK1" s="10" t="s">
        <v>592</v>
      </c>
      <c r="BL1" s="10" t="s">
        <v>593</v>
      </c>
      <c r="BM1" s="10" t="s">
        <v>594</v>
      </c>
      <c r="BN1" s="10" t="s">
        <v>595</v>
      </c>
      <c r="BO1" s="10" t="s">
        <v>596</v>
      </c>
      <c r="BP1" s="10" t="s">
        <v>597</v>
      </c>
      <c r="BQ1" s="10" t="s">
        <v>598</v>
      </c>
      <c r="BR1" s="10" t="s">
        <v>599</v>
      </c>
      <c r="BS1" s="10" t="s">
        <v>600</v>
      </c>
      <c r="BT1" s="10" t="s">
        <v>601</v>
      </c>
      <c r="BU1" s="10" t="s">
        <v>602</v>
      </c>
      <c r="BV1" s="10" t="s">
        <v>603</v>
      </c>
      <c r="BW1" s="10" t="s">
        <v>604</v>
      </c>
      <c r="BX1" s="10" t="s">
        <v>605</v>
      </c>
      <c r="BY1" s="10" t="s">
        <v>606</v>
      </c>
      <c r="BZ1" s="10" t="s">
        <v>607</v>
      </c>
      <c r="CA1" s="10" t="s">
        <v>608</v>
      </c>
      <c r="CB1" s="10" t="s">
        <v>609</v>
      </c>
      <c r="CC1" s="10" t="s">
        <v>610</v>
      </c>
      <c r="CD1" s="10" t="s">
        <v>611</v>
      </c>
      <c r="CE1" s="10" t="s">
        <v>612</v>
      </c>
      <c r="CF1" s="10" t="s">
        <v>613</v>
      </c>
      <c r="CG1" s="10" t="s">
        <v>614</v>
      </c>
    </row>
    <row r="2" spans="1:85">
      <c r="A2" s="478">
        <v>1</v>
      </c>
      <c r="B2" s="478" t="s">
        <v>615</v>
      </c>
      <c r="C2" s="478"/>
      <c r="D2" s="478" t="s">
        <v>568</v>
      </c>
      <c r="E2" s="478" t="s">
        <v>616</v>
      </c>
      <c r="F2" s="478" t="s">
        <v>617</v>
      </c>
      <c r="G2" s="479">
        <v>113615.0045</v>
      </c>
      <c r="H2" s="479">
        <v>198826.2579</v>
      </c>
      <c r="I2" s="479">
        <v>147075.75640000001</v>
      </c>
      <c r="J2" s="479">
        <v>257382.57370000001</v>
      </c>
      <c r="K2" s="479">
        <v>176026.52059999999</v>
      </c>
      <c r="L2" s="479">
        <v>308046.41100000002</v>
      </c>
      <c r="M2" s="479">
        <v>209954.9486</v>
      </c>
      <c r="N2" s="479">
        <v>367421.16</v>
      </c>
      <c r="O2" s="479">
        <v>247469.97270000001</v>
      </c>
      <c r="P2" s="479">
        <v>433072.45209999999</v>
      </c>
      <c r="Q2" s="479">
        <v>271325.68910000002</v>
      </c>
      <c r="R2" s="479">
        <v>474819.95600000001</v>
      </c>
      <c r="S2" s="479">
        <v>293763.0306</v>
      </c>
      <c r="T2" s="479">
        <v>514085.30359999998</v>
      </c>
      <c r="AF2" s="5" t="s">
        <v>619</v>
      </c>
      <c r="AG2" s="5" t="s">
        <v>620</v>
      </c>
      <c r="AH2" s="5" t="s">
        <v>621</v>
      </c>
      <c r="AI2" s="5" t="s">
        <v>622</v>
      </c>
      <c r="AJ2" s="5" t="s">
        <v>623</v>
      </c>
      <c r="AK2" s="5" t="s">
        <v>624</v>
      </c>
      <c r="AL2" s="5" t="s">
        <v>616</v>
      </c>
      <c r="AM2" s="5" t="s">
        <v>625</v>
      </c>
      <c r="AN2" s="5" t="s">
        <v>611</v>
      </c>
      <c r="AO2" s="5" t="s">
        <v>626</v>
      </c>
      <c r="AP2" s="5" t="s">
        <v>627</v>
      </c>
      <c r="AQ2" s="5" t="s">
        <v>573</v>
      </c>
      <c r="AR2" s="5" t="s">
        <v>628</v>
      </c>
      <c r="AS2" s="5" t="s">
        <v>629</v>
      </c>
      <c r="AT2" s="5" t="s">
        <v>630</v>
      </c>
      <c r="AU2" s="5" t="s">
        <v>631</v>
      </c>
      <c r="AV2" s="5" t="s">
        <v>632</v>
      </c>
      <c r="AW2" s="5" t="s">
        <v>633</v>
      </c>
      <c r="AX2" s="5" t="s">
        <v>634</v>
      </c>
      <c r="AY2" s="5" t="s">
        <v>635</v>
      </c>
      <c r="AZ2" s="5" t="s">
        <v>636</v>
      </c>
      <c r="BA2" s="5" t="s">
        <v>637</v>
      </c>
      <c r="BB2" s="5" t="s">
        <v>638</v>
      </c>
      <c r="BC2" s="5" t="s">
        <v>639</v>
      </c>
      <c r="BD2" s="5" t="s">
        <v>640</v>
      </c>
      <c r="BE2" s="5" t="s">
        <v>641</v>
      </c>
      <c r="BF2" s="5" t="s">
        <v>642</v>
      </c>
      <c r="BG2" s="5" t="s">
        <v>643</v>
      </c>
      <c r="BH2" s="5" t="s">
        <v>644</v>
      </c>
      <c r="BI2" s="5" t="s">
        <v>645</v>
      </c>
      <c r="BJ2" s="5" t="s">
        <v>646</v>
      </c>
      <c r="BK2" s="5" t="s">
        <v>647</v>
      </c>
      <c r="BL2" s="5" t="s">
        <v>648</v>
      </c>
      <c r="BM2" s="5" t="s">
        <v>627</v>
      </c>
      <c r="BN2" s="5" t="s">
        <v>649</v>
      </c>
      <c r="BO2" s="5" t="s">
        <v>650</v>
      </c>
      <c r="BP2" s="5" t="s">
        <v>651</v>
      </c>
      <c r="BQ2" s="5" t="s">
        <v>652</v>
      </c>
      <c r="BR2" s="5" t="s">
        <v>653</v>
      </c>
      <c r="BS2" s="5" t="s">
        <v>654</v>
      </c>
      <c r="BT2" s="5" t="s">
        <v>655</v>
      </c>
      <c r="BU2" s="5" t="s">
        <v>656</v>
      </c>
      <c r="BV2" s="5" t="s">
        <v>657</v>
      </c>
      <c r="BW2" s="5" t="s">
        <v>618</v>
      </c>
      <c r="BX2" s="5" t="s">
        <v>658</v>
      </c>
      <c r="BY2" s="5" t="s">
        <v>659</v>
      </c>
      <c r="BZ2" s="5" t="s">
        <v>660</v>
      </c>
      <c r="CA2" s="5" t="s">
        <v>661</v>
      </c>
      <c r="CB2" s="5" t="s">
        <v>662</v>
      </c>
      <c r="CC2" s="5" t="s">
        <v>635</v>
      </c>
      <c r="CD2" s="5" t="s">
        <v>663</v>
      </c>
      <c r="CE2" s="5" t="s">
        <v>664</v>
      </c>
      <c r="CF2" s="5" t="s">
        <v>665</v>
      </c>
      <c r="CG2" s="5" t="s">
        <v>666</v>
      </c>
    </row>
    <row r="3" spans="1:85">
      <c r="A3" s="478">
        <v>1</v>
      </c>
      <c r="B3" s="478" t="s">
        <v>615</v>
      </c>
      <c r="C3" s="478"/>
      <c r="D3" s="478" t="s">
        <v>568</v>
      </c>
      <c r="E3" s="478" t="s">
        <v>616</v>
      </c>
      <c r="F3" s="478" t="s">
        <v>667</v>
      </c>
      <c r="G3" s="479">
        <v>97333.283500000005</v>
      </c>
      <c r="H3" s="479">
        <v>170333.24619999999</v>
      </c>
      <c r="I3" s="479">
        <v>127224.28720000001</v>
      </c>
      <c r="J3" s="479">
        <v>222642.50270000001</v>
      </c>
      <c r="K3" s="479">
        <v>154286.98329999999</v>
      </c>
      <c r="L3" s="479">
        <v>270002.22070000001</v>
      </c>
      <c r="M3" s="479">
        <v>188539.98730000001</v>
      </c>
      <c r="N3" s="479">
        <v>329944.97779999999</v>
      </c>
      <c r="O3" s="479">
        <v>223545.7213</v>
      </c>
      <c r="P3" s="479">
        <v>391205.01209999999</v>
      </c>
      <c r="Q3" s="479">
        <v>246230.7297</v>
      </c>
      <c r="R3" s="479">
        <v>430903.777</v>
      </c>
      <c r="S3" s="479">
        <v>267307.73300000001</v>
      </c>
      <c r="T3" s="479">
        <v>467788.53289999999</v>
      </c>
      <c r="AF3" s="5" t="s">
        <v>668</v>
      </c>
      <c r="AG3" s="5" t="s">
        <v>669</v>
      </c>
      <c r="AH3" s="5" t="s">
        <v>670</v>
      </c>
      <c r="AI3" s="5" t="s">
        <v>671</v>
      </c>
      <c r="AJ3" s="5" t="s">
        <v>672</v>
      </c>
      <c r="AK3" s="5" t="s">
        <v>673</v>
      </c>
      <c r="AL3" s="5" t="s">
        <v>674</v>
      </c>
      <c r="AM3" s="5" t="s">
        <v>675</v>
      </c>
      <c r="AN3" s="5"/>
      <c r="AO3" s="5" t="s">
        <v>676</v>
      </c>
      <c r="AP3" s="5" t="s">
        <v>677</v>
      </c>
      <c r="AR3" s="5"/>
      <c r="AS3" s="5" t="s">
        <v>678</v>
      </c>
      <c r="AT3" s="5" t="s">
        <v>679</v>
      </c>
      <c r="AU3" s="5" t="s">
        <v>630</v>
      </c>
      <c r="AV3" s="5" t="s">
        <v>680</v>
      </c>
      <c r="AW3" s="5" t="s">
        <v>681</v>
      </c>
      <c r="AX3" s="5" t="s">
        <v>682</v>
      </c>
      <c r="AY3" s="5" t="s">
        <v>683</v>
      </c>
      <c r="AZ3" s="5" t="s">
        <v>684</v>
      </c>
      <c r="BA3" s="5" t="s">
        <v>685</v>
      </c>
      <c r="BB3" s="5" t="s">
        <v>686</v>
      </c>
      <c r="BC3" s="5" t="s">
        <v>687</v>
      </c>
      <c r="BD3" s="5" t="s">
        <v>688</v>
      </c>
      <c r="BE3" s="5" t="s">
        <v>689</v>
      </c>
      <c r="BF3" s="5" t="s">
        <v>690</v>
      </c>
      <c r="BG3" s="5" t="s">
        <v>691</v>
      </c>
      <c r="BH3" s="5" t="s">
        <v>692</v>
      </c>
      <c r="BI3" s="5" t="s">
        <v>693</v>
      </c>
      <c r="BJ3" s="5" t="s">
        <v>694</v>
      </c>
      <c r="BK3" s="5" t="s">
        <v>695</v>
      </c>
      <c r="BL3" s="5" t="s">
        <v>696</v>
      </c>
      <c r="BM3" s="5" t="s">
        <v>697</v>
      </c>
      <c r="BN3" s="5" t="s">
        <v>698</v>
      </c>
      <c r="BO3" s="5" t="s">
        <v>699</v>
      </c>
      <c r="BP3" s="5" t="s">
        <v>700</v>
      </c>
      <c r="BQ3" s="5" t="s">
        <v>701</v>
      </c>
      <c r="BR3" s="5" t="s">
        <v>702</v>
      </c>
      <c r="BS3" s="5" t="s">
        <v>703</v>
      </c>
      <c r="BT3" s="5"/>
      <c r="BU3" s="5" t="s">
        <v>704</v>
      </c>
      <c r="BV3" s="5" t="s">
        <v>690</v>
      </c>
      <c r="BW3" s="5" t="s">
        <v>705</v>
      </c>
      <c r="BX3" s="5" t="s">
        <v>690</v>
      </c>
      <c r="BY3" s="5" t="s">
        <v>706</v>
      </c>
      <c r="BZ3" s="5" t="s">
        <v>707</v>
      </c>
      <c r="CA3" s="5" t="s">
        <v>632</v>
      </c>
      <c r="CB3" s="5" t="s">
        <v>708</v>
      </c>
      <c r="CC3" s="5" t="s">
        <v>709</v>
      </c>
      <c r="CD3" s="5" t="s">
        <v>710</v>
      </c>
      <c r="CE3" s="5" t="s">
        <v>711</v>
      </c>
      <c r="CF3" s="5" t="s">
        <v>712</v>
      </c>
      <c r="CG3" s="5" t="s">
        <v>713</v>
      </c>
    </row>
    <row r="4" spans="1:85">
      <c r="A4" s="478">
        <v>1</v>
      </c>
      <c r="B4" s="478" t="s">
        <v>615</v>
      </c>
      <c r="C4" s="478"/>
      <c r="D4" s="478" t="s">
        <v>568</v>
      </c>
      <c r="E4" s="478" t="s">
        <v>616</v>
      </c>
      <c r="F4" s="478" t="s">
        <v>714</v>
      </c>
      <c r="G4" s="479">
        <v>86776.830700000006</v>
      </c>
      <c r="H4" s="479">
        <v>151859.45379999999</v>
      </c>
      <c r="I4" s="479">
        <v>118133.02280000001</v>
      </c>
      <c r="J4" s="479">
        <v>206732.79</v>
      </c>
      <c r="K4" s="479">
        <v>149376.90700000001</v>
      </c>
      <c r="L4" s="479">
        <v>261409.5871</v>
      </c>
      <c r="M4" s="479">
        <v>196629.0491</v>
      </c>
      <c r="N4" s="479">
        <v>344100.83590000001</v>
      </c>
      <c r="O4" s="479">
        <v>243404.91130000001</v>
      </c>
      <c r="P4" s="479">
        <v>425958.59470000002</v>
      </c>
      <c r="Q4" s="479">
        <v>274059.61930000002</v>
      </c>
      <c r="R4" s="479">
        <v>479604.33380000002</v>
      </c>
      <c r="S4" s="479">
        <v>304290.96730000002</v>
      </c>
      <c r="T4" s="479">
        <v>532509.19279999996</v>
      </c>
      <c r="AF4" s="5" t="s">
        <v>715</v>
      </c>
      <c r="AG4" s="5" t="s">
        <v>716</v>
      </c>
      <c r="AH4" s="5" t="s">
        <v>717</v>
      </c>
      <c r="AI4" s="5" t="s">
        <v>718</v>
      </c>
      <c r="AJ4" s="5" t="s">
        <v>719</v>
      </c>
      <c r="AK4" s="5" t="s">
        <v>720</v>
      </c>
      <c r="AL4" s="5" t="s">
        <v>721</v>
      </c>
      <c r="AM4" s="5"/>
      <c r="AO4" s="5" t="s">
        <v>722</v>
      </c>
      <c r="AP4" s="5" t="s">
        <v>723</v>
      </c>
      <c r="AS4" s="5" t="s">
        <v>724</v>
      </c>
      <c r="AT4" s="5" t="s">
        <v>725</v>
      </c>
      <c r="AU4" s="5" t="s">
        <v>689</v>
      </c>
      <c r="AV4" s="5" t="s">
        <v>726</v>
      </c>
      <c r="AW4" s="5" t="s">
        <v>727</v>
      </c>
      <c r="AX4" s="5" t="s">
        <v>728</v>
      </c>
      <c r="AY4" s="5" t="s">
        <v>729</v>
      </c>
      <c r="AZ4" s="5" t="s">
        <v>730</v>
      </c>
      <c r="BA4" s="5" t="s">
        <v>731</v>
      </c>
      <c r="BB4" s="5" t="s">
        <v>732</v>
      </c>
      <c r="BC4" s="5" t="s">
        <v>733</v>
      </c>
      <c r="BD4" s="5" t="s">
        <v>734</v>
      </c>
      <c r="BE4" s="5" t="s">
        <v>735</v>
      </c>
      <c r="BF4" s="5" t="s">
        <v>736</v>
      </c>
      <c r="BG4" s="5" t="s">
        <v>737</v>
      </c>
      <c r="BH4" s="5" t="s">
        <v>738</v>
      </c>
      <c r="BI4" s="5" t="s">
        <v>739</v>
      </c>
      <c r="BJ4" s="5" t="s">
        <v>740</v>
      </c>
      <c r="BK4" s="5" t="s">
        <v>741</v>
      </c>
      <c r="BL4" s="5" t="s">
        <v>742</v>
      </c>
      <c r="BM4" s="5" t="s">
        <v>743</v>
      </c>
      <c r="BN4" s="5" t="s">
        <v>744</v>
      </c>
      <c r="BO4" s="5" t="s">
        <v>745</v>
      </c>
      <c r="BP4" s="5" t="s">
        <v>746</v>
      </c>
      <c r="BQ4" s="5" t="s">
        <v>747</v>
      </c>
      <c r="BR4" s="5" t="s">
        <v>748</v>
      </c>
      <c r="BS4" s="5" t="s">
        <v>749</v>
      </c>
      <c r="BU4" s="5"/>
      <c r="BV4" s="5" t="s">
        <v>750</v>
      </c>
      <c r="BW4" s="5" t="s">
        <v>751</v>
      </c>
      <c r="BX4" s="5" t="s">
        <v>752</v>
      </c>
      <c r="BY4" s="5" t="s">
        <v>753</v>
      </c>
      <c r="BZ4" s="5" t="s">
        <v>754</v>
      </c>
      <c r="CA4" s="5" t="s">
        <v>755</v>
      </c>
      <c r="CB4" s="5" t="s">
        <v>756</v>
      </c>
      <c r="CC4" s="5" t="s">
        <v>757</v>
      </c>
      <c r="CD4" s="5" t="s">
        <v>758</v>
      </c>
      <c r="CE4" s="5" t="s">
        <v>657</v>
      </c>
      <c r="CF4" s="5" t="s">
        <v>759</v>
      </c>
      <c r="CG4" s="5" t="s">
        <v>760</v>
      </c>
    </row>
    <row r="5" spans="1:85">
      <c r="A5" s="478">
        <v>1</v>
      </c>
      <c r="B5" s="478" t="s">
        <v>615</v>
      </c>
      <c r="C5" s="478"/>
      <c r="D5" s="478" t="s">
        <v>568</v>
      </c>
      <c r="E5" s="478" t="s">
        <v>616</v>
      </c>
      <c r="F5" s="478" t="s">
        <v>521</v>
      </c>
      <c r="G5" s="479">
        <v>96830.446899999995</v>
      </c>
      <c r="H5" s="479">
        <v>154928.71739999999</v>
      </c>
      <c r="I5" s="479">
        <v>135562.6257</v>
      </c>
      <c r="J5" s="479">
        <v>216900.20439999999</v>
      </c>
      <c r="K5" s="479">
        <v>174294.8045</v>
      </c>
      <c r="L5" s="479">
        <v>278871.69130000001</v>
      </c>
      <c r="M5" s="479">
        <v>232393.07260000001</v>
      </c>
      <c r="N5" s="479">
        <v>371828.92180000001</v>
      </c>
      <c r="O5" s="479">
        <v>290491.34080000001</v>
      </c>
      <c r="P5" s="479">
        <v>464786.15210000001</v>
      </c>
      <c r="Q5" s="479">
        <v>329223.5196</v>
      </c>
      <c r="R5" s="479">
        <v>526757.63910000003</v>
      </c>
      <c r="S5" s="479">
        <v>367955.69839999999</v>
      </c>
      <c r="T5" s="479">
        <v>588729.12620000006</v>
      </c>
      <c r="AF5" s="5" t="s">
        <v>761</v>
      </c>
      <c r="AG5" s="5" t="s">
        <v>762</v>
      </c>
      <c r="AH5" s="5" t="s">
        <v>763</v>
      </c>
      <c r="AI5" s="5" t="s">
        <v>764</v>
      </c>
      <c r="AJ5" s="5" t="s">
        <v>765</v>
      </c>
      <c r="AK5" s="5" t="s">
        <v>766</v>
      </c>
      <c r="AL5" s="5" t="s">
        <v>767</v>
      </c>
      <c r="AO5" s="5" t="s">
        <v>768</v>
      </c>
      <c r="AP5" s="5" t="s">
        <v>636</v>
      </c>
      <c r="AS5" s="5" t="s">
        <v>730</v>
      </c>
      <c r="AT5" s="5" t="s">
        <v>769</v>
      </c>
      <c r="AU5" s="5" t="s">
        <v>770</v>
      </c>
      <c r="AV5" s="5" t="s">
        <v>771</v>
      </c>
      <c r="AW5" s="5" t="s">
        <v>520</v>
      </c>
      <c r="AX5" s="5" t="s">
        <v>772</v>
      </c>
      <c r="AY5" s="5" t="s">
        <v>773</v>
      </c>
      <c r="AZ5" s="5" t="s">
        <v>774</v>
      </c>
      <c r="BA5" s="5" t="s">
        <v>775</v>
      </c>
      <c r="BB5" s="5" t="s">
        <v>776</v>
      </c>
      <c r="BC5" s="5" t="s">
        <v>777</v>
      </c>
      <c r="BD5" s="5" t="s">
        <v>778</v>
      </c>
      <c r="BE5" s="5" t="s">
        <v>752</v>
      </c>
      <c r="BF5" s="5" t="s">
        <v>779</v>
      </c>
      <c r="BG5" s="5" t="s">
        <v>780</v>
      </c>
      <c r="BH5" s="5" t="s">
        <v>781</v>
      </c>
      <c r="BI5" s="5" t="s">
        <v>782</v>
      </c>
      <c r="BJ5" s="5" t="s">
        <v>783</v>
      </c>
      <c r="BK5" s="5" t="s">
        <v>784</v>
      </c>
      <c r="BL5" s="5" t="s">
        <v>785</v>
      </c>
      <c r="BM5" s="5" t="s">
        <v>786</v>
      </c>
      <c r="BN5" s="5" t="s">
        <v>622</v>
      </c>
      <c r="BO5" s="5" t="s">
        <v>787</v>
      </c>
      <c r="BP5" s="5" t="s">
        <v>788</v>
      </c>
      <c r="BQ5" s="5" t="s">
        <v>789</v>
      </c>
      <c r="BR5" s="5" t="s">
        <v>790</v>
      </c>
      <c r="BS5" s="5" t="s">
        <v>791</v>
      </c>
      <c r="BV5" s="5" t="s">
        <v>735</v>
      </c>
      <c r="BW5" s="5" t="s">
        <v>792</v>
      </c>
      <c r="BX5" s="5" t="s">
        <v>793</v>
      </c>
      <c r="BY5" s="5" t="s">
        <v>794</v>
      </c>
      <c r="BZ5" s="5" t="s">
        <v>795</v>
      </c>
      <c r="CA5" s="5" t="s">
        <v>796</v>
      </c>
      <c r="CB5" s="5" t="s">
        <v>795</v>
      </c>
      <c r="CC5" s="5" t="s">
        <v>797</v>
      </c>
      <c r="CD5" s="5" t="s">
        <v>798</v>
      </c>
      <c r="CE5" s="5" t="s">
        <v>799</v>
      </c>
      <c r="CF5" s="5" t="s">
        <v>800</v>
      </c>
      <c r="CG5" s="5" t="s">
        <v>801</v>
      </c>
    </row>
    <row r="6" spans="1:85">
      <c r="A6" s="478">
        <v>1</v>
      </c>
      <c r="B6" s="478" t="s">
        <v>615</v>
      </c>
      <c r="C6" s="478"/>
      <c r="D6" s="478" t="s">
        <v>568</v>
      </c>
      <c r="E6" s="478" t="s">
        <v>674</v>
      </c>
      <c r="F6" s="478" t="s">
        <v>617</v>
      </c>
      <c r="G6" s="479">
        <v>112118.9014</v>
      </c>
      <c r="H6" s="479">
        <v>196208.07750000001</v>
      </c>
      <c r="I6" s="479">
        <v>145155.95439999999</v>
      </c>
      <c r="J6" s="479">
        <v>254022.92009999999</v>
      </c>
      <c r="K6" s="479">
        <v>173740.35</v>
      </c>
      <c r="L6" s="479">
        <v>304045.61239999998</v>
      </c>
      <c r="M6" s="479">
        <v>207245.62109999999</v>
      </c>
      <c r="N6" s="479">
        <v>362679.837</v>
      </c>
      <c r="O6" s="479">
        <v>244293.02059999999</v>
      </c>
      <c r="P6" s="479">
        <v>427512.78610000003</v>
      </c>
      <c r="Q6" s="479">
        <v>267851.26309999998</v>
      </c>
      <c r="R6" s="479">
        <v>468739.71039999998</v>
      </c>
      <c r="S6" s="479">
        <v>290015.41330000001</v>
      </c>
      <c r="T6" s="479">
        <v>507526.97340000002</v>
      </c>
      <c r="AF6" s="5" t="s">
        <v>802</v>
      </c>
      <c r="AG6" s="5"/>
      <c r="AH6" s="5" t="s">
        <v>803</v>
      </c>
      <c r="AI6" s="5" t="s">
        <v>804</v>
      </c>
      <c r="AJ6" s="5" t="s">
        <v>805</v>
      </c>
      <c r="AK6" s="5" t="s">
        <v>806</v>
      </c>
      <c r="AL6" s="5" t="s">
        <v>807</v>
      </c>
      <c r="AO6" s="5" t="s">
        <v>808</v>
      </c>
      <c r="AP6" s="5" t="s">
        <v>689</v>
      </c>
      <c r="AS6" s="5" t="s">
        <v>809</v>
      </c>
      <c r="AT6" s="5" t="s">
        <v>810</v>
      </c>
      <c r="AU6" s="5" t="s">
        <v>811</v>
      </c>
      <c r="AV6" s="5" t="s">
        <v>812</v>
      </c>
      <c r="AW6" s="5" t="s">
        <v>813</v>
      </c>
      <c r="AX6" s="5" t="s">
        <v>814</v>
      </c>
      <c r="AY6" s="5" t="s">
        <v>815</v>
      </c>
      <c r="AZ6" s="5" t="s">
        <v>816</v>
      </c>
      <c r="BA6" s="5"/>
      <c r="BB6" s="5" t="s">
        <v>817</v>
      </c>
      <c r="BC6" s="5" t="s">
        <v>818</v>
      </c>
      <c r="BD6" s="5" t="s">
        <v>819</v>
      </c>
      <c r="BE6" s="5" t="s">
        <v>820</v>
      </c>
      <c r="BF6" s="5" t="s">
        <v>520</v>
      </c>
      <c r="BG6" s="5" t="s">
        <v>821</v>
      </c>
      <c r="BH6" s="5" t="s">
        <v>822</v>
      </c>
      <c r="BI6" s="5"/>
      <c r="BJ6" s="5" t="s">
        <v>823</v>
      </c>
      <c r="BK6" s="5" t="s">
        <v>824</v>
      </c>
      <c r="BL6" s="5" t="s">
        <v>825</v>
      </c>
      <c r="BM6" s="5" t="s">
        <v>826</v>
      </c>
      <c r="BN6" s="5" t="s">
        <v>827</v>
      </c>
      <c r="BO6" s="5" t="s">
        <v>828</v>
      </c>
      <c r="BP6" s="5" t="s">
        <v>689</v>
      </c>
      <c r="BQ6" s="5" t="s">
        <v>829</v>
      </c>
      <c r="BR6" s="5" t="s">
        <v>830</v>
      </c>
      <c r="BS6" s="5" t="s">
        <v>831</v>
      </c>
      <c r="BV6" s="5" t="s">
        <v>832</v>
      </c>
      <c r="BW6" s="5" t="s">
        <v>833</v>
      </c>
      <c r="BX6" s="5" t="s">
        <v>834</v>
      </c>
      <c r="BY6" s="5" t="s">
        <v>835</v>
      </c>
      <c r="BZ6" s="5" t="s">
        <v>795</v>
      </c>
      <c r="CA6" s="5"/>
      <c r="CB6" s="5" t="s">
        <v>795</v>
      </c>
      <c r="CC6" s="5" t="s">
        <v>836</v>
      </c>
      <c r="CD6" s="5" t="s">
        <v>837</v>
      </c>
      <c r="CE6" s="5" t="s">
        <v>838</v>
      </c>
      <c r="CF6" s="5" t="s">
        <v>839</v>
      </c>
      <c r="CG6" s="5" t="s">
        <v>795</v>
      </c>
    </row>
    <row r="7" spans="1:85">
      <c r="A7" s="478">
        <v>1</v>
      </c>
      <c r="B7" s="478" t="s">
        <v>615</v>
      </c>
      <c r="C7" s="478"/>
      <c r="D7" s="478" t="s">
        <v>568</v>
      </c>
      <c r="E7" s="478" t="s">
        <v>674</v>
      </c>
      <c r="F7" s="478" t="s">
        <v>667</v>
      </c>
      <c r="G7" s="479">
        <v>95972.861399999994</v>
      </c>
      <c r="H7" s="479">
        <v>167952.5074</v>
      </c>
      <c r="I7" s="479">
        <v>125469.9139</v>
      </c>
      <c r="J7" s="479">
        <v>219572.34940000001</v>
      </c>
      <c r="K7" s="479">
        <v>152181.97529999999</v>
      </c>
      <c r="L7" s="479">
        <v>266318.45679999999</v>
      </c>
      <c r="M7" s="479">
        <v>186009.1177</v>
      </c>
      <c r="N7" s="479">
        <v>325515.95600000001</v>
      </c>
      <c r="O7" s="479">
        <v>220568.1378</v>
      </c>
      <c r="P7" s="479">
        <v>385994.24109999998</v>
      </c>
      <c r="Q7" s="479">
        <v>242965.42800000001</v>
      </c>
      <c r="R7" s="479">
        <v>425189.49900000001</v>
      </c>
      <c r="S7" s="479">
        <v>263780.57630000002</v>
      </c>
      <c r="T7" s="479">
        <v>461616.00870000001</v>
      </c>
      <c r="AF7" s="5" t="s">
        <v>840</v>
      </c>
      <c r="AH7" s="5"/>
      <c r="AI7" s="5" t="s">
        <v>841</v>
      </c>
      <c r="AJ7" s="5" t="s">
        <v>842</v>
      </c>
      <c r="AK7" s="5" t="s">
        <v>843</v>
      </c>
      <c r="AL7" s="5" t="s">
        <v>844</v>
      </c>
      <c r="AO7" s="5" t="s">
        <v>845</v>
      </c>
      <c r="AP7" s="5" t="s">
        <v>846</v>
      </c>
      <c r="AS7" s="5" t="s">
        <v>847</v>
      </c>
      <c r="AT7" s="5" t="s">
        <v>848</v>
      </c>
      <c r="AU7" s="5" t="s">
        <v>849</v>
      </c>
      <c r="AV7" s="5" t="s">
        <v>850</v>
      </c>
      <c r="AW7" s="5" t="s">
        <v>851</v>
      </c>
      <c r="AX7" s="5" t="s">
        <v>852</v>
      </c>
      <c r="AY7" s="5" t="s">
        <v>853</v>
      </c>
      <c r="AZ7" s="5"/>
      <c r="BB7" s="5" t="s">
        <v>854</v>
      </c>
      <c r="BC7" s="5" t="s">
        <v>855</v>
      </c>
      <c r="BD7" s="5" t="s">
        <v>856</v>
      </c>
      <c r="BE7" s="5" t="s">
        <v>857</v>
      </c>
      <c r="BF7" s="5" t="s">
        <v>858</v>
      </c>
      <c r="BG7" s="5"/>
      <c r="BH7" s="5"/>
      <c r="BJ7" s="5" t="s">
        <v>859</v>
      </c>
      <c r="BK7" s="5" t="s">
        <v>860</v>
      </c>
      <c r="BL7" s="5" t="s">
        <v>861</v>
      </c>
      <c r="BM7" s="5" t="s">
        <v>862</v>
      </c>
      <c r="BN7" s="5" t="s">
        <v>863</v>
      </c>
      <c r="BO7" s="5" t="s">
        <v>864</v>
      </c>
      <c r="BP7" s="5" t="s">
        <v>865</v>
      </c>
      <c r="BQ7" s="5"/>
      <c r="BR7" s="5" t="s">
        <v>774</v>
      </c>
      <c r="BS7" s="5" t="s">
        <v>866</v>
      </c>
      <c r="BV7" s="5" t="s">
        <v>867</v>
      </c>
      <c r="BW7" s="5" t="s">
        <v>868</v>
      </c>
      <c r="BX7" s="5" t="s">
        <v>869</v>
      </c>
      <c r="BY7" s="5" t="s">
        <v>870</v>
      </c>
      <c r="BZ7" s="5" t="s">
        <v>795</v>
      </c>
      <c r="CA7" s="5" t="s">
        <v>795</v>
      </c>
      <c r="CB7" s="5" t="s">
        <v>795</v>
      </c>
      <c r="CC7" s="5" t="s">
        <v>871</v>
      </c>
      <c r="CD7" s="5" t="s">
        <v>872</v>
      </c>
      <c r="CE7" s="5" t="s">
        <v>873</v>
      </c>
      <c r="CF7" s="5" t="s">
        <v>874</v>
      </c>
      <c r="CG7" s="5" t="s">
        <v>795</v>
      </c>
    </row>
    <row r="8" spans="1:85">
      <c r="A8" s="478">
        <v>1</v>
      </c>
      <c r="B8" s="478" t="s">
        <v>615</v>
      </c>
      <c r="C8" s="478"/>
      <c r="D8" s="478" t="s">
        <v>568</v>
      </c>
      <c r="E8" s="478" t="s">
        <v>674</v>
      </c>
      <c r="F8" s="478" t="s">
        <v>714</v>
      </c>
      <c r="G8" s="479">
        <v>85509.435200000007</v>
      </c>
      <c r="H8" s="479">
        <v>149641.5117</v>
      </c>
      <c r="I8" s="479">
        <v>116386.62360000001</v>
      </c>
      <c r="J8" s="479">
        <v>203676.5913</v>
      </c>
      <c r="K8" s="479">
        <v>147152.43979999999</v>
      </c>
      <c r="L8" s="479">
        <v>257516.7697</v>
      </c>
      <c r="M8" s="479">
        <v>193684.26089999999</v>
      </c>
      <c r="N8" s="479">
        <v>338947.45669999998</v>
      </c>
      <c r="O8" s="479">
        <v>239743.77110000001</v>
      </c>
      <c r="P8" s="479">
        <v>419551.5993</v>
      </c>
      <c r="Q8" s="479">
        <v>269925.321</v>
      </c>
      <c r="R8" s="479">
        <v>472369.31180000002</v>
      </c>
      <c r="S8" s="479">
        <v>299687.03899999999</v>
      </c>
      <c r="T8" s="479">
        <v>524452.31830000004</v>
      </c>
      <c r="AF8" s="5" t="s">
        <v>875</v>
      </c>
      <c r="AI8" s="5" t="s">
        <v>876</v>
      </c>
      <c r="AJ8" s="5" t="s">
        <v>877</v>
      </c>
      <c r="AK8" s="5" t="s">
        <v>878</v>
      </c>
      <c r="AL8" s="5" t="s">
        <v>879</v>
      </c>
      <c r="AO8" s="5" t="s">
        <v>880</v>
      </c>
      <c r="AP8" s="5" t="s">
        <v>881</v>
      </c>
      <c r="AS8" s="5"/>
      <c r="AT8" s="5" t="s">
        <v>882</v>
      </c>
      <c r="AU8" s="5" t="s">
        <v>883</v>
      </c>
      <c r="AV8" s="5" t="s">
        <v>884</v>
      </c>
      <c r="AW8" s="5" t="s">
        <v>885</v>
      </c>
      <c r="AX8" s="5" t="s">
        <v>886</v>
      </c>
      <c r="AY8" s="5" t="s">
        <v>887</v>
      </c>
      <c r="BB8" s="5" t="s">
        <v>888</v>
      </c>
      <c r="BC8" s="5" t="s">
        <v>752</v>
      </c>
      <c r="BD8" s="5" t="s">
        <v>889</v>
      </c>
      <c r="BE8" s="5" t="s">
        <v>890</v>
      </c>
      <c r="BF8" s="5" t="s">
        <v>854</v>
      </c>
      <c r="BJ8" s="5"/>
      <c r="BK8" s="5" t="s">
        <v>891</v>
      </c>
      <c r="BL8" s="5" t="s">
        <v>892</v>
      </c>
      <c r="BM8" s="5" t="s">
        <v>787</v>
      </c>
      <c r="BN8" s="5" t="s">
        <v>893</v>
      </c>
      <c r="BO8" s="5"/>
      <c r="BP8" s="5" t="s">
        <v>894</v>
      </c>
      <c r="BR8" s="5" t="s">
        <v>895</v>
      </c>
      <c r="BS8" s="5" t="s">
        <v>896</v>
      </c>
      <c r="BV8" s="5"/>
      <c r="BW8" s="5"/>
      <c r="BX8" s="5" t="s">
        <v>897</v>
      </c>
      <c r="BY8" s="5" t="s">
        <v>898</v>
      </c>
      <c r="BZ8" s="5" t="s">
        <v>795</v>
      </c>
      <c r="CA8" s="5" t="s">
        <v>795</v>
      </c>
      <c r="CB8" s="5" t="s">
        <v>795</v>
      </c>
      <c r="CC8" s="5" t="s">
        <v>738</v>
      </c>
      <c r="CD8" s="5" t="s">
        <v>899</v>
      </c>
      <c r="CE8" s="5" t="s">
        <v>900</v>
      </c>
      <c r="CF8" s="5" t="s">
        <v>901</v>
      </c>
      <c r="CG8" s="5" t="s">
        <v>795</v>
      </c>
    </row>
    <row r="9" spans="1:85">
      <c r="A9" s="478">
        <v>1</v>
      </c>
      <c r="B9" s="478" t="s">
        <v>615</v>
      </c>
      <c r="C9" s="478"/>
      <c r="D9" s="478" t="s">
        <v>568</v>
      </c>
      <c r="E9" s="478" t="s">
        <v>674</v>
      </c>
      <c r="F9" s="478" t="s">
        <v>521</v>
      </c>
      <c r="G9" s="479">
        <v>95551.160600000003</v>
      </c>
      <c r="H9" s="479">
        <v>152881.85930000001</v>
      </c>
      <c r="I9" s="479">
        <v>133771.62479999999</v>
      </c>
      <c r="J9" s="479">
        <v>214034.6029</v>
      </c>
      <c r="K9" s="479">
        <v>171992.08910000001</v>
      </c>
      <c r="L9" s="479">
        <v>275187.34659999999</v>
      </c>
      <c r="M9" s="479">
        <v>229322.78539999999</v>
      </c>
      <c r="N9" s="479">
        <v>366916.4621</v>
      </c>
      <c r="O9" s="479">
        <v>286653.4817</v>
      </c>
      <c r="P9" s="479">
        <v>458645.57760000002</v>
      </c>
      <c r="Q9" s="479">
        <v>324873.946</v>
      </c>
      <c r="R9" s="479">
        <v>519798.32130000001</v>
      </c>
      <c r="S9" s="479">
        <v>363094.41019999998</v>
      </c>
      <c r="T9" s="479">
        <v>580951.06499999994</v>
      </c>
      <c r="AF9" s="5" t="s">
        <v>902</v>
      </c>
      <c r="AI9" s="5"/>
      <c r="AJ9" s="5" t="s">
        <v>903</v>
      </c>
      <c r="AK9" s="5" t="s">
        <v>904</v>
      </c>
      <c r="AL9" s="5" t="s">
        <v>905</v>
      </c>
      <c r="AO9" s="5" t="s">
        <v>906</v>
      </c>
      <c r="AP9" s="5" t="s">
        <v>907</v>
      </c>
      <c r="AT9" s="5" t="s">
        <v>908</v>
      </c>
      <c r="AU9" s="5" t="s">
        <v>909</v>
      </c>
      <c r="AV9" s="5" t="s">
        <v>910</v>
      </c>
      <c r="AW9" s="5" t="s">
        <v>911</v>
      </c>
      <c r="AX9" s="5" t="s">
        <v>912</v>
      </c>
      <c r="AY9" s="5"/>
      <c r="BB9" s="5"/>
      <c r="BC9" s="5" t="s">
        <v>913</v>
      </c>
      <c r="BD9" s="5"/>
      <c r="BE9" s="5"/>
      <c r="BF9" s="5" t="s">
        <v>914</v>
      </c>
      <c r="BK9" s="5" t="s">
        <v>915</v>
      </c>
      <c r="BL9" s="5"/>
      <c r="BM9" s="5" t="s">
        <v>916</v>
      </c>
      <c r="BN9" s="5" t="s">
        <v>917</v>
      </c>
      <c r="BP9" s="5" t="s">
        <v>918</v>
      </c>
      <c r="BR9" s="5"/>
      <c r="BS9" s="5" t="s">
        <v>919</v>
      </c>
      <c r="BX9" s="5" t="s">
        <v>795</v>
      </c>
      <c r="BY9" s="5" t="s">
        <v>920</v>
      </c>
      <c r="BZ9" s="5" t="s">
        <v>795</v>
      </c>
      <c r="CA9" s="5" t="s">
        <v>795</v>
      </c>
      <c r="CB9" s="5" t="s">
        <v>795</v>
      </c>
      <c r="CC9" s="5" t="s">
        <v>921</v>
      </c>
      <c r="CD9" s="5" t="s">
        <v>922</v>
      </c>
      <c r="CE9" s="5" t="s">
        <v>923</v>
      </c>
      <c r="CF9" s="5" t="s">
        <v>924</v>
      </c>
      <c r="CG9" s="5" t="s">
        <v>795</v>
      </c>
    </row>
    <row r="10" spans="1:85">
      <c r="A10" s="478">
        <v>1</v>
      </c>
      <c r="B10" s="478" t="s">
        <v>615</v>
      </c>
      <c r="C10" s="478"/>
      <c r="D10" s="478" t="s">
        <v>568</v>
      </c>
      <c r="E10" s="478" t="s">
        <v>721</v>
      </c>
      <c r="F10" s="478" t="s">
        <v>617</v>
      </c>
      <c r="G10" s="479">
        <v>110216.01300000001</v>
      </c>
      <c r="H10" s="479">
        <v>192878.0227</v>
      </c>
      <c r="I10" s="479">
        <v>142605.45189999999</v>
      </c>
      <c r="J10" s="479">
        <v>249559.54070000001</v>
      </c>
      <c r="K10" s="479">
        <v>170628.37530000001</v>
      </c>
      <c r="L10" s="479">
        <v>298599.6569</v>
      </c>
      <c r="M10" s="479">
        <v>203443.6655</v>
      </c>
      <c r="N10" s="479">
        <v>356026.41460000002</v>
      </c>
      <c r="O10" s="479">
        <v>239726.78279999999</v>
      </c>
      <c r="P10" s="479">
        <v>419521.86989999999</v>
      </c>
      <c r="Q10" s="479">
        <v>262799.60100000002</v>
      </c>
      <c r="R10" s="479">
        <v>459899.30180000002</v>
      </c>
      <c r="S10" s="479">
        <v>284473.19270000001</v>
      </c>
      <c r="T10" s="479">
        <v>497828.08720000001</v>
      </c>
      <c r="AF10" s="5" t="s">
        <v>925</v>
      </c>
      <c r="AJ10" s="5" t="s">
        <v>926</v>
      </c>
      <c r="AK10" s="5" t="s">
        <v>927</v>
      </c>
      <c r="AL10" s="5" t="s">
        <v>795</v>
      </c>
      <c r="AO10" s="5" t="s">
        <v>928</v>
      </c>
      <c r="AP10" s="5"/>
      <c r="AT10" s="5" t="s">
        <v>929</v>
      </c>
      <c r="AU10" s="5" t="s">
        <v>729</v>
      </c>
      <c r="AV10" s="5" t="s">
        <v>930</v>
      </c>
      <c r="AW10" s="5"/>
      <c r="AX10" s="5"/>
      <c r="BC10" s="5" t="s">
        <v>931</v>
      </c>
      <c r="BF10" s="5" t="s">
        <v>932</v>
      </c>
      <c r="BK10" s="5" t="s">
        <v>933</v>
      </c>
      <c r="BM10" s="5" t="s">
        <v>934</v>
      </c>
      <c r="BN10" s="5" t="s">
        <v>935</v>
      </c>
      <c r="BP10" s="5" t="s">
        <v>936</v>
      </c>
      <c r="BS10" s="5" t="s">
        <v>937</v>
      </c>
      <c r="BX10" s="5" t="s">
        <v>795</v>
      </c>
      <c r="BY10" s="5" t="s">
        <v>938</v>
      </c>
      <c r="BZ10" s="5" t="s">
        <v>795</v>
      </c>
      <c r="CA10" s="5" t="s">
        <v>795</v>
      </c>
      <c r="CB10" s="5" t="s">
        <v>795</v>
      </c>
      <c r="CC10" s="5" t="s">
        <v>859</v>
      </c>
      <c r="CD10" s="5"/>
      <c r="CE10" s="5" t="s">
        <v>795</v>
      </c>
      <c r="CF10" s="5" t="s">
        <v>939</v>
      </c>
      <c r="CG10" s="5" t="s">
        <v>795</v>
      </c>
    </row>
    <row r="11" spans="1:85">
      <c r="A11" s="478">
        <v>1</v>
      </c>
      <c r="B11" s="478" t="s">
        <v>615</v>
      </c>
      <c r="C11" s="478"/>
      <c r="D11" s="478" t="s">
        <v>568</v>
      </c>
      <c r="E11" s="478" t="s">
        <v>721</v>
      </c>
      <c r="F11" s="478" t="s">
        <v>667</v>
      </c>
      <c r="G11" s="479">
        <v>94748.378800000006</v>
      </c>
      <c r="H11" s="479">
        <v>165809.66310000001</v>
      </c>
      <c r="I11" s="479">
        <v>123746.55710000001</v>
      </c>
      <c r="J11" s="479">
        <v>216556.47500000001</v>
      </c>
      <c r="K11" s="479">
        <v>149975.81599999999</v>
      </c>
      <c r="L11" s="479">
        <v>262457.67800000001</v>
      </c>
      <c r="M11" s="479">
        <v>183099.45329999999</v>
      </c>
      <c r="N11" s="479">
        <v>320424.04330000002</v>
      </c>
      <c r="O11" s="479">
        <v>216998.7451</v>
      </c>
      <c r="P11" s="479">
        <v>379747.804</v>
      </c>
      <c r="Q11" s="479">
        <v>238959.39069999999</v>
      </c>
      <c r="R11" s="479">
        <v>418178.9338</v>
      </c>
      <c r="S11" s="479">
        <v>259340.66140000001</v>
      </c>
      <c r="T11" s="479">
        <v>453846.15730000002</v>
      </c>
      <c r="AF11" s="5"/>
      <c r="AJ11" s="5" t="s">
        <v>940</v>
      </c>
      <c r="AK11" s="5"/>
      <c r="AL11" s="5" t="s">
        <v>795</v>
      </c>
      <c r="AO11" s="5" t="s">
        <v>941</v>
      </c>
      <c r="AT11" s="5" t="s">
        <v>942</v>
      </c>
      <c r="AU11" s="5" t="s">
        <v>943</v>
      </c>
      <c r="AV11" s="5" t="s">
        <v>944</v>
      </c>
      <c r="BC11" s="5" t="s">
        <v>945</v>
      </c>
      <c r="BF11" s="5"/>
      <c r="BK11" s="5" t="s">
        <v>946</v>
      </c>
      <c r="BM11" s="5" t="s">
        <v>947</v>
      </c>
      <c r="BN11" s="5" t="s">
        <v>675</v>
      </c>
      <c r="BP11" s="5" t="s">
        <v>948</v>
      </c>
      <c r="BS11" s="5" t="s">
        <v>949</v>
      </c>
      <c r="BX11" s="5" t="s">
        <v>795</v>
      </c>
      <c r="BY11" s="5" t="s">
        <v>950</v>
      </c>
      <c r="BZ11" s="5" t="s">
        <v>795</v>
      </c>
      <c r="CA11" s="5" t="s">
        <v>795</v>
      </c>
      <c r="CB11" s="5" t="s">
        <v>795</v>
      </c>
      <c r="CC11" s="5" t="s">
        <v>951</v>
      </c>
      <c r="CD11" s="5"/>
      <c r="CE11" s="5" t="s">
        <v>795</v>
      </c>
      <c r="CF11" s="5" t="s">
        <v>952</v>
      </c>
      <c r="CG11" s="5" t="s">
        <v>795</v>
      </c>
    </row>
    <row r="12" spans="1:85">
      <c r="A12" s="478">
        <v>1</v>
      </c>
      <c r="B12" s="478" t="s">
        <v>615</v>
      </c>
      <c r="C12" s="478"/>
      <c r="D12" s="478" t="s">
        <v>568</v>
      </c>
      <c r="E12" s="478" t="s">
        <v>721</v>
      </c>
      <c r="F12" s="478" t="s">
        <v>714</v>
      </c>
      <c r="G12" s="479">
        <v>84698.745899999994</v>
      </c>
      <c r="H12" s="479">
        <v>148222.80549999999</v>
      </c>
      <c r="I12" s="479">
        <v>115391.4313</v>
      </c>
      <c r="J12" s="479">
        <v>201935.0048</v>
      </c>
      <c r="K12" s="479">
        <v>145977.4241</v>
      </c>
      <c r="L12" s="479">
        <v>255460.4921</v>
      </c>
      <c r="M12" s="479">
        <v>192223.41329999999</v>
      </c>
      <c r="N12" s="479">
        <v>336390.97340000002</v>
      </c>
      <c r="O12" s="479">
        <v>238016.93669999999</v>
      </c>
      <c r="P12" s="479">
        <v>416529.63939999999</v>
      </c>
      <c r="Q12" s="479">
        <v>268043.21230000001</v>
      </c>
      <c r="R12" s="479">
        <v>469075.62150000001</v>
      </c>
      <c r="S12" s="479">
        <v>297667.29580000002</v>
      </c>
      <c r="T12" s="479">
        <v>520917.76770000003</v>
      </c>
      <c r="AJ12" s="5" t="s">
        <v>953</v>
      </c>
      <c r="AK12" s="5"/>
      <c r="AL12" s="5" t="s">
        <v>795</v>
      </c>
      <c r="AO12" s="5" t="s">
        <v>954</v>
      </c>
      <c r="AT12" s="5" t="s">
        <v>955</v>
      </c>
      <c r="AU12" s="5" t="s">
        <v>956</v>
      </c>
      <c r="AV12" s="5"/>
      <c r="BC12" s="5" t="s">
        <v>957</v>
      </c>
      <c r="BK12" s="5"/>
      <c r="BM12" s="5" t="s">
        <v>958</v>
      </c>
      <c r="BN12" s="5" t="s">
        <v>959</v>
      </c>
      <c r="BP12" s="5" t="s">
        <v>960</v>
      </c>
      <c r="BS12" s="5" t="s">
        <v>961</v>
      </c>
      <c r="BX12" s="5" t="s">
        <v>795</v>
      </c>
      <c r="BY12" s="5" t="s">
        <v>962</v>
      </c>
      <c r="BZ12" s="5" t="s">
        <v>795</v>
      </c>
      <c r="CA12" s="5" t="s">
        <v>795</v>
      </c>
      <c r="CB12" s="5" t="s">
        <v>795</v>
      </c>
      <c r="CC12" s="5" t="s">
        <v>963</v>
      </c>
      <c r="CD12" s="5"/>
      <c r="CE12" s="5" t="s">
        <v>795</v>
      </c>
      <c r="CF12" s="5" t="s">
        <v>964</v>
      </c>
      <c r="CG12" s="5" t="s">
        <v>795</v>
      </c>
    </row>
    <row r="13" spans="1:85">
      <c r="A13" s="478">
        <v>1</v>
      </c>
      <c r="B13" s="478" t="s">
        <v>615</v>
      </c>
      <c r="C13" s="478"/>
      <c r="D13" s="478" t="s">
        <v>568</v>
      </c>
      <c r="E13" s="478" t="s">
        <v>721</v>
      </c>
      <c r="F13" s="478" t="s">
        <v>521</v>
      </c>
      <c r="G13" s="479">
        <v>93951.063299999994</v>
      </c>
      <c r="H13" s="479">
        <v>150321.70360000001</v>
      </c>
      <c r="I13" s="479">
        <v>131531.48869999999</v>
      </c>
      <c r="J13" s="479">
        <v>210450.38500000001</v>
      </c>
      <c r="K13" s="479">
        <v>169111.91390000001</v>
      </c>
      <c r="L13" s="479">
        <v>270579.06640000001</v>
      </c>
      <c r="M13" s="479">
        <v>225482.55189999999</v>
      </c>
      <c r="N13" s="479">
        <v>360772.08850000001</v>
      </c>
      <c r="O13" s="479">
        <v>281853.19</v>
      </c>
      <c r="P13" s="479">
        <v>450965.11060000001</v>
      </c>
      <c r="Q13" s="479">
        <v>319433.6152</v>
      </c>
      <c r="R13" s="479">
        <v>511093.79190000001</v>
      </c>
      <c r="S13" s="479">
        <v>357014.04060000001</v>
      </c>
      <c r="T13" s="479">
        <v>571222.47340000002</v>
      </c>
      <c r="AJ13" s="5" t="s">
        <v>965</v>
      </c>
      <c r="AK13" s="5"/>
      <c r="AL13" s="5" t="s">
        <v>795</v>
      </c>
      <c r="AO13" s="5" t="s">
        <v>966</v>
      </c>
      <c r="AT13" s="5" t="s">
        <v>967</v>
      </c>
      <c r="AU13" s="5" t="s">
        <v>968</v>
      </c>
      <c r="BC13" s="5" t="s">
        <v>969</v>
      </c>
      <c r="BM13" s="5" t="s">
        <v>970</v>
      </c>
      <c r="BN13" s="5"/>
      <c r="BP13" s="5" t="s">
        <v>854</v>
      </c>
      <c r="BS13" s="5" t="s">
        <v>971</v>
      </c>
      <c r="BX13" s="5" t="s">
        <v>795</v>
      </c>
      <c r="BY13" s="5" t="s">
        <v>972</v>
      </c>
      <c r="BZ13" s="5" t="s">
        <v>795</v>
      </c>
      <c r="CA13" s="5" t="s">
        <v>795</v>
      </c>
      <c r="CB13" s="5" t="s">
        <v>795</v>
      </c>
      <c r="CC13" s="5" t="s">
        <v>973</v>
      </c>
      <c r="CD13" s="5"/>
      <c r="CE13" s="5" t="s">
        <v>795</v>
      </c>
      <c r="CF13" s="5" t="s">
        <v>795</v>
      </c>
      <c r="CG13" s="5" t="s">
        <v>795</v>
      </c>
    </row>
    <row r="14" spans="1:85">
      <c r="A14" s="478">
        <v>1</v>
      </c>
      <c r="B14" s="478" t="s">
        <v>615</v>
      </c>
      <c r="C14" s="478"/>
      <c r="D14" s="478" t="s">
        <v>568</v>
      </c>
      <c r="E14" s="478" t="s">
        <v>767</v>
      </c>
      <c r="F14" s="478" t="s">
        <v>617</v>
      </c>
      <c r="G14" s="479">
        <v>110698.00109999999</v>
      </c>
      <c r="H14" s="479">
        <v>193721.5018</v>
      </c>
      <c r="I14" s="479">
        <v>143243.70559999999</v>
      </c>
      <c r="J14" s="479">
        <v>250676.48490000001</v>
      </c>
      <c r="K14" s="479">
        <v>171402.02100000001</v>
      </c>
      <c r="L14" s="479">
        <v>299953.5367</v>
      </c>
      <c r="M14" s="479">
        <v>204381.23060000001</v>
      </c>
      <c r="N14" s="479">
        <v>357667.15350000001</v>
      </c>
      <c r="O14" s="479">
        <v>240845.8193</v>
      </c>
      <c r="P14" s="479">
        <v>421480.18369999999</v>
      </c>
      <c r="Q14" s="479">
        <v>264033.93920000002</v>
      </c>
      <c r="R14" s="479">
        <v>462059.39370000002</v>
      </c>
      <c r="S14" s="479">
        <v>285821.5588</v>
      </c>
      <c r="T14" s="479">
        <v>500187.72779999999</v>
      </c>
      <c r="AJ14" s="5" t="s">
        <v>974</v>
      </c>
      <c r="AK14" s="5"/>
      <c r="AL14" s="5" t="s">
        <v>795</v>
      </c>
      <c r="AO14" s="5"/>
      <c r="AT14" s="5" t="s">
        <v>975</v>
      </c>
      <c r="AU14" s="5"/>
      <c r="BC14" s="5"/>
      <c r="BM14" s="5" t="s">
        <v>819</v>
      </c>
      <c r="BP14" s="5" t="s">
        <v>976</v>
      </c>
      <c r="BS14" s="5" t="s">
        <v>977</v>
      </c>
      <c r="BX14" s="5" t="s">
        <v>795</v>
      </c>
      <c r="BY14" s="5" t="s">
        <v>978</v>
      </c>
      <c r="BZ14" s="5" t="s">
        <v>795</v>
      </c>
      <c r="CA14" s="5" t="s">
        <v>795</v>
      </c>
      <c r="CB14" s="5" t="s">
        <v>795</v>
      </c>
      <c r="CC14" s="5" t="s">
        <v>795</v>
      </c>
      <c r="CD14" s="5"/>
      <c r="CE14" s="5" t="s">
        <v>795</v>
      </c>
      <c r="CF14" s="5" t="s">
        <v>795</v>
      </c>
      <c r="CG14" s="5" t="s">
        <v>795</v>
      </c>
    </row>
    <row r="15" spans="1:85">
      <c r="A15" s="478">
        <v>1</v>
      </c>
      <c r="B15" s="478" t="s">
        <v>615</v>
      </c>
      <c r="C15" s="478"/>
      <c r="D15" s="478" t="s">
        <v>568</v>
      </c>
      <c r="E15" s="478" t="s">
        <v>767</v>
      </c>
      <c r="F15" s="478" t="s">
        <v>667</v>
      </c>
      <c r="G15" s="479">
        <v>95094.686100000006</v>
      </c>
      <c r="H15" s="479">
        <v>166415.70060000001</v>
      </c>
      <c r="I15" s="479">
        <v>124219.38219999999</v>
      </c>
      <c r="J15" s="479">
        <v>217383.91880000001</v>
      </c>
      <c r="K15" s="479">
        <v>150568.29889999999</v>
      </c>
      <c r="L15" s="479">
        <v>263494.5232</v>
      </c>
      <c r="M15" s="479">
        <v>183858.5606</v>
      </c>
      <c r="N15" s="479">
        <v>321752.48109999998</v>
      </c>
      <c r="O15" s="479">
        <v>217918.413</v>
      </c>
      <c r="P15" s="479">
        <v>381357.22279999999</v>
      </c>
      <c r="Q15" s="479">
        <v>239984.60449999999</v>
      </c>
      <c r="R15" s="479">
        <v>419973.05800000002</v>
      </c>
      <c r="S15" s="479">
        <v>260468.5668</v>
      </c>
      <c r="T15" s="479">
        <v>455819.99180000002</v>
      </c>
      <c r="AJ15" s="5" t="s">
        <v>979</v>
      </c>
      <c r="AK15" s="5"/>
      <c r="AL15" s="5" t="s">
        <v>795</v>
      </c>
      <c r="AT15" s="5" t="s">
        <v>980</v>
      </c>
      <c r="BM15" s="5" t="s">
        <v>981</v>
      </c>
      <c r="BP15" s="5" t="s">
        <v>982</v>
      </c>
      <c r="BS15" s="5" t="s">
        <v>983</v>
      </c>
      <c r="BX15" s="5" t="s">
        <v>795</v>
      </c>
      <c r="BY15" s="5" t="s">
        <v>984</v>
      </c>
      <c r="BZ15" s="5" t="s">
        <v>795</v>
      </c>
      <c r="CA15" s="5" t="s">
        <v>795</v>
      </c>
      <c r="CB15" s="5"/>
      <c r="CC15" s="5" t="s">
        <v>795</v>
      </c>
      <c r="CD15" s="5" t="s">
        <v>795</v>
      </c>
      <c r="CE15" s="5" t="s">
        <v>795</v>
      </c>
      <c r="CF15" s="5" t="s">
        <v>795</v>
      </c>
      <c r="CG15" s="5" t="s">
        <v>795</v>
      </c>
    </row>
    <row r="16" spans="1:85">
      <c r="A16" s="478">
        <v>1</v>
      </c>
      <c r="B16" s="478" t="s">
        <v>615</v>
      </c>
      <c r="C16" s="478"/>
      <c r="D16" s="478" t="s">
        <v>568</v>
      </c>
      <c r="E16" s="478" t="s">
        <v>767</v>
      </c>
      <c r="F16" s="478" t="s">
        <v>714</v>
      </c>
      <c r="G16" s="479">
        <v>84961.361199999999</v>
      </c>
      <c r="H16" s="479">
        <v>148682.38209999999</v>
      </c>
      <c r="I16" s="479">
        <v>115731.1382</v>
      </c>
      <c r="J16" s="479">
        <v>202529.49179999999</v>
      </c>
      <c r="K16" s="479">
        <v>146393.2867</v>
      </c>
      <c r="L16" s="479">
        <v>256188.25159999999</v>
      </c>
      <c r="M16" s="479">
        <v>192756.72889999999</v>
      </c>
      <c r="N16" s="479">
        <v>337324.27559999999</v>
      </c>
      <c r="O16" s="479">
        <v>238663.73620000001</v>
      </c>
      <c r="P16" s="479">
        <v>417661.53830000001</v>
      </c>
      <c r="Q16" s="479">
        <v>268761.25760000001</v>
      </c>
      <c r="R16" s="479">
        <v>470332.2009</v>
      </c>
      <c r="S16" s="479">
        <v>298453.05910000001</v>
      </c>
      <c r="T16" s="479">
        <v>522292.85340000002</v>
      </c>
      <c r="AJ16" s="5" t="s">
        <v>985</v>
      </c>
      <c r="AK16" s="5"/>
      <c r="AL16" s="5" t="s">
        <v>795</v>
      </c>
      <c r="AT16" s="5" t="s">
        <v>854</v>
      </c>
      <c r="BM16" s="5" t="s">
        <v>986</v>
      </c>
      <c r="BP16" s="5"/>
      <c r="BS16" s="5" t="s">
        <v>987</v>
      </c>
      <c r="BX16" s="5" t="s">
        <v>795</v>
      </c>
      <c r="BY16" s="5" t="s">
        <v>988</v>
      </c>
      <c r="BZ16" s="5" t="s">
        <v>795</v>
      </c>
      <c r="CA16" s="5" t="s">
        <v>795</v>
      </c>
      <c r="CB16" s="5"/>
      <c r="CC16" s="5" t="s">
        <v>795</v>
      </c>
      <c r="CD16" s="5" t="s">
        <v>795</v>
      </c>
      <c r="CE16" s="5" t="s">
        <v>795</v>
      </c>
      <c r="CF16" s="5" t="s">
        <v>795</v>
      </c>
      <c r="CG16" s="5" t="s">
        <v>795</v>
      </c>
    </row>
    <row r="17" spans="1:85">
      <c r="A17" s="478">
        <v>1</v>
      </c>
      <c r="B17" s="478" t="s">
        <v>615</v>
      </c>
      <c r="C17" s="478"/>
      <c r="D17" s="478" t="s">
        <v>568</v>
      </c>
      <c r="E17" s="478" t="s">
        <v>767</v>
      </c>
      <c r="F17" s="478" t="s">
        <v>521</v>
      </c>
      <c r="G17" s="479">
        <v>94358.287899999996</v>
      </c>
      <c r="H17" s="479">
        <v>150973.26300000001</v>
      </c>
      <c r="I17" s="479">
        <v>132101.60320000001</v>
      </c>
      <c r="J17" s="479">
        <v>211362.56820000001</v>
      </c>
      <c r="K17" s="479">
        <v>169844.91829999999</v>
      </c>
      <c r="L17" s="479">
        <v>271751.87339999998</v>
      </c>
      <c r="M17" s="479">
        <v>226459.89110000001</v>
      </c>
      <c r="N17" s="479">
        <v>362335.83120000002</v>
      </c>
      <c r="O17" s="479">
        <v>283074.8639</v>
      </c>
      <c r="P17" s="479">
        <v>452919.78899999999</v>
      </c>
      <c r="Q17" s="479">
        <v>320818.179</v>
      </c>
      <c r="R17" s="479">
        <v>513309.09409999999</v>
      </c>
      <c r="S17" s="479">
        <v>358561.49420000002</v>
      </c>
      <c r="T17" s="479">
        <v>573698.39930000005</v>
      </c>
      <c r="AJ17" s="5" t="s">
        <v>989</v>
      </c>
      <c r="AK17" s="5"/>
      <c r="AL17" s="5" t="s">
        <v>795</v>
      </c>
      <c r="AT17" s="5"/>
      <c r="BM17" s="5" t="s">
        <v>990</v>
      </c>
      <c r="BS17" s="5"/>
      <c r="BX17" s="5" t="s">
        <v>795</v>
      </c>
      <c r="BY17" s="5" t="s">
        <v>991</v>
      </c>
      <c r="BZ17" s="5" t="s">
        <v>795</v>
      </c>
      <c r="CA17" s="5" t="s">
        <v>795</v>
      </c>
      <c r="CB17" s="5"/>
      <c r="CC17" s="5" t="s">
        <v>795</v>
      </c>
      <c r="CD17" s="5" t="s">
        <v>795</v>
      </c>
      <c r="CE17" s="5" t="s">
        <v>795</v>
      </c>
      <c r="CF17" s="5" t="s">
        <v>795</v>
      </c>
      <c r="CG17" s="5" t="s">
        <v>795</v>
      </c>
    </row>
    <row r="18" spans="1:85">
      <c r="A18" s="478">
        <v>1</v>
      </c>
      <c r="B18" s="478" t="s">
        <v>615</v>
      </c>
      <c r="C18" s="478"/>
      <c r="D18" s="478" t="s">
        <v>568</v>
      </c>
      <c r="E18" s="478" t="s">
        <v>807</v>
      </c>
      <c r="F18" s="478" t="s">
        <v>617</v>
      </c>
      <c r="G18" s="479">
        <v>109734.02499999999</v>
      </c>
      <c r="H18" s="479">
        <v>192034.54370000001</v>
      </c>
      <c r="I18" s="479">
        <v>141967.19810000001</v>
      </c>
      <c r="J18" s="479">
        <v>248442.59650000001</v>
      </c>
      <c r="K18" s="479">
        <v>169854.7298</v>
      </c>
      <c r="L18" s="479">
        <v>297245.77710000001</v>
      </c>
      <c r="M18" s="479">
        <v>202506.10029999999</v>
      </c>
      <c r="N18" s="479">
        <v>354385.67560000002</v>
      </c>
      <c r="O18" s="479">
        <v>238607.7464</v>
      </c>
      <c r="P18" s="479">
        <v>417563.55609999999</v>
      </c>
      <c r="Q18" s="479">
        <v>261565.2628</v>
      </c>
      <c r="R18" s="479">
        <v>457739.20980000001</v>
      </c>
      <c r="S18" s="479">
        <v>283124.82669999998</v>
      </c>
      <c r="T18" s="479">
        <v>495468.44660000002</v>
      </c>
      <c r="AJ18" s="5" t="s">
        <v>992</v>
      </c>
      <c r="AK18" s="5"/>
      <c r="AL18" s="5" t="s">
        <v>795</v>
      </c>
      <c r="BM18" s="5" t="s">
        <v>993</v>
      </c>
      <c r="BX18" s="5" t="s">
        <v>795</v>
      </c>
      <c r="BY18" s="5" t="s">
        <v>994</v>
      </c>
      <c r="BZ18" s="5" t="s">
        <v>795</v>
      </c>
      <c r="CA18" s="5" t="s">
        <v>795</v>
      </c>
      <c r="CB18" s="5" t="s">
        <v>795</v>
      </c>
      <c r="CC18" s="5"/>
      <c r="CD18" s="5" t="s">
        <v>795</v>
      </c>
      <c r="CE18" s="5" t="s">
        <v>795</v>
      </c>
      <c r="CF18" s="5" t="s">
        <v>795</v>
      </c>
      <c r="CG18" s="5" t="s">
        <v>795</v>
      </c>
    </row>
    <row r="19" spans="1:85">
      <c r="A19" s="478">
        <v>1</v>
      </c>
      <c r="B19" s="478" t="s">
        <v>615</v>
      </c>
      <c r="C19" s="478"/>
      <c r="D19" s="478" t="s">
        <v>568</v>
      </c>
      <c r="E19" s="478" t="s">
        <v>807</v>
      </c>
      <c r="F19" s="478" t="s">
        <v>667</v>
      </c>
      <c r="G19" s="479">
        <v>94402.0717</v>
      </c>
      <c r="H19" s="479">
        <v>165203.62539999999</v>
      </c>
      <c r="I19" s="479">
        <v>123273.73209999999</v>
      </c>
      <c r="J19" s="479">
        <v>215729.03109999999</v>
      </c>
      <c r="K19" s="479">
        <v>149383.33300000001</v>
      </c>
      <c r="L19" s="479">
        <v>261420.83290000001</v>
      </c>
      <c r="M19" s="479">
        <v>182340.34599999999</v>
      </c>
      <c r="N19" s="479">
        <v>319095.60560000001</v>
      </c>
      <c r="O19" s="479">
        <v>216079.0773</v>
      </c>
      <c r="P19" s="479">
        <v>378138.38520000002</v>
      </c>
      <c r="Q19" s="479">
        <v>237934.17689999999</v>
      </c>
      <c r="R19" s="479">
        <v>416384.80969999998</v>
      </c>
      <c r="S19" s="479">
        <v>258212.75589999999</v>
      </c>
      <c r="T19" s="479">
        <v>451872.32270000002</v>
      </c>
      <c r="AJ19" s="5" t="s">
        <v>995</v>
      </c>
      <c r="AK19" s="5"/>
      <c r="AL19" s="5" t="s">
        <v>795</v>
      </c>
      <c r="BM19" s="5" t="s">
        <v>868</v>
      </c>
      <c r="BX19" s="5" t="s">
        <v>795</v>
      </c>
      <c r="BY19" s="5" t="s">
        <v>996</v>
      </c>
      <c r="BZ19" s="5" t="s">
        <v>795</v>
      </c>
      <c r="CA19" s="5" t="s">
        <v>795</v>
      </c>
      <c r="CB19" s="5" t="s">
        <v>795</v>
      </c>
      <c r="CC19" s="5"/>
      <c r="CD19" s="5" t="s">
        <v>795</v>
      </c>
      <c r="CE19" s="5" t="s">
        <v>795</v>
      </c>
      <c r="CF19" s="5" t="s">
        <v>795</v>
      </c>
      <c r="CG19" s="5" t="s">
        <v>795</v>
      </c>
    </row>
    <row r="20" spans="1:85">
      <c r="A20" s="478">
        <v>1</v>
      </c>
      <c r="B20" s="478" t="s">
        <v>615</v>
      </c>
      <c r="C20" s="478"/>
      <c r="D20" s="478" t="s">
        <v>568</v>
      </c>
      <c r="E20" s="478" t="s">
        <v>807</v>
      </c>
      <c r="F20" s="478" t="s">
        <v>714</v>
      </c>
      <c r="G20" s="479">
        <v>84436.130699999994</v>
      </c>
      <c r="H20" s="479">
        <v>147763.22880000001</v>
      </c>
      <c r="I20" s="479">
        <v>115051.72440000001</v>
      </c>
      <c r="J20" s="479">
        <v>201340.5177</v>
      </c>
      <c r="K20" s="479">
        <v>145561.56150000001</v>
      </c>
      <c r="L20" s="479">
        <v>254732.73250000001</v>
      </c>
      <c r="M20" s="479">
        <v>191690.09779999999</v>
      </c>
      <c r="N20" s="479">
        <v>335457.67129999999</v>
      </c>
      <c r="O20" s="479">
        <v>237370.13740000001</v>
      </c>
      <c r="P20" s="479">
        <v>415397.74040000001</v>
      </c>
      <c r="Q20" s="479">
        <v>267325.16700000002</v>
      </c>
      <c r="R20" s="479">
        <v>467819.04220000003</v>
      </c>
      <c r="S20" s="479">
        <v>296881.53259999998</v>
      </c>
      <c r="T20" s="479">
        <v>519542.68190000003</v>
      </c>
      <c r="AJ20" s="5" t="s">
        <v>997</v>
      </c>
      <c r="BM20" s="5" t="s">
        <v>998</v>
      </c>
      <c r="BX20" s="5" t="s">
        <v>795</v>
      </c>
      <c r="BY20" s="5" t="s">
        <v>999</v>
      </c>
      <c r="BZ20" s="5" t="s">
        <v>795</v>
      </c>
      <c r="CA20" s="5" t="s">
        <v>795</v>
      </c>
      <c r="CB20" s="5" t="s">
        <v>795</v>
      </c>
      <c r="CC20" s="5"/>
      <c r="CD20" s="5" t="s">
        <v>795</v>
      </c>
      <c r="CE20" s="5" t="s">
        <v>795</v>
      </c>
      <c r="CF20" s="5" t="s">
        <v>795</v>
      </c>
      <c r="CG20" s="5" t="s">
        <v>795</v>
      </c>
    </row>
    <row r="21" spans="1:85">
      <c r="A21" s="478">
        <v>1</v>
      </c>
      <c r="B21" s="478" t="s">
        <v>615</v>
      </c>
      <c r="C21" s="478"/>
      <c r="D21" s="478" t="s">
        <v>568</v>
      </c>
      <c r="E21" s="478" t="s">
        <v>807</v>
      </c>
      <c r="F21" s="478" t="s">
        <v>521</v>
      </c>
      <c r="G21" s="479">
        <v>93543.838699999993</v>
      </c>
      <c r="H21" s="479">
        <v>149670.1441</v>
      </c>
      <c r="I21" s="479">
        <v>130961.3741</v>
      </c>
      <c r="J21" s="479">
        <v>209538.20180000001</v>
      </c>
      <c r="K21" s="479">
        <v>168378.90960000001</v>
      </c>
      <c r="L21" s="479">
        <v>269406.25939999998</v>
      </c>
      <c r="M21" s="479">
        <v>224505.21280000001</v>
      </c>
      <c r="N21" s="479">
        <v>359208.34580000001</v>
      </c>
      <c r="O21" s="479">
        <v>280631.5159</v>
      </c>
      <c r="P21" s="479">
        <v>449010.43219999998</v>
      </c>
      <c r="Q21" s="479">
        <v>318049.0514</v>
      </c>
      <c r="R21" s="479">
        <v>508878.48979999998</v>
      </c>
      <c r="S21" s="479">
        <v>355466.58689999999</v>
      </c>
      <c r="T21" s="479">
        <v>568746.54740000004</v>
      </c>
      <c r="AJ21" s="5" t="s">
        <v>1000</v>
      </c>
      <c r="BM21" s="5"/>
      <c r="BX21" s="5" t="s">
        <v>795</v>
      </c>
      <c r="BY21" s="5" t="s">
        <v>1001</v>
      </c>
      <c r="BZ21" s="5" t="s">
        <v>795</v>
      </c>
      <c r="CA21" s="5" t="s">
        <v>795</v>
      </c>
      <c r="CB21" s="5" t="s">
        <v>795</v>
      </c>
      <c r="CC21" s="5"/>
      <c r="CD21" s="5" t="s">
        <v>795</v>
      </c>
      <c r="CE21" s="5" t="s">
        <v>795</v>
      </c>
      <c r="CF21" s="5" t="s">
        <v>795</v>
      </c>
      <c r="CG21" s="5" t="s">
        <v>795</v>
      </c>
    </row>
    <row r="22" spans="1:85">
      <c r="A22" s="478">
        <v>1</v>
      </c>
      <c r="B22" s="478" t="s">
        <v>615</v>
      </c>
      <c r="C22" s="478"/>
      <c r="D22" s="478" t="s">
        <v>568</v>
      </c>
      <c r="E22" s="478" t="s">
        <v>844</v>
      </c>
      <c r="F22" s="478" t="s">
        <v>617</v>
      </c>
      <c r="G22" s="479">
        <v>110190.94349999999</v>
      </c>
      <c r="H22" s="479">
        <v>192834.15109999999</v>
      </c>
      <c r="I22" s="479">
        <v>142602.93150000001</v>
      </c>
      <c r="J22" s="479">
        <v>249555.13020000001</v>
      </c>
      <c r="K22" s="479">
        <v>170645.75839999999</v>
      </c>
      <c r="L22" s="479">
        <v>298630.0772</v>
      </c>
      <c r="M22" s="479">
        <v>203495.34950000001</v>
      </c>
      <c r="N22" s="479">
        <v>356116.8615</v>
      </c>
      <c r="O22" s="479">
        <v>239816.8615</v>
      </c>
      <c r="P22" s="479">
        <v>419679.50760000001</v>
      </c>
      <c r="Q22" s="479">
        <v>262913.89539999998</v>
      </c>
      <c r="R22" s="479">
        <v>460099.31689999998</v>
      </c>
      <c r="S22" s="479">
        <v>284621.93310000002</v>
      </c>
      <c r="T22" s="479">
        <v>498088.38299999997</v>
      </c>
      <c r="AJ22" s="5" t="s">
        <v>1002</v>
      </c>
      <c r="BX22" s="5" t="s">
        <v>795</v>
      </c>
      <c r="BY22" s="5" t="s">
        <v>795</v>
      </c>
      <c r="BZ22" s="5" t="s">
        <v>795</v>
      </c>
      <c r="CA22" s="5" t="s">
        <v>795</v>
      </c>
      <c r="CB22" s="5" t="s">
        <v>795</v>
      </c>
      <c r="CC22" s="5"/>
      <c r="CD22" s="5" t="s">
        <v>795</v>
      </c>
      <c r="CE22" s="5" t="s">
        <v>795</v>
      </c>
      <c r="CF22" s="5" t="s">
        <v>795</v>
      </c>
      <c r="CG22" s="5" t="s">
        <v>795</v>
      </c>
    </row>
    <row r="23" spans="1:85">
      <c r="A23" s="478">
        <v>1</v>
      </c>
      <c r="B23" s="478" t="s">
        <v>615</v>
      </c>
      <c r="C23" s="478"/>
      <c r="D23" s="478" t="s">
        <v>568</v>
      </c>
      <c r="E23" s="478" t="s">
        <v>844</v>
      </c>
      <c r="F23" s="478" t="s">
        <v>667</v>
      </c>
      <c r="G23" s="479">
        <v>94587.628500000006</v>
      </c>
      <c r="H23" s="479">
        <v>165528.35</v>
      </c>
      <c r="I23" s="479">
        <v>123578.60799999999</v>
      </c>
      <c r="J23" s="479">
        <v>216262.56400000001</v>
      </c>
      <c r="K23" s="479">
        <v>149812.03649999999</v>
      </c>
      <c r="L23" s="479">
        <v>262171.0637</v>
      </c>
      <c r="M23" s="479">
        <v>182972.6795</v>
      </c>
      <c r="N23" s="479">
        <v>320202.18910000002</v>
      </c>
      <c r="O23" s="479">
        <v>216889.4552</v>
      </c>
      <c r="P23" s="479">
        <v>379556.54670000001</v>
      </c>
      <c r="Q23" s="479">
        <v>238864.5606</v>
      </c>
      <c r="R23" s="479">
        <v>418012.98119999998</v>
      </c>
      <c r="S23" s="479">
        <v>259268.9411</v>
      </c>
      <c r="T23" s="479">
        <v>453720.6471</v>
      </c>
      <c r="AJ23" s="5" t="s">
        <v>1003</v>
      </c>
      <c r="BX23" s="5" t="s">
        <v>795</v>
      </c>
      <c r="BY23" s="5" t="s">
        <v>795</v>
      </c>
      <c r="BZ23" s="5" t="s">
        <v>795</v>
      </c>
      <c r="CA23" s="5" t="s">
        <v>795</v>
      </c>
      <c r="CB23" s="5" t="s">
        <v>795</v>
      </c>
      <c r="CC23" s="5"/>
      <c r="CD23" s="5" t="s">
        <v>795</v>
      </c>
      <c r="CE23" s="5" t="s">
        <v>795</v>
      </c>
      <c r="CF23" s="5" t="s">
        <v>795</v>
      </c>
      <c r="CG23" s="5" t="s">
        <v>795</v>
      </c>
    </row>
    <row r="24" spans="1:85">
      <c r="A24" s="478">
        <v>1</v>
      </c>
      <c r="B24" s="478" t="s">
        <v>615</v>
      </c>
      <c r="C24" s="478"/>
      <c r="D24" s="478" t="s">
        <v>568</v>
      </c>
      <c r="E24" s="478" t="s">
        <v>844</v>
      </c>
      <c r="F24" s="478" t="s">
        <v>714</v>
      </c>
      <c r="G24" s="479">
        <v>84458.971099999995</v>
      </c>
      <c r="H24" s="479">
        <v>147803.19940000001</v>
      </c>
      <c r="I24" s="479">
        <v>115027.792</v>
      </c>
      <c r="J24" s="479">
        <v>201298.636</v>
      </c>
      <c r="K24" s="479">
        <v>145488.98439999999</v>
      </c>
      <c r="L24" s="479">
        <v>254605.72270000001</v>
      </c>
      <c r="M24" s="479">
        <v>191550.99249999999</v>
      </c>
      <c r="N24" s="479">
        <v>335214.23700000002</v>
      </c>
      <c r="O24" s="479">
        <v>237156.56580000001</v>
      </c>
      <c r="P24" s="479">
        <v>415023.9901</v>
      </c>
      <c r="Q24" s="479">
        <v>267053.1311</v>
      </c>
      <c r="R24" s="479">
        <v>467342.97950000002</v>
      </c>
      <c r="S24" s="479">
        <v>296543.97659999999</v>
      </c>
      <c r="T24" s="479">
        <v>518951.95899999997</v>
      </c>
      <c r="AJ24" s="5"/>
      <c r="BX24" s="5" t="s">
        <v>795</v>
      </c>
      <c r="BY24" s="5" t="s">
        <v>795</v>
      </c>
      <c r="BZ24" s="5" t="s">
        <v>795</v>
      </c>
      <c r="CA24" s="5" t="s">
        <v>795</v>
      </c>
      <c r="CB24" s="5" t="s">
        <v>795</v>
      </c>
      <c r="CC24" s="5"/>
      <c r="CD24" s="5" t="s">
        <v>795</v>
      </c>
      <c r="CE24" s="5" t="s">
        <v>795</v>
      </c>
      <c r="CF24" s="5" t="s">
        <v>795</v>
      </c>
      <c r="CG24" s="5" t="s">
        <v>795</v>
      </c>
    </row>
    <row r="25" spans="1:85">
      <c r="A25" s="478">
        <v>1</v>
      </c>
      <c r="B25" s="478" t="s">
        <v>615</v>
      </c>
      <c r="C25" s="478"/>
      <c r="D25" s="478" t="s">
        <v>568</v>
      </c>
      <c r="E25" s="478" t="s">
        <v>844</v>
      </c>
      <c r="F25" s="478" t="s">
        <v>521</v>
      </c>
      <c r="G25" s="479">
        <v>93922.257100000003</v>
      </c>
      <c r="H25" s="479">
        <v>150275.61369999999</v>
      </c>
      <c r="I25" s="479">
        <v>131491.16</v>
      </c>
      <c r="J25" s="479">
        <v>210385.859</v>
      </c>
      <c r="K25" s="479">
        <v>169060.06280000001</v>
      </c>
      <c r="L25" s="479">
        <v>270496.10450000002</v>
      </c>
      <c r="M25" s="479">
        <v>225413.41699999999</v>
      </c>
      <c r="N25" s="479">
        <v>360661.47279999999</v>
      </c>
      <c r="O25" s="479">
        <v>281766.77130000002</v>
      </c>
      <c r="P25" s="479">
        <v>450826.84080000001</v>
      </c>
      <c r="Q25" s="479">
        <v>319335.67420000001</v>
      </c>
      <c r="R25" s="479">
        <v>510937.08630000002</v>
      </c>
      <c r="S25" s="479">
        <v>356904.57699999999</v>
      </c>
      <c r="T25" s="479">
        <v>571047.33180000004</v>
      </c>
      <c r="BX25" s="5" t="s">
        <v>795</v>
      </c>
      <c r="BY25" s="5" t="s">
        <v>795</v>
      </c>
      <c r="BZ25" s="5" t="s">
        <v>795</v>
      </c>
      <c r="CA25" s="5" t="s">
        <v>795</v>
      </c>
      <c r="CB25" s="5" t="s">
        <v>795</v>
      </c>
      <c r="CC25" s="5"/>
      <c r="CD25" s="5" t="s">
        <v>795</v>
      </c>
      <c r="CE25" s="5" t="s">
        <v>795</v>
      </c>
      <c r="CF25" s="5" t="s">
        <v>795</v>
      </c>
      <c r="CG25" s="5" t="s">
        <v>795</v>
      </c>
    </row>
    <row r="26" spans="1:85">
      <c r="A26" s="478">
        <v>1</v>
      </c>
      <c r="B26" s="478" t="s">
        <v>615</v>
      </c>
      <c r="C26" s="478"/>
      <c r="D26" s="478" t="s">
        <v>568</v>
      </c>
      <c r="E26" s="478" t="s">
        <v>879</v>
      </c>
      <c r="F26" s="478" t="s">
        <v>617</v>
      </c>
      <c r="G26" s="479">
        <v>117952.89690000001</v>
      </c>
      <c r="H26" s="479">
        <v>206417.56969999999</v>
      </c>
      <c r="I26" s="479">
        <v>152820.04060000001</v>
      </c>
      <c r="J26" s="479">
        <v>267435.0711</v>
      </c>
      <c r="K26" s="479">
        <v>182989.3308</v>
      </c>
      <c r="L26" s="479">
        <v>320231.32880000002</v>
      </c>
      <c r="M26" s="479">
        <v>218393.03469999999</v>
      </c>
      <c r="N26" s="479">
        <v>382187.81060000003</v>
      </c>
      <c r="O26" s="479">
        <v>257541.30069999999</v>
      </c>
      <c r="P26" s="479">
        <v>450697.27620000002</v>
      </c>
      <c r="Q26" s="479">
        <v>282434.73340000003</v>
      </c>
      <c r="R26" s="479">
        <v>494260.78340000001</v>
      </c>
      <c r="S26" s="479">
        <v>305898.32500000001</v>
      </c>
      <c r="T26" s="479">
        <v>535322.06869999995</v>
      </c>
      <c r="BX26" s="5" t="s">
        <v>795</v>
      </c>
      <c r="BY26" s="5" t="s">
        <v>795</v>
      </c>
      <c r="BZ26" s="5" t="s">
        <v>795</v>
      </c>
      <c r="CA26" s="5" t="s">
        <v>795</v>
      </c>
      <c r="CB26" s="5" t="s">
        <v>795</v>
      </c>
      <c r="CC26" s="5"/>
      <c r="CD26" s="5" t="s">
        <v>795</v>
      </c>
      <c r="CE26" s="5" t="s">
        <v>795</v>
      </c>
      <c r="CF26" s="5" t="s">
        <v>795</v>
      </c>
      <c r="CG26" s="5" t="s">
        <v>795</v>
      </c>
    </row>
    <row r="27" spans="1:85">
      <c r="A27" s="478">
        <v>1</v>
      </c>
      <c r="B27" s="478" t="s">
        <v>615</v>
      </c>
      <c r="C27" s="478"/>
      <c r="D27" s="478" t="s">
        <v>568</v>
      </c>
      <c r="E27" s="478" t="s">
        <v>879</v>
      </c>
      <c r="F27" s="478" t="s">
        <v>667</v>
      </c>
      <c r="G27" s="479">
        <v>100450.0482</v>
      </c>
      <c r="H27" s="479">
        <v>175787.58429999999</v>
      </c>
      <c r="I27" s="479">
        <v>131479.71280000001</v>
      </c>
      <c r="J27" s="479">
        <v>230089.49729999999</v>
      </c>
      <c r="K27" s="479">
        <v>159619.32990000001</v>
      </c>
      <c r="L27" s="479">
        <v>279333.8272</v>
      </c>
      <c r="M27" s="479">
        <v>195371.9529</v>
      </c>
      <c r="N27" s="479">
        <v>341900.91759999999</v>
      </c>
      <c r="O27" s="479">
        <v>231822.7323</v>
      </c>
      <c r="P27" s="479">
        <v>405689.78139999998</v>
      </c>
      <c r="Q27" s="479">
        <v>255457.6538</v>
      </c>
      <c r="R27" s="479">
        <v>447050.89419999998</v>
      </c>
      <c r="S27" s="479">
        <v>277458.88209999999</v>
      </c>
      <c r="T27" s="479">
        <v>485553.04369999998</v>
      </c>
      <c r="BX27" s="5" t="s">
        <v>795</v>
      </c>
      <c r="BY27" s="5" t="s">
        <v>795</v>
      </c>
      <c r="BZ27" s="5" t="s">
        <v>795</v>
      </c>
      <c r="CA27" s="5" t="s">
        <v>795</v>
      </c>
      <c r="CB27" s="5" t="s">
        <v>795</v>
      </c>
      <c r="CC27" s="5"/>
      <c r="CD27" s="5" t="s">
        <v>795</v>
      </c>
      <c r="CE27" s="5" t="s">
        <v>795</v>
      </c>
      <c r="CF27" s="5" t="s">
        <v>795</v>
      </c>
      <c r="CG27" s="5" t="s">
        <v>795</v>
      </c>
    </row>
    <row r="28" spans="1:85">
      <c r="A28" s="478">
        <v>1</v>
      </c>
      <c r="B28" s="478" t="s">
        <v>615</v>
      </c>
      <c r="C28" s="478"/>
      <c r="D28" s="478" t="s">
        <v>568</v>
      </c>
      <c r="E28" s="478" t="s">
        <v>879</v>
      </c>
      <c r="F28" s="478" t="s">
        <v>714</v>
      </c>
      <c r="G28" s="479">
        <v>89140.368100000007</v>
      </c>
      <c r="H28" s="479">
        <v>155995.6441</v>
      </c>
      <c r="I28" s="479">
        <v>121190.3848</v>
      </c>
      <c r="J28" s="479">
        <v>212083.17329999999</v>
      </c>
      <c r="K28" s="479">
        <v>153119.67050000001</v>
      </c>
      <c r="L28" s="479">
        <v>267959.42320000002</v>
      </c>
      <c r="M28" s="479">
        <v>201428.88860000001</v>
      </c>
      <c r="N28" s="479">
        <v>352500.5551</v>
      </c>
      <c r="O28" s="479">
        <v>249226.10579999999</v>
      </c>
      <c r="P28" s="479">
        <v>436145.6851</v>
      </c>
      <c r="Q28" s="479">
        <v>280522.02720000001</v>
      </c>
      <c r="R28" s="479">
        <v>490913.5477</v>
      </c>
      <c r="S28" s="479">
        <v>311362.83679999999</v>
      </c>
      <c r="T28" s="479">
        <v>544884.96420000005</v>
      </c>
      <c r="BX28" s="5" t="s">
        <v>795</v>
      </c>
      <c r="BY28" s="5" t="s">
        <v>795</v>
      </c>
      <c r="BZ28" s="5" t="s">
        <v>795</v>
      </c>
      <c r="CA28" s="5" t="s">
        <v>795</v>
      </c>
      <c r="CB28" s="5" t="s">
        <v>795</v>
      </c>
      <c r="CC28" s="5"/>
      <c r="CD28" s="5" t="s">
        <v>795</v>
      </c>
      <c r="CE28" s="5" t="s">
        <v>795</v>
      </c>
      <c r="CF28" s="5" t="s">
        <v>795</v>
      </c>
      <c r="CG28" s="5" t="s">
        <v>795</v>
      </c>
    </row>
    <row r="29" spans="1:85">
      <c r="A29" s="478">
        <v>1</v>
      </c>
      <c r="B29" s="478" t="s">
        <v>615</v>
      </c>
      <c r="C29" s="478"/>
      <c r="D29" s="478" t="s">
        <v>568</v>
      </c>
      <c r="E29" s="478" t="s">
        <v>879</v>
      </c>
      <c r="F29" s="478" t="s">
        <v>521</v>
      </c>
      <c r="G29" s="479">
        <v>100495.46890000001</v>
      </c>
      <c r="H29" s="479">
        <v>160792.75260000001</v>
      </c>
      <c r="I29" s="479">
        <v>140693.65640000001</v>
      </c>
      <c r="J29" s="479">
        <v>225109.8535</v>
      </c>
      <c r="K29" s="479">
        <v>180891.84390000001</v>
      </c>
      <c r="L29" s="479">
        <v>289426.9546</v>
      </c>
      <c r="M29" s="479">
        <v>241189.12520000001</v>
      </c>
      <c r="N29" s="479">
        <v>385902.60609999998</v>
      </c>
      <c r="O29" s="479">
        <v>301486.40649999998</v>
      </c>
      <c r="P29" s="479">
        <v>482378.25750000001</v>
      </c>
      <c r="Q29" s="479">
        <v>341684.59399999998</v>
      </c>
      <c r="R29" s="479">
        <v>546695.35849999997</v>
      </c>
      <c r="S29" s="479">
        <v>381882.78159999999</v>
      </c>
      <c r="T29" s="479">
        <v>611012.45959999994</v>
      </c>
      <c r="BX29" s="5" t="s">
        <v>795</v>
      </c>
      <c r="BY29" s="5" t="s">
        <v>795</v>
      </c>
      <c r="BZ29" s="5" t="s">
        <v>795</v>
      </c>
      <c r="CA29" s="5" t="s">
        <v>795</v>
      </c>
      <c r="CB29" s="5" t="s">
        <v>795</v>
      </c>
      <c r="CC29" s="5"/>
      <c r="CD29" s="5" t="s">
        <v>795</v>
      </c>
      <c r="CE29" s="5" t="s">
        <v>795</v>
      </c>
      <c r="CF29" s="5" t="s">
        <v>795</v>
      </c>
      <c r="CG29" s="5" t="s">
        <v>795</v>
      </c>
    </row>
    <row r="30" spans="1:85">
      <c r="A30" s="478">
        <v>1</v>
      </c>
      <c r="B30" s="478" t="s">
        <v>615</v>
      </c>
      <c r="C30" s="478"/>
      <c r="D30" s="478" t="s">
        <v>568</v>
      </c>
      <c r="E30" s="478" t="s">
        <v>905</v>
      </c>
      <c r="F30" s="478" t="s">
        <v>617</v>
      </c>
      <c r="G30" s="479">
        <v>108770.04889999999</v>
      </c>
      <c r="H30" s="479">
        <v>190347.58549999999</v>
      </c>
      <c r="I30" s="479">
        <v>140690.69039999999</v>
      </c>
      <c r="J30" s="479">
        <v>246208.70819999999</v>
      </c>
      <c r="K30" s="479">
        <v>168307.43859999999</v>
      </c>
      <c r="L30" s="479">
        <v>294538.01760000002</v>
      </c>
      <c r="M30" s="479">
        <v>200630.97010000001</v>
      </c>
      <c r="N30" s="479">
        <v>351104.19770000002</v>
      </c>
      <c r="O30" s="479">
        <v>236369.6734</v>
      </c>
      <c r="P30" s="479">
        <v>413646.92849999998</v>
      </c>
      <c r="Q30" s="479">
        <v>259096.5863</v>
      </c>
      <c r="R30" s="479">
        <v>453419.02600000001</v>
      </c>
      <c r="S30" s="479">
        <v>280428.09460000001</v>
      </c>
      <c r="T30" s="479">
        <v>490749.1655</v>
      </c>
      <c r="BX30" s="5" t="s">
        <v>795</v>
      </c>
      <c r="BY30" s="5" t="s">
        <v>795</v>
      </c>
      <c r="BZ30" s="5" t="s">
        <v>795</v>
      </c>
      <c r="CA30" s="5" t="s">
        <v>795</v>
      </c>
      <c r="CB30" s="5" t="s">
        <v>795</v>
      </c>
      <c r="CC30" s="5" t="s">
        <v>795</v>
      </c>
      <c r="CD30" s="5" t="s">
        <v>795</v>
      </c>
      <c r="CE30" s="5"/>
      <c r="CF30" s="5" t="s">
        <v>795</v>
      </c>
      <c r="CG30" s="5" t="s">
        <v>795</v>
      </c>
    </row>
    <row r="31" spans="1:85">
      <c r="A31" s="478">
        <v>1</v>
      </c>
      <c r="B31" s="478" t="s">
        <v>615</v>
      </c>
      <c r="C31" s="478"/>
      <c r="D31" s="478" t="s">
        <v>568</v>
      </c>
      <c r="E31" s="478" t="s">
        <v>905</v>
      </c>
      <c r="F31" s="478" t="s">
        <v>667</v>
      </c>
      <c r="G31" s="479">
        <v>93709.457299999995</v>
      </c>
      <c r="H31" s="479">
        <v>163991.55040000001</v>
      </c>
      <c r="I31" s="479">
        <v>122328.08199999999</v>
      </c>
      <c r="J31" s="479">
        <v>214074.1434</v>
      </c>
      <c r="K31" s="479">
        <v>148198.36720000001</v>
      </c>
      <c r="L31" s="479">
        <v>259347.14249999999</v>
      </c>
      <c r="M31" s="479">
        <v>180822.13149999999</v>
      </c>
      <c r="N31" s="479">
        <v>316438.73009999999</v>
      </c>
      <c r="O31" s="479">
        <v>214239.7415</v>
      </c>
      <c r="P31" s="479">
        <v>374919.54759999999</v>
      </c>
      <c r="Q31" s="479">
        <v>235883.7494</v>
      </c>
      <c r="R31" s="479">
        <v>412796.56140000001</v>
      </c>
      <c r="S31" s="479">
        <v>255956.94500000001</v>
      </c>
      <c r="T31" s="479">
        <v>447924.65370000002</v>
      </c>
      <c r="BX31" s="5" t="s">
        <v>795</v>
      </c>
      <c r="BY31" s="5" t="s">
        <v>795</v>
      </c>
      <c r="BZ31" s="5" t="s">
        <v>795</v>
      </c>
      <c r="CA31" s="5" t="s">
        <v>795</v>
      </c>
      <c r="CB31" s="5" t="s">
        <v>795</v>
      </c>
      <c r="CC31" s="5" t="s">
        <v>795</v>
      </c>
      <c r="CD31" s="5" t="s">
        <v>795</v>
      </c>
      <c r="CE31" s="5"/>
      <c r="CF31" s="5" t="s">
        <v>795</v>
      </c>
      <c r="CG31" s="5" t="s">
        <v>795</v>
      </c>
    </row>
    <row r="32" spans="1:85">
      <c r="A32" s="478">
        <v>1</v>
      </c>
      <c r="B32" s="478" t="s">
        <v>615</v>
      </c>
      <c r="C32" s="478"/>
      <c r="D32" s="478" t="s">
        <v>568</v>
      </c>
      <c r="E32" s="478" t="s">
        <v>905</v>
      </c>
      <c r="F32" s="478" t="s">
        <v>714</v>
      </c>
      <c r="G32" s="479">
        <v>83910.900200000004</v>
      </c>
      <c r="H32" s="479">
        <v>146844.0754</v>
      </c>
      <c r="I32" s="479">
        <v>114372.3106</v>
      </c>
      <c r="J32" s="479">
        <v>200151.54370000001</v>
      </c>
      <c r="K32" s="479">
        <v>144729.83619999999</v>
      </c>
      <c r="L32" s="479">
        <v>253277.21340000001</v>
      </c>
      <c r="M32" s="479">
        <v>190623.46679999999</v>
      </c>
      <c r="N32" s="479">
        <v>333591.06709999999</v>
      </c>
      <c r="O32" s="479">
        <v>236076.5385</v>
      </c>
      <c r="P32" s="479">
        <v>413133.9425</v>
      </c>
      <c r="Q32" s="479">
        <v>265889.07630000002</v>
      </c>
      <c r="R32" s="479">
        <v>465305.8836</v>
      </c>
      <c r="S32" s="479">
        <v>295310.00599999999</v>
      </c>
      <c r="T32" s="479">
        <v>516792.51059999998</v>
      </c>
      <c r="BX32" s="5" t="s">
        <v>795</v>
      </c>
      <c r="BY32" s="5" t="s">
        <v>795</v>
      </c>
      <c r="BZ32" s="5" t="s">
        <v>795</v>
      </c>
      <c r="CA32" s="5" t="s">
        <v>795</v>
      </c>
      <c r="CB32" s="5" t="s">
        <v>795</v>
      </c>
      <c r="CC32" s="5" t="s">
        <v>795</v>
      </c>
      <c r="CD32" s="5" t="s">
        <v>795</v>
      </c>
      <c r="CE32" s="5"/>
      <c r="CF32" s="5" t="s">
        <v>795</v>
      </c>
      <c r="CG32" s="5" t="s">
        <v>795</v>
      </c>
    </row>
    <row r="33" spans="1:85">
      <c r="A33" s="478">
        <v>1</v>
      </c>
      <c r="B33" s="478" t="s">
        <v>615</v>
      </c>
      <c r="C33" s="478"/>
      <c r="D33" s="478" t="s">
        <v>568</v>
      </c>
      <c r="E33" s="478" t="s">
        <v>905</v>
      </c>
      <c r="F33" s="478" t="s">
        <v>521</v>
      </c>
      <c r="G33" s="479">
        <v>92729.389299999995</v>
      </c>
      <c r="H33" s="479">
        <v>148367.0252</v>
      </c>
      <c r="I33" s="479">
        <v>129821.14509999999</v>
      </c>
      <c r="J33" s="479">
        <v>207713.83530000001</v>
      </c>
      <c r="K33" s="479">
        <v>166912.90090000001</v>
      </c>
      <c r="L33" s="479">
        <v>267060.64529999997</v>
      </c>
      <c r="M33" s="479">
        <v>222550.53450000001</v>
      </c>
      <c r="N33" s="479">
        <v>356080.86040000001</v>
      </c>
      <c r="O33" s="479">
        <v>278188.16800000001</v>
      </c>
      <c r="P33" s="479">
        <v>445101.07549999998</v>
      </c>
      <c r="Q33" s="479">
        <v>315279.92379999999</v>
      </c>
      <c r="R33" s="479">
        <v>504447.88549999997</v>
      </c>
      <c r="S33" s="479">
        <v>352371.67950000003</v>
      </c>
      <c r="T33" s="479">
        <v>563794.69559999998</v>
      </c>
      <c r="BX33" s="5" t="s">
        <v>795</v>
      </c>
      <c r="BY33" s="5" t="s">
        <v>795</v>
      </c>
      <c r="BZ33" s="5" t="s">
        <v>795</v>
      </c>
      <c r="CA33" s="5" t="s">
        <v>795</v>
      </c>
      <c r="CB33" s="5" t="s">
        <v>795</v>
      </c>
      <c r="CC33" s="5" t="s">
        <v>795</v>
      </c>
      <c r="CD33" s="5" t="s">
        <v>795</v>
      </c>
      <c r="CE33" s="5"/>
      <c r="CF33" s="5" t="s">
        <v>795</v>
      </c>
      <c r="CG33" s="5" t="s">
        <v>795</v>
      </c>
    </row>
    <row r="34" spans="1:85">
      <c r="A34" s="478">
        <v>1</v>
      </c>
      <c r="B34" s="478" t="s">
        <v>615</v>
      </c>
      <c r="C34" s="478"/>
      <c r="D34" s="478" t="s">
        <v>582</v>
      </c>
      <c r="E34" s="478" t="s">
        <v>636</v>
      </c>
      <c r="F34" s="478" t="s">
        <v>617</v>
      </c>
      <c r="G34" s="479">
        <v>97740.115999999995</v>
      </c>
      <c r="H34" s="479">
        <v>171045.20300000001</v>
      </c>
      <c r="I34" s="479">
        <v>126606.242</v>
      </c>
      <c r="J34" s="479">
        <v>221560.9235</v>
      </c>
      <c r="K34" s="479">
        <v>151582.72510000001</v>
      </c>
      <c r="L34" s="479">
        <v>265269.76880000002</v>
      </c>
      <c r="M34" s="479">
        <v>180883.1378</v>
      </c>
      <c r="N34" s="479">
        <v>316545.49129999999</v>
      </c>
      <c r="O34" s="479">
        <v>213282.17739999999</v>
      </c>
      <c r="P34" s="479">
        <v>373243.81040000002</v>
      </c>
      <c r="Q34" s="479">
        <v>233884.11360000001</v>
      </c>
      <c r="R34" s="479">
        <v>409297.1986</v>
      </c>
      <c r="S34" s="479">
        <v>253292.59160000001</v>
      </c>
      <c r="T34" s="479">
        <v>443262.03529999999</v>
      </c>
      <c r="BX34" s="5" t="s">
        <v>795</v>
      </c>
      <c r="BY34" s="5" t="s">
        <v>795</v>
      </c>
      <c r="BZ34" s="5" t="s">
        <v>795</v>
      </c>
      <c r="CA34" s="5" t="s">
        <v>795</v>
      </c>
      <c r="CB34" s="5" t="s">
        <v>795</v>
      </c>
      <c r="CC34" s="5" t="s">
        <v>795</v>
      </c>
      <c r="CD34" s="5" t="s">
        <v>795</v>
      </c>
      <c r="CE34" s="5"/>
      <c r="CF34" s="5" t="s">
        <v>795</v>
      </c>
      <c r="CG34" s="5" t="s">
        <v>795</v>
      </c>
    </row>
    <row r="35" spans="1:85">
      <c r="A35" s="478">
        <v>1</v>
      </c>
      <c r="B35" s="478" t="s">
        <v>615</v>
      </c>
      <c r="C35" s="478"/>
      <c r="D35" s="478" t="s">
        <v>582</v>
      </c>
      <c r="E35" s="478" t="s">
        <v>636</v>
      </c>
      <c r="F35" s="478" t="s">
        <v>667</v>
      </c>
      <c r="G35" s="479">
        <v>83357.930500000002</v>
      </c>
      <c r="H35" s="479">
        <v>145876.37839999999</v>
      </c>
      <c r="I35" s="479">
        <v>109070.7792</v>
      </c>
      <c r="J35" s="479">
        <v>190873.86360000001</v>
      </c>
      <c r="K35" s="479">
        <v>132379.46900000001</v>
      </c>
      <c r="L35" s="479">
        <v>231664.07060000001</v>
      </c>
      <c r="M35" s="479">
        <v>161966.59049999999</v>
      </c>
      <c r="N35" s="479">
        <v>283441.53340000001</v>
      </c>
      <c r="O35" s="479">
        <v>192149.0906</v>
      </c>
      <c r="P35" s="479">
        <v>336260.90860000002</v>
      </c>
      <c r="Q35" s="479">
        <v>211716.9014</v>
      </c>
      <c r="R35" s="479">
        <v>370504.57740000001</v>
      </c>
      <c r="S35" s="479">
        <v>229923.7476</v>
      </c>
      <c r="T35" s="479">
        <v>402366.55839999998</v>
      </c>
      <c r="BX35" s="5" t="s">
        <v>795</v>
      </c>
      <c r="BY35" s="5" t="s">
        <v>795</v>
      </c>
      <c r="BZ35" s="5" t="s">
        <v>795</v>
      </c>
      <c r="CA35" s="5" t="s">
        <v>795</v>
      </c>
      <c r="CB35" s="5" t="s">
        <v>795</v>
      </c>
      <c r="CC35" s="5" t="s">
        <v>795</v>
      </c>
      <c r="CD35" s="5" t="s">
        <v>795</v>
      </c>
      <c r="CE35" s="5"/>
      <c r="CF35" s="5" t="s">
        <v>795</v>
      </c>
      <c r="CG35" s="5" t="s">
        <v>795</v>
      </c>
    </row>
    <row r="36" spans="1:85">
      <c r="A36" s="478">
        <v>1</v>
      </c>
      <c r="B36" s="478" t="s">
        <v>615</v>
      </c>
      <c r="C36" s="478"/>
      <c r="D36" s="478" t="s">
        <v>582</v>
      </c>
      <c r="E36" s="478" t="s">
        <v>636</v>
      </c>
      <c r="F36" s="478" t="s">
        <v>714</v>
      </c>
      <c r="G36" s="479">
        <v>74057.179499999998</v>
      </c>
      <c r="H36" s="479">
        <v>129600.0641</v>
      </c>
      <c r="I36" s="479">
        <v>100716.8744</v>
      </c>
      <c r="J36" s="479">
        <v>176254.53020000001</v>
      </c>
      <c r="K36" s="479">
        <v>127277.3639</v>
      </c>
      <c r="L36" s="479">
        <v>222735.38680000001</v>
      </c>
      <c r="M36" s="479">
        <v>167459.34390000001</v>
      </c>
      <c r="N36" s="479">
        <v>293053.8518</v>
      </c>
      <c r="O36" s="479">
        <v>207220.61</v>
      </c>
      <c r="P36" s="479">
        <v>362636.0674</v>
      </c>
      <c r="Q36" s="479">
        <v>233260.66070000001</v>
      </c>
      <c r="R36" s="479">
        <v>408206.15620000003</v>
      </c>
      <c r="S36" s="479">
        <v>258926.74340000001</v>
      </c>
      <c r="T36" s="479">
        <v>453121.80099999998</v>
      </c>
      <c r="BX36" s="5" t="s">
        <v>795</v>
      </c>
      <c r="BY36" s="5" t="s">
        <v>795</v>
      </c>
      <c r="BZ36" s="5" t="s">
        <v>795</v>
      </c>
      <c r="CA36" s="5" t="s">
        <v>795</v>
      </c>
      <c r="CB36" s="5" t="s">
        <v>795</v>
      </c>
      <c r="CC36" s="5" t="s">
        <v>795</v>
      </c>
      <c r="CD36" s="5" t="s">
        <v>795</v>
      </c>
      <c r="CE36" s="5"/>
      <c r="CF36" s="5" t="s">
        <v>795</v>
      </c>
      <c r="CG36" s="5" t="s">
        <v>795</v>
      </c>
    </row>
    <row r="37" spans="1:85">
      <c r="A37" s="478">
        <v>1</v>
      </c>
      <c r="B37" s="478" t="s">
        <v>615</v>
      </c>
      <c r="C37" s="478"/>
      <c r="D37" s="478" t="s">
        <v>582</v>
      </c>
      <c r="E37" s="478" t="s">
        <v>636</v>
      </c>
      <c r="F37" s="478" t="s">
        <v>521</v>
      </c>
      <c r="G37" s="479">
        <v>83280.729000000007</v>
      </c>
      <c r="H37" s="479">
        <v>133249.1685</v>
      </c>
      <c r="I37" s="479">
        <v>116593.02069999999</v>
      </c>
      <c r="J37" s="479">
        <v>186548.83590000001</v>
      </c>
      <c r="K37" s="479">
        <v>149905.31229999999</v>
      </c>
      <c r="L37" s="479">
        <v>239848.50320000001</v>
      </c>
      <c r="M37" s="479">
        <v>199873.74969999999</v>
      </c>
      <c r="N37" s="479">
        <v>319798.00429999997</v>
      </c>
      <c r="O37" s="479">
        <v>249842.18710000001</v>
      </c>
      <c r="P37" s="479">
        <v>399747.50530000002</v>
      </c>
      <c r="Q37" s="479">
        <v>283154.47869999998</v>
      </c>
      <c r="R37" s="479">
        <v>453047.1727</v>
      </c>
      <c r="S37" s="479">
        <v>316466.77039999998</v>
      </c>
      <c r="T37" s="479">
        <v>506346.84009999997</v>
      </c>
      <c r="BX37" s="5" t="s">
        <v>795</v>
      </c>
      <c r="BY37" s="5" t="s">
        <v>795</v>
      </c>
      <c r="BZ37" s="5" t="s">
        <v>795</v>
      </c>
      <c r="CA37" s="5" t="s">
        <v>795</v>
      </c>
      <c r="CB37" s="5" t="s">
        <v>795</v>
      </c>
      <c r="CC37" s="5" t="s">
        <v>795</v>
      </c>
      <c r="CD37" s="5" t="s">
        <v>795</v>
      </c>
      <c r="CE37" s="5"/>
      <c r="CF37" s="5" t="s">
        <v>795</v>
      </c>
      <c r="CG37" s="5" t="s">
        <v>795</v>
      </c>
    </row>
    <row r="38" spans="1:85">
      <c r="A38" s="478">
        <v>1</v>
      </c>
      <c r="B38" s="478" t="s">
        <v>615</v>
      </c>
      <c r="C38" s="478"/>
      <c r="D38" s="478" t="s">
        <v>582</v>
      </c>
      <c r="E38" s="478" t="s">
        <v>684</v>
      </c>
      <c r="F38" s="478" t="s">
        <v>617</v>
      </c>
      <c r="G38" s="479">
        <v>94823.118199999997</v>
      </c>
      <c r="H38" s="479">
        <v>165940.45689999999</v>
      </c>
      <c r="I38" s="479">
        <v>122774.1989</v>
      </c>
      <c r="J38" s="479">
        <v>214854.848</v>
      </c>
      <c r="K38" s="479">
        <v>146958.2346</v>
      </c>
      <c r="L38" s="479">
        <v>257176.9106</v>
      </c>
      <c r="M38" s="479">
        <v>175309.43109999999</v>
      </c>
      <c r="N38" s="479">
        <v>306791.50439999998</v>
      </c>
      <c r="O38" s="479">
        <v>206658.0373</v>
      </c>
      <c r="P38" s="479">
        <v>361651.56530000002</v>
      </c>
      <c r="Q38" s="479">
        <v>226592.37839999999</v>
      </c>
      <c r="R38" s="479">
        <v>396536.66210000002</v>
      </c>
      <c r="S38" s="479">
        <v>245351.13570000001</v>
      </c>
      <c r="T38" s="479">
        <v>429364.4877</v>
      </c>
      <c r="BX38" s="5"/>
      <c r="BY38" s="5" t="s">
        <v>795</v>
      </c>
      <c r="BZ38" s="5" t="s">
        <v>795</v>
      </c>
      <c r="CA38" s="5" t="s">
        <v>795</v>
      </c>
      <c r="CB38" s="5" t="s">
        <v>795</v>
      </c>
      <c r="CC38" s="5" t="s">
        <v>795</v>
      </c>
      <c r="CD38" s="5" t="s">
        <v>795</v>
      </c>
      <c r="CE38" s="5" t="s">
        <v>795</v>
      </c>
      <c r="CF38" s="5" t="s">
        <v>795</v>
      </c>
      <c r="CG38" s="5" t="s">
        <v>795</v>
      </c>
    </row>
    <row r="39" spans="1:85">
      <c r="A39" s="478">
        <v>1</v>
      </c>
      <c r="B39" s="478" t="s">
        <v>615</v>
      </c>
      <c r="C39" s="478"/>
      <c r="D39" s="478" t="s">
        <v>582</v>
      </c>
      <c r="E39" s="478" t="s">
        <v>684</v>
      </c>
      <c r="F39" s="478" t="s">
        <v>667</v>
      </c>
      <c r="G39" s="479">
        <v>81119.337100000004</v>
      </c>
      <c r="H39" s="479">
        <v>141958.83989999999</v>
      </c>
      <c r="I39" s="479">
        <v>106065.8798</v>
      </c>
      <c r="J39" s="479">
        <v>185615.28959999999</v>
      </c>
      <c r="K39" s="479">
        <v>128660.7916</v>
      </c>
      <c r="L39" s="479">
        <v>225156.38529999999</v>
      </c>
      <c r="M39" s="479">
        <v>157285.17290000001</v>
      </c>
      <c r="N39" s="479">
        <v>275249.0526</v>
      </c>
      <c r="O39" s="479">
        <v>186521.7934</v>
      </c>
      <c r="P39" s="479">
        <v>326413.1385</v>
      </c>
      <c r="Q39" s="479">
        <v>205470.7885</v>
      </c>
      <c r="R39" s="479">
        <v>359573.8799</v>
      </c>
      <c r="S39" s="479">
        <v>223084.59469999999</v>
      </c>
      <c r="T39" s="479">
        <v>390398.04080000002</v>
      </c>
      <c r="BX39" s="5"/>
      <c r="BY39" s="5" t="s">
        <v>795</v>
      </c>
      <c r="BZ39" s="5" t="s">
        <v>795</v>
      </c>
      <c r="CA39" s="5" t="s">
        <v>795</v>
      </c>
      <c r="CB39" s="5" t="s">
        <v>795</v>
      </c>
      <c r="CC39" s="5" t="s">
        <v>795</v>
      </c>
      <c r="CD39" s="5" t="s">
        <v>795</v>
      </c>
      <c r="CE39" s="5" t="s">
        <v>795</v>
      </c>
      <c r="CF39" s="5" t="s">
        <v>795</v>
      </c>
      <c r="CG39" s="5" t="s">
        <v>795</v>
      </c>
    </row>
    <row r="40" spans="1:85">
      <c r="A40" s="478">
        <v>1</v>
      </c>
      <c r="B40" s="478" t="s">
        <v>615</v>
      </c>
      <c r="C40" s="478"/>
      <c r="D40" s="478" t="s">
        <v>582</v>
      </c>
      <c r="E40" s="478" t="s">
        <v>684</v>
      </c>
      <c r="F40" s="478" t="s">
        <v>714</v>
      </c>
      <c r="G40" s="479">
        <v>72241.713099999994</v>
      </c>
      <c r="H40" s="479">
        <v>126422.9979</v>
      </c>
      <c r="I40" s="479">
        <v>98314.993799999997</v>
      </c>
      <c r="J40" s="479">
        <v>172051.23910000001</v>
      </c>
      <c r="K40" s="479">
        <v>124293.74860000001</v>
      </c>
      <c r="L40" s="479">
        <v>217514.06</v>
      </c>
      <c r="M40" s="479">
        <v>163587.0301</v>
      </c>
      <c r="N40" s="479">
        <v>286277.3027</v>
      </c>
      <c r="O40" s="479">
        <v>202479.44260000001</v>
      </c>
      <c r="P40" s="479">
        <v>354339.0245</v>
      </c>
      <c r="Q40" s="479">
        <v>227962.3076</v>
      </c>
      <c r="R40" s="479">
        <v>398934.03820000001</v>
      </c>
      <c r="S40" s="479">
        <v>253088.84460000001</v>
      </c>
      <c r="T40" s="479">
        <v>442905.478</v>
      </c>
      <c r="BX40" s="5"/>
      <c r="BY40" s="5" t="s">
        <v>795</v>
      </c>
      <c r="BZ40" s="5" t="s">
        <v>795</v>
      </c>
      <c r="CA40" s="5" t="s">
        <v>795</v>
      </c>
      <c r="CB40" s="5" t="s">
        <v>795</v>
      </c>
      <c r="CC40" s="5" t="s">
        <v>795</v>
      </c>
      <c r="CD40" s="5" t="s">
        <v>795</v>
      </c>
      <c r="CE40" s="5" t="s">
        <v>795</v>
      </c>
      <c r="CF40" s="5" t="s">
        <v>795</v>
      </c>
      <c r="CG40" s="5" t="s">
        <v>795</v>
      </c>
    </row>
    <row r="41" spans="1:85">
      <c r="A41" s="478">
        <v>1</v>
      </c>
      <c r="B41" s="478" t="s">
        <v>615</v>
      </c>
      <c r="C41" s="478"/>
      <c r="D41" s="478" t="s">
        <v>582</v>
      </c>
      <c r="E41" s="478" t="s">
        <v>684</v>
      </c>
      <c r="F41" s="478" t="s">
        <v>521</v>
      </c>
      <c r="G41" s="479">
        <v>80808.574900000007</v>
      </c>
      <c r="H41" s="479">
        <v>129293.7218</v>
      </c>
      <c r="I41" s="479">
        <v>113132.0049</v>
      </c>
      <c r="J41" s="479">
        <v>181011.21049999999</v>
      </c>
      <c r="K41" s="479">
        <v>145455.43479999999</v>
      </c>
      <c r="L41" s="479">
        <v>232728.69930000001</v>
      </c>
      <c r="M41" s="479">
        <v>193940.57980000001</v>
      </c>
      <c r="N41" s="479">
        <v>310304.93239999999</v>
      </c>
      <c r="O41" s="479">
        <v>242425.72469999999</v>
      </c>
      <c r="P41" s="479">
        <v>387881.1654</v>
      </c>
      <c r="Q41" s="479">
        <v>274749.15470000001</v>
      </c>
      <c r="R41" s="479">
        <v>439598.65409999999</v>
      </c>
      <c r="S41" s="479">
        <v>307072.58470000001</v>
      </c>
      <c r="T41" s="479">
        <v>491316.14279999997</v>
      </c>
      <c r="BX41" s="5"/>
      <c r="BY41" s="5" t="s">
        <v>795</v>
      </c>
      <c r="BZ41" s="5" t="s">
        <v>795</v>
      </c>
      <c r="CA41" s="5" t="s">
        <v>795</v>
      </c>
      <c r="CB41" s="5" t="s">
        <v>795</v>
      </c>
      <c r="CC41" s="5" t="s">
        <v>795</v>
      </c>
      <c r="CD41" s="5" t="s">
        <v>795</v>
      </c>
      <c r="CE41" s="5" t="s">
        <v>795</v>
      </c>
      <c r="CF41" s="5" t="s">
        <v>795</v>
      </c>
      <c r="CG41" s="5" t="s">
        <v>795</v>
      </c>
    </row>
    <row r="42" spans="1:85">
      <c r="A42" s="478">
        <v>1</v>
      </c>
      <c r="B42" s="478" t="s">
        <v>615</v>
      </c>
      <c r="C42" s="478"/>
      <c r="D42" s="478" t="s">
        <v>582</v>
      </c>
      <c r="E42" s="478" t="s">
        <v>730</v>
      </c>
      <c r="F42" s="478" t="s">
        <v>617</v>
      </c>
      <c r="G42" s="479">
        <v>97258.127900000007</v>
      </c>
      <c r="H42" s="479">
        <v>170201.72399999999</v>
      </c>
      <c r="I42" s="479">
        <v>125967.98820000001</v>
      </c>
      <c r="J42" s="479">
        <v>220443.97940000001</v>
      </c>
      <c r="K42" s="479">
        <v>150809.07949999999</v>
      </c>
      <c r="L42" s="479">
        <v>263915.88909999997</v>
      </c>
      <c r="M42" s="479">
        <v>179945.57269999999</v>
      </c>
      <c r="N42" s="479">
        <v>314904.75229999999</v>
      </c>
      <c r="O42" s="479">
        <v>212163.141</v>
      </c>
      <c r="P42" s="479">
        <v>371285.49660000001</v>
      </c>
      <c r="Q42" s="479">
        <v>232649.77530000001</v>
      </c>
      <c r="R42" s="479">
        <v>407137.1067</v>
      </c>
      <c r="S42" s="479">
        <v>251944.22560000001</v>
      </c>
      <c r="T42" s="479">
        <v>440902.3947</v>
      </c>
      <c r="BX42" s="5"/>
      <c r="BY42" s="5" t="s">
        <v>795</v>
      </c>
      <c r="BZ42" s="5" t="s">
        <v>795</v>
      </c>
      <c r="CA42" s="5" t="s">
        <v>795</v>
      </c>
      <c r="CB42" s="5" t="s">
        <v>795</v>
      </c>
      <c r="CC42" s="5" t="s">
        <v>795</v>
      </c>
      <c r="CD42" s="5" t="s">
        <v>795</v>
      </c>
      <c r="CE42" s="5" t="s">
        <v>795</v>
      </c>
      <c r="CF42" s="5" t="s">
        <v>795</v>
      </c>
      <c r="CG42" s="5" t="s">
        <v>795</v>
      </c>
    </row>
    <row r="43" spans="1:85">
      <c r="A43" s="478">
        <v>1</v>
      </c>
      <c r="B43" s="478" t="s">
        <v>615</v>
      </c>
      <c r="C43" s="478"/>
      <c r="D43" s="478" t="s">
        <v>582</v>
      </c>
      <c r="E43" s="478" t="s">
        <v>730</v>
      </c>
      <c r="F43" s="478" t="s">
        <v>667</v>
      </c>
      <c r="G43" s="479">
        <v>83011.623300000007</v>
      </c>
      <c r="H43" s="479">
        <v>145270.34080000001</v>
      </c>
      <c r="I43" s="479">
        <v>108597.95419999999</v>
      </c>
      <c r="J43" s="479">
        <v>190046.4198</v>
      </c>
      <c r="K43" s="479">
        <v>131786.986</v>
      </c>
      <c r="L43" s="479">
        <v>230627.2254</v>
      </c>
      <c r="M43" s="479">
        <v>161207.48319999999</v>
      </c>
      <c r="N43" s="479">
        <v>282113.0956</v>
      </c>
      <c r="O43" s="479">
        <v>191229.4227</v>
      </c>
      <c r="P43" s="479">
        <v>334651.48979999998</v>
      </c>
      <c r="Q43" s="479">
        <v>210691.6876</v>
      </c>
      <c r="R43" s="479">
        <v>368710.45329999999</v>
      </c>
      <c r="S43" s="479">
        <v>228795.84220000001</v>
      </c>
      <c r="T43" s="479">
        <v>400392.72379999998</v>
      </c>
      <c r="BX43" s="5"/>
      <c r="BY43" s="5" t="s">
        <v>795</v>
      </c>
      <c r="BZ43" s="5" t="s">
        <v>795</v>
      </c>
      <c r="CA43" s="5" t="s">
        <v>795</v>
      </c>
      <c r="CB43" s="5" t="s">
        <v>795</v>
      </c>
      <c r="CC43" s="5" t="s">
        <v>795</v>
      </c>
      <c r="CD43" s="5" t="s">
        <v>795</v>
      </c>
      <c r="CE43" s="5" t="s">
        <v>795</v>
      </c>
      <c r="CF43" s="5" t="s">
        <v>795</v>
      </c>
      <c r="CG43" s="5" t="s">
        <v>795</v>
      </c>
    </row>
    <row r="44" spans="1:85">
      <c r="A44" s="478">
        <v>1</v>
      </c>
      <c r="B44" s="478" t="s">
        <v>615</v>
      </c>
      <c r="C44" s="478"/>
      <c r="D44" s="478" t="s">
        <v>582</v>
      </c>
      <c r="E44" s="478" t="s">
        <v>730</v>
      </c>
      <c r="F44" s="478" t="s">
        <v>714</v>
      </c>
      <c r="G44" s="479">
        <v>73794.564199999993</v>
      </c>
      <c r="H44" s="479">
        <v>129140.4874</v>
      </c>
      <c r="I44" s="479">
        <v>100377.1675</v>
      </c>
      <c r="J44" s="479">
        <v>175660.04319999999</v>
      </c>
      <c r="K44" s="479">
        <v>126861.5013</v>
      </c>
      <c r="L44" s="479">
        <v>222007.62719999999</v>
      </c>
      <c r="M44" s="479">
        <v>166926.02840000001</v>
      </c>
      <c r="N44" s="479">
        <v>292120.54969999997</v>
      </c>
      <c r="O44" s="479">
        <v>206573.8106</v>
      </c>
      <c r="P44" s="479">
        <v>361504.16850000003</v>
      </c>
      <c r="Q44" s="479">
        <v>232542.61540000001</v>
      </c>
      <c r="R44" s="479">
        <v>406949.57689999999</v>
      </c>
      <c r="S44" s="479">
        <v>258140.98009999999</v>
      </c>
      <c r="T44" s="479">
        <v>451746.71529999998</v>
      </c>
      <c r="BX44" s="5"/>
      <c r="BY44" s="5" t="s">
        <v>795</v>
      </c>
      <c r="BZ44" s="5" t="s">
        <v>795</v>
      </c>
      <c r="CA44" s="5" t="s">
        <v>795</v>
      </c>
      <c r="CB44" s="5" t="s">
        <v>795</v>
      </c>
      <c r="CC44" s="5" t="s">
        <v>795</v>
      </c>
      <c r="CD44" s="5" t="s">
        <v>795</v>
      </c>
      <c r="CE44" s="5" t="s">
        <v>795</v>
      </c>
      <c r="CF44" s="5" t="s">
        <v>795</v>
      </c>
      <c r="CG44" s="5" t="s">
        <v>795</v>
      </c>
    </row>
    <row r="45" spans="1:85">
      <c r="A45" s="478">
        <v>1</v>
      </c>
      <c r="B45" s="478" t="s">
        <v>615</v>
      </c>
      <c r="C45" s="478"/>
      <c r="D45" s="478" t="s">
        <v>582</v>
      </c>
      <c r="E45" s="478" t="s">
        <v>730</v>
      </c>
      <c r="F45" s="478" t="s">
        <v>521</v>
      </c>
      <c r="G45" s="479">
        <v>82873.504400000005</v>
      </c>
      <c r="H45" s="479">
        <v>132597.609</v>
      </c>
      <c r="I45" s="479">
        <v>116022.90609999999</v>
      </c>
      <c r="J45" s="479">
        <v>185636.6526</v>
      </c>
      <c r="K45" s="479">
        <v>149172.30790000001</v>
      </c>
      <c r="L45" s="479">
        <v>238675.69620000001</v>
      </c>
      <c r="M45" s="479">
        <v>198896.4105</v>
      </c>
      <c r="N45" s="479">
        <v>318234.26160000003</v>
      </c>
      <c r="O45" s="479">
        <v>248620.51319999999</v>
      </c>
      <c r="P45" s="479">
        <v>397792.82699999999</v>
      </c>
      <c r="Q45" s="479">
        <v>281769.91489999997</v>
      </c>
      <c r="R45" s="479">
        <v>450831.87050000002</v>
      </c>
      <c r="S45" s="479">
        <v>314919.31660000002</v>
      </c>
      <c r="T45" s="479">
        <v>503870.9142</v>
      </c>
      <c r="BX45" s="5" t="s">
        <v>795</v>
      </c>
      <c r="BY45" s="5" t="s">
        <v>795</v>
      </c>
      <c r="BZ45" s="5" t="s">
        <v>795</v>
      </c>
      <c r="CA45" s="5" t="s">
        <v>795</v>
      </c>
      <c r="CB45" s="5" t="s">
        <v>795</v>
      </c>
      <c r="CC45" s="5" t="s">
        <v>795</v>
      </c>
      <c r="CD45" s="5" t="s">
        <v>795</v>
      </c>
      <c r="CE45" s="5" t="s">
        <v>795</v>
      </c>
      <c r="CF45" s="5"/>
      <c r="CG45" s="5" t="s">
        <v>795</v>
      </c>
    </row>
    <row r="46" spans="1:85">
      <c r="A46" s="478">
        <v>1</v>
      </c>
      <c r="B46" s="478" t="s">
        <v>615</v>
      </c>
      <c r="C46" s="478"/>
      <c r="D46" s="478" t="s">
        <v>582</v>
      </c>
      <c r="E46" s="478" t="s">
        <v>774</v>
      </c>
      <c r="F46" s="478" t="s">
        <v>617</v>
      </c>
      <c r="G46" s="479">
        <v>96294.151800000007</v>
      </c>
      <c r="H46" s="479">
        <v>168514.76569999999</v>
      </c>
      <c r="I46" s="479">
        <v>124691.4806</v>
      </c>
      <c r="J46" s="479">
        <v>218210.09099999999</v>
      </c>
      <c r="K46" s="479">
        <v>149261.78829999999</v>
      </c>
      <c r="L46" s="479">
        <v>261208.12959999999</v>
      </c>
      <c r="M46" s="479">
        <v>178070.4425</v>
      </c>
      <c r="N46" s="479">
        <v>311623.27439999999</v>
      </c>
      <c r="O46" s="479">
        <v>209925.0681</v>
      </c>
      <c r="P46" s="479">
        <v>367368.86900000001</v>
      </c>
      <c r="Q46" s="479">
        <v>230181.09880000001</v>
      </c>
      <c r="R46" s="479">
        <v>402816.9228</v>
      </c>
      <c r="S46" s="479">
        <v>249247.49350000001</v>
      </c>
      <c r="T46" s="479">
        <v>436183.11359999998</v>
      </c>
      <c r="BX46" s="5" t="s">
        <v>795</v>
      </c>
      <c r="BY46" s="5" t="s">
        <v>795</v>
      </c>
      <c r="BZ46" s="5" t="s">
        <v>795</v>
      </c>
      <c r="CA46" s="5" t="s">
        <v>795</v>
      </c>
      <c r="CB46" s="5" t="s">
        <v>795</v>
      </c>
      <c r="CC46" s="5" t="s">
        <v>795</v>
      </c>
      <c r="CD46" s="5" t="s">
        <v>795</v>
      </c>
      <c r="CE46" s="5" t="s">
        <v>795</v>
      </c>
      <c r="CF46" s="5"/>
      <c r="CG46" s="5" t="s">
        <v>795</v>
      </c>
    </row>
    <row r="47" spans="1:85">
      <c r="A47" s="478">
        <v>1</v>
      </c>
      <c r="B47" s="478" t="s">
        <v>615</v>
      </c>
      <c r="C47" s="478"/>
      <c r="D47" s="478" t="s">
        <v>582</v>
      </c>
      <c r="E47" s="478" t="s">
        <v>774</v>
      </c>
      <c r="F47" s="478" t="s">
        <v>667</v>
      </c>
      <c r="G47" s="479">
        <v>82319.009000000005</v>
      </c>
      <c r="H47" s="479">
        <v>144058.26569999999</v>
      </c>
      <c r="I47" s="479">
        <v>107652.30409999999</v>
      </c>
      <c r="J47" s="479">
        <v>188391.53210000001</v>
      </c>
      <c r="K47" s="479">
        <v>130602.02009999999</v>
      </c>
      <c r="L47" s="479">
        <v>228553.53520000001</v>
      </c>
      <c r="M47" s="479">
        <v>159689.26869999999</v>
      </c>
      <c r="N47" s="479">
        <v>279456.22009999998</v>
      </c>
      <c r="O47" s="479">
        <v>189390.08689999999</v>
      </c>
      <c r="P47" s="479">
        <v>331432.65210000001</v>
      </c>
      <c r="Q47" s="479">
        <v>208641.26</v>
      </c>
      <c r="R47" s="479">
        <v>365122.20500000002</v>
      </c>
      <c r="S47" s="479">
        <v>226540.0313</v>
      </c>
      <c r="T47" s="479">
        <v>396445.05479999998</v>
      </c>
      <c r="BX47" s="5" t="s">
        <v>795</v>
      </c>
      <c r="BY47" s="5" t="s">
        <v>795</v>
      </c>
      <c r="BZ47" s="5" t="s">
        <v>795</v>
      </c>
      <c r="CA47" s="5" t="s">
        <v>795</v>
      </c>
      <c r="CB47" s="5" t="s">
        <v>795</v>
      </c>
      <c r="CC47" s="5" t="s">
        <v>795</v>
      </c>
      <c r="CD47" s="5" t="s">
        <v>795</v>
      </c>
      <c r="CE47" s="5" t="s">
        <v>795</v>
      </c>
      <c r="CF47" s="5"/>
      <c r="CG47" s="5" t="s">
        <v>795</v>
      </c>
    </row>
    <row r="48" spans="1:85">
      <c r="A48" s="478">
        <v>1</v>
      </c>
      <c r="B48" s="478" t="s">
        <v>615</v>
      </c>
      <c r="C48" s="478"/>
      <c r="D48" s="478" t="s">
        <v>582</v>
      </c>
      <c r="E48" s="478" t="s">
        <v>774</v>
      </c>
      <c r="F48" s="478" t="s">
        <v>714</v>
      </c>
      <c r="G48" s="479">
        <v>73269.333799999993</v>
      </c>
      <c r="H48" s="479">
        <v>128221.33409999999</v>
      </c>
      <c r="I48" s="479">
        <v>99697.753800000006</v>
      </c>
      <c r="J48" s="479">
        <v>174471.06899999999</v>
      </c>
      <c r="K48" s="479">
        <v>126029.7761</v>
      </c>
      <c r="L48" s="479">
        <v>220552.10810000001</v>
      </c>
      <c r="M48" s="479">
        <v>165859.39739999999</v>
      </c>
      <c r="N48" s="479">
        <v>290253.94540000003</v>
      </c>
      <c r="O48" s="479">
        <v>205280.21179999999</v>
      </c>
      <c r="P48" s="479">
        <v>359240.37060000002</v>
      </c>
      <c r="Q48" s="479">
        <v>231106.52470000001</v>
      </c>
      <c r="R48" s="479">
        <v>404436.41820000001</v>
      </c>
      <c r="S48" s="479">
        <v>256569.45370000001</v>
      </c>
      <c r="T48" s="479">
        <v>448996.54379999998</v>
      </c>
      <c r="BX48" s="5" t="s">
        <v>795</v>
      </c>
      <c r="BY48" s="5" t="s">
        <v>795</v>
      </c>
      <c r="BZ48" s="5" t="s">
        <v>795</v>
      </c>
      <c r="CA48" s="5" t="s">
        <v>795</v>
      </c>
      <c r="CB48" s="5" t="s">
        <v>795</v>
      </c>
      <c r="CC48" s="5" t="s">
        <v>795</v>
      </c>
      <c r="CD48" s="5" t="s">
        <v>795</v>
      </c>
      <c r="CE48" s="5" t="s">
        <v>795</v>
      </c>
      <c r="CF48" s="5"/>
      <c r="CG48" s="5" t="s">
        <v>795</v>
      </c>
    </row>
    <row r="49" spans="1:85">
      <c r="A49" s="478">
        <v>1</v>
      </c>
      <c r="B49" s="478" t="s">
        <v>615</v>
      </c>
      <c r="C49" s="478"/>
      <c r="D49" s="478" t="s">
        <v>582</v>
      </c>
      <c r="E49" s="478" t="s">
        <v>774</v>
      </c>
      <c r="F49" s="478" t="s">
        <v>521</v>
      </c>
      <c r="G49" s="479">
        <v>82059.055099999998</v>
      </c>
      <c r="H49" s="479">
        <v>131294.4901</v>
      </c>
      <c r="I49" s="479">
        <v>114882.6771</v>
      </c>
      <c r="J49" s="479">
        <v>183812.2861</v>
      </c>
      <c r="K49" s="479">
        <v>147706.29920000001</v>
      </c>
      <c r="L49" s="479">
        <v>236330.0822</v>
      </c>
      <c r="M49" s="479">
        <v>196941.73209999999</v>
      </c>
      <c r="N49" s="479">
        <v>315106.77620000002</v>
      </c>
      <c r="O49" s="479">
        <v>246177.16519999999</v>
      </c>
      <c r="P49" s="479">
        <v>393883.47019999998</v>
      </c>
      <c r="Q49" s="479">
        <v>279000.78720000002</v>
      </c>
      <c r="R49" s="479">
        <v>446401.26620000001</v>
      </c>
      <c r="S49" s="479">
        <v>311824.4093</v>
      </c>
      <c r="T49" s="479">
        <v>498919.06229999999</v>
      </c>
      <c r="BX49" s="5" t="s">
        <v>795</v>
      </c>
      <c r="BY49" s="5" t="s">
        <v>795</v>
      </c>
      <c r="BZ49" s="5" t="s">
        <v>795</v>
      </c>
      <c r="CA49" s="5" t="s">
        <v>795</v>
      </c>
      <c r="CB49" s="5" t="s">
        <v>795</v>
      </c>
      <c r="CC49" s="5" t="s">
        <v>795</v>
      </c>
      <c r="CD49" s="5" t="s">
        <v>795</v>
      </c>
      <c r="CE49" s="5" t="s">
        <v>795</v>
      </c>
      <c r="CF49" s="5"/>
      <c r="CG49" s="5" t="s">
        <v>795</v>
      </c>
    </row>
    <row r="50" spans="1:85">
      <c r="A50" s="478">
        <v>1</v>
      </c>
      <c r="B50" s="478" t="s">
        <v>615</v>
      </c>
      <c r="C50" s="478"/>
      <c r="D50" s="478" t="s">
        <v>582</v>
      </c>
      <c r="E50" s="478" t="s">
        <v>816</v>
      </c>
      <c r="F50" s="478" t="s">
        <v>617</v>
      </c>
      <c r="G50" s="479">
        <v>92870.093599999993</v>
      </c>
      <c r="H50" s="479">
        <v>162522.6637</v>
      </c>
      <c r="I50" s="479">
        <v>120218.65949999999</v>
      </c>
      <c r="J50" s="479">
        <v>210382.65410000001</v>
      </c>
      <c r="K50" s="479">
        <v>143881.03090000001</v>
      </c>
      <c r="L50" s="479">
        <v>251791.804</v>
      </c>
      <c r="M50" s="479">
        <v>171610.8493</v>
      </c>
      <c r="N50" s="479">
        <v>300318.98629999999</v>
      </c>
      <c r="O50" s="479">
        <v>202271.96410000001</v>
      </c>
      <c r="P50" s="479">
        <v>353975.93719999999</v>
      </c>
      <c r="Q50" s="479">
        <v>221769.31299999999</v>
      </c>
      <c r="R50" s="479">
        <v>388096.2978</v>
      </c>
      <c r="S50" s="479">
        <v>240106.40489999999</v>
      </c>
      <c r="T50" s="479">
        <v>420186.20860000001</v>
      </c>
      <c r="BX50" s="5" t="s">
        <v>795</v>
      </c>
      <c r="BY50" s="5" t="s">
        <v>795</v>
      </c>
      <c r="BZ50" s="5" t="s">
        <v>795</v>
      </c>
      <c r="CA50" s="5" t="s">
        <v>795</v>
      </c>
      <c r="CB50" s="5" t="s">
        <v>795</v>
      </c>
      <c r="CC50" s="5" t="s">
        <v>795</v>
      </c>
      <c r="CD50" s="5" t="s">
        <v>795</v>
      </c>
      <c r="CE50" s="5" t="s">
        <v>795</v>
      </c>
      <c r="CF50" s="5"/>
      <c r="CG50" s="5" t="s">
        <v>795</v>
      </c>
    </row>
    <row r="51" spans="1:85">
      <c r="A51" s="478">
        <v>1</v>
      </c>
      <c r="B51" s="478" t="s">
        <v>615</v>
      </c>
      <c r="C51" s="478"/>
      <c r="D51" s="478" t="s">
        <v>582</v>
      </c>
      <c r="E51" s="478" t="s">
        <v>816</v>
      </c>
      <c r="F51" s="478" t="s">
        <v>667</v>
      </c>
      <c r="G51" s="479">
        <v>79573.354999999996</v>
      </c>
      <c r="H51" s="479">
        <v>139253.3713</v>
      </c>
      <c r="I51" s="479">
        <v>104006.62669999999</v>
      </c>
      <c r="J51" s="479">
        <v>182011.59659999999</v>
      </c>
      <c r="K51" s="479">
        <v>126127.07580000001</v>
      </c>
      <c r="L51" s="479">
        <v>220722.38260000001</v>
      </c>
      <c r="M51" s="479">
        <v>154121.96460000001</v>
      </c>
      <c r="N51" s="479">
        <v>269713.43800000002</v>
      </c>
      <c r="O51" s="479">
        <v>182733.82579999999</v>
      </c>
      <c r="P51" s="479">
        <v>319784.19520000002</v>
      </c>
      <c r="Q51" s="479">
        <v>201275.09650000001</v>
      </c>
      <c r="R51" s="479">
        <v>352231.41889999999</v>
      </c>
      <c r="S51" s="479">
        <v>218501.24559999999</v>
      </c>
      <c r="T51" s="479">
        <v>382377.18</v>
      </c>
      <c r="BX51" s="5" t="s">
        <v>795</v>
      </c>
      <c r="BY51" s="5" t="s">
        <v>795</v>
      </c>
      <c r="BZ51" s="5" t="s">
        <v>795</v>
      </c>
      <c r="CA51" s="5" t="s">
        <v>795</v>
      </c>
      <c r="CB51" s="5" t="s">
        <v>795</v>
      </c>
      <c r="CC51" s="5" t="s">
        <v>795</v>
      </c>
      <c r="CD51" s="5" t="s">
        <v>795</v>
      </c>
      <c r="CE51" s="5" t="s">
        <v>795</v>
      </c>
      <c r="CF51" s="5"/>
      <c r="CG51" s="5" t="s">
        <v>795</v>
      </c>
    </row>
    <row r="52" spans="1:85">
      <c r="A52" s="478">
        <v>1</v>
      </c>
      <c r="B52" s="478" t="s">
        <v>615</v>
      </c>
      <c r="C52" s="478"/>
      <c r="D52" s="478" t="s">
        <v>582</v>
      </c>
      <c r="E52" s="478" t="s">
        <v>816</v>
      </c>
      <c r="F52" s="478" t="s">
        <v>714</v>
      </c>
      <c r="G52" s="479">
        <v>70951.474199999997</v>
      </c>
      <c r="H52" s="479">
        <v>124165.07980000001</v>
      </c>
      <c r="I52" s="479">
        <v>96592.522800000006</v>
      </c>
      <c r="J52" s="479">
        <v>169036.9148</v>
      </c>
      <c r="K52" s="479">
        <v>122141.85309999999</v>
      </c>
      <c r="L52" s="479">
        <v>213748.24299999999</v>
      </c>
      <c r="M52" s="479">
        <v>160781.34</v>
      </c>
      <c r="N52" s="479">
        <v>281367.34509999998</v>
      </c>
      <c r="O52" s="479">
        <v>199031.86499999999</v>
      </c>
      <c r="P52" s="479">
        <v>348305.76370000001</v>
      </c>
      <c r="Q52" s="479">
        <v>224100.035</v>
      </c>
      <c r="R52" s="479">
        <v>392175.0612</v>
      </c>
      <c r="S52" s="479">
        <v>248822.46090000001</v>
      </c>
      <c r="T52" s="479">
        <v>435439.30650000001</v>
      </c>
      <c r="BX52" s="5" t="s">
        <v>795</v>
      </c>
      <c r="BY52" s="5" t="s">
        <v>795</v>
      </c>
      <c r="BZ52" s="5" t="s">
        <v>795</v>
      </c>
      <c r="CA52" s="5" t="s">
        <v>795</v>
      </c>
      <c r="CB52" s="5" t="s">
        <v>795</v>
      </c>
      <c r="CC52" s="5" t="s">
        <v>795</v>
      </c>
      <c r="CD52" s="5" t="s">
        <v>795</v>
      </c>
      <c r="CE52" s="5" t="s">
        <v>795</v>
      </c>
      <c r="CF52" s="5"/>
      <c r="CG52" s="5" t="s">
        <v>795</v>
      </c>
    </row>
    <row r="53" spans="1:85">
      <c r="A53" s="478">
        <v>1</v>
      </c>
      <c r="B53" s="478" t="s">
        <v>615</v>
      </c>
      <c r="C53" s="478"/>
      <c r="D53" s="478" t="s">
        <v>582</v>
      </c>
      <c r="E53" s="478" t="s">
        <v>816</v>
      </c>
      <c r="F53" s="478" t="s">
        <v>521</v>
      </c>
      <c r="G53" s="479">
        <v>79150.867499999993</v>
      </c>
      <c r="H53" s="479">
        <v>126641.38989999999</v>
      </c>
      <c r="I53" s="479">
        <v>110811.21460000001</v>
      </c>
      <c r="J53" s="479">
        <v>177297.94579999999</v>
      </c>
      <c r="K53" s="479">
        <v>142471.56150000001</v>
      </c>
      <c r="L53" s="479">
        <v>227954.5019</v>
      </c>
      <c r="M53" s="479">
        <v>189962.08199999999</v>
      </c>
      <c r="N53" s="479">
        <v>303939.3358</v>
      </c>
      <c r="O53" s="479">
        <v>237452.60260000001</v>
      </c>
      <c r="P53" s="479">
        <v>379924.16970000003</v>
      </c>
      <c r="Q53" s="479">
        <v>269112.94949999999</v>
      </c>
      <c r="R53" s="479">
        <v>430580.72560000001</v>
      </c>
      <c r="S53" s="479">
        <v>300773.2966</v>
      </c>
      <c r="T53" s="479">
        <v>481237.28159999999</v>
      </c>
      <c r="BX53" s="5" t="s">
        <v>795</v>
      </c>
      <c r="BY53" s="5" t="s">
        <v>795</v>
      </c>
      <c r="BZ53" s="5" t="s">
        <v>795</v>
      </c>
      <c r="CA53" s="5" t="s">
        <v>795</v>
      </c>
      <c r="CB53" s="5" t="s">
        <v>795</v>
      </c>
      <c r="CC53" s="5" t="s">
        <v>795</v>
      </c>
      <c r="CD53" s="5" t="s">
        <v>795</v>
      </c>
      <c r="CE53" s="5" t="s">
        <v>795</v>
      </c>
      <c r="CF53" s="5"/>
      <c r="CG53" s="5" t="s">
        <v>795</v>
      </c>
    </row>
    <row r="54" spans="1:85">
      <c r="A54" s="478">
        <v>1</v>
      </c>
      <c r="B54" s="478" t="s">
        <v>615</v>
      </c>
      <c r="C54" s="478"/>
      <c r="D54" s="478" t="s">
        <v>584</v>
      </c>
      <c r="E54" s="478" t="s">
        <v>638</v>
      </c>
      <c r="F54" s="478" t="s">
        <v>617</v>
      </c>
      <c r="G54" s="479">
        <v>124444.3786</v>
      </c>
      <c r="H54" s="479">
        <v>217777.66260000001</v>
      </c>
      <c r="I54" s="479">
        <v>161140.03829999999</v>
      </c>
      <c r="J54" s="479">
        <v>281995.06709999999</v>
      </c>
      <c r="K54" s="479">
        <v>192890.29399999999</v>
      </c>
      <c r="L54" s="479">
        <v>337558.01459999999</v>
      </c>
      <c r="M54" s="479">
        <v>230116.24729999999</v>
      </c>
      <c r="N54" s="479">
        <v>402703.4327</v>
      </c>
      <c r="O54" s="479">
        <v>271278.092</v>
      </c>
      <c r="P54" s="479">
        <v>474736.66100000002</v>
      </c>
      <c r="Q54" s="479">
        <v>297452.5098</v>
      </c>
      <c r="R54" s="479">
        <v>520541.8922</v>
      </c>
      <c r="S54" s="479">
        <v>322088.44990000001</v>
      </c>
      <c r="T54" s="479">
        <v>563654.78740000003</v>
      </c>
      <c r="BX54" s="5" t="s">
        <v>795</v>
      </c>
      <c r="BY54" s="5" t="s">
        <v>795</v>
      </c>
      <c r="BZ54" s="5" t="s">
        <v>795</v>
      </c>
      <c r="CA54" s="5" t="s">
        <v>795</v>
      </c>
      <c r="CB54" s="5" t="s">
        <v>795</v>
      </c>
      <c r="CC54" s="5" t="s">
        <v>795</v>
      </c>
      <c r="CD54" s="5" t="s">
        <v>795</v>
      </c>
      <c r="CE54" s="5" t="s">
        <v>795</v>
      </c>
      <c r="CF54" s="5"/>
      <c r="CG54" s="5" t="s">
        <v>795</v>
      </c>
    </row>
    <row r="55" spans="1:85">
      <c r="A55" s="478">
        <v>1</v>
      </c>
      <c r="B55" s="478" t="s">
        <v>615</v>
      </c>
      <c r="C55" s="478"/>
      <c r="D55" s="478" t="s">
        <v>584</v>
      </c>
      <c r="E55" s="478" t="s">
        <v>638</v>
      </c>
      <c r="F55" s="478" t="s">
        <v>667</v>
      </c>
      <c r="G55" s="479">
        <v>106398.80469999999</v>
      </c>
      <c r="H55" s="479">
        <v>186197.90820000001</v>
      </c>
      <c r="I55" s="479">
        <v>139137.99350000001</v>
      </c>
      <c r="J55" s="479">
        <v>243491.48860000001</v>
      </c>
      <c r="K55" s="479">
        <v>168795.64050000001</v>
      </c>
      <c r="L55" s="479">
        <v>295392.37070000003</v>
      </c>
      <c r="M55" s="479">
        <v>206381.33199999999</v>
      </c>
      <c r="N55" s="479">
        <v>361167.33110000001</v>
      </c>
      <c r="O55" s="479">
        <v>244762.04689999999</v>
      </c>
      <c r="P55" s="479">
        <v>428333.5821</v>
      </c>
      <c r="Q55" s="479">
        <v>269638.92989999999</v>
      </c>
      <c r="R55" s="479">
        <v>471868.1274</v>
      </c>
      <c r="S55" s="479">
        <v>292767.16200000001</v>
      </c>
      <c r="T55" s="479">
        <v>512342.53350000002</v>
      </c>
      <c r="BX55" s="5" t="s">
        <v>795</v>
      </c>
      <c r="BY55" s="5" t="s">
        <v>795</v>
      </c>
      <c r="BZ55" s="5" t="s">
        <v>795</v>
      </c>
      <c r="CA55" s="5" t="s">
        <v>795</v>
      </c>
      <c r="CB55" s="5" t="s">
        <v>795</v>
      </c>
      <c r="CC55" s="5" t="s">
        <v>795</v>
      </c>
      <c r="CD55" s="5" t="s">
        <v>795</v>
      </c>
      <c r="CE55" s="5" t="s">
        <v>795</v>
      </c>
      <c r="CF55" s="5"/>
      <c r="CG55" s="5" t="s">
        <v>795</v>
      </c>
    </row>
    <row r="56" spans="1:85">
      <c r="A56" s="478">
        <v>1</v>
      </c>
      <c r="B56" s="478" t="s">
        <v>615</v>
      </c>
      <c r="C56" s="478"/>
      <c r="D56" s="478" t="s">
        <v>584</v>
      </c>
      <c r="E56" s="478" t="s">
        <v>638</v>
      </c>
      <c r="F56" s="478" t="s">
        <v>714</v>
      </c>
      <c r="G56" s="479">
        <v>94712.349400000006</v>
      </c>
      <c r="H56" s="479">
        <v>165746.6115</v>
      </c>
      <c r="I56" s="479">
        <v>128879.34050000001</v>
      </c>
      <c r="J56" s="479">
        <v>225538.84589999999</v>
      </c>
      <c r="K56" s="479">
        <v>162921.85680000001</v>
      </c>
      <c r="L56" s="479">
        <v>285113.24949999998</v>
      </c>
      <c r="M56" s="479">
        <v>214413.79819999999</v>
      </c>
      <c r="N56" s="479">
        <v>375224.147</v>
      </c>
      <c r="O56" s="479">
        <v>265377.8627</v>
      </c>
      <c r="P56" s="479">
        <v>464411.2598</v>
      </c>
      <c r="Q56" s="479">
        <v>298767.37569999998</v>
      </c>
      <c r="R56" s="479">
        <v>522842.90740000003</v>
      </c>
      <c r="S56" s="479">
        <v>331687.66450000001</v>
      </c>
      <c r="T56" s="479">
        <v>580453.41299999994</v>
      </c>
      <c r="BX56" s="5" t="s">
        <v>795</v>
      </c>
      <c r="BY56" s="5"/>
      <c r="BZ56" s="5" t="s">
        <v>795</v>
      </c>
      <c r="CA56" s="5" t="s">
        <v>795</v>
      </c>
      <c r="CB56" s="5" t="s">
        <v>795</v>
      </c>
      <c r="CC56" s="5" t="s">
        <v>795</v>
      </c>
      <c r="CD56" s="5" t="s">
        <v>795</v>
      </c>
      <c r="CE56" s="5" t="s">
        <v>795</v>
      </c>
      <c r="CF56" s="5" t="s">
        <v>795</v>
      </c>
      <c r="CG56" s="5" t="s">
        <v>795</v>
      </c>
    </row>
    <row r="57" spans="1:85">
      <c r="A57" s="478">
        <v>1</v>
      </c>
      <c r="B57" s="478" t="s">
        <v>615</v>
      </c>
      <c r="C57" s="478"/>
      <c r="D57" s="478" t="s">
        <v>584</v>
      </c>
      <c r="E57" s="478" t="s">
        <v>638</v>
      </c>
      <c r="F57" s="478" t="s">
        <v>521</v>
      </c>
      <c r="G57" s="479">
        <v>106048.6551</v>
      </c>
      <c r="H57" s="479">
        <v>169677.85079999999</v>
      </c>
      <c r="I57" s="479">
        <v>148468.11720000001</v>
      </c>
      <c r="J57" s="479">
        <v>237548.99100000001</v>
      </c>
      <c r="K57" s="479">
        <v>190887.57920000001</v>
      </c>
      <c r="L57" s="479">
        <v>305420.13130000001</v>
      </c>
      <c r="M57" s="479">
        <v>254516.77230000001</v>
      </c>
      <c r="N57" s="479">
        <v>407226.84169999999</v>
      </c>
      <c r="O57" s="479">
        <v>318145.96529999998</v>
      </c>
      <c r="P57" s="479">
        <v>509033.55209999997</v>
      </c>
      <c r="Q57" s="479">
        <v>360565.42739999999</v>
      </c>
      <c r="R57" s="479">
        <v>576904.69240000006</v>
      </c>
      <c r="S57" s="479">
        <v>402984.88949999999</v>
      </c>
      <c r="T57" s="479">
        <v>644775.83259999997</v>
      </c>
      <c r="BX57" s="5" t="s">
        <v>795</v>
      </c>
      <c r="BY57" s="5"/>
      <c r="BZ57" s="5" t="s">
        <v>795</v>
      </c>
      <c r="CA57" s="5" t="s">
        <v>795</v>
      </c>
      <c r="CB57" s="5" t="s">
        <v>795</v>
      </c>
      <c r="CC57" s="5" t="s">
        <v>795</v>
      </c>
      <c r="CD57" s="5" t="s">
        <v>795</v>
      </c>
      <c r="CE57" s="5" t="s">
        <v>795</v>
      </c>
      <c r="CF57" s="5" t="s">
        <v>795</v>
      </c>
      <c r="CG57" s="5" t="s">
        <v>795</v>
      </c>
    </row>
    <row r="58" spans="1:85">
      <c r="A58" s="478">
        <v>1</v>
      </c>
      <c r="B58" s="478" t="s">
        <v>615</v>
      </c>
      <c r="C58" s="478"/>
      <c r="D58" s="478" t="s">
        <v>584</v>
      </c>
      <c r="E58" s="478" t="s">
        <v>686</v>
      </c>
      <c r="F58" s="478" t="s">
        <v>617</v>
      </c>
      <c r="G58" s="479">
        <v>115086.03810000001</v>
      </c>
      <c r="H58" s="479">
        <v>201400.5667</v>
      </c>
      <c r="I58" s="479">
        <v>148993.03820000001</v>
      </c>
      <c r="J58" s="479">
        <v>260737.8167</v>
      </c>
      <c r="K58" s="479">
        <v>178330.07430000001</v>
      </c>
      <c r="L58" s="479">
        <v>312077.6299</v>
      </c>
      <c r="M58" s="479">
        <v>212715.95989999999</v>
      </c>
      <c r="N58" s="479">
        <v>372252.93</v>
      </c>
      <c r="O58" s="479">
        <v>250737.00330000001</v>
      </c>
      <c r="P58" s="479">
        <v>438789.75579999998</v>
      </c>
      <c r="Q58" s="479">
        <v>274914.40950000001</v>
      </c>
      <c r="R58" s="479">
        <v>481100.21679999999</v>
      </c>
      <c r="S58" s="479">
        <v>297659.38829999999</v>
      </c>
      <c r="T58" s="479">
        <v>520903.92959999997</v>
      </c>
      <c r="BX58" s="5" t="s">
        <v>795</v>
      </c>
      <c r="BY58" s="5"/>
      <c r="BZ58" s="5" t="s">
        <v>795</v>
      </c>
      <c r="CA58" s="5" t="s">
        <v>795</v>
      </c>
      <c r="CB58" s="5" t="s">
        <v>795</v>
      </c>
      <c r="CC58" s="5" t="s">
        <v>795</v>
      </c>
      <c r="CD58" s="5" t="s">
        <v>795</v>
      </c>
      <c r="CE58" s="5" t="s">
        <v>795</v>
      </c>
      <c r="CF58" s="5" t="s">
        <v>795</v>
      </c>
      <c r="CG58" s="5" t="s">
        <v>795</v>
      </c>
    </row>
    <row r="59" spans="1:85">
      <c r="A59" s="478">
        <v>1</v>
      </c>
      <c r="B59" s="478" t="s">
        <v>615</v>
      </c>
      <c r="C59" s="478"/>
      <c r="D59" s="478" t="s">
        <v>584</v>
      </c>
      <c r="E59" s="478" t="s">
        <v>686</v>
      </c>
      <c r="F59" s="478" t="s">
        <v>667</v>
      </c>
      <c r="G59" s="479">
        <v>98532.955400000006</v>
      </c>
      <c r="H59" s="479">
        <v>172432.67199999999</v>
      </c>
      <c r="I59" s="479">
        <v>128810.7115</v>
      </c>
      <c r="J59" s="479">
        <v>225418.7451</v>
      </c>
      <c r="K59" s="479">
        <v>156228.21170000001</v>
      </c>
      <c r="L59" s="479">
        <v>273399.37050000002</v>
      </c>
      <c r="M59" s="479">
        <v>190944.08300000001</v>
      </c>
      <c r="N59" s="479">
        <v>334152.14529999997</v>
      </c>
      <c r="O59" s="479">
        <v>226414.0148</v>
      </c>
      <c r="P59" s="479">
        <v>396224.5258</v>
      </c>
      <c r="Q59" s="479">
        <v>249401.20120000001</v>
      </c>
      <c r="R59" s="479">
        <v>436452.10200000001</v>
      </c>
      <c r="S59" s="479">
        <v>270763.16950000002</v>
      </c>
      <c r="T59" s="479">
        <v>473835.54670000001</v>
      </c>
      <c r="BX59" s="5" t="s">
        <v>795</v>
      </c>
      <c r="BY59" s="5"/>
      <c r="BZ59" s="5" t="s">
        <v>795</v>
      </c>
      <c r="CA59" s="5" t="s">
        <v>795</v>
      </c>
      <c r="CB59" s="5" t="s">
        <v>795</v>
      </c>
      <c r="CC59" s="5" t="s">
        <v>795</v>
      </c>
      <c r="CD59" s="5" t="s">
        <v>795</v>
      </c>
      <c r="CE59" s="5" t="s">
        <v>795</v>
      </c>
      <c r="CF59" s="5" t="s">
        <v>795</v>
      </c>
      <c r="CG59" s="5" t="s">
        <v>795</v>
      </c>
    </row>
    <row r="60" spans="1:85">
      <c r="A60" s="478">
        <v>1</v>
      </c>
      <c r="B60" s="478" t="s">
        <v>615</v>
      </c>
      <c r="C60" s="478"/>
      <c r="D60" s="478" t="s">
        <v>584</v>
      </c>
      <c r="E60" s="478" t="s">
        <v>686</v>
      </c>
      <c r="F60" s="478" t="s">
        <v>714</v>
      </c>
      <c r="G60" s="479">
        <v>87804.451400000005</v>
      </c>
      <c r="H60" s="479">
        <v>153657.79</v>
      </c>
      <c r="I60" s="479">
        <v>119515.78290000001</v>
      </c>
      <c r="J60" s="479">
        <v>209152.61989999999</v>
      </c>
      <c r="K60" s="479">
        <v>151112.9345</v>
      </c>
      <c r="L60" s="479">
        <v>264447.63520000002</v>
      </c>
      <c r="M60" s="479">
        <v>198901.41639999999</v>
      </c>
      <c r="N60" s="479">
        <v>348077.47879999998</v>
      </c>
      <c r="O60" s="479">
        <v>246205.68049999999</v>
      </c>
      <c r="P60" s="479">
        <v>430859.94079999998</v>
      </c>
      <c r="Q60" s="479">
        <v>277203.83639999997</v>
      </c>
      <c r="R60" s="479">
        <v>485106.71370000002</v>
      </c>
      <c r="S60" s="479">
        <v>307771.57630000002</v>
      </c>
      <c r="T60" s="479">
        <v>538600.25859999994</v>
      </c>
      <c r="BX60" s="5" t="s">
        <v>795</v>
      </c>
      <c r="BY60" s="5"/>
      <c r="BZ60" s="5" t="s">
        <v>795</v>
      </c>
      <c r="CA60" s="5" t="s">
        <v>795</v>
      </c>
      <c r="CB60" s="5" t="s">
        <v>795</v>
      </c>
      <c r="CC60" s="5" t="s">
        <v>795</v>
      </c>
      <c r="CD60" s="5" t="s">
        <v>795</v>
      </c>
      <c r="CE60" s="5" t="s">
        <v>795</v>
      </c>
      <c r="CF60" s="5" t="s">
        <v>795</v>
      </c>
      <c r="CG60" s="5" t="s">
        <v>795</v>
      </c>
    </row>
    <row r="61" spans="1:85">
      <c r="A61" s="478">
        <v>1</v>
      </c>
      <c r="B61" s="478" t="s">
        <v>615</v>
      </c>
      <c r="C61" s="478"/>
      <c r="D61" s="478" t="s">
        <v>584</v>
      </c>
      <c r="E61" s="478" t="s">
        <v>686</v>
      </c>
      <c r="F61" s="478" t="s">
        <v>521</v>
      </c>
      <c r="G61" s="479">
        <v>98080.927100000001</v>
      </c>
      <c r="H61" s="479">
        <v>156929.48569999999</v>
      </c>
      <c r="I61" s="479">
        <v>137313.29790000001</v>
      </c>
      <c r="J61" s="479">
        <v>219701.27989999999</v>
      </c>
      <c r="K61" s="479">
        <v>176545.66880000001</v>
      </c>
      <c r="L61" s="479">
        <v>282473.07429999998</v>
      </c>
      <c r="M61" s="479">
        <v>235394.22500000001</v>
      </c>
      <c r="N61" s="479">
        <v>376630.76569999999</v>
      </c>
      <c r="O61" s="479">
        <v>294242.78120000003</v>
      </c>
      <c r="P61" s="479">
        <v>470788.45699999999</v>
      </c>
      <c r="Q61" s="479">
        <v>333475.152</v>
      </c>
      <c r="R61" s="479">
        <v>533560.2513</v>
      </c>
      <c r="S61" s="479">
        <v>372707.52299999999</v>
      </c>
      <c r="T61" s="479">
        <v>596332.04559999995</v>
      </c>
      <c r="BX61" s="5" t="s">
        <v>795</v>
      </c>
      <c r="BY61" s="5"/>
      <c r="BZ61" s="5" t="s">
        <v>795</v>
      </c>
      <c r="CA61" s="5" t="s">
        <v>795</v>
      </c>
      <c r="CB61" s="5" t="s">
        <v>795</v>
      </c>
      <c r="CC61" s="5" t="s">
        <v>795</v>
      </c>
      <c r="CD61" s="5" t="s">
        <v>795</v>
      </c>
      <c r="CE61" s="5" t="s">
        <v>795</v>
      </c>
      <c r="CF61" s="5" t="s">
        <v>795</v>
      </c>
      <c r="CG61" s="5" t="s">
        <v>795</v>
      </c>
    </row>
    <row r="62" spans="1:85">
      <c r="A62" s="478">
        <v>1</v>
      </c>
      <c r="B62" s="478" t="s">
        <v>615</v>
      </c>
      <c r="C62" s="478"/>
      <c r="D62" s="478" t="s">
        <v>584</v>
      </c>
      <c r="E62" s="478" t="s">
        <v>732</v>
      </c>
      <c r="F62" s="478" t="s">
        <v>617</v>
      </c>
      <c r="G62" s="479">
        <v>115086.03810000001</v>
      </c>
      <c r="H62" s="479">
        <v>201400.5667</v>
      </c>
      <c r="I62" s="479">
        <v>148993.03820000001</v>
      </c>
      <c r="J62" s="479">
        <v>260737.8167</v>
      </c>
      <c r="K62" s="479">
        <v>178330.07430000001</v>
      </c>
      <c r="L62" s="479">
        <v>312077.6299</v>
      </c>
      <c r="M62" s="479">
        <v>212715.95989999999</v>
      </c>
      <c r="N62" s="479">
        <v>372252.93</v>
      </c>
      <c r="O62" s="479">
        <v>250737.00330000001</v>
      </c>
      <c r="P62" s="479">
        <v>438789.75579999998</v>
      </c>
      <c r="Q62" s="479">
        <v>274914.40950000001</v>
      </c>
      <c r="R62" s="479">
        <v>481100.21679999999</v>
      </c>
      <c r="S62" s="479">
        <v>297659.38829999999</v>
      </c>
      <c r="T62" s="479">
        <v>520903.92959999997</v>
      </c>
      <c r="BX62" s="5" t="s">
        <v>795</v>
      </c>
      <c r="BY62" s="5"/>
      <c r="BZ62" s="5" t="s">
        <v>795</v>
      </c>
      <c r="CA62" s="5" t="s">
        <v>795</v>
      </c>
      <c r="CB62" s="5" t="s">
        <v>795</v>
      </c>
      <c r="CC62" s="5" t="s">
        <v>795</v>
      </c>
      <c r="CD62" s="5" t="s">
        <v>795</v>
      </c>
      <c r="CE62" s="5" t="s">
        <v>795</v>
      </c>
      <c r="CF62" s="5" t="s">
        <v>795</v>
      </c>
      <c r="CG62" s="5" t="s">
        <v>795</v>
      </c>
    </row>
    <row r="63" spans="1:85">
      <c r="A63" s="478">
        <v>1</v>
      </c>
      <c r="B63" s="478" t="s">
        <v>615</v>
      </c>
      <c r="C63" s="478"/>
      <c r="D63" s="478" t="s">
        <v>584</v>
      </c>
      <c r="E63" s="478" t="s">
        <v>732</v>
      </c>
      <c r="F63" s="478" t="s">
        <v>667</v>
      </c>
      <c r="G63" s="479">
        <v>98532.955400000006</v>
      </c>
      <c r="H63" s="479">
        <v>172432.67199999999</v>
      </c>
      <c r="I63" s="479">
        <v>128810.7115</v>
      </c>
      <c r="J63" s="479">
        <v>225418.7451</v>
      </c>
      <c r="K63" s="479">
        <v>156228.21170000001</v>
      </c>
      <c r="L63" s="479">
        <v>273399.37050000002</v>
      </c>
      <c r="M63" s="479">
        <v>190944.08300000001</v>
      </c>
      <c r="N63" s="479">
        <v>334152.14529999997</v>
      </c>
      <c r="O63" s="479">
        <v>226414.0148</v>
      </c>
      <c r="P63" s="479">
        <v>396224.5258</v>
      </c>
      <c r="Q63" s="479">
        <v>249401.20120000001</v>
      </c>
      <c r="R63" s="479">
        <v>436452.10200000001</v>
      </c>
      <c r="S63" s="479">
        <v>270763.16950000002</v>
      </c>
      <c r="T63" s="479">
        <v>473835.54670000001</v>
      </c>
      <c r="BX63" s="5" t="s">
        <v>795</v>
      </c>
      <c r="BY63" s="5"/>
      <c r="BZ63" s="5" t="s">
        <v>795</v>
      </c>
      <c r="CA63" s="5" t="s">
        <v>795</v>
      </c>
      <c r="CB63" s="5" t="s">
        <v>795</v>
      </c>
      <c r="CC63" s="5" t="s">
        <v>795</v>
      </c>
      <c r="CD63" s="5" t="s">
        <v>795</v>
      </c>
      <c r="CE63" s="5" t="s">
        <v>795</v>
      </c>
      <c r="CF63" s="5" t="s">
        <v>795</v>
      </c>
      <c r="CG63" s="5" t="s">
        <v>795</v>
      </c>
    </row>
    <row r="64" spans="1:85">
      <c r="A64" s="478">
        <v>1</v>
      </c>
      <c r="B64" s="478" t="s">
        <v>615</v>
      </c>
      <c r="C64" s="478"/>
      <c r="D64" s="478" t="s">
        <v>584</v>
      </c>
      <c r="E64" s="478" t="s">
        <v>732</v>
      </c>
      <c r="F64" s="478" t="s">
        <v>714</v>
      </c>
      <c r="G64" s="479">
        <v>87804.451400000005</v>
      </c>
      <c r="H64" s="479">
        <v>153657.79</v>
      </c>
      <c r="I64" s="479">
        <v>119515.78290000001</v>
      </c>
      <c r="J64" s="479">
        <v>209152.61989999999</v>
      </c>
      <c r="K64" s="479">
        <v>151112.9345</v>
      </c>
      <c r="L64" s="479">
        <v>264447.63520000002</v>
      </c>
      <c r="M64" s="479">
        <v>198901.41639999999</v>
      </c>
      <c r="N64" s="479">
        <v>348077.47879999998</v>
      </c>
      <c r="O64" s="479">
        <v>246205.68049999999</v>
      </c>
      <c r="P64" s="479">
        <v>430859.94079999998</v>
      </c>
      <c r="Q64" s="479">
        <v>277203.83639999997</v>
      </c>
      <c r="R64" s="479">
        <v>485106.71370000002</v>
      </c>
      <c r="S64" s="479">
        <v>307771.57630000002</v>
      </c>
      <c r="T64" s="479">
        <v>538600.25859999994</v>
      </c>
      <c r="BX64" s="5" t="s">
        <v>795</v>
      </c>
      <c r="BY64" s="5"/>
      <c r="BZ64" s="5" t="s">
        <v>795</v>
      </c>
      <c r="CA64" s="5" t="s">
        <v>795</v>
      </c>
      <c r="CB64" s="5" t="s">
        <v>795</v>
      </c>
      <c r="CC64" s="5" t="s">
        <v>795</v>
      </c>
      <c r="CD64" s="5" t="s">
        <v>795</v>
      </c>
      <c r="CE64" s="5" t="s">
        <v>795</v>
      </c>
      <c r="CF64" s="5" t="s">
        <v>795</v>
      </c>
      <c r="CG64" s="5" t="s">
        <v>795</v>
      </c>
    </row>
    <row r="65" spans="1:85">
      <c r="A65" s="478">
        <v>1</v>
      </c>
      <c r="B65" s="478" t="s">
        <v>615</v>
      </c>
      <c r="C65" s="478"/>
      <c r="D65" s="478" t="s">
        <v>584</v>
      </c>
      <c r="E65" s="478" t="s">
        <v>732</v>
      </c>
      <c r="F65" s="478" t="s">
        <v>521</v>
      </c>
      <c r="G65" s="479">
        <v>98080.927100000001</v>
      </c>
      <c r="H65" s="479">
        <v>156929.48569999999</v>
      </c>
      <c r="I65" s="479">
        <v>137313.29790000001</v>
      </c>
      <c r="J65" s="479">
        <v>219701.27989999999</v>
      </c>
      <c r="K65" s="479">
        <v>176545.66880000001</v>
      </c>
      <c r="L65" s="479">
        <v>282473.07429999998</v>
      </c>
      <c r="M65" s="479">
        <v>235394.22500000001</v>
      </c>
      <c r="N65" s="479">
        <v>376630.76569999999</v>
      </c>
      <c r="O65" s="479">
        <v>294242.78120000003</v>
      </c>
      <c r="P65" s="479">
        <v>470788.45699999999</v>
      </c>
      <c r="Q65" s="479">
        <v>333475.152</v>
      </c>
      <c r="R65" s="479">
        <v>533560.2513</v>
      </c>
      <c r="S65" s="479">
        <v>372707.52299999999</v>
      </c>
      <c r="T65" s="479">
        <v>596332.04559999995</v>
      </c>
      <c r="BX65" s="5" t="s">
        <v>795</v>
      </c>
      <c r="BY65" s="5"/>
      <c r="BZ65" s="5" t="s">
        <v>795</v>
      </c>
      <c r="CA65" s="5" t="s">
        <v>795</v>
      </c>
      <c r="CB65" s="5" t="s">
        <v>795</v>
      </c>
      <c r="CC65" s="5" t="s">
        <v>795</v>
      </c>
      <c r="CD65" s="5" t="s">
        <v>795</v>
      </c>
      <c r="CE65" s="5" t="s">
        <v>795</v>
      </c>
      <c r="CF65" s="5" t="s">
        <v>795</v>
      </c>
      <c r="CG65" s="5" t="s">
        <v>795</v>
      </c>
    </row>
    <row r="66" spans="1:85">
      <c r="A66" s="478">
        <v>1</v>
      </c>
      <c r="B66" s="478" t="s">
        <v>615</v>
      </c>
      <c r="C66" s="478"/>
      <c r="D66" s="478" t="s">
        <v>584</v>
      </c>
      <c r="E66" s="478" t="s">
        <v>776</v>
      </c>
      <c r="F66" s="478" t="s">
        <v>617</v>
      </c>
      <c r="G66" s="479">
        <v>113589.9351</v>
      </c>
      <c r="H66" s="479">
        <v>198782.38639999999</v>
      </c>
      <c r="I66" s="479">
        <v>147073.23610000001</v>
      </c>
      <c r="J66" s="479">
        <v>257378.16320000001</v>
      </c>
      <c r="K66" s="479">
        <v>176043.90359999999</v>
      </c>
      <c r="L66" s="479">
        <v>308076.83130000002</v>
      </c>
      <c r="M66" s="479">
        <v>210006.63260000001</v>
      </c>
      <c r="N66" s="479">
        <v>367511.60690000001</v>
      </c>
      <c r="O66" s="479">
        <v>247560.05129999999</v>
      </c>
      <c r="P66" s="479">
        <v>433230.08980000002</v>
      </c>
      <c r="Q66" s="479">
        <v>271439.98340000003</v>
      </c>
      <c r="R66" s="479">
        <v>475019.97110000002</v>
      </c>
      <c r="S66" s="479">
        <v>293911.77100000001</v>
      </c>
      <c r="T66" s="479">
        <v>514345.5993</v>
      </c>
      <c r="BX66" s="5" t="s">
        <v>795</v>
      </c>
      <c r="BY66" s="5"/>
      <c r="BZ66" s="5" t="s">
        <v>795</v>
      </c>
      <c r="CA66" s="5" t="s">
        <v>795</v>
      </c>
      <c r="CB66" s="5" t="s">
        <v>795</v>
      </c>
      <c r="CC66" s="5" t="s">
        <v>795</v>
      </c>
      <c r="CD66" s="5" t="s">
        <v>795</v>
      </c>
      <c r="CE66" s="5" t="s">
        <v>795</v>
      </c>
      <c r="CF66" s="5" t="s">
        <v>795</v>
      </c>
      <c r="CG66" s="5" t="s">
        <v>795</v>
      </c>
    </row>
    <row r="67" spans="1:85">
      <c r="A67" s="478">
        <v>1</v>
      </c>
      <c r="B67" s="478" t="s">
        <v>615</v>
      </c>
      <c r="C67" s="478"/>
      <c r="D67" s="478" t="s">
        <v>584</v>
      </c>
      <c r="E67" s="478" t="s">
        <v>776</v>
      </c>
      <c r="F67" s="478" t="s">
        <v>667</v>
      </c>
      <c r="G67" s="479">
        <v>97172.533200000005</v>
      </c>
      <c r="H67" s="479">
        <v>170051.93309999999</v>
      </c>
      <c r="I67" s="479">
        <v>127056.33809999999</v>
      </c>
      <c r="J67" s="479">
        <v>222348.59179999999</v>
      </c>
      <c r="K67" s="479">
        <v>154123.20370000001</v>
      </c>
      <c r="L67" s="479">
        <v>269715.60649999999</v>
      </c>
      <c r="M67" s="479">
        <v>188413.21350000001</v>
      </c>
      <c r="N67" s="479">
        <v>329723.12349999999</v>
      </c>
      <c r="O67" s="479">
        <v>223436.4313</v>
      </c>
      <c r="P67" s="479">
        <v>391013.7549</v>
      </c>
      <c r="Q67" s="479">
        <v>246135.8996</v>
      </c>
      <c r="R67" s="479">
        <v>430737.82419999997</v>
      </c>
      <c r="S67" s="479">
        <v>267236.01289999997</v>
      </c>
      <c r="T67" s="479">
        <v>467663.02250000002</v>
      </c>
      <c r="BX67" s="5" t="s">
        <v>795</v>
      </c>
      <c r="BY67" s="5"/>
      <c r="BZ67" s="5" t="s">
        <v>795</v>
      </c>
      <c r="CA67" s="5" t="s">
        <v>795</v>
      </c>
      <c r="CB67" s="5" t="s">
        <v>795</v>
      </c>
      <c r="CC67" s="5" t="s">
        <v>795</v>
      </c>
      <c r="CD67" s="5" t="s">
        <v>795</v>
      </c>
      <c r="CE67" s="5" t="s">
        <v>795</v>
      </c>
      <c r="CF67" s="5" t="s">
        <v>795</v>
      </c>
      <c r="CG67" s="5" t="s">
        <v>795</v>
      </c>
    </row>
    <row r="68" spans="1:85">
      <c r="A68" s="478">
        <v>1</v>
      </c>
      <c r="B68" s="478" t="s">
        <v>615</v>
      </c>
      <c r="C68" s="478"/>
      <c r="D68" s="478" t="s">
        <v>584</v>
      </c>
      <c r="E68" s="478" t="s">
        <v>776</v>
      </c>
      <c r="F68" s="478" t="s">
        <v>714</v>
      </c>
      <c r="G68" s="479">
        <v>86537.055900000007</v>
      </c>
      <c r="H68" s="479">
        <v>151439.84779999999</v>
      </c>
      <c r="I68" s="479">
        <v>117769.3835</v>
      </c>
      <c r="J68" s="479">
        <v>206096.42120000001</v>
      </c>
      <c r="K68" s="479">
        <v>148888.46729999999</v>
      </c>
      <c r="L68" s="479">
        <v>260554.81770000001</v>
      </c>
      <c r="M68" s="479">
        <v>195956.62830000001</v>
      </c>
      <c r="N68" s="479">
        <v>342924.09940000001</v>
      </c>
      <c r="O68" s="479">
        <v>242544.54019999999</v>
      </c>
      <c r="P68" s="479">
        <v>424452.94540000003</v>
      </c>
      <c r="Q68" s="479">
        <v>273069.53820000001</v>
      </c>
      <c r="R68" s="479">
        <v>477871.69179999997</v>
      </c>
      <c r="S68" s="479">
        <v>303167.64809999999</v>
      </c>
      <c r="T68" s="479">
        <v>530543.38410000002</v>
      </c>
      <c r="BX68" s="5" t="s">
        <v>795</v>
      </c>
      <c r="BY68" s="5"/>
      <c r="BZ68" s="5" t="s">
        <v>795</v>
      </c>
      <c r="CA68" s="5" t="s">
        <v>795</v>
      </c>
      <c r="CB68" s="5" t="s">
        <v>795</v>
      </c>
      <c r="CC68" s="5" t="s">
        <v>795</v>
      </c>
      <c r="CD68" s="5" t="s">
        <v>795</v>
      </c>
      <c r="CE68" s="5" t="s">
        <v>795</v>
      </c>
      <c r="CF68" s="5" t="s">
        <v>795</v>
      </c>
      <c r="CG68" s="5" t="s">
        <v>795</v>
      </c>
    </row>
    <row r="69" spans="1:85">
      <c r="A69" s="478">
        <v>1</v>
      </c>
      <c r="B69" s="478" t="s">
        <v>615</v>
      </c>
      <c r="C69" s="478"/>
      <c r="D69" s="478" t="s">
        <v>584</v>
      </c>
      <c r="E69" s="478" t="s">
        <v>776</v>
      </c>
      <c r="F69" s="478" t="s">
        <v>521</v>
      </c>
      <c r="G69" s="479">
        <v>96801.640799999994</v>
      </c>
      <c r="H69" s="479">
        <v>154882.62760000001</v>
      </c>
      <c r="I69" s="479">
        <v>135522.29699999999</v>
      </c>
      <c r="J69" s="479">
        <v>216835.67850000001</v>
      </c>
      <c r="K69" s="479">
        <v>174242.95329999999</v>
      </c>
      <c r="L69" s="479">
        <v>278788.72950000002</v>
      </c>
      <c r="M69" s="479">
        <v>232323.93780000001</v>
      </c>
      <c r="N69" s="479">
        <v>371718.30599999998</v>
      </c>
      <c r="O69" s="479">
        <v>290404.92229999998</v>
      </c>
      <c r="P69" s="479">
        <v>464647.88250000001</v>
      </c>
      <c r="Q69" s="479">
        <v>329125.5785</v>
      </c>
      <c r="R69" s="479">
        <v>526600.93350000004</v>
      </c>
      <c r="S69" s="479">
        <v>367846.23489999998</v>
      </c>
      <c r="T69" s="479">
        <v>588553.98439999996</v>
      </c>
      <c r="BX69" s="5" t="s">
        <v>795</v>
      </c>
      <c r="BY69" s="5"/>
      <c r="BZ69" s="5" t="s">
        <v>795</v>
      </c>
      <c r="CA69" s="5" t="s">
        <v>795</v>
      </c>
      <c r="CB69" s="5" t="s">
        <v>795</v>
      </c>
      <c r="CC69" s="5" t="s">
        <v>795</v>
      </c>
      <c r="CD69" s="5" t="s">
        <v>795</v>
      </c>
      <c r="CE69" s="5" t="s">
        <v>795</v>
      </c>
      <c r="CF69" s="5" t="s">
        <v>795</v>
      </c>
      <c r="CG69" s="5" t="s">
        <v>795</v>
      </c>
    </row>
    <row r="70" spans="1:85">
      <c r="A70" s="478">
        <v>1</v>
      </c>
      <c r="B70" s="478" t="s">
        <v>615</v>
      </c>
      <c r="C70" s="478"/>
      <c r="D70" s="478" t="s">
        <v>584</v>
      </c>
      <c r="E70" s="478" t="s">
        <v>817</v>
      </c>
      <c r="F70" s="478" t="s">
        <v>617</v>
      </c>
      <c r="G70" s="479">
        <v>104738.65210000001</v>
      </c>
      <c r="H70" s="479">
        <v>183292.64120000001</v>
      </c>
      <c r="I70" s="479">
        <v>135567.01</v>
      </c>
      <c r="J70" s="479">
        <v>237242.26749999999</v>
      </c>
      <c r="K70" s="479">
        <v>162239.94639999999</v>
      </c>
      <c r="L70" s="479">
        <v>283919.90610000002</v>
      </c>
      <c r="M70" s="479">
        <v>193492.22640000001</v>
      </c>
      <c r="N70" s="479">
        <v>338611.39610000001</v>
      </c>
      <c r="O70" s="479">
        <v>228047.9204</v>
      </c>
      <c r="P70" s="479">
        <v>399083.86060000001</v>
      </c>
      <c r="Q70" s="479">
        <v>250021.92720000001</v>
      </c>
      <c r="R70" s="479">
        <v>437538.3725</v>
      </c>
      <c r="S70" s="479">
        <v>270682.33500000002</v>
      </c>
      <c r="T70" s="479">
        <v>473694.08630000002</v>
      </c>
      <c r="BX70" s="5" t="s">
        <v>795</v>
      </c>
      <c r="BY70" s="5"/>
      <c r="BZ70" s="5" t="s">
        <v>795</v>
      </c>
      <c r="CA70" s="5" t="s">
        <v>795</v>
      </c>
      <c r="CB70" s="5" t="s">
        <v>795</v>
      </c>
      <c r="CC70" s="5" t="s">
        <v>795</v>
      </c>
      <c r="CD70" s="5" t="s">
        <v>795</v>
      </c>
      <c r="CE70" s="5" t="s">
        <v>795</v>
      </c>
      <c r="CF70" s="5" t="s">
        <v>795</v>
      </c>
      <c r="CG70" s="5" t="s">
        <v>795</v>
      </c>
    </row>
    <row r="71" spans="1:85">
      <c r="A71" s="478">
        <v>1</v>
      </c>
      <c r="B71" s="478" t="s">
        <v>615</v>
      </c>
      <c r="C71" s="478"/>
      <c r="D71" s="478" t="s">
        <v>584</v>
      </c>
      <c r="E71" s="478" t="s">
        <v>817</v>
      </c>
      <c r="F71" s="478" t="s">
        <v>667</v>
      </c>
      <c r="G71" s="479">
        <v>89813.741500000004</v>
      </c>
      <c r="H71" s="479">
        <v>157174.04759999999</v>
      </c>
      <c r="I71" s="479">
        <v>117369.8302</v>
      </c>
      <c r="J71" s="479">
        <v>205397.20300000001</v>
      </c>
      <c r="K71" s="479">
        <v>142312.03760000001</v>
      </c>
      <c r="L71" s="479">
        <v>249046.06570000001</v>
      </c>
      <c r="M71" s="479">
        <v>173861.8455</v>
      </c>
      <c r="N71" s="479">
        <v>304258.22970000003</v>
      </c>
      <c r="O71" s="479">
        <v>206117.35690000001</v>
      </c>
      <c r="P71" s="479">
        <v>360705.37469999999</v>
      </c>
      <c r="Q71" s="479">
        <v>227018.21479999999</v>
      </c>
      <c r="R71" s="479">
        <v>397281.87579999998</v>
      </c>
      <c r="S71" s="479">
        <v>246431.64600000001</v>
      </c>
      <c r="T71" s="479">
        <v>431255.38059999997</v>
      </c>
      <c r="BX71" s="5" t="s">
        <v>795</v>
      </c>
      <c r="BY71" s="5"/>
      <c r="BZ71" s="5" t="s">
        <v>795</v>
      </c>
      <c r="CA71" s="5" t="s">
        <v>795</v>
      </c>
      <c r="CB71" s="5" t="s">
        <v>795</v>
      </c>
      <c r="CC71" s="5" t="s">
        <v>795</v>
      </c>
      <c r="CD71" s="5" t="s">
        <v>795</v>
      </c>
      <c r="CE71" s="5" t="s">
        <v>795</v>
      </c>
      <c r="CF71" s="5" t="s">
        <v>795</v>
      </c>
      <c r="CG71" s="5" t="s">
        <v>795</v>
      </c>
    </row>
    <row r="72" spans="1:85">
      <c r="A72" s="478">
        <v>1</v>
      </c>
      <c r="B72" s="478" t="s">
        <v>615</v>
      </c>
      <c r="C72" s="478"/>
      <c r="D72" s="478" t="s">
        <v>584</v>
      </c>
      <c r="E72" s="478" t="s">
        <v>817</v>
      </c>
      <c r="F72" s="478" t="s">
        <v>714</v>
      </c>
      <c r="G72" s="479">
        <v>80131.547999999995</v>
      </c>
      <c r="H72" s="479">
        <v>140230.20910000001</v>
      </c>
      <c r="I72" s="479">
        <v>109109.1721</v>
      </c>
      <c r="J72" s="479">
        <v>190941.05110000001</v>
      </c>
      <c r="K72" s="479">
        <v>137983.84710000001</v>
      </c>
      <c r="L72" s="479">
        <v>241471.73250000001</v>
      </c>
      <c r="M72" s="479">
        <v>181649.98269999999</v>
      </c>
      <c r="N72" s="479">
        <v>317887.46970000002</v>
      </c>
      <c r="O72" s="479">
        <v>224879.52840000001</v>
      </c>
      <c r="P72" s="479">
        <v>393539.17460000003</v>
      </c>
      <c r="Q72" s="479">
        <v>253214.12539999999</v>
      </c>
      <c r="R72" s="479">
        <v>443124.7194</v>
      </c>
      <c r="S72" s="479">
        <v>281160.64240000001</v>
      </c>
      <c r="T72" s="479">
        <v>492031.12410000002</v>
      </c>
      <c r="BX72" s="5" t="s">
        <v>795</v>
      </c>
      <c r="BY72" s="5"/>
      <c r="BZ72" s="5" t="s">
        <v>795</v>
      </c>
      <c r="CA72" s="5" t="s">
        <v>795</v>
      </c>
      <c r="CB72" s="5" t="s">
        <v>795</v>
      </c>
      <c r="CC72" s="5" t="s">
        <v>795</v>
      </c>
      <c r="CD72" s="5" t="s">
        <v>795</v>
      </c>
      <c r="CE72" s="5" t="s">
        <v>795</v>
      </c>
      <c r="CF72" s="5" t="s">
        <v>795</v>
      </c>
      <c r="CG72" s="5" t="s">
        <v>795</v>
      </c>
    </row>
    <row r="73" spans="1:85">
      <c r="A73" s="478">
        <v>1</v>
      </c>
      <c r="B73" s="478" t="s">
        <v>615</v>
      </c>
      <c r="C73" s="478"/>
      <c r="D73" s="478" t="s">
        <v>584</v>
      </c>
      <c r="E73" s="478" t="s">
        <v>817</v>
      </c>
      <c r="F73" s="478" t="s">
        <v>521</v>
      </c>
      <c r="G73" s="479">
        <v>89269.943599999999</v>
      </c>
      <c r="H73" s="479">
        <v>142831.91190000001</v>
      </c>
      <c r="I73" s="479">
        <v>124977.9209</v>
      </c>
      <c r="J73" s="479">
        <v>199964.67660000001</v>
      </c>
      <c r="K73" s="479">
        <v>160685.89850000001</v>
      </c>
      <c r="L73" s="479">
        <v>257097.44140000001</v>
      </c>
      <c r="M73" s="479">
        <v>214247.8645</v>
      </c>
      <c r="N73" s="479">
        <v>342796.58840000001</v>
      </c>
      <c r="O73" s="479">
        <v>267809.8308</v>
      </c>
      <c r="P73" s="479">
        <v>428495.73550000001</v>
      </c>
      <c r="Q73" s="479">
        <v>303517.80810000002</v>
      </c>
      <c r="R73" s="479">
        <v>485628.50020000001</v>
      </c>
      <c r="S73" s="479">
        <v>339225.7856</v>
      </c>
      <c r="T73" s="479">
        <v>542761.26489999995</v>
      </c>
      <c r="BX73" s="5" t="s">
        <v>795</v>
      </c>
      <c r="BY73" s="5"/>
      <c r="BZ73" s="5" t="s">
        <v>795</v>
      </c>
      <c r="CA73" s="5" t="s">
        <v>795</v>
      </c>
      <c r="CB73" s="5" t="s">
        <v>795</v>
      </c>
      <c r="CC73" s="5" t="s">
        <v>795</v>
      </c>
      <c r="CD73" s="5" t="s">
        <v>795</v>
      </c>
      <c r="CE73" s="5" t="s">
        <v>795</v>
      </c>
      <c r="CF73" s="5" t="s">
        <v>795</v>
      </c>
      <c r="CG73" s="5" t="s">
        <v>795</v>
      </c>
    </row>
    <row r="74" spans="1:85">
      <c r="A74" s="478">
        <v>1</v>
      </c>
      <c r="B74" s="478" t="s">
        <v>615</v>
      </c>
      <c r="C74" s="478"/>
      <c r="D74" s="478" t="s">
        <v>584</v>
      </c>
      <c r="E74" s="478" t="s">
        <v>854</v>
      </c>
      <c r="F74" s="478" t="s">
        <v>617</v>
      </c>
      <c r="G74" s="479">
        <v>110140.79859999999</v>
      </c>
      <c r="H74" s="479">
        <v>192746.39739999999</v>
      </c>
      <c r="I74" s="479">
        <v>142597.88320000001</v>
      </c>
      <c r="J74" s="479">
        <v>249546.29560000001</v>
      </c>
      <c r="K74" s="479">
        <v>170680.51550000001</v>
      </c>
      <c r="L74" s="479">
        <v>298690.90210000001</v>
      </c>
      <c r="M74" s="479">
        <v>203598.70680000001</v>
      </c>
      <c r="N74" s="479">
        <v>356297.73690000002</v>
      </c>
      <c r="O74" s="479">
        <v>239997.00659999999</v>
      </c>
      <c r="P74" s="479">
        <v>419994.76150000002</v>
      </c>
      <c r="Q74" s="479">
        <v>263142.4706</v>
      </c>
      <c r="R74" s="479">
        <v>460499.3236</v>
      </c>
      <c r="S74" s="479">
        <v>284919.39970000001</v>
      </c>
      <c r="T74" s="479">
        <v>498608.94949999999</v>
      </c>
      <c r="BX74" s="5" t="s">
        <v>795</v>
      </c>
      <c r="BY74" s="5"/>
      <c r="BZ74" s="5" t="s">
        <v>795</v>
      </c>
      <c r="CA74" s="5" t="s">
        <v>795</v>
      </c>
      <c r="CB74" s="5" t="s">
        <v>795</v>
      </c>
      <c r="CC74" s="5" t="s">
        <v>795</v>
      </c>
      <c r="CD74" s="5" t="s">
        <v>795</v>
      </c>
      <c r="CE74" s="5" t="s">
        <v>795</v>
      </c>
      <c r="CF74" s="5" t="s">
        <v>795</v>
      </c>
      <c r="CG74" s="5" t="s">
        <v>795</v>
      </c>
    </row>
    <row r="75" spans="1:85">
      <c r="A75" s="478">
        <v>1</v>
      </c>
      <c r="B75" s="478" t="s">
        <v>615</v>
      </c>
      <c r="C75" s="478"/>
      <c r="D75" s="478" t="s">
        <v>584</v>
      </c>
      <c r="E75" s="478" t="s">
        <v>854</v>
      </c>
      <c r="F75" s="478" t="s">
        <v>667</v>
      </c>
      <c r="G75" s="479">
        <v>94266.121799999994</v>
      </c>
      <c r="H75" s="479">
        <v>164965.71309999999</v>
      </c>
      <c r="I75" s="479">
        <v>123242.7022</v>
      </c>
      <c r="J75" s="479">
        <v>215674.72889999999</v>
      </c>
      <c r="K75" s="479">
        <v>149484.46830000001</v>
      </c>
      <c r="L75" s="479">
        <v>261597.81950000001</v>
      </c>
      <c r="M75" s="479">
        <v>182719.12109999999</v>
      </c>
      <c r="N75" s="479">
        <v>319758.462</v>
      </c>
      <c r="O75" s="479">
        <v>216670.86319999999</v>
      </c>
      <c r="P75" s="479">
        <v>379174.01069999998</v>
      </c>
      <c r="Q75" s="479">
        <v>238674.88699999999</v>
      </c>
      <c r="R75" s="479">
        <v>417681.05229999998</v>
      </c>
      <c r="S75" s="479">
        <v>259125.4866</v>
      </c>
      <c r="T75" s="479">
        <v>453469.60149999999</v>
      </c>
      <c r="BX75" s="5" t="s">
        <v>795</v>
      </c>
      <c r="BY75" s="5"/>
      <c r="BZ75" s="5" t="s">
        <v>795</v>
      </c>
      <c r="CA75" s="5" t="s">
        <v>795</v>
      </c>
      <c r="CB75" s="5" t="s">
        <v>795</v>
      </c>
      <c r="CC75" s="5" t="s">
        <v>795</v>
      </c>
      <c r="CD75" s="5" t="s">
        <v>795</v>
      </c>
      <c r="CE75" s="5" t="s">
        <v>795</v>
      </c>
      <c r="CF75" s="5" t="s">
        <v>795</v>
      </c>
      <c r="CG75" s="5" t="s">
        <v>795</v>
      </c>
    </row>
    <row r="76" spans="1:85">
      <c r="A76" s="478">
        <v>1</v>
      </c>
      <c r="B76" s="478" t="s">
        <v>615</v>
      </c>
      <c r="C76" s="478"/>
      <c r="D76" s="478" t="s">
        <v>584</v>
      </c>
      <c r="E76" s="478" t="s">
        <v>854</v>
      </c>
      <c r="F76" s="478" t="s">
        <v>714</v>
      </c>
      <c r="G76" s="479">
        <v>83979.415299999993</v>
      </c>
      <c r="H76" s="479">
        <v>146963.97690000001</v>
      </c>
      <c r="I76" s="479">
        <v>114300.505</v>
      </c>
      <c r="J76" s="479">
        <v>200025.88380000001</v>
      </c>
      <c r="K76" s="479">
        <v>144512.0943</v>
      </c>
      <c r="L76" s="479">
        <v>252896.16510000001</v>
      </c>
      <c r="M76" s="479">
        <v>190206.13649999999</v>
      </c>
      <c r="N76" s="479">
        <v>332860.739</v>
      </c>
      <c r="O76" s="479">
        <v>235435.8057</v>
      </c>
      <c r="P76" s="479">
        <v>412012.66009999998</v>
      </c>
      <c r="Q76" s="479">
        <v>265072.9485</v>
      </c>
      <c r="R76" s="479">
        <v>463877.65990000003</v>
      </c>
      <c r="S76" s="479">
        <v>294297.31530000002</v>
      </c>
      <c r="T76" s="479">
        <v>515020.30180000002</v>
      </c>
      <c r="BX76" s="5" t="s">
        <v>795</v>
      </c>
      <c r="BY76" s="5" t="s">
        <v>795</v>
      </c>
      <c r="BZ76" s="5"/>
      <c r="CA76" s="5" t="s">
        <v>795</v>
      </c>
      <c r="CB76" s="5" t="s">
        <v>795</v>
      </c>
      <c r="CC76" s="5" t="s">
        <v>795</v>
      </c>
      <c r="CD76" s="5" t="s">
        <v>795</v>
      </c>
      <c r="CE76" s="5" t="s">
        <v>795</v>
      </c>
      <c r="CF76" s="5" t="s">
        <v>795</v>
      </c>
      <c r="CG76" s="5" t="s">
        <v>795</v>
      </c>
    </row>
    <row r="77" spans="1:85">
      <c r="A77" s="478">
        <v>1</v>
      </c>
      <c r="B77" s="478" t="s">
        <v>615</v>
      </c>
      <c r="C77" s="478"/>
      <c r="D77" s="478" t="s">
        <v>584</v>
      </c>
      <c r="E77" s="478" t="s">
        <v>854</v>
      </c>
      <c r="F77" s="478" t="s">
        <v>521</v>
      </c>
      <c r="G77" s="479">
        <v>93864.639599999995</v>
      </c>
      <c r="H77" s="479">
        <v>150183.42559999999</v>
      </c>
      <c r="I77" s="479">
        <v>131410.49540000001</v>
      </c>
      <c r="J77" s="479">
        <v>210256.79569999999</v>
      </c>
      <c r="K77" s="479">
        <v>168956.3512</v>
      </c>
      <c r="L77" s="479">
        <v>270330.16590000002</v>
      </c>
      <c r="M77" s="479">
        <v>225275.1349</v>
      </c>
      <c r="N77" s="479">
        <v>360440.22129999998</v>
      </c>
      <c r="O77" s="479">
        <v>281593.91859999998</v>
      </c>
      <c r="P77" s="479">
        <v>450550.27649999998</v>
      </c>
      <c r="Q77" s="479">
        <v>319139.77439999999</v>
      </c>
      <c r="R77" s="479">
        <v>510623.64659999998</v>
      </c>
      <c r="S77" s="479">
        <v>356685.63020000001</v>
      </c>
      <c r="T77" s="479">
        <v>570697.01690000005</v>
      </c>
      <c r="BX77" s="5" t="s">
        <v>795</v>
      </c>
      <c r="BY77" s="5" t="s">
        <v>795</v>
      </c>
      <c r="BZ77" s="5"/>
      <c r="CA77" s="5" t="s">
        <v>795</v>
      </c>
      <c r="CB77" s="5" t="s">
        <v>795</v>
      </c>
      <c r="CC77" s="5" t="s">
        <v>795</v>
      </c>
      <c r="CD77" s="5" t="s">
        <v>795</v>
      </c>
      <c r="CE77" s="5" t="s">
        <v>795</v>
      </c>
      <c r="CF77" s="5" t="s">
        <v>795</v>
      </c>
      <c r="CG77" s="5" t="s">
        <v>795</v>
      </c>
    </row>
    <row r="78" spans="1:85">
      <c r="A78" s="478">
        <v>1</v>
      </c>
      <c r="B78" s="478" t="s">
        <v>615</v>
      </c>
      <c r="C78" s="478"/>
      <c r="D78" s="478" t="s">
        <v>584</v>
      </c>
      <c r="E78" s="478" t="s">
        <v>888</v>
      </c>
      <c r="F78" s="478" t="s">
        <v>617</v>
      </c>
      <c r="G78" s="479">
        <v>111179.98910000001</v>
      </c>
      <c r="H78" s="479">
        <v>194564.9809</v>
      </c>
      <c r="I78" s="479">
        <v>143881.95939999999</v>
      </c>
      <c r="J78" s="479">
        <v>251793.42910000001</v>
      </c>
      <c r="K78" s="479">
        <v>172175.66649999999</v>
      </c>
      <c r="L78" s="479">
        <v>301307.41639999999</v>
      </c>
      <c r="M78" s="479">
        <v>205318.79569999999</v>
      </c>
      <c r="N78" s="479">
        <v>359307.89250000002</v>
      </c>
      <c r="O78" s="479">
        <v>241964.85569999999</v>
      </c>
      <c r="P78" s="479">
        <v>423438.4975</v>
      </c>
      <c r="Q78" s="479">
        <v>265268.27750000003</v>
      </c>
      <c r="R78" s="479">
        <v>464219.48560000001</v>
      </c>
      <c r="S78" s="479">
        <v>287169.92479999998</v>
      </c>
      <c r="T78" s="479">
        <v>502547.36839999998</v>
      </c>
      <c r="BX78" s="5" t="s">
        <v>795</v>
      </c>
      <c r="BY78" s="5" t="s">
        <v>795</v>
      </c>
      <c r="BZ78" s="5"/>
      <c r="CA78" s="5" t="s">
        <v>795</v>
      </c>
      <c r="CB78" s="5" t="s">
        <v>795</v>
      </c>
      <c r="CC78" s="5" t="s">
        <v>795</v>
      </c>
      <c r="CD78" s="5" t="s">
        <v>795</v>
      </c>
      <c r="CE78" s="5" t="s">
        <v>795</v>
      </c>
      <c r="CF78" s="5" t="s">
        <v>795</v>
      </c>
      <c r="CG78" s="5" t="s">
        <v>795</v>
      </c>
    </row>
    <row r="79" spans="1:85">
      <c r="A79" s="478">
        <v>1</v>
      </c>
      <c r="B79" s="478" t="s">
        <v>615</v>
      </c>
      <c r="C79" s="478"/>
      <c r="D79" s="478" t="s">
        <v>584</v>
      </c>
      <c r="E79" s="478" t="s">
        <v>888</v>
      </c>
      <c r="F79" s="478" t="s">
        <v>667</v>
      </c>
      <c r="G79" s="479">
        <v>95440.993199999997</v>
      </c>
      <c r="H79" s="479">
        <v>167021.73809999999</v>
      </c>
      <c r="I79" s="479">
        <v>124692.20729999999</v>
      </c>
      <c r="J79" s="479">
        <v>218211.36259999999</v>
      </c>
      <c r="K79" s="479">
        <v>151160.7819</v>
      </c>
      <c r="L79" s="479">
        <v>264531.36839999998</v>
      </c>
      <c r="M79" s="479">
        <v>184617.66800000001</v>
      </c>
      <c r="N79" s="479">
        <v>323080.91889999999</v>
      </c>
      <c r="O79" s="479">
        <v>218838.0809</v>
      </c>
      <c r="P79" s="479">
        <v>382966.64159999997</v>
      </c>
      <c r="Q79" s="479">
        <v>241009.81830000001</v>
      </c>
      <c r="R79" s="479">
        <v>421767.18209999998</v>
      </c>
      <c r="S79" s="479">
        <v>261596.47219999999</v>
      </c>
      <c r="T79" s="479">
        <v>457793.82630000002</v>
      </c>
      <c r="BX79" s="5" t="s">
        <v>795</v>
      </c>
      <c r="BY79" s="5" t="s">
        <v>795</v>
      </c>
      <c r="BZ79" s="5"/>
      <c r="CA79" s="5" t="s">
        <v>795</v>
      </c>
      <c r="CB79" s="5" t="s">
        <v>795</v>
      </c>
      <c r="CC79" s="5" t="s">
        <v>795</v>
      </c>
      <c r="CD79" s="5" t="s">
        <v>795</v>
      </c>
      <c r="CE79" s="5" t="s">
        <v>795</v>
      </c>
      <c r="CF79" s="5" t="s">
        <v>795</v>
      </c>
      <c r="CG79" s="5"/>
    </row>
    <row r="80" spans="1:85">
      <c r="A80" s="478">
        <v>1</v>
      </c>
      <c r="B80" s="478" t="s">
        <v>615</v>
      </c>
      <c r="C80" s="478"/>
      <c r="D80" s="478" t="s">
        <v>584</v>
      </c>
      <c r="E80" s="478" t="s">
        <v>888</v>
      </c>
      <c r="F80" s="478" t="s">
        <v>714</v>
      </c>
      <c r="G80" s="479">
        <v>85223.976500000004</v>
      </c>
      <c r="H80" s="479">
        <v>149141.95879999999</v>
      </c>
      <c r="I80" s="479">
        <v>116070.84510000001</v>
      </c>
      <c r="J80" s="479">
        <v>203123.97889999999</v>
      </c>
      <c r="K80" s="479">
        <v>146809.14929999999</v>
      </c>
      <c r="L80" s="479">
        <v>256916.01120000001</v>
      </c>
      <c r="M80" s="479">
        <v>193290.04440000001</v>
      </c>
      <c r="N80" s="479">
        <v>338257.57770000002</v>
      </c>
      <c r="O80" s="479">
        <v>239310.5356</v>
      </c>
      <c r="P80" s="479">
        <v>418793.43729999999</v>
      </c>
      <c r="Q80" s="479">
        <v>269479.30290000001</v>
      </c>
      <c r="R80" s="479">
        <v>471588.78019999998</v>
      </c>
      <c r="S80" s="479">
        <v>299238.8223</v>
      </c>
      <c r="T80" s="479">
        <v>523667.93910000002</v>
      </c>
      <c r="BX80" s="5" t="s">
        <v>795</v>
      </c>
      <c r="BY80" s="5" t="s">
        <v>795</v>
      </c>
      <c r="BZ80" s="5" t="s">
        <v>795</v>
      </c>
      <c r="CA80" s="5" t="s">
        <v>795</v>
      </c>
      <c r="CB80" s="5" t="s">
        <v>795</v>
      </c>
      <c r="CC80" s="5" t="s">
        <v>795</v>
      </c>
      <c r="CD80" s="5" t="s">
        <v>795</v>
      </c>
      <c r="CE80" s="5" t="s">
        <v>795</v>
      </c>
      <c r="CF80" s="5" t="s">
        <v>795</v>
      </c>
      <c r="CG80" s="5"/>
    </row>
    <row r="81" spans="1:85">
      <c r="A81" s="478">
        <v>1</v>
      </c>
      <c r="B81" s="478" t="s">
        <v>615</v>
      </c>
      <c r="C81" s="478"/>
      <c r="D81" s="478" t="s">
        <v>584</v>
      </c>
      <c r="E81" s="478" t="s">
        <v>888</v>
      </c>
      <c r="F81" s="478" t="s">
        <v>521</v>
      </c>
      <c r="G81" s="479">
        <v>94765.512600000002</v>
      </c>
      <c r="H81" s="479">
        <v>151624.82250000001</v>
      </c>
      <c r="I81" s="479">
        <v>132671.71770000001</v>
      </c>
      <c r="J81" s="479">
        <v>212274.75150000001</v>
      </c>
      <c r="K81" s="479">
        <v>170577.9227</v>
      </c>
      <c r="L81" s="479">
        <v>272924.68040000001</v>
      </c>
      <c r="M81" s="479">
        <v>227437.2303</v>
      </c>
      <c r="N81" s="479">
        <v>363899.57390000002</v>
      </c>
      <c r="O81" s="479">
        <v>284296.5379</v>
      </c>
      <c r="P81" s="479">
        <v>454874.46730000002</v>
      </c>
      <c r="Q81" s="479">
        <v>322202.74280000001</v>
      </c>
      <c r="R81" s="479">
        <v>515524.39620000002</v>
      </c>
      <c r="S81" s="479">
        <v>360108.94799999997</v>
      </c>
      <c r="T81" s="479">
        <v>576174.32519999996</v>
      </c>
      <c r="BX81" s="5" t="s">
        <v>795</v>
      </c>
      <c r="BY81" s="5" t="s">
        <v>795</v>
      </c>
      <c r="BZ81" s="5" t="s">
        <v>795</v>
      </c>
      <c r="CA81" s="5" t="s">
        <v>795</v>
      </c>
      <c r="CB81" s="5" t="s">
        <v>795</v>
      </c>
      <c r="CC81" s="5" t="s">
        <v>795</v>
      </c>
      <c r="CD81" s="5" t="s">
        <v>795</v>
      </c>
      <c r="CE81" s="5" t="s">
        <v>795</v>
      </c>
      <c r="CF81" s="5" t="s">
        <v>795</v>
      </c>
      <c r="CG81" s="5"/>
    </row>
    <row r="82" spans="1:85">
      <c r="A82" s="478">
        <v>1</v>
      </c>
      <c r="B82" s="478" t="s">
        <v>615</v>
      </c>
      <c r="C82" s="478"/>
      <c r="D82" s="478" t="s">
        <v>591</v>
      </c>
      <c r="E82" s="478" t="s">
        <v>646</v>
      </c>
      <c r="F82" s="478" t="s">
        <v>617</v>
      </c>
      <c r="G82" s="479">
        <v>97865.466400000005</v>
      </c>
      <c r="H82" s="479">
        <v>171264.5661</v>
      </c>
      <c r="I82" s="479">
        <v>126618.8475</v>
      </c>
      <c r="J82" s="479">
        <v>221582.98310000001</v>
      </c>
      <c r="K82" s="479">
        <v>151495.8143</v>
      </c>
      <c r="L82" s="479">
        <v>265117.67509999999</v>
      </c>
      <c r="M82" s="479">
        <v>180624.72330000001</v>
      </c>
      <c r="N82" s="479">
        <v>316093.26579999999</v>
      </c>
      <c r="O82" s="479">
        <v>212831.79010000001</v>
      </c>
      <c r="P82" s="479">
        <v>372455.63260000001</v>
      </c>
      <c r="Q82" s="479">
        <v>233312.64859999999</v>
      </c>
      <c r="R82" s="479">
        <v>408297.13500000001</v>
      </c>
      <c r="S82" s="479">
        <v>252548.89660000001</v>
      </c>
      <c r="T82" s="479">
        <v>441960.56900000002</v>
      </c>
      <c r="BX82" s="5" t="s">
        <v>795</v>
      </c>
      <c r="BY82" s="5" t="s">
        <v>795</v>
      </c>
      <c r="BZ82" s="5" t="s">
        <v>795</v>
      </c>
      <c r="CA82" s="5" t="s">
        <v>795</v>
      </c>
      <c r="CB82" s="5" t="s">
        <v>795</v>
      </c>
      <c r="CC82" s="5" t="s">
        <v>795</v>
      </c>
      <c r="CD82" s="5" t="s">
        <v>795</v>
      </c>
      <c r="CE82" s="5" t="s">
        <v>795</v>
      </c>
      <c r="CF82" s="5" t="s">
        <v>795</v>
      </c>
      <c r="CG82" s="5"/>
    </row>
    <row r="83" spans="1:85">
      <c r="A83" s="478">
        <v>1</v>
      </c>
      <c r="B83" s="478" t="s">
        <v>615</v>
      </c>
      <c r="C83" s="478"/>
      <c r="D83" s="478" t="s">
        <v>591</v>
      </c>
      <c r="E83" s="478" t="s">
        <v>646</v>
      </c>
      <c r="F83" s="478" t="s">
        <v>667</v>
      </c>
      <c r="G83" s="479">
        <v>84161.685200000007</v>
      </c>
      <c r="H83" s="479">
        <v>147282.9492</v>
      </c>
      <c r="I83" s="479">
        <v>109910.5284</v>
      </c>
      <c r="J83" s="479">
        <v>192343.42480000001</v>
      </c>
      <c r="K83" s="479">
        <v>133198.3713</v>
      </c>
      <c r="L83" s="479">
        <v>233097.14980000001</v>
      </c>
      <c r="M83" s="479">
        <v>162600.4651</v>
      </c>
      <c r="N83" s="479">
        <v>284550.81390000001</v>
      </c>
      <c r="O83" s="479">
        <v>192695.54620000001</v>
      </c>
      <c r="P83" s="479">
        <v>337217.2058</v>
      </c>
      <c r="Q83" s="479">
        <v>212191.05869999999</v>
      </c>
      <c r="R83" s="479">
        <v>371334.35279999999</v>
      </c>
      <c r="S83" s="479">
        <v>230282.35560000001</v>
      </c>
      <c r="T83" s="479">
        <v>402994.12219999998</v>
      </c>
    </row>
    <row r="84" spans="1:85">
      <c r="A84" s="478">
        <v>1</v>
      </c>
      <c r="B84" s="478" t="s">
        <v>615</v>
      </c>
      <c r="C84" s="478"/>
      <c r="D84" s="478" t="s">
        <v>591</v>
      </c>
      <c r="E84" s="478" t="s">
        <v>646</v>
      </c>
      <c r="F84" s="478" t="s">
        <v>714</v>
      </c>
      <c r="G84" s="479">
        <v>75256.056899999996</v>
      </c>
      <c r="H84" s="479">
        <v>131698.09959999999</v>
      </c>
      <c r="I84" s="479">
        <v>102535.07520000001</v>
      </c>
      <c r="J84" s="479">
        <v>179436.38140000001</v>
      </c>
      <c r="K84" s="479">
        <v>129719.5674</v>
      </c>
      <c r="L84" s="479">
        <v>227009.24299999999</v>
      </c>
      <c r="M84" s="479">
        <v>170821.4552</v>
      </c>
      <c r="N84" s="479">
        <v>298937.5466</v>
      </c>
      <c r="O84" s="479">
        <v>211522.47399999999</v>
      </c>
      <c r="P84" s="479">
        <v>370164.3296</v>
      </c>
      <c r="Q84" s="479">
        <v>238211.0765</v>
      </c>
      <c r="R84" s="479">
        <v>416869.38390000002</v>
      </c>
      <c r="S84" s="479">
        <v>264543.35100000002</v>
      </c>
      <c r="T84" s="479">
        <v>462950.86430000002</v>
      </c>
    </row>
    <row r="85" spans="1:85">
      <c r="A85" s="478">
        <v>1</v>
      </c>
      <c r="B85" s="478" t="s">
        <v>615</v>
      </c>
      <c r="C85" s="478"/>
      <c r="D85" s="478" t="s">
        <v>591</v>
      </c>
      <c r="E85" s="478" t="s">
        <v>646</v>
      </c>
      <c r="F85" s="478" t="s">
        <v>521</v>
      </c>
      <c r="G85" s="479">
        <v>83424.762600000002</v>
      </c>
      <c r="H85" s="479">
        <v>133479.62220000001</v>
      </c>
      <c r="I85" s="479">
        <v>116794.66770000001</v>
      </c>
      <c r="J85" s="479">
        <v>186871.47099999999</v>
      </c>
      <c r="K85" s="479">
        <v>150164.57269999999</v>
      </c>
      <c r="L85" s="479">
        <v>240263.3199</v>
      </c>
      <c r="M85" s="479">
        <v>200219.4302</v>
      </c>
      <c r="N85" s="479">
        <v>320351.0932</v>
      </c>
      <c r="O85" s="479">
        <v>250274.28779999999</v>
      </c>
      <c r="P85" s="479">
        <v>400438.8664</v>
      </c>
      <c r="Q85" s="479">
        <v>283644.19270000001</v>
      </c>
      <c r="R85" s="479">
        <v>453830.71529999998</v>
      </c>
      <c r="S85" s="479">
        <v>317014.09789999999</v>
      </c>
      <c r="T85" s="479">
        <v>507222.56410000002</v>
      </c>
    </row>
    <row r="86" spans="1:85">
      <c r="A86" s="478">
        <v>1</v>
      </c>
      <c r="B86" s="478" t="s">
        <v>615</v>
      </c>
      <c r="C86" s="478"/>
      <c r="D86" s="478" t="s">
        <v>591</v>
      </c>
      <c r="E86" s="478" t="s">
        <v>694</v>
      </c>
      <c r="F86" s="478" t="s">
        <v>617</v>
      </c>
      <c r="G86" s="479">
        <v>95330.175700000007</v>
      </c>
      <c r="H86" s="479">
        <v>166827.8076</v>
      </c>
      <c r="I86" s="479">
        <v>123414.973</v>
      </c>
      <c r="J86" s="479">
        <v>215976.20269999999</v>
      </c>
      <c r="K86" s="479">
        <v>147714.49720000001</v>
      </c>
      <c r="L86" s="479">
        <v>258500.37</v>
      </c>
      <c r="M86" s="479">
        <v>176195.31219999999</v>
      </c>
      <c r="N86" s="479">
        <v>308341.79639999999</v>
      </c>
      <c r="O86" s="479">
        <v>207686.9952</v>
      </c>
      <c r="P86" s="479">
        <v>363452.2414</v>
      </c>
      <c r="Q86" s="479">
        <v>227712.42230000001</v>
      </c>
      <c r="R86" s="479">
        <v>398496.739</v>
      </c>
      <c r="S86" s="479">
        <v>246550.76139999999</v>
      </c>
      <c r="T86" s="479">
        <v>431463.83240000001</v>
      </c>
    </row>
    <row r="87" spans="1:85">
      <c r="A87" s="478">
        <v>1</v>
      </c>
      <c r="B87" s="478" t="s">
        <v>615</v>
      </c>
      <c r="C87" s="478"/>
      <c r="D87" s="478" t="s">
        <v>591</v>
      </c>
      <c r="E87" s="478" t="s">
        <v>694</v>
      </c>
      <c r="F87" s="478" t="s">
        <v>667</v>
      </c>
      <c r="G87" s="479">
        <v>81626.3946</v>
      </c>
      <c r="H87" s="479">
        <v>142846.1906</v>
      </c>
      <c r="I87" s="479">
        <v>106706.65399999999</v>
      </c>
      <c r="J87" s="479">
        <v>186736.64430000001</v>
      </c>
      <c r="K87" s="479">
        <v>129417.0542</v>
      </c>
      <c r="L87" s="479">
        <v>226479.84479999999</v>
      </c>
      <c r="M87" s="479">
        <v>158171.05410000001</v>
      </c>
      <c r="N87" s="479">
        <v>276799.34460000001</v>
      </c>
      <c r="O87" s="479">
        <v>187550.7512</v>
      </c>
      <c r="P87" s="479">
        <v>328213.81459999998</v>
      </c>
      <c r="Q87" s="479">
        <v>206590.83240000001</v>
      </c>
      <c r="R87" s="479">
        <v>361533.95679999999</v>
      </c>
      <c r="S87" s="479">
        <v>224284.22039999999</v>
      </c>
      <c r="T87" s="479">
        <v>392497.38569999998</v>
      </c>
    </row>
    <row r="88" spans="1:85">
      <c r="A88" s="478">
        <v>1</v>
      </c>
      <c r="B88" s="478" t="s">
        <v>615</v>
      </c>
      <c r="C88" s="478"/>
      <c r="D88" s="478" t="s">
        <v>591</v>
      </c>
      <c r="E88" s="478" t="s">
        <v>694</v>
      </c>
      <c r="F88" s="478" t="s">
        <v>714</v>
      </c>
      <c r="G88" s="479">
        <v>72744.103199999998</v>
      </c>
      <c r="H88" s="479">
        <v>127302.18060000001</v>
      </c>
      <c r="I88" s="479">
        <v>99018.34</v>
      </c>
      <c r="J88" s="479">
        <v>173282.0949</v>
      </c>
      <c r="K88" s="479">
        <v>125198.0508</v>
      </c>
      <c r="L88" s="479">
        <v>219096.58900000001</v>
      </c>
      <c r="M88" s="479">
        <v>164792.76639999999</v>
      </c>
      <c r="N88" s="479">
        <v>288387.34120000002</v>
      </c>
      <c r="O88" s="479">
        <v>203986.61300000001</v>
      </c>
      <c r="P88" s="479">
        <v>356976.57270000002</v>
      </c>
      <c r="Q88" s="479">
        <v>229670.43410000001</v>
      </c>
      <c r="R88" s="479">
        <v>401923.25959999999</v>
      </c>
      <c r="S88" s="479">
        <v>254997.9271</v>
      </c>
      <c r="T88" s="479">
        <v>446246.37239999999</v>
      </c>
    </row>
    <row r="89" spans="1:85">
      <c r="A89" s="478">
        <v>1</v>
      </c>
      <c r="B89" s="478" t="s">
        <v>615</v>
      </c>
      <c r="C89" s="478"/>
      <c r="D89" s="478" t="s">
        <v>591</v>
      </c>
      <c r="E89" s="478" t="s">
        <v>694</v>
      </c>
      <c r="F89" s="478" t="s">
        <v>521</v>
      </c>
      <c r="G89" s="479">
        <v>81244.605800000005</v>
      </c>
      <c r="H89" s="479">
        <v>129991.37119999999</v>
      </c>
      <c r="I89" s="479">
        <v>113742.44809999999</v>
      </c>
      <c r="J89" s="479">
        <v>181987.91959999999</v>
      </c>
      <c r="K89" s="479">
        <v>146240.2904</v>
      </c>
      <c r="L89" s="479">
        <v>233984.4681</v>
      </c>
      <c r="M89" s="479">
        <v>194987.05379999999</v>
      </c>
      <c r="N89" s="479">
        <v>311979.29080000002</v>
      </c>
      <c r="O89" s="479">
        <v>243733.8173</v>
      </c>
      <c r="P89" s="479">
        <v>389974.11349999998</v>
      </c>
      <c r="Q89" s="479">
        <v>276231.65950000001</v>
      </c>
      <c r="R89" s="479">
        <v>441970.66190000001</v>
      </c>
      <c r="S89" s="479">
        <v>308729.50189999997</v>
      </c>
      <c r="T89" s="479">
        <v>493967.21039999998</v>
      </c>
    </row>
    <row r="90" spans="1:85">
      <c r="A90" s="478">
        <v>1</v>
      </c>
      <c r="B90" s="478" t="s">
        <v>615</v>
      </c>
      <c r="C90" s="478"/>
      <c r="D90" s="478" t="s">
        <v>591</v>
      </c>
      <c r="E90" s="478" t="s">
        <v>740</v>
      </c>
      <c r="F90" s="478" t="s">
        <v>617</v>
      </c>
      <c r="G90" s="479">
        <v>92920.232600000003</v>
      </c>
      <c r="H90" s="479">
        <v>162610.40710000001</v>
      </c>
      <c r="I90" s="479">
        <v>120223.70020000001</v>
      </c>
      <c r="J90" s="479">
        <v>210391.47529999999</v>
      </c>
      <c r="K90" s="479">
        <v>143846.2647</v>
      </c>
      <c r="L90" s="479">
        <v>251730.96309999999</v>
      </c>
      <c r="M90" s="479">
        <v>171507.4811</v>
      </c>
      <c r="N90" s="479">
        <v>300138.09179999999</v>
      </c>
      <c r="O90" s="479">
        <v>202091.80619999999</v>
      </c>
      <c r="P90" s="479">
        <v>353660.66080000001</v>
      </c>
      <c r="Q90" s="479">
        <v>221540.7237</v>
      </c>
      <c r="R90" s="479">
        <v>387696.26640000002</v>
      </c>
      <c r="S90" s="479">
        <v>239808.92319999999</v>
      </c>
      <c r="T90" s="479">
        <v>419665.61550000001</v>
      </c>
    </row>
    <row r="91" spans="1:85">
      <c r="A91" s="478">
        <v>1</v>
      </c>
      <c r="B91" s="478" t="s">
        <v>615</v>
      </c>
      <c r="C91" s="478"/>
      <c r="D91" s="478" t="s">
        <v>591</v>
      </c>
      <c r="E91" s="478" t="s">
        <v>740</v>
      </c>
      <c r="F91" s="478" t="s">
        <v>667</v>
      </c>
      <c r="G91" s="479">
        <v>79894.856700000004</v>
      </c>
      <c r="H91" s="479">
        <v>139815.99919999999</v>
      </c>
      <c r="I91" s="479">
        <v>104342.5258</v>
      </c>
      <c r="J91" s="479">
        <v>182599.42009999999</v>
      </c>
      <c r="K91" s="479">
        <v>126454.63589999999</v>
      </c>
      <c r="L91" s="479">
        <v>221295.61290000001</v>
      </c>
      <c r="M91" s="479">
        <v>154375.51310000001</v>
      </c>
      <c r="N91" s="479">
        <v>270157.14789999998</v>
      </c>
      <c r="O91" s="479">
        <v>182952.4062</v>
      </c>
      <c r="P91" s="479">
        <v>320166.71090000001</v>
      </c>
      <c r="Q91" s="479">
        <v>201464.7573</v>
      </c>
      <c r="R91" s="479">
        <v>352563.32530000003</v>
      </c>
      <c r="S91" s="479">
        <v>218644.68650000001</v>
      </c>
      <c r="T91" s="479">
        <v>382628.20120000001</v>
      </c>
    </row>
    <row r="92" spans="1:85">
      <c r="A92" s="478">
        <v>1</v>
      </c>
      <c r="B92" s="478" t="s">
        <v>615</v>
      </c>
      <c r="C92" s="478"/>
      <c r="D92" s="478" t="s">
        <v>591</v>
      </c>
      <c r="E92" s="478" t="s">
        <v>740</v>
      </c>
      <c r="F92" s="478" t="s">
        <v>714</v>
      </c>
      <c r="G92" s="479">
        <v>71431.025399999999</v>
      </c>
      <c r="H92" s="479">
        <v>125004.2944</v>
      </c>
      <c r="I92" s="479">
        <v>97319.803499999995</v>
      </c>
      <c r="J92" s="479">
        <v>170309.6562</v>
      </c>
      <c r="K92" s="479">
        <v>123118.7353</v>
      </c>
      <c r="L92" s="479">
        <v>215457.7867</v>
      </c>
      <c r="M92" s="479">
        <v>162126.1857</v>
      </c>
      <c r="N92" s="479">
        <v>283720.82500000001</v>
      </c>
      <c r="O92" s="479">
        <v>200752.6122</v>
      </c>
      <c r="P92" s="479">
        <v>351317.07130000001</v>
      </c>
      <c r="Q92" s="479">
        <v>226080.20310000001</v>
      </c>
      <c r="R92" s="479">
        <v>395640.3554</v>
      </c>
      <c r="S92" s="479">
        <v>251069.1061</v>
      </c>
      <c r="T92" s="479">
        <v>439370.93560000003</v>
      </c>
    </row>
    <row r="93" spans="1:85">
      <c r="A93" s="478">
        <v>1</v>
      </c>
      <c r="B93" s="478" t="s">
        <v>615</v>
      </c>
      <c r="C93" s="478"/>
      <c r="D93" s="478" t="s">
        <v>591</v>
      </c>
      <c r="E93" s="478" t="s">
        <v>740</v>
      </c>
      <c r="F93" s="478" t="s">
        <v>521</v>
      </c>
      <c r="G93" s="479">
        <v>79208.480100000001</v>
      </c>
      <c r="H93" s="479">
        <v>126733.57</v>
      </c>
      <c r="I93" s="479">
        <v>110891.87209999999</v>
      </c>
      <c r="J93" s="479">
        <v>177426.99799999999</v>
      </c>
      <c r="K93" s="479">
        <v>142575.26420000001</v>
      </c>
      <c r="L93" s="479">
        <v>228120.42600000001</v>
      </c>
      <c r="M93" s="479">
        <v>190100.35209999999</v>
      </c>
      <c r="N93" s="479">
        <v>304160.56809999997</v>
      </c>
      <c r="O93" s="479">
        <v>237625.44020000001</v>
      </c>
      <c r="P93" s="479">
        <v>380200.70990000002</v>
      </c>
      <c r="Q93" s="479">
        <v>269308.8322</v>
      </c>
      <c r="R93" s="479">
        <v>430894.13789999997</v>
      </c>
      <c r="S93" s="479">
        <v>300992.2243</v>
      </c>
      <c r="T93" s="479">
        <v>481587.56599999999</v>
      </c>
    </row>
    <row r="94" spans="1:85">
      <c r="A94" s="478">
        <v>1</v>
      </c>
      <c r="B94" s="478" t="s">
        <v>615</v>
      </c>
      <c r="C94" s="478"/>
      <c r="D94" s="478" t="s">
        <v>591</v>
      </c>
      <c r="E94" s="478" t="s">
        <v>783</v>
      </c>
      <c r="F94" s="478" t="s">
        <v>617</v>
      </c>
      <c r="G94" s="479">
        <v>100757.4004</v>
      </c>
      <c r="H94" s="479">
        <v>176325.45069999999</v>
      </c>
      <c r="I94" s="479">
        <v>130448.37790000001</v>
      </c>
      <c r="J94" s="479">
        <v>228284.66140000001</v>
      </c>
      <c r="K94" s="479">
        <v>156137.69699999999</v>
      </c>
      <c r="L94" s="479">
        <v>273240.96970000002</v>
      </c>
      <c r="M94" s="479">
        <v>186250.12520000001</v>
      </c>
      <c r="N94" s="479">
        <v>325937.71909999999</v>
      </c>
      <c r="O94" s="479">
        <v>219546.02220000001</v>
      </c>
      <c r="P94" s="479">
        <v>384205.53879999998</v>
      </c>
      <c r="Q94" s="479">
        <v>240718.69279999999</v>
      </c>
      <c r="R94" s="479">
        <v>421257.71240000002</v>
      </c>
      <c r="S94" s="479">
        <v>260639.10889999999</v>
      </c>
      <c r="T94" s="479">
        <v>456118.44050000003</v>
      </c>
    </row>
    <row r="95" spans="1:85">
      <c r="A95" s="478">
        <v>1</v>
      </c>
      <c r="B95" s="478" t="s">
        <v>615</v>
      </c>
      <c r="C95" s="478"/>
      <c r="D95" s="478" t="s">
        <v>591</v>
      </c>
      <c r="E95" s="478" t="s">
        <v>783</v>
      </c>
      <c r="F95" s="478" t="s">
        <v>667</v>
      </c>
      <c r="G95" s="479">
        <v>86239.532399999996</v>
      </c>
      <c r="H95" s="479">
        <v>150919.18169999999</v>
      </c>
      <c r="I95" s="479">
        <v>112747.4844</v>
      </c>
      <c r="J95" s="479">
        <v>197308.09770000001</v>
      </c>
      <c r="K95" s="479">
        <v>136753.27600000001</v>
      </c>
      <c r="L95" s="479">
        <v>239318.23310000001</v>
      </c>
      <c r="M95" s="479">
        <v>167155.11790000001</v>
      </c>
      <c r="N95" s="479">
        <v>292521.45630000002</v>
      </c>
      <c r="O95" s="479">
        <v>198213.56450000001</v>
      </c>
      <c r="P95" s="479">
        <v>346873.7378</v>
      </c>
      <c r="Q95" s="479">
        <v>218342.35370000001</v>
      </c>
      <c r="R95" s="479">
        <v>382099.11900000001</v>
      </c>
      <c r="S95" s="479">
        <v>237049.80170000001</v>
      </c>
      <c r="T95" s="479">
        <v>414837.15299999999</v>
      </c>
    </row>
    <row r="96" spans="1:85">
      <c r="A96" s="478">
        <v>1</v>
      </c>
      <c r="B96" s="478" t="s">
        <v>615</v>
      </c>
      <c r="C96" s="478"/>
      <c r="D96" s="478" t="s">
        <v>591</v>
      </c>
      <c r="E96" s="478" t="s">
        <v>783</v>
      </c>
      <c r="F96" s="478" t="s">
        <v>714</v>
      </c>
      <c r="G96" s="479">
        <v>76831.751600000003</v>
      </c>
      <c r="H96" s="479">
        <v>134455.56529999999</v>
      </c>
      <c r="I96" s="479">
        <v>104573.3205</v>
      </c>
      <c r="J96" s="479">
        <v>183003.31080000001</v>
      </c>
      <c r="K96" s="479">
        <v>132214.74799999999</v>
      </c>
      <c r="L96" s="479">
        <v>231375.80910000001</v>
      </c>
      <c r="M96" s="479">
        <v>174021.35449999999</v>
      </c>
      <c r="N96" s="479">
        <v>304537.37050000002</v>
      </c>
      <c r="O96" s="479">
        <v>215403.2781</v>
      </c>
      <c r="P96" s="479">
        <v>376955.73670000001</v>
      </c>
      <c r="Q96" s="479">
        <v>242519.35699999999</v>
      </c>
      <c r="R96" s="479">
        <v>424408.8749</v>
      </c>
      <c r="S96" s="479">
        <v>269257.94</v>
      </c>
      <c r="T96" s="479">
        <v>471201.39500000002</v>
      </c>
    </row>
    <row r="97" spans="1:20">
      <c r="A97" s="478">
        <v>1</v>
      </c>
      <c r="B97" s="478" t="s">
        <v>615</v>
      </c>
      <c r="C97" s="478"/>
      <c r="D97" s="478" t="s">
        <v>591</v>
      </c>
      <c r="E97" s="478" t="s">
        <v>783</v>
      </c>
      <c r="F97" s="478" t="s">
        <v>521</v>
      </c>
      <c r="G97" s="479">
        <v>85868.115399999995</v>
      </c>
      <c r="H97" s="479">
        <v>137388.98670000001</v>
      </c>
      <c r="I97" s="479">
        <v>120215.3615</v>
      </c>
      <c r="J97" s="479">
        <v>192344.58129999999</v>
      </c>
      <c r="K97" s="479">
        <v>154562.60769999999</v>
      </c>
      <c r="L97" s="479">
        <v>247300.17600000001</v>
      </c>
      <c r="M97" s="479">
        <v>206083.47690000001</v>
      </c>
      <c r="N97" s="479">
        <v>329733.56800000003</v>
      </c>
      <c r="O97" s="479">
        <v>257604.3461</v>
      </c>
      <c r="P97" s="479">
        <v>412166.95990000002</v>
      </c>
      <c r="Q97" s="479">
        <v>291951.59220000001</v>
      </c>
      <c r="R97" s="479">
        <v>467122.55459999997</v>
      </c>
      <c r="S97" s="479">
        <v>326298.83840000001</v>
      </c>
      <c r="T97" s="479">
        <v>522078.14929999999</v>
      </c>
    </row>
    <row r="98" spans="1:20">
      <c r="A98" s="478">
        <v>1</v>
      </c>
      <c r="B98" s="478" t="s">
        <v>615</v>
      </c>
      <c r="C98" s="478"/>
      <c r="D98" s="478" t="s">
        <v>591</v>
      </c>
      <c r="E98" s="478" t="s">
        <v>823</v>
      </c>
      <c r="F98" s="478" t="s">
        <v>617</v>
      </c>
      <c r="G98" s="479">
        <v>106566.32640000001</v>
      </c>
      <c r="H98" s="479">
        <v>186491.07130000001</v>
      </c>
      <c r="I98" s="479">
        <v>138109.94390000001</v>
      </c>
      <c r="J98" s="479">
        <v>241692.40179999999</v>
      </c>
      <c r="K98" s="479">
        <v>165404.06090000001</v>
      </c>
      <c r="L98" s="479">
        <v>289457.10649999999</v>
      </c>
      <c r="M98" s="479">
        <v>197449.22270000001</v>
      </c>
      <c r="N98" s="479">
        <v>345536.1397</v>
      </c>
      <c r="O98" s="479">
        <v>232884.38089999999</v>
      </c>
      <c r="P98" s="479">
        <v>407547.6666</v>
      </c>
      <c r="Q98" s="479">
        <v>255416.45740000001</v>
      </c>
      <c r="R98" s="479">
        <v>446978.80050000001</v>
      </c>
      <c r="S98" s="479">
        <v>276670.76089999999</v>
      </c>
      <c r="T98" s="479">
        <v>484173.83169999998</v>
      </c>
    </row>
    <row r="99" spans="1:20">
      <c r="A99" s="478">
        <v>1</v>
      </c>
      <c r="B99" s="478" t="s">
        <v>615</v>
      </c>
      <c r="C99" s="478"/>
      <c r="D99" s="478" t="s">
        <v>591</v>
      </c>
      <c r="E99" s="478" t="s">
        <v>823</v>
      </c>
      <c r="F99" s="478" t="s">
        <v>667</v>
      </c>
      <c r="G99" s="479">
        <v>90555.968900000007</v>
      </c>
      <c r="H99" s="479">
        <v>158472.9455</v>
      </c>
      <c r="I99" s="479">
        <v>118589.3342</v>
      </c>
      <c r="J99" s="479">
        <v>207531.33480000001</v>
      </c>
      <c r="K99" s="479">
        <v>144026.851</v>
      </c>
      <c r="L99" s="479">
        <v>252046.98929999999</v>
      </c>
      <c r="M99" s="479">
        <v>176391.17920000001</v>
      </c>
      <c r="N99" s="479">
        <v>308684.5637</v>
      </c>
      <c r="O99" s="479">
        <v>209358.86900000001</v>
      </c>
      <c r="P99" s="479">
        <v>366378.0208</v>
      </c>
      <c r="Q99" s="479">
        <v>230739.7494</v>
      </c>
      <c r="R99" s="479">
        <v>403794.56140000001</v>
      </c>
      <c r="S99" s="479">
        <v>250656.38709999999</v>
      </c>
      <c r="T99" s="479">
        <v>438648.6776</v>
      </c>
    </row>
    <row r="100" spans="1:20">
      <c r="A100" s="478">
        <v>1</v>
      </c>
      <c r="B100" s="478" t="s">
        <v>615</v>
      </c>
      <c r="C100" s="478"/>
      <c r="D100" s="478" t="s">
        <v>591</v>
      </c>
      <c r="E100" s="478" t="s">
        <v>823</v>
      </c>
      <c r="F100" s="478" t="s">
        <v>714</v>
      </c>
      <c r="G100" s="479">
        <v>80222.909499999994</v>
      </c>
      <c r="H100" s="479">
        <v>140390.09160000001</v>
      </c>
      <c r="I100" s="479">
        <v>109013.4423</v>
      </c>
      <c r="J100" s="479">
        <v>190773.52420000001</v>
      </c>
      <c r="K100" s="479">
        <v>137693.53899999999</v>
      </c>
      <c r="L100" s="479">
        <v>240963.69330000001</v>
      </c>
      <c r="M100" s="479">
        <v>181093.56150000001</v>
      </c>
      <c r="N100" s="479">
        <v>316913.73249999998</v>
      </c>
      <c r="O100" s="479">
        <v>224025.24189999999</v>
      </c>
      <c r="P100" s="479">
        <v>392044.17320000002</v>
      </c>
      <c r="Q100" s="479">
        <v>252125.98209999999</v>
      </c>
      <c r="R100" s="479">
        <v>441220.46879999997</v>
      </c>
      <c r="S100" s="479">
        <v>279810.41840000002</v>
      </c>
      <c r="T100" s="479">
        <v>489668.23229999997</v>
      </c>
    </row>
    <row r="101" spans="1:20">
      <c r="A101" s="478">
        <v>1</v>
      </c>
      <c r="B101" s="478" t="s">
        <v>615</v>
      </c>
      <c r="C101" s="478"/>
      <c r="D101" s="478" t="s">
        <v>591</v>
      </c>
      <c r="E101" s="478" t="s">
        <v>823</v>
      </c>
      <c r="F101" s="478" t="s">
        <v>521</v>
      </c>
      <c r="G101" s="479">
        <v>90783.617499999993</v>
      </c>
      <c r="H101" s="479">
        <v>145253.79010000001</v>
      </c>
      <c r="I101" s="479">
        <v>127097.0644</v>
      </c>
      <c r="J101" s="479">
        <v>203355.30609999999</v>
      </c>
      <c r="K101" s="479">
        <v>163410.51130000001</v>
      </c>
      <c r="L101" s="479">
        <v>261456.82209999999</v>
      </c>
      <c r="M101" s="479">
        <v>217880.68179999999</v>
      </c>
      <c r="N101" s="479">
        <v>348609.09610000002</v>
      </c>
      <c r="O101" s="479">
        <v>272350.85220000002</v>
      </c>
      <c r="P101" s="479">
        <v>435761.3701</v>
      </c>
      <c r="Q101" s="479">
        <v>308664.29920000001</v>
      </c>
      <c r="R101" s="479">
        <v>493862.8861</v>
      </c>
      <c r="S101" s="479">
        <v>344977.74619999999</v>
      </c>
      <c r="T101" s="479">
        <v>551964.40209999995</v>
      </c>
    </row>
    <row r="102" spans="1:20">
      <c r="A102" s="478">
        <v>1</v>
      </c>
      <c r="B102" s="478" t="s">
        <v>615</v>
      </c>
      <c r="C102" s="478"/>
      <c r="D102" s="478" t="s">
        <v>591</v>
      </c>
      <c r="E102" s="478" t="s">
        <v>859</v>
      </c>
      <c r="F102" s="478" t="s">
        <v>617</v>
      </c>
      <c r="G102" s="479">
        <v>99743.282300000006</v>
      </c>
      <c r="H102" s="479">
        <v>174550.74410000001</v>
      </c>
      <c r="I102" s="479">
        <v>129166.82580000001</v>
      </c>
      <c r="J102" s="479">
        <v>226041.94519999999</v>
      </c>
      <c r="K102" s="479">
        <v>154625.16740000001</v>
      </c>
      <c r="L102" s="479">
        <v>270594.04300000001</v>
      </c>
      <c r="M102" s="479">
        <v>184478.35759999999</v>
      </c>
      <c r="N102" s="479">
        <v>322837.12579999998</v>
      </c>
      <c r="O102" s="479">
        <v>217488.1005</v>
      </c>
      <c r="P102" s="479">
        <v>380604.17580000003</v>
      </c>
      <c r="Q102" s="479">
        <v>238478.59830000001</v>
      </c>
      <c r="R102" s="479">
        <v>417337.54700000002</v>
      </c>
      <c r="S102" s="479">
        <v>258239.85060000001</v>
      </c>
      <c r="T102" s="479">
        <v>451919.73839999997</v>
      </c>
    </row>
    <row r="103" spans="1:20">
      <c r="A103" s="478">
        <v>1</v>
      </c>
      <c r="B103" s="478" t="s">
        <v>615</v>
      </c>
      <c r="C103" s="478"/>
      <c r="D103" s="478" t="s">
        <v>591</v>
      </c>
      <c r="E103" s="478" t="s">
        <v>859</v>
      </c>
      <c r="F103" s="478" t="s">
        <v>667</v>
      </c>
      <c r="G103" s="479">
        <v>85225.414399999994</v>
      </c>
      <c r="H103" s="479">
        <v>149144.47510000001</v>
      </c>
      <c r="I103" s="479">
        <v>111465.9323</v>
      </c>
      <c r="J103" s="479">
        <v>195065.38149999999</v>
      </c>
      <c r="K103" s="479">
        <v>135240.74650000001</v>
      </c>
      <c r="L103" s="479">
        <v>236671.3063</v>
      </c>
      <c r="M103" s="479">
        <v>165383.35029999999</v>
      </c>
      <c r="N103" s="479">
        <v>289420.86300000001</v>
      </c>
      <c r="O103" s="479">
        <v>196155.6428</v>
      </c>
      <c r="P103" s="479">
        <v>343272.3749</v>
      </c>
      <c r="Q103" s="479">
        <v>216102.2592</v>
      </c>
      <c r="R103" s="479">
        <v>378178.95360000001</v>
      </c>
      <c r="S103" s="479">
        <v>234650.54329999999</v>
      </c>
      <c r="T103" s="479">
        <v>410638.45079999999</v>
      </c>
    </row>
    <row r="104" spans="1:20">
      <c r="A104" s="478">
        <v>1</v>
      </c>
      <c r="B104" s="478" t="s">
        <v>615</v>
      </c>
      <c r="C104" s="478"/>
      <c r="D104" s="478" t="s">
        <v>591</v>
      </c>
      <c r="E104" s="478" t="s">
        <v>859</v>
      </c>
      <c r="F104" s="478" t="s">
        <v>714</v>
      </c>
      <c r="G104" s="479">
        <v>75826.968299999993</v>
      </c>
      <c r="H104" s="479">
        <v>132697.19450000001</v>
      </c>
      <c r="I104" s="479">
        <v>103166.62390000001</v>
      </c>
      <c r="J104" s="479">
        <v>180541.59179999999</v>
      </c>
      <c r="K104" s="479">
        <v>130406.1382</v>
      </c>
      <c r="L104" s="479">
        <v>228210.74179999999</v>
      </c>
      <c r="M104" s="479">
        <v>171609.87469999999</v>
      </c>
      <c r="N104" s="479">
        <v>300317.28080000001</v>
      </c>
      <c r="O104" s="479">
        <v>212388.9283</v>
      </c>
      <c r="P104" s="479">
        <v>371680.62459999998</v>
      </c>
      <c r="Q104" s="479">
        <v>239103.09400000001</v>
      </c>
      <c r="R104" s="479">
        <v>418430.41440000001</v>
      </c>
      <c r="S104" s="479">
        <v>265439.76360000001</v>
      </c>
      <c r="T104" s="479">
        <v>464519.58630000002</v>
      </c>
    </row>
    <row r="105" spans="1:20">
      <c r="A105" s="478">
        <v>1</v>
      </c>
      <c r="B105" s="478" t="s">
        <v>615</v>
      </c>
      <c r="C105" s="478"/>
      <c r="D105" s="478" t="s">
        <v>591</v>
      </c>
      <c r="E105" s="478" t="s">
        <v>859</v>
      </c>
      <c r="F105" s="478" t="s">
        <v>521</v>
      </c>
      <c r="G105" s="479">
        <v>84996.051099999997</v>
      </c>
      <c r="H105" s="479">
        <v>135993.68369999999</v>
      </c>
      <c r="I105" s="479">
        <v>118994.4715</v>
      </c>
      <c r="J105" s="479">
        <v>190391.15729999999</v>
      </c>
      <c r="K105" s="479">
        <v>152992.89189999999</v>
      </c>
      <c r="L105" s="479">
        <v>244788.63080000001</v>
      </c>
      <c r="M105" s="479">
        <v>203990.5226</v>
      </c>
      <c r="N105" s="479">
        <v>326384.84100000001</v>
      </c>
      <c r="O105" s="479">
        <v>254988.15330000001</v>
      </c>
      <c r="P105" s="479">
        <v>407981.05129999999</v>
      </c>
      <c r="Q105" s="479">
        <v>288986.57370000001</v>
      </c>
      <c r="R105" s="479">
        <v>462378.52470000001</v>
      </c>
      <c r="S105" s="479">
        <v>322984.99410000001</v>
      </c>
      <c r="T105" s="479">
        <v>516775.99829999998</v>
      </c>
    </row>
    <row r="106" spans="1:20">
      <c r="A106" s="478">
        <v>1</v>
      </c>
      <c r="B106" s="478" t="s">
        <v>615</v>
      </c>
      <c r="C106" s="478"/>
      <c r="D106" s="478" t="s">
        <v>602</v>
      </c>
      <c r="E106" s="478" t="s">
        <v>656</v>
      </c>
      <c r="F106" s="478" t="s">
        <v>617</v>
      </c>
      <c r="G106" s="479">
        <v>109708.95540000001</v>
      </c>
      <c r="H106" s="479">
        <v>191990.67199999999</v>
      </c>
      <c r="I106" s="479">
        <v>141964.6777</v>
      </c>
      <c r="J106" s="479">
        <v>248438.18599999999</v>
      </c>
      <c r="K106" s="479">
        <v>169872.11290000001</v>
      </c>
      <c r="L106" s="479">
        <v>297276.1974</v>
      </c>
      <c r="M106" s="479">
        <v>202557.7844</v>
      </c>
      <c r="N106" s="479">
        <v>354476.1226</v>
      </c>
      <c r="O106" s="479">
        <v>238697.82509999999</v>
      </c>
      <c r="P106" s="479">
        <v>417721.19380000001</v>
      </c>
      <c r="Q106" s="479">
        <v>261679.55710000001</v>
      </c>
      <c r="R106" s="479">
        <v>457939.22499999998</v>
      </c>
      <c r="S106" s="479">
        <v>283273.56709999999</v>
      </c>
      <c r="T106" s="479">
        <v>495728.74239999999</v>
      </c>
    </row>
    <row r="107" spans="1:20">
      <c r="A107" s="478">
        <v>1</v>
      </c>
      <c r="B107" s="478" t="s">
        <v>615</v>
      </c>
      <c r="C107" s="478"/>
      <c r="D107" s="478" t="s">
        <v>602</v>
      </c>
      <c r="E107" s="478" t="s">
        <v>656</v>
      </c>
      <c r="F107" s="478" t="s">
        <v>667</v>
      </c>
      <c r="G107" s="479">
        <v>94241.321299999996</v>
      </c>
      <c r="H107" s="479">
        <v>164922.3124</v>
      </c>
      <c r="I107" s="479">
        <v>123105.78290000001</v>
      </c>
      <c r="J107" s="479">
        <v>215435.1202</v>
      </c>
      <c r="K107" s="479">
        <v>149219.55350000001</v>
      </c>
      <c r="L107" s="479">
        <v>261134.21859999999</v>
      </c>
      <c r="M107" s="479">
        <v>182213.5722</v>
      </c>
      <c r="N107" s="479">
        <v>318873.7513</v>
      </c>
      <c r="O107" s="479">
        <v>215969.7873</v>
      </c>
      <c r="P107" s="479">
        <v>377947.12790000002</v>
      </c>
      <c r="Q107" s="479">
        <v>237839.3469</v>
      </c>
      <c r="R107" s="479">
        <v>416218.85700000002</v>
      </c>
      <c r="S107" s="479">
        <v>258141.03570000001</v>
      </c>
      <c r="T107" s="479">
        <v>451746.8125</v>
      </c>
    </row>
    <row r="108" spans="1:20">
      <c r="A108" s="478">
        <v>1</v>
      </c>
      <c r="B108" s="478" t="s">
        <v>615</v>
      </c>
      <c r="C108" s="478"/>
      <c r="D108" s="478" t="s">
        <v>602</v>
      </c>
      <c r="E108" s="478" t="s">
        <v>656</v>
      </c>
      <c r="F108" s="478" t="s">
        <v>714</v>
      </c>
      <c r="G108" s="479">
        <v>84196.355899999995</v>
      </c>
      <c r="H108" s="479">
        <v>147343.62270000001</v>
      </c>
      <c r="I108" s="479">
        <v>114688.0851</v>
      </c>
      <c r="J108" s="479">
        <v>200704.149</v>
      </c>
      <c r="K108" s="479">
        <v>145073.12179999999</v>
      </c>
      <c r="L108" s="479">
        <v>253877.96309999999</v>
      </c>
      <c r="M108" s="479">
        <v>191017.677</v>
      </c>
      <c r="N108" s="479">
        <v>334280.93489999999</v>
      </c>
      <c r="O108" s="479">
        <v>236509.76629999999</v>
      </c>
      <c r="P108" s="479">
        <v>413892.09110000002</v>
      </c>
      <c r="Q108" s="479">
        <v>266335.0858</v>
      </c>
      <c r="R108" s="479">
        <v>466086.40019999997</v>
      </c>
      <c r="S108" s="479">
        <v>295758.2133</v>
      </c>
      <c r="T108" s="479">
        <v>517576.87329999998</v>
      </c>
    </row>
    <row r="109" spans="1:20">
      <c r="A109" s="478">
        <v>1</v>
      </c>
      <c r="B109" s="478" t="s">
        <v>615</v>
      </c>
      <c r="C109" s="478"/>
      <c r="D109" s="478" t="s">
        <v>602</v>
      </c>
      <c r="E109" s="478" t="s">
        <v>656</v>
      </c>
      <c r="F109" s="478" t="s">
        <v>521</v>
      </c>
      <c r="G109" s="479">
        <v>93515.032399999996</v>
      </c>
      <c r="H109" s="479">
        <v>149624.05420000001</v>
      </c>
      <c r="I109" s="479">
        <v>130921.04549999999</v>
      </c>
      <c r="J109" s="479">
        <v>209473.6758</v>
      </c>
      <c r="K109" s="479">
        <v>168327.05850000001</v>
      </c>
      <c r="L109" s="479">
        <v>269323.29759999999</v>
      </c>
      <c r="M109" s="479">
        <v>224436.0779</v>
      </c>
      <c r="N109" s="479">
        <v>359097.73009999999</v>
      </c>
      <c r="O109" s="479">
        <v>280545.09740000003</v>
      </c>
      <c r="P109" s="479">
        <v>448872.16249999998</v>
      </c>
      <c r="Q109" s="479">
        <v>317951.1103</v>
      </c>
      <c r="R109" s="479">
        <v>508721.78419999999</v>
      </c>
      <c r="S109" s="479">
        <v>355357.12339999998</v>
      </c>
      <c r="T109" s="479">
        <v>568571.40579999995</v>
      </c>
    </row>
    <row r="110" spans="1:20">
      <c r="A110" s="478">
        <v>1</v>
      </c>
      <c r="B110" s="478" t="s">
        <v>615</v>
      </c>
      <c r="C110" s="478"/>
      <c r="D110" s="478" t="s">
        <v>602</v>
      </c>
      <c r="E110" s="478" t="s">
        <v>704</v>
      </c>
      <c r="F110" s="478" t="s">
        <v>617</v>
      </c>
      <c r="G110" s="479">
        <v>113589.9351</v>
      </c>
      <c r="H110" s="479">
        <v>198782.38639999999</v>
      </c>
      <c r="I110" s="479">
        <v>147073.23610000001</v>
      </c>
      <c r="J110" s="479">
        <v>257378.16320000001</v>
      </c>
      <c r="K110" s="479">
        <v>176043.90359999999</v>
      </c>
      <c r="L110" s="479">
        <v>308076.83130000002</v>
      </c>
      <c r="M110" s="479">
        <v>210006.63260000001</v>
      </c>
      <c r="N110" s="479">
        <v>367511.60690000001</v>
      </c>
      <c r="O110" s="479">
        <v>247560.05129999999</v>
      </c>
      <c r="P110" s="479">
        <v>433230.08980000002</v>
      </c>
      <c r="Q110" s="479">
        <v>271439.98340000003</v>
      </c>
      <c r="R110" s="479">
        <v>475019.97110000002</v>
      </c>
      <c r="S110" s="479">
        <v>293911.77100000001</v>
      </c>
      <c r="T110" s="479">
        <v>514345.5993</v>
      </c>
    </row>
    <row r="111" spans="1:20">
      <c r="A111" s="478">
        <v>1</v>
      </c>
      <c r="B111" s="478" t="s">
        <v>615</v>
      </c>
      <c r="C111" s="478"/>
      <c r="D111" s="478" t="s">
        <v>602</v>
      </c>
      <c r="E111" s="478" t="s">
        <v>704</v>
      </c>
      <c r="F111" s="478" t="s">
        <v>667</v>
      </c>
      <c r="G111" s="479">
        <v>97172.533200000005</v>
      </c>
      <c r="H111" s="479">
        <v>170051.93309999999</v>
      </c>
      <c r="I111" s="479">
        <v>127056.33809999999</v>
      </c>
      <c r="J111" s="479">
        <v>222348.59179999999</v>
      </c>
      <c r="K111" s="479">
        <v>154123.20370000001</v>
      </c>
      <c r="L111" s="479">
        <v>269715.60649999999</v>
      </c>
      <c r="M111" s="479">
        <v>188413.21350000001</v>
      </c>
      <c r="N111" s="479">
        <v>329723.12349999999</v>
      </c>
      <c r="O111" s="479">
        <v>223436.4313</v>
      </c>
      <c r="P111" s="479">
        <v>391013.7549</v>
      </c>
      <c r="Q111" s="479">
        <v>246135.8996</v>
      </c>
      <c r="R111" s="479">
        <v>430737.82419999997</v>
      </c>
      <c r="S111" s="479">
        <v>267236.01289999997</v>
      </c>
      <c r="T111" s="479">
        <v>467663.02250000002</v>
      </c>
    </row>
    <row r="112" spans="1:20">
      <c r="A112" s="478">
        <v>1</v>
      </c>
      <c r="B112" s="478" t="s">
        <v>615</v>
      </c>
      <c r="C112" s="478"/>
      <c r="D112" s="478" t="s">
        <v>602</v>
      </c>
      <c r="E112" s="478" t="s">
        <v>704</v>
      </c>
      <c r="F112" s="478" t="s">
        <v>714</v>
      </c>
      <c r="G112" s="479">
        <v>86537.055900000007</v>
      </c>
      <c r="H112" s="479">
        <v>151439.84779999999</v>
      </c>
      <c r="I112" s="479">
        <v>117769.3835</v>
      </c>
      <c r="J112" s="479">
        <v>206096.42120000001</v>
      </c>
      <c r="K112" s="479">
        <v>148888.46729999999</v>
      </c>
      <c r="L112" s="479">
        <v>260554.81770000001</v>
      </c>
      <c r="M112" s="479">
        <v>195956.62830000001</v>
      </c>
      <c r="N112" s="479">
        <v>342924.09940000001</v>
      </c>
      <c r="O112" s="479">
        <v>242544.54019999999</v>
      </c>
      <c r="P112" s="479">
        <v>424452.94540000003</v>
      </c>
      <c r="Q112" s="479">
        <v>273069.53820000001</v>
      </c>
      <c r="R112" s="479">
        <v>477871.69179999997</v>
      </c>
      <c r="S112" s="479">
        <v>303167.64809999999</v>
      </c>
      <c r="T112" s="479">
        <v>530543.38410000002</v>
      </c>
    </row>
    <row r="113" spans="1:20">
      <c r="A113" s="478">
        <v>1</v>
      </c>
      <c r="B113" s="478" t="s">
        <v>615</v>
      </c>
      <c r="C113" s="478"/>
      <c r="D113" s="478" t="s">
        <v>602</v>
      </c>
      <c r="E113" s="478" t="s">
        <v>704</v>
      </c>
      <c r="F113" s="478" t="s">
        <v>521</v>
      </c>
      <c r="G113" s="479">
        <v>96801.640799999994</v>
      </c>
      <c r="H113" s="479">
        <v>154882.62760000001</v>
      </c>
      <c r="I113" s="479">
        <v>135522.29699999999</v>
      </c>
      <c r="J113" s="479">
        <v>216835.67850000001</v>
      </c>
      <c r="K113" s="479">
        <v>174242.95329999999</v>
      </c>
      <c r="L113" s="479">
        <v>278788.72950000002</v>
      </c>
      <c r="M113" s="479">
        <v>232323.93780000001</v>
      </c>
      <c r="N113" s="479">
        <v>371718.30599999998</v>
      </c>
      <c r="O113" s="479">
        <v>290404.92229999998</v>
      </c>
      <c r="P113" s="479">
        <v>464647.88250000001</v>
      </c>
      <c r="Q113" s="479">
        <v>329125.5785</v>
      </c>
      <c r="R113" s="479">
        <v>526600.93350000004</v>
      </c>
      <c r="S113" s="479">
        <v>367846.23489999998</v>
      </c>
      <c r="T113" s="479">
        <v>588553.98439999996</v>
      </c>
    </row>
    <row r="114" spans="1:20">
      <c r="A114" s="478">
        <v>1</v>
      </c>
      <c r="B114" s="478" t="s">
        <v>615</v>
      </c>
      <c r="C114" s="478"/>
      <c r="D114" s="478" t="s">
        <v>608</v>
      </c>
      <c r="E114" s="478" t="s">
        <v>661</v>
      </c>
      <c r="F114" s="478" t="s">
        <v>617</v>
      </c>
      <c r="G114" s="479">
        <v>99336.499899999995</v>
      </c>
      <c r="H114" s="479">
        <v>173838.8749</v>
      </c>
      <c r="I114" s="479">
        <v>128536.1292</v>
      </c>
      <c r="J114" s="479">
        <v>224938.2262</v>
      </c>
      <c r="K114" s="479">
        <v>153799.36799999999</v>
      </c>
      <c r="L114" s="479">
        <v>269148.89390000002</v>
      </c>
      <c r="M114" s="479">
        <v>183385.7347</v>
      </c>
      <c r="N114" s="479">
        <v>320925.03570000001</v>
      </c>
      <c r="O114" s="479">
        <v>216098.82079999999</v>
      </c>
      <c r="P114" s="479">
        <v>378172.9363</v>
      </c>
      <c r="Q114" s="479">
        <v>236901.36910000001</v>
      </c>
      <c r="R114" s="479">
        <v>414577.3958</v>
      </c>
      <c r="S114" s="479">
        <v>256445.2542</v>
      </c>
      <c r="T114" s="479">
        <v>448779.1949</v>
      </c>
    </row>
    <row r="115" spans="1:20">
      <c r="A115" s="478">
        <v>1</v>
      </c>
      <c r="B115" s="478" t="s">
        <v>615</v>
      </c>
      <c r="C115" s="478"/>
      <c r="D115" s="478" t="s">
        <v>608</v>
      </c>
      <c r="E115" s="478" t="s">
        <v>661</v>
      </c>
      <c r="F115" s="478" t="s">
        <v>667</v>
      </c>
      <c r="G115" s="479">
        <v>85361.357099999994</v>
      </c>
      <c r="H115" s="479">
        <v>149382.3749</v>
      </c>
      <c r="I115" s="479">
        <v>111496.95269999999</v>
      </c>
      <c r="J115" s="479">
        <v>195119.66709999999</v>
      </c>
      <c r="K115" s="479">
        <v>135139.59969999999</v>
      </c>
      <c r="L115" s="479">
        <v>236494.29949999999</v>
      </c>
      <c r="M115" s="479">
        <v>165004.56090000001</v>
      </c>
      <c r="N115" s="479">
        <v>288757.98149999999</v>
      </c>
      <c r="O115" s="479">
        <v>195563.83970000001</v>
      </c>
      <c r="P115" s="479">
        <v>342236.7194</v>
      </c>
      <c r="Q115" s="479">
        <v>215361.53030000001</v>
      </c>
      <c r="R115" s="479">
        <v>376882.67790000001</v>
      </c>
      <c r="S115" s="479">
        <v>233737.79199999999</v>
      </c>
      <c r="T115" s="479">
        <v>409041.1361</v>
      </c>
    </row>
    <row r="116" spans="1:20">
      <c r="A116" s="478">
        <v>1</v>
      </c>
      <c r="B116" s="478" t="s">
        <v>615</v>
      </c>
      <c r="C116" s="478"/>
      <c r="D116" s="478" t="s">
        <v>608</v>
      </c>
      <c r="E116" s="478" t="s">
        <v>661</v>
      </c>
      <c r="F116" s="478" t="s">
        <v>714</v>
      </c>
      <c r="G116" s="479">
        <v>76283.677599999995</v>
      </c>
      <c r="H116" s="479">
        <v>133496.4357</v>
      </c>
      <c r="I116" s="479">
        <v>103917.83500000001</v>
      </c>
      <c r="J116" s="479">
        <v>181856.2114</v>
      </c>
      <c r="K116" s="479">
        <v>131455.5949</v>
      </c>
      <c r="L116" s="479">
        <v>230047.2911</v>
      </c>
      <c r="M116" s="479">
        <v>173093.82260000001</v>
      </c>
      <c r="N116" s="479">
        <v>302914.18949999998</v>
      </c>
      <c r="O116" s="479">
        <v>214323.2432</v>
      </c>
      <c r="P116" s="479">
        <v>375065.67560000002</v>
      </c>
      <c r="Q116" s="479">
        <v>241355.29370000001</v>
      </c>
      <c r="R116" s="479">
        <v>422371.76390000002</v>
      </c>
      <c r="S116" s="479">
        <v>268023.96010000003</v>
      </c>
      <c r="T116" s="479">
        <v>469041.9301</v>
      </c>
    </row>
    <row r="117" spans="1:20">
      <c r="A117" s="478">
        <v>1</v>
      </c>
      <c r="B117" s="478" t="s">
        <v>615</v>
      </c>
      <c r="C117" s="478"/>
      <c r="D117" s="478" t="s">
        <v>608</v>
      </c>
      <c r="E117" s="478" t="s">
        <v>661</v>
      </c>
      <c r="F117" s="478" t="s">
        <v>521</v>
      </c>
      <c r="G117" s="479">
        <v>84675.242800000007</v>
      </c>
      <c r="H117" s="479">
        <v>135480.3904</v>
      </c>
      <c r="I117" s="479">
        <v>118545.33990000001</v>
      </c>
      <c r="J117" s="479">
        <v>189672.5466</v>
      </c>
      <c r="K117" s="479">
        <v>152415.43700000001</v>
      </c>
      <c r="L117" s="479">
        <v>243864.7028</v>
      </c>
      <c r="M117" s="479">
        <v>203220.58259999999</v>
      </c>
      <c r="N117" s="479">
        <v>325152.93709999998</v>
      </c>
      <c r="O117" s="479">
        <v>254025.72820000001</v>
      </c>
      <c r="P117" s="479">
        <v>406441.17119999998</v>
      </c>
      <c r="Q117" s="479">
        <v>287895.82530000003</v>
      </c>
      <c r="R117" s="479">
        <v>460633.32740000001</v>
      </c>
      <c r="S117" s="479">
        <v>321765.92239999998</v>
      </c>
      <c r="T117" s="479">
        <v>514825.48359999998</v>
      </c>
    </row>
    <row r="118" spans="1:20">
      <c r="A118" s="478">
        <v>1</v>
      </c>
      <c r="B118" s="478" t="s">
        <v>615</v>
      </c>
      <c r="C118" s="478"/>
      <c r="D118" s="478" t="s">
        <v>608</v>
      </c>
      <c r="E118" s="478" t="s">
        <v>632</v>
      </c>
      <c r="F118" s="478" t="s">
        <v>617</v>
      </c>
      <c r="G118" s="479">
        <v>96294.151800000007</v>
      </c>
      <c r="H118" s="479">
        <v>168514.76569999999</v>
      </c>
      <c r="I118" s="479">
        <v>124691.4806</v>
      </c>
      <c r="J118" s="479">
        <v>218210.09099999999</v>
      </c>
      <c r="K118" s="479">
        <v>149261.78829999999</v>
      </c>
      <c r="L118" s="479">
        <v>261208.12959999999</v>
      </c>
      <c r="M118" s="479">
        <v>178070.4425</v>
      </c>
      <c r="N118" s="479">
        <v>311623.27439999999</v>
      </c>
      <c r="O118" s="479">
        <v>209925.0681</v>
      </c>
      <c r="P118" s="479">
        <v>367368.86900000001</v>
      </c>
      <c r="Q118" s="479">
        <v>230181.09880000001</v>
      </c>
      <c r="R118" s="479">
        <v>402816.9228</v>
      </c>
      <c r="S118" s="479">
        <v>249247.49350000001</v>
      </c>
      <c r="T118" s="479">
        <v>436183.11359999998</v>
      </c>
    </row>
    <row r="119" spans="1:20">
      <c r="A119" s="478">
        <v>1</v>
      </c>
      <c r="B119" s="478" t="s">
        <v>615</v>
      </c>
      <c r="C119" s="478"/>
      <c r="D119" s="478" t="s">
        <v>608</v>
      </c>
      <c r="E119" s="478" t="s">
        <v>632</v>
      </c>
      <c r="F119" s="478" t="s">
        <v>667</v>
      </c>
      <c r="G119" s="479">
        <v>82319.009000000005</v>
      </c>
      <c r="H119" s="479">
        <v>144058.26569999999</v>
      </c>
      <c r="I119" s="479">
        <v>107652.30409999999</v>
      </c>
      <c r="J119" s="479">
        <v>188391.53210000001</v>
      </c>
      <c r="K119" s="479">
        <v>130602.02009999999</v>
      </c>
      <c r="L119" s="479">
        <v>228553.53520000001</v>
      </c>
      <c r="M119" s="479">
        <v>159689.26869999999</v>
      </c>
      <c r="N119" s="479">
        <v>279456.22009999998</v>
      </c>
      <c r="O119" s="479">
        <v>189390.08689999999</v>
      </c>
      <c r="P119" s="479">
        <v>331432.65210000001</v>
      </c>
      <c r="Q119" s="479">
        <v>208641.26</v>
      </c>
      <c r="R119" s="479">
        <v>365122.20500000002</v>
      </c>
      <c r="S119" s="479">
        <v>226540.0313</v>
      </c>
      <c r="T119" s="479">
        <v>396445.05479999998</v>
      </c>
    </row>
    <row r="120" spans="1:20">
      <c r="A120" s="478">
        <v>1</v>
      </c>
      <c r="B120" s="478" t="s">
        <v>615</v>
      </c>
      <c r="C120" s="478"/>
      <c r="D120" s="478" t="s">
        <v>608</v>
      </c>
      <c r="E120" s="478" t="s">
        <v>632</v>
      </c>
      <c r="F120" s="478" t="s">
        <v>714</v>
      </c>
      <c r="G120" s="479">
        <v>73269.333799999993</v>
      </c>
      <c r="H120" s="479">
        <v>128221.33409999999</v>
      </c>
      <c r="I120" s="479">
        <v>99697.753800000006</v>
      </c>
      <c r="J120" s="479">
        <v>174471.06899999999</v>
      </c>
      <c r="K120" s="479">
        <v>126029.7761</v>
      </c>
      <c r="L120" s="479">
        <v>220552.10810000001</v>
      </c>
      <c r="M120" s="479">
        <v>165859.39739999999</v>
      </c>
      <c r="N120" s="479">
        <v>290253.94540000003</v>
      </c>
      <c r="O120" s="479">
        <v>205280.21179999999</v>
      </c>
      <c r="P120" s="479">
        <v>359240.37060000002</v>
      </c>
      <c r="Q120" s="479">
        <v>231106.52470000001</v>
      </c>
      <c r="R120" s="479">
        <v>404436.41820000001</v>
      </c>
      <c r="S120" s="479">
        <v>256569.45370000001</v>
      </c>
      <c r="T120" s="479">
        <v>448996.54379999998</v>
      </c>
    </row>
    <row r="121" spans="1:20">
      <c r="A121" s="478">
        <v>1</v>
      </c>
      <c r="B121" s="478" t="s">
        <v>615</v>
      </c>
      <c r="C121" s="478"/>
      <c r="D121" s="478" t="s">
        <v>608</v>
      </c>
      <c r="E121" s="478" t="s">
        <v>632</v>
      </c>
      <c r="F121" s="478" t="s">
        <v>521</v>
      </c>
      <c r="G121" s="479">
        <v>82059.055099999998</v>
      </c>
      <c r="H121" s="479">
        <v>131294.4901</v>
      </c>
      <c r="I121" s="479">
        <v>114882.6771</v>
      </c>
      <c r="J121" s="479">
        <v>183812.2861</v>
      </c>
      <c r="K121" s="479">
        <v>147706.29920000001</v>
      </c>
      <c r="L121" s="479">
        <v>236330.0822</v>
      </c>
      <c r="M121" s="479">
        <v>196941.73209999999</v>
      </c>
      <c r="N121" s="479">
        <v>315106.77620000002</v>
      </c>
      <c r="O121" s="479">
        <v>246177.16519999999</v>
      </c>
      <c r="P121" s="479">
        <v>393883.47019999998</v>
      </c>
      <c r="Q121" s="479">
        <v>279000.78720000002</v>
      </c>
      <c r="R121" s="479">
        <v>446401.26620000001</v>
      </c>
      <c r="S121" s="479">
        <v>311824.4093</v>
      </c>
      <c r="T121" s="479">
        <v>498919.06229999999</v>
      </c>
    </row>
    <row r="122" spans="1:20">
      <c r="A122" s="478">
        <v>1</v>
      </c>
      <c r="B122" s="478" t="s">
        <v>615</v>
      </c>
      <c r="C122" s="478"/>
      <c r="D122" s="478" t="s">
        <v>608</v>
      </c>
      <c r="E122" s="478" t="s">
        <v>755</v>
      </c>
      <c r="F122" s="478" t="s">
        <v>617</v>
      </c>
      <c r="G122" s="479">
        <v>99793.418600000005</v>
      </c>
      <c r="H122" s="479">
        <v>174638.48250000001</v>
      </c>
      <c r="I122" s="479">
        <v>129171.8627</v>
      </c>
      <c r="J122" s="479">
        <v>226050.7597</v>
      </c>
      <c r="K122" s="479">
        <v>154590.39660000001</v>
      </c>
      <c r="L122" s="479">
        <v>270533.19410000002</v>
      </c>
      <c r="M122" s="479">
        <v>184374.98379999999</v>
      </c>
      <c r="N122" s="479">
        <v>322656.22169999999</v>
      </c>
      <c r="O122" s="479">
        <v>217307.93590000001</v>
      </c>
      <c r="P122" s="479">
        <v>380288.88780000003</v>
      </c>
      <c r="Q122" s="479">
        <v>238250.00159999999</v>
      </c>
      <c r="R122" s="479">
        <v>416937.50270000001</v>
      </c>
      <c r="S122" s="479">
        <v>257942.36069999999</v>
      </c>
      <c r="T122" s="479">
        <v>451399.13130000001</v>
      </c>
    </row>
    <row r="123" spans="1:20">
      <c r="A123" s="478">
        <v>1</v>
      </c>
      <c r="B123" s="478" t="s">
        <v>615</v>
      </c>
      <c r="C123" s="478"/>
      <c r="D123" s="478" t="s">
        <v>608</v>
      </c>
      <c r="E123" s="478" t="s">
        <v>755</v>
      </c>
      <c r="F123" s="478" t="s">
        <v>667</v>
      </c>
      <c r="G123" s="479">
        <v>85546.9139</v>
      </c>
      <c r="H123" s="479">
        <v>149707.09940000001</v>
      </c>
      <c r="I123" s="479">
        <v>111801.82859999999</v>
      </c>
      <c r="J123" s="479">
        <v>195653.20009999999</v>
      </c>
      <c r="K123" s="479">
        <v>135568.30309999999</v>
      </c>
      <c r="L123" s="479">
        <v>237244.53039999999</v>
      </c>
      <c r="M123" s="479">
        <v>165636.89430000001</v>
      </c>
      <c r="N123" s="479">
        <v>289864.565</v>
      </c>
      <c r="O123" s="479">
        <v>196374.21770000001</v>
      </c>
      <c r="P123" s="479">
        <v>343654.88099999999</v>
      </c>
      <c r="Q123" s="479">
        <v>216291.91390000001</v>
      </c>
      <c r="R123" s="479">
        <v>378510.8493</v>
      </c>
      <c r="S123" s="479">
        <v>234793.9774</v>
      </c>
      <c r="T123" s="479">
        <v>410889.46039999998</v>
      </c>
    </row>
    <row r="124" spans="1:20">
      <c r="A124" s="478">
        <v>1</v>
      </c>
      <c r="B124" s="478" t="s">
        <v>615</v>
      </c>
      <c r="C124" s="478"/>
      <c r="D124" s="478" t="s">
        <v>608</v>
      </c>
      <c r="E124" s="478" t="s">
        <v>755</v>
      </c>
      <c r="F124" s="478" t="s">
        <v>714</v>
      </c>
      <c r="G124" s="479">
        <v>76306.517900000006</v>
      </c>
      <c r="H124" s="479">
        <v>133536.40640000001</v>
      </c>
      <c r="I124" s="479">
        <v>103893.90270000001</v>
      </c>
      <c r="J124" s="479">
        <v>181814.3296</v>
      </c>
      <c r="K124" s="479">
        <v>131383.01790000001</v>
      </c>
      <c r="L124" s="479">
        <v>229920.2812</v>
      </c>
      <c r="M124" s="479">
        <v>172954.71720000001</v>
      </c>
      <c r="N124" s="479">
        <v>302670.75510000001</v>
      </c>
      <c r="O124" s="479">
        <v>214109.6716</v>
      </c>
      <c r="P124" s="479">
        <v>374691.9253</v>
      </c>
      <c r="Q124" s="479">
        <v>241083.25779999999</v>
      </c>
      <c r="R124" s="479">
        <v>421895.70120000001</v>
      </c>
      <c r="S124" s="479">
        <v>267686.40409999999</v>
      </c>
      <c r="T124" s="479">
        <v>468451.2072</v>
      </c>
    </row>
    <row r="125" spans="1:20">
      <c r="A125" s="478">
        <v>1</v>
      </c>
      <c r="B125" s="478" t="s">
        <v>615</v>
      </c>
      <c r="C125" s="478"/>
      <c r="D125" s="478" t="s">
        <v>608</v>
      </c>
      <c r="E125" s="478" t="s">
        <v>755</v>
      </c>
      <c r="F125" s="478" t="s">
        <v>521</v>
      </c>
      <c r="G125" s="479">
        <v>85053.661200000002</v>
      </c>
      <c r="H125" s="479">
        <v>136085.85999999999</v>
      </c>
      <c r="I125" s="479">
        <v>119075.1257</v>
      </c>
      <c r="J125" s="479">
        <v>190520.20389999999</v>
      </c>
      <c r="K125" s="479">
        <v>153096.59020000001</v>
      </c>
      <c r="L125" s="479">
        <v>244954.54800000001</v>
      </c>
      <c r="M125" s="479">
        <v>204128.78690000001</v>
      </c>
      <c r="N125" s="479">
        <v>326606.06390000001</v>
      </c>
      <c r="O125" s="479">
        <v>255160.98370000001</v>
      </c>
      <c r="P125" s="479">
        <v>408257.57980000001</v>
      </c>
      <c r="Q125" s="479">
        <v>289182.44809999998</v>
      </c>
      <c r="R125" s="479">
        <v>462691.92389999999</v>
      </c>
      <c r="S125" s="479">
        <v>323203.91259999998</v>
      </c>
      <c r="T125" s="479">
        <v>517126.26789999998</v>
      </c>
    </row>
    <row r="126" spans="1:20">
      <c r="A126" s="478">
        <v>1</v>
      </c>
      <c r="B126" s="478" t="s">
        <v>615</v>
      </c>
      <c r="C126" s="478"/>
      <c r="D126" s="478" t="s">
        <v>608</v>
      </c>
      <c r="E126" s="478" t="s">
        <v>796</v>
      </c>
      <c r="F126" s="478" t="s">
        <v>617</v>
      </c>
      <c r="G126" s="479">
        <v>96244.009900000005</v>
      </c>
      <c r="H126" s="479">
        <v>168427.01740000001</v>
      </c>
      <c r="I126" s="479">
        <v>124686.43610000001</v>
      </c>
      <c r="J126" s="479">
        <v>218201.26319999999</v>
      </c>
      <c r="K126" s="479">
        <v>149296.54990000001</v>
      </c>
      <c r="L126" s="479">
        <v>261268.96230000001</v>
      </c>
      <c r="M126" s="479">
        <v>178173.8052</v>
      </c>
      <c r="N126" s="479">
        <v>311804.15909999999</v>
      </c>
      <c r="O126" s="479">
        <v>210105.21919999999</v>
      </c>
      <c r="P126" s="479">
        <v>367684.13370000001</v>
      </c>
      <c r="Q126" s="479">
        <v>230409.6807</v>
      </c>
      <c r="R126" s="479">
        <v>403216.9412</v>
      </c>
      <c r="S126" s="479">
        <v>249544.96720000001</v>
      </c>
      <c r="T126" s="479">
        <v>436703.69260000001</v>
      </c>
    </row>
    <row r="127" spans="1:20">
      <c r="A127" s="478">
        <v>1</v>
      </c>
      <c r="B127" s="478" t="s">
        <v>615</v>
      </c>
      <c r="C127" s="478"/>
      <c r="D127" s="478" t="s">
        <v>608</v>
      </c>
      <c r="E127" s="478" t="s">
        <v>796</v>
      </c>
      <c r="F127" s="478" t="s">
        <v>667</v>
      </c>
      <c r="G127" s="479">
        <v>81997.505300000004</v>
      </c>
      <c r="H127" s="479">
        <v>143495.6342</v>
      </c>
      <c r="I127" s="479">
        <v>107316.40210000001</v>
      </c>
      <c r="J127" s="479">
        <v>187803.70360000001</v>
      </c>
      <c r="K127" s="479">
        <v>130274.4564</v>
      </c>
      <c r="L127" s="479">
        <v>227980.29870000001</v>
      </c>
      <c r="M127" s="479">
        <v>159435.7156</v>
      </c>
      <c r="N127" s="479">
        <v>279012.5024</v>
      </c>
      <c r="O127" s="479">
        <v>189171.50099999999</v>
      </c>
      <c r="P127" s="479">
        <v>331050.12689999997</v>
      </c>
      <c r="Q127" s="479">
        <v>208451.59299999999</v>
      </c>
      <c r="R127" s="479">
        <v>364790.28779999999</v>
      </c>
      <c r="S127" s="479">
        <v>226396.58379999999</v>
      </c>
      <c r="T127" s="479">
        <v>396194.02169999998</v>
      </c>
    </row>
    <row r="128" spans="1:20">
      <c r="A128" s="478">
        <v>1</v>
      </c>
      <c r="B128" s="478" t="s">
        <v>615</v>
      </c>
      <c r="C128" s="478"/>
      <c r="D128" s="478" t="s">
        <v>608</v>
      </c>
      <c r="E128" s="478" t="s">
        <v>796</v>
      </c>
      <c r="F128" s="478" t="s">
        <v>714</v>
      </c>
      <c r="G128" s="479">
        <v>72789.781000000003</v>
      </c>
      <c r="H128" s="479">
        <v>127382.1167</v>
      </c>
      <c r="I128" s="479">
        <v>98970.4709</v>
      </c>
      <c r="J128" s="479">
        <v>173198.3242</v>
      </c>
      <c r="K128" s="479">
        <v>125052.89139999999</v>
      </c>
      <c r="L128" s="479">
        <v>218842.55989999999</v>
      </c>
      <c r="M128" s="479">
        <v>164514.54860000001</v>
      </c>
      <c r="N128" s="479">
        <v>287900.46000000002</v>
      </c>
      <c r="O128" s="479">
        <v>203559.4608</v>
      </c>
      <c r="P128" s="479">
        <v>356229.0564</v>
      </c>
      <c r="Q128" s="479">
        <v>229126.35219999999</v>
      </c>
      <c r="R128" s="479">
        <v>400971.1164</v>
      </c>
      <c r="S128" s="479">
        <v>254322.80369999999</v>
      </c>
      <c r="T128" s="479">
        <v>445064.90649999998</v>
      </c>
    </row>
    <row r="129" spans="1:20">
      <c r="A129" s="478">
        <v>1</v>
      </c>
      <c r="B129" s="478" t="s">
        <v>615</v>
      </c>
      <c r="C129" s="478"/>
      <c r="D129" s="478" t="s">
        <v>608</v>
      </c>
      <c r="E129" s="478" t="s">
        <v>796</v>
      </c>
      <c r="F129" s="478" t="s">
        <v>521</v>
      </c>
      <c r="G129" s="479">
        <v>82001.440100000007</v>
      </c>
      <c r="H129" s="479">
        <v>131202.30609999999</v>
      </c>
      <c r="I129" s="479">
        <v>114802.01609999999</v>
      </c>
      <c r="J129" s="479">
        <v>183683.2285</v>
      </c>
      <c r="K129" s="479">
        <v>147602.59220000001</v>
      </c>
      <c r="L129" s="479">
        <v>236164.15100000001</v>
      </c>
      <c r="M129" s="479">
        <v>196803.45619999999</v>
      </c>
      <c r="N129" s="479">
        <v>314885.53460000001</v>
      </c>
      <c r="O129" s="479">
        <v>246004.32029999999</v>
      </c>
      <c r="P129" s="479">
        <v>393606.91830000002</v>
      </c>
      <c r="Q129" s="479">
        <v>278804.89620000002</v>
      </c>
      <c r="R129" s="479">
        <v>446087.8407</v>
      </c>
      <c r="S129" s="479">
        <v>311605.47230000002</v>
      </c>
      <c r="T129" s="479">
        <v>498568.76319999999</v>
      </c>
    </row>
    <row r="130" spans="1:20">
      <c r="A130" s="478">
        <v>10</v>
      </c>
      <c r="B130" s="478" t="s">
        <v>1004</v>
      </c>
      <c r="C130" s="478"/>
      <c r="D130" s="478" t="s">
        <v>563</v>
      </c>
      <c r="E130" s="478" t="s">
        <v>620</v>
      </c>
      <c r="F130" s="478" t="s">
        <v>617</v>
      </c>
      <c r="G130" s="479">
        <v>118134.7386</v>
      </c>
      <c r="H130" s="479">
        <v>206735.79269999999</v>
      </c>
      <c r="I130" s="479">
        <v>152754.06779999999</v>
      </c>
      <c r="J130" s="479">
        <v>267319.61859999999</v>
      </c>
      <c r="K130" s="479">
        <v>182704.98269999999</v>
      </c>
      <c r="L130" s="479">
        <v>319733.71980000002</v>
      </c>
      <c r="M130" s="479">
        <v>217742.26070000001</v>
      </c>
      <c r="N130" s="479">
        <v>381048.95620000002</v>
      </c>
      <c r="O130" s="479">
        <v>256480.65539999999</v>
      </c>
      <c r="P130" s="479">
        <v>448841.1471</v>
      </c>
      <c r="Q130" s="479">
        <v>281115.46039999998</v>
      </c>
      <c r="R130" s="479">
        <v>491952.05560000002</v>
      </c>
      <c r="S130" s="479">
        <v>304218.30119999999</v>
      </c>
      <c r="T130" s="479">
        <v>532382.02709999995</v>
      </c>
    </row>
    <row r="131" spans="1:20">
      <c r="A131" s="478">
        <v>10</v>
      </c>
      <c r="B131" s="478" t="s">
        <v>1004</v>
      </c>
      <c r="C131" s="478"/>
      <c r="D131" s="478" t="s">
        <v>563</v>
      </c>
      <c r="E131" s="478" t="s">
        <v>620</v>
      </c>
      <c r="F131" s="478" t="s">
        <v>667</v>
      </c>
      <c r="G131" s="479">
        <v>102008.08259999999</v>
      </c>
      <c r="H131" s="479">
        <v>178514.14449999999</v>
      </c>
      <c r="I131" s="479">
        <v>133091.66130000001</v>
      </c>
      <c r="J131" s="479">
        <v>232910.40719999999</v>
      </c>
      <c r="K131" s="479">
        <v>161172.48980000001</v>
      </c>
      <c r="L131" s="479">
        <v>282051.85720000003</v>
      </c>
      <c r="M131" s="479">
        <v>196531.25260000001</v>
      </c>
      <c r="N131" s="479">
        <v>343929.69199999998</v>
      </c>
      <c r="O131" s="479">
        <v>232784.25529999999</v>
      </c>
      <c r="P131" s="479">
        <v>407372.44679999998</v>
      </c>
      <c r="Q131" s="479">
        <v>256259.5019</v>
      </c>
      <c r="R131" s="479">
        <v>448454.12819999998</v>
      </c>
      <c r="S131" s="479">
        <v>278014.96019999997</v>
      </c>
      <c r="T131" s="479">
        <v>486526.18040000001</v>
      </c>
    </row>
    <row r="132" spans="1:20">
      <c r="A132" s="478">
        <v>10</v>
      </c>
      <c r="B132" s="478" t="s">
        <v>1004</v>
      </c>
      <c r="C132" s="478"/>
      <c r="D132" s="478" t="s">
        <v>563</v>
      </c>
      <c r="E132" s="478" t="s">
        <v>620</v>
      </c>
      <c r="F132" s="478" t="s">
        <v>714</v>
      </c>
      <c r="G132" s="479">
        <v>91500.604399999997</v>
      </c>
      <c r="H132" s="479">
        <v>160126.05780000001</v>
      </c>
      <c r="I132" s="479">
        <v>124778.2542</v>
      </c>
      <c r="J132" s="479">
        <v>218361.9448</v>
      </c>
      <c r="K132" s="479">
        <v>157944.6655</v>
      </c>
      <c r="L132" s="479">
        <v>276403.16460000002</v>
      </c>
      <c r="M132" s="479">
        <v>208076.91940000001</v>
      </c>
      <c r="N132" s="479">
        <v>364134.60889999999</v>
      </c>
      <c r="O132" s="479">
        <v>257737.42920000001</v>
      </c>
      <c r="P132" s="479">
        <v>451040.50109999999</v>
      </c>
      <c r="Q132" s="479">
        <v>290320.2757</v>
      </c>
      <c r="R132" s="479">
        <v>508060.48249999998</v>
      </c>
      <c r="S132" s="479">
        <v>322483.7942</v>
      </c>
      <c r="T132" s="479">
        <v>564346.63989999995</v>
      </c>
    </row>
    <row r="133" spans="1:20">
      <c r="A133" s="478">
        <v>10</v>
      </c>
      <c r="B133" s="478" t="s">
        <v>1004</v>
      </c>
      <c r="C133" s="478"/>
      <c r="D133" s="478" t="s">
        <v>563</v>
      </c>
      <c r="E133" s="478" t="s">
        <v>620</v>
      </c>
      <c r="F133" s="478" t="s">
        <v>521</v>
      </c>
      <c r="G133" s="479">
        <v>100725.35799999999</v>
      </c>
      <c r="H133" s="479">
        <v>161160.57509999999</v>
      </c>
      <c r="I133" s="479">
        <v>141015.50109999999</v>
      </c>
      <c r="J133" s="479">
        <v>225624.80530000001</v>
      </c>
      <c r="K133" s="479">
        <v>181305.64430000001</v>
      </c>
      <c r="L133" s="479">
        <v>290089.03539999999</v>
      </c>
      <c r="M133" s="479">
        <v>241740.85920000001</v>
      </c>
      <c r="N133" s="479">
        <v>386785.38040000002</v>
      </c>
      <c r="O133" s="479">
        <v>302176.07390000002</v>
      </c>
      <c r="P133" s="479">
        <v>483481.7255</v>
      </c>
      <c r="Q133" s="479">
        <v>342466.217</v>
      </c>
      <c r="R133" s="479">
        <v>547945.95550000004</v>
      </c>
      <c r="S133" s="479">
        <v>382756.3603</v>
      </c>
      <c r="T133" s="479">
        <v>612410.18559999997</v>
      </c>
    </row>
    <row r="134" spans="1:20">
      <c r="A134" s="478">
        <v>10</v>
      </c>
      <c r="B134" s="478" t="s">
        <v>1004</v>
      </c>
      <c r="C134" s="478"/>
      <c r="D134" s="478" t="s">
        <v>563</v>
      </c>
      <c r="E134" s="478" t="s">
        <v>669</v>
      </c>
      <c r="F134" s="478" t="s">
        <v>617</v>
      </c>
      <c r="G134" s="479">
        <v>120551.0319</v>
      </c>
      <c r="H134" s="479">
        <v>210964.3058</v>
      </c>
      <c r="I134" s="479">
        <v>155861.7187</v>
      </c>
      <c r="J134" s="479">
        <v>272758.00770000002</v>
      </c>
      <c r="K134" s="479">
        <v>186410.54070000001</v>
      </c>
      <c r="L134" s="479">
        <v>326218.44620000001</v>
      </c>
      <c r="M134" s="479">
        <v>222141.09650000001</v>
      </c>
      <c r="N134" s="479">
        <v>388746.91899999999</v>
      </c>
      <c r="O134" s="479">
        <v>261645.73929999999</v>
      </c>
      <c r="P134" s="479">
        <v>457880.04379999998</v>
      </c>
      <c r="Q134" s="479">
        <v>286767.93469999998</v>
      </c>
      <c r="R134" s="479">
        <v>501843.88569999998</v>
      </c>
      <c r="S134" s="479">
        <v>310321.28639999998</v>
      </c>
      <c r="T134" s="479">
        <v>543062.25120000006</v>
      </c>
    </row>
    <row r="135" spans="1:20">
      <c r="A135" s="478">
        <v>10</v>
      </c>
      <c r="B135" s="478" t="s">
        <v>1004</v>
      </c>
      <c r="C135" s="478"/>
      <c r="D135" s="478" t="s">
        <v>563</v>
      </c>
      <c r="E135" s="478" t="s">
        <v>669</v>
      </c>
      <c r="F135" s="478" t="s">
        <v>667</v>
      </c>
      <c r="G135" s="479">
        <v>104172.397</v>
      </c>
      <c r="H135" s="479">
        <v>182301.6948</v>
      </c>
      <c r="I135" s="479">
        <v>135892.08730000001</v>
      </c>
      <c r="J135" s="479">
        <v>237811.15289999999</v>
      </c>
      <c r="K135" s="479">
        <v>164541.6029</v>
      </c>
      <c r="L135" s="479">
        <v>287947.8051</v>
      </c>
      <c r="M135" s="479">
        <v>200598.66680000001</v>
      </c>
      <c r="N135" s="479">
        <v>351047.66680000001</v>
      </c>
      <c r="O135" s="479">
        <v>237579.0833</v>
      </c>
      <c r="P135" s="479">
        <v>415763.39569999999</v>
      </c>
      <c r="Q135" s="479">
        <v>261523.60209999999</v>
      </c>
      <c r="R135" s="479">
        <v>457666.30369999999</v>
      </c>
      <c r="S135" s="479">
        <v>283708.51860000001</v>
      </c>
      <c r="T135" s="479">
        <v>496489.90759999998</v>
      </c>
    </row>
    <row r="136" spans="1:20">
      <c r="A136" s="478">
        <v>10</v>
      </c>
      <c r="B136" s="478" t="s">
        <v>1004</v>
      </c>
      <c r="C136" s="478"/>
      <c r="D136" s="478" t="s">
        <v>563</v>
      </c>
      <c r="E136" s="478" t="s">
        <v>669</v>
      </c>
      <c r="F136" s="478" t="s">
        <v>714</v>
      </c>
      <c r="G136" s="479">
        <v>93495.488899999997</v>
      </c>
      <c r="H136" s="479">
        <v>163617.10560000001</v>
      </c>
      <c r="I136" s="479">
        <v>127519.177</v>
      </c>
      <c r="J136" s="479">
        <v>223158.55970000001</v>
      </c>
      <c r="K136" s="479">
        <v>161429.88860000001</v>
      </c>
      <c r="L136" s="479">
        <v>282502.30499999999</v>
      </c>
      <c r="M136" s="479">
        <v>212684.57139999999</v>
      </c>
      <c r="N136" s="479">
        <v>372198</v>
      </c>
      <c r="O136" s="479">
        <v>263460.13939999999</v>
      </c>
      <c r="P136" s="479">
        <v>461055.2439</v>
      </c>
      <c r="Q136" s="479">
        <v>296778.1679</v>
      </c>
      <c r="R136" s="479">
        <v>519361.79379999998</v>
      </c>
      <c r="S136" s="479">
        <v>329670.31640000001</v>
      </c>
      <c r="T136" s="479">
        <v>576923.05390000006</v>
      </c>
    </row>
    <row r="137" spans="1:20">
      <c r="A137" s="478">
        <v>10</v>
      </c>
      <c r="B137" s="478" t="s">
        <v>1004</v>
      </c>
      <c r="C137" s="478"/>
      <c r="D137" s="478" t="s">
        <v>563</v>
      </c>
      <c r="E137" s="478" t="s">
        <v>669</v>
      </c>
      <c r="F137" s="478" t="s">
        <v>521</v>
      </c>
      <c r="G137" s="479">
        <v>102789.7249</v>
      </c>
      <c r="H137" s="479">
        <v>164463.56219999999</v>
      </c>
      <c r="I137" s="479">
        <v>143905.61480000001</v>
      </c>
      <c r="J137" s="479">
        <v>230248.9872</v>
      </c>
      <c r="K137" s="479">
        <v>185021.5048</v>
      </c>
      <c r="L137" s="479">
        <v>296034.41210000002</v>
      </c>
      <c r="M137" s="479">
        <v>246695.33970000001</v>
      </c>
      <c r="N137" s="479">
        <v>394712.54940000002</v>
      </c>
      <c r="O137" s="479">
        <v>308369.17460000003</v>
      </c>
      <c r="P137" s="479">
        <v>493390.68670000002</v>
      </c>
      <c r="Q137" s="479">
        <v>349485.06459999998</v>
      </c>
      <c r="R137" s="479">
        <v>559176.11159999995</v>
      </c>
      <c r="S137" s="479">
        <v>390600.9546</v>
      </c>
      <c r="T137" s="479">
        <v>624961.53650000005</v>
      </c>
    </row>
    <row r="138" spans="1:20">
      <c r="A138" s="478">
        <v>10</v>
      </c>
      <c r="B138" s="478" t="s">
        <v>1004</v>
      </c>
      <c r="C138" s="478"/>
      <c r="D138" s="478" t="s">
        <v>563</v>
      </c>
      <c r="E138" s="478" t="s">
        <v>716</v>
      </c>
      <c r="F138" s="478" t="s">
        <v>617</v>
      </c>
      <c r="G138" s="479">
        <v>124519.5831</v>
      </c>
      <c r="H138" s="479">
        <v>217909.27040000001</v>
      </c>
      <c r="I138" s="479">
        <v>161147.59409999999</v>
      </c>
      <c r="J138" s="479">
        <v>282008.28970000002</v>
      </c>
      <c r="K138" s="479">
        <v>192838.13860000001</v>
      </c>
      <c r="L138" s="479">
        <v>337466.7426</v>
      </c>
      <c r="M138" s="479">
        <v>229961.18780000001</v>
      </c>
      <c r="N138" s="479">
        <v>402432.0785</v>
      </c>
      <c r="O138" s="479">
        <v>271007.8468</v>
      </c>
      <c r="P138" s="479">
        <v>474263.73200000002</v>
      </c>
      <c r="Q138" s="479">
        <v>297109.61680000002</v>
      </c>
      <c r="R138" s="479">
        <v>519941.82939999999</v>
      </c>
      <c r="S138" s="479">
        <v>321642.21759999997</v>
      </c>
      <c r="T138" s="479">
        <v>562873.88080000004</v>
      </c>
    </row>
    <row r="139" spans="1:20">
      <c r="A139" s="478">
        <v>10</v>
      </c>
      <c r="B139" s="478" t="s">
        <v>1004</v>
      </c>
      <c r="C139" s="478"/>
      <c r="D139" s="478" t="s">
        <v>563</v>
      </c>
      <c r="E139" s="478" t="s">
        <v>716</v>
      </c>
      <c r="F139" s="478" t="s">
        <v>667</v>
      </c>
      <c r="G139" s="479">
        <v>106881.0529</v>
      </c>
      <c r="H139" s="479">
        <v>187041.8426</v>
      </c>
      <c r="I139" s="479">
        <v>139641.83679999999</v>
      </c>
      <c r="J139" s="479">
        <v>244373.21460000001</v>
      </c>
      <c r="K139" s="479">
        <v>169286.9743</v>
      </c>
      <c r="L139" s="479">
        <v>296252.20510000002</v>
      </c>
      <c r="M139" s="479">
        <v>206761.64739999999</v>
      </c>
      <c r="N139" s="479">
        <v>361832.88309999998</v>
      </c>
      <c r="O139" s="479">
        <v>245089.90900000001</v>
      </c>
      <c r="P139" s="479">
        <v>428907.34080000001</v>
      </c>
      <c r="Q139" s="479">
        <v>269923.41190000001</v>
      </c>
      <c r="R139" s="479">
        <v>472365.97090000001</v>
      </c>
      <c r="S139" s="479">
        <v>292982.31329999998</v>
      </c>
      <c r="T139" s="479">
        <v>512719.04830000002</v>
      </c>
    </row>
    <row r="140" spans="1:20">
      <c r="A140" s="478">
        <v>10</v>
      </c>
      <c r="B140" s="478" t="s">
        <v>1004</v>
      </c>
      <c r="C140" s="478"/>
      <c r="D140" s="478" t="s">
        <v>563</v>
      </c>
      <c r="E140" s="478" t="s">
        <v>716</v>
      </c>
      <c r="F140" s="478" t="s">
        <v>714</v>
      </c>
      <c r="G140" s="479">
        <v>95431.672000000006</v>
      </c>
      <c r="H140" s="479">
        <v>167005.4258</v>
      </c>
      <c r="I140" s="479">
        <v>129970.2556</v>
      </c>
      <c r="J140" s="479">
        <v>227447.9474</v>
      </c>
      <c r="K140" s="479">
        <v>164387.17240000001</v>
      </c>
      <c r="L140" s="479">
        <v>287677.5515</v>
      </c>
      <c r="M140" s="479">
        <v>216431.0564</v>
      </c>
      <c r="N140" s="479">
        <v>378754.34879999998</v>
      </c>
      <c r="O140" s="479">
        <v>267958.9705</v>
      </c>
      <c r="P140" s="479">
        <v>468928.19839999999</v>
      </c>
      <c r="Q140" s="479">
        <v>301737.61320000002</v>
      </c>
      <c r="R140" s="479">
        <v>528040.82310000004</v>
      </c>
      <c r="S140" s="479">
        <v>335057.61589999998</v>
      </c>
      <c r="T140" s="479">
        <v>586350.82779999997</v>
      </c>
    </row>
    <row r="141" spans="1:20">
      <c r="A141" s="478">
        <v>10</v>
      </c>
      <c r="B141" s="478" t="s">
        <v>1004</v>
      </c>
      <c r="C141" s="478"/>
      <c r="D141" s="478" t="s">
        <v>563</v>
      </c>
      <c r="E141" s="478" t="s">
        <v>716</v>
      </c>
      <c r="F141" s="478" t="s">
        <v>521</v>
      </c>
      <c r="G141" s="479">
        <v>106135.07030000001</v>
      </c>
      <c r="H141" s="479">
        <v>169816.1151</v>
      </c>
      <c r="I141" s="479">
        <v>148589.09849999999</v>
      </c>
      <c r="J141" s="479">
        <v>237742.56109999999</v>
      </c>
      <c r="K141" s="479">
        <v>191043.12659999999</v>
      </c>
      <c r="L141" s="479">
        <v>305669.0073</v>
      </c>
      <c r="M141" s="479">
        <v>254724.16880000001</v>
      </c>
      <c r="N141" s="479">
        <v>407558.6764</v>
      </c>
      <c r="O141" s="479">
        <v>318405.21100000001</v>
      </c>
      <c r="P141" s="479">
        <v>509448.34529999999</v>
      </c>
      <c r="Q141" s="479">
        <v>360859.23920000001</v>
      </c>
      <c r="R141" s="479">
        <v>577374.79130000004</v>
      </c>
      <c r="S141" s="479">
        <v>403313.26740000001</v>
      </c>
      <c r="T141" s="479">
        <v>645301.23750000005</v>
      </c>
    </row>
    <row r="142" spans="1:20">
      <c r="A142" s="478">
        <v>10</v>
      </c>
      <c r="B142" s="478" t="s">
        <v>1004</v>
      </c>
      <c r="C142" s="478"/>
      <c r="D142" s="478" t="s">
        <v>563</v>
      </c>
      <c r="E142" s="478" t="s">
        <v>762</v>
      </c>
      <c r="F142" s="478" t="s">
        <v>617</v>
      </c>
      <c r="G142" s="479">
        <v>124191.0171</v>
      </c>
      <c r="H142" s="479">
        <v>217334.27989999999</v>
      </c>
      <c r="I142" s="479">
        <v>160651.14970000001</v>
      </c>
      <c r="J142" s="479">
        <v>281139.51189999998</v>
      </c>
      <c r="K142" s="479">
        <v>192195.50810000001</v>
      </c>
      <c r="L142" s="479">
        <v>336342.13919999998</v>
      </c>
      <c r="M142" s="479">
        <v>229121.16149999999</v>
      </c>
      <c r="N142" s="479">
        <v>400962.03259999998</v>
      </c>
      <c r="O142" s="479">
        <v>269948.44650000002</v>
      </c>
      <c r="P142" s="479">
        <v>472409.78139999998</v>
      </c>
      <c r="Q142" s="479">
        <v>295911.19089999999</v>
      </c>
      <c r="R142" s="479">
        <v>517844.58409999998</v>
      </c>
      <c r="S142" s="479">
        <v>320285.3063</v>
      </c>
      <c r="T142" s="479">
        <v>560499.28599999996</v>
      </c>
    </row>
    <row r="143" spans="1:20">
      <c r="A143" s="478">
        <v>10</v>
      </c>
      <c r="B143" s="478" t="s">
        <v>1004</v>
      </c>
      <c r="C143" s="478"/>
      <c r="D143" s="478" t="s">
        <v>563</v>
      </c>
      <c r="E143" s="478" t="s">
        <v>762</v>
      </c>
      <c r="F143" s="478" t="s">
        <v>667</v>
      </c>
      <c r="G143" s="479">
        <v>106930.455</v>
      </c>
      <c r="H143" s="479">
        <v>187128.29629999999</v>
      </c>
      <c r="I143" s="479">
        <v>139606.22959999999</v>
      </c>
      <c r="J143" s="479">
        <v>244310.90179999999</v>
      </c>
      <c r="K143" s="479">
        <v>169149.01120000001</v>
      </c>
      <c r="L143" s="479">
        <v>296010.7696</v>
      </c>
      <c r="M143" s="479">
        <v>206418.7537</v>
      </c>
      <c r="N143" s="479">
        <v>361232.81900000002</v>
      </c>
      <c r="O143" s="479">
        <v>244585.89249999999</v>
      </c>
      <c r="P143" s="479">
        <v>428025.31199999998</v>
      </c>
      <c r="Q143" s="479">
        <v>269307.54710000003</v>
      </c>
      <c r="R143" s="479">
        <v>471288.20740000001</v>
      </c>
      <c r="S143" s="479">
        <v>292239.54210000002</v>
      </c>
      <c r="T143" s="479">
        <v>511419.19880000001</v>
      </c>
    </row>
    <row r="144" spans="1:20">
      <c r="A144" s="478">
        <v>10</v>
      </c>
      <c r="B144" s="478" t="s">
        <v>1004</v>
      </c>
      <c r="C144" s="478"/>
      <c r="D144" s="478" t="s">
        <v>563</v>
      </c>
      <c r="E144" s="478" t="s">
        <v>762</v>
      </c>
      <c r="F144" s="478" t="s">
        <v>714</v>
      </c>
      <c r="G144" s="479">
        <v>95704.881200000003</v>
      </c>
      <c r="H144" s="479">
        <v>167483.54199999999</v>
      </c>
      <c r="I144" s="479">
        <v>130430.6217</v>
      </c>
      <c r="J144" s="479">
        <v>228253.58790000001</v>
      </c>
      <c r="K144" s="479">
        <v>165037.30239999999</v>
      </c>
      <c r="L144" s="479">
        <v>288815.27919999999</v>
      </c>
      <c r="M144" s="479">
        <v>217356.86439999999</v>
      </c>
      <c r="N144" s="479">
        <v>380374.51280000003</v>
      </c>
      <c r="O144" s="479">
        <v>269171.51299999998</v>
      </c>
      <c r="P144" s="479">
        <v>471050.14779999998</v>
      </c>
      <c r="Q144" s="479">
        <v>303153.59700000001</v>
      </c>
      <c r="R144" s="479">
        <v>530518.79469999997</v>
      </c>
      <c r="S144" s="479">
        <v>336686.86900000001</v>
      </c>
      <c r="T144" s="479">
        <v>589202.02069999999</v>
      </c>
    </row>
    <row r="145" spans="1:20">
      <c r="A145" s="478">
        <v>10</v>
      </c>
      <c r="B145" s="478" t="s">
        <v>1004</v>
      </c>
      <c r="C145" s="478"/>
      <c r="D145" s="478" t="s">
        <v>563</v>
      </c>
      <c r="E145" s="478" t="s">
        <v>762</v>
      </c>
      <c r="F145" s="478" t="s">
        <v>521</v>
      </c>
      <c r="G145" s="479">
        <v>105872.7205</v>
      </c>
      <c r="H145" s="479">
        <v>169396.3553</v>
      </c>
      <c r="I145" s="479">
        <v>148221.80869999999</v>
      </c>
      <c r="J145" s="479">
        <v>237154.89739999999</v>
      </c>
      <c r="K145" s="479">
        <v>190570.89689999999</v>
      </c>
      <c r="L145" s="479">
        <v>304913.43969999999</v>
      </c>
      <c r="M145" s="479">
        <v>254094.52919999999</v>
      </c>
      <c r="N145" s="479">
        <v>406551.25280000002</v>
      </c>
      <c r="O145" s="479">
        <v>317618.16159999999</v>
      </c>
      <c r="P145" s="479">
        <v>508189.06599999999</v>
      </c>
      <c r="Q145" s="479">
        <v>359967.24969999999</v>
      </c>
      <c r="R145" s="479">
        <v>575947.60809999995</v>
      </c>
      <c r="S145" s="479">
        <v>402316.33799999999</v>
      </c>
      <c r="T145" s="479">
        <v>643706.15020000003</v>
      </c>
    </row>
    <row r="146" spans="1:20">
      <c r="A146" s="478">
        <v>10</v>
      </c>
      <c r="B146" s="478" t="s">
        <v>1004</v>
      </c>
      <c r="C146" s="478"/>
      <c r="D146" s="478" t="s">
        <v>575</v>
      </c>
      <c r="E146" s="478" t="s">
        <v>629</v>
      </c>
      <c r="F146" s="478" t="s">
        <v>617</v>
      </c>
      <c r="G146" s="479">
        <v>94325.894100000005</v>
      </c>
      <c r="H146" s="479">
        <v>165070.31479999999</v>
      </c>
      <c r="I146" s="479">
        <v>122146.44650000001</v>
      </c>
      <c r="J146" s="479">
        <v>213756.28140000001</v>
      </c>
      <c r="K146" s="479">
        <v>146217.75630000001</v>
      </c>
      <c r="L146" s="479">
        <v>255881.07339999999</v>
      </c>
      <c r="M146" s="479">
        <v>174442.67860000001</v>
      </c>
      <c r="N146" s="479">
        <v>305274.6876</v>
      </c>
      <c r="O146" s="479">
        <v>205651.91089999999</v>
      </c>
      <c r="P146" s="479">
        <v>359890.84409999999</v>
      </c>
      <c r="Q146" s="479">
        <v>225497.5183</v>
      </c>
      <c r="R146" s="479">
        <v>394620.65700000001</v>
      </c>
      <c r="S146" s="479">
        <v>244179.02059999999</v>
      </c>
      <c r="T146" s="479">
        <v>427313.28619999997</v>
      </c>
    </row>
    <row r="147" spans="1:20">
      <c r="A147" s="478">
        <v>10</v>
      </c>
      <c r="B147" s="478" t="s">
        <v>1004</v>
      </c>
      <c r="C147" s="478"/>
      <c r="D147" s="478" t="s">
        <v>575</v>
      </c>
      <c r="E147" s="478" t="s">
        <v>629</v>
      </c>
      <c r="F147" s="478" t="s">
        <v>667</v>
      </c>
      <c r="G147" s="479">
        <v>80619.343999999997</v>
      </c>
      <c r="H147" s="479">
        <v>141083.85209999999</v>
      </c>
      <c r="I147" s="479">
        <v>105434.7513</v>
      </c>
      <c r="J147" s="479">
        <v>184510.81479999999</v>
      </c>
      <c r="K147" s="479">
        <v>127916.6161</v>
      </c>
      <c r="L147" s="479">
        <v>223854.07810000001</v>
      </c>
      <c r="M147" s="479">
        <v>156414.77849999999</v>
      </c>
      <c r="N147" s="479">
        <v>273725.86229999998</v>
      </c>
      <c r="O147" s="479">
        <v>185511.59820000001</v>
      </c>
      <c r="P147" s="479">
        <v>324645.29690000002</v>
      </c>
      <c r="Q147" s="479">
        <v>204371.6606</v>
      </c>
      <c r="R147" s="479">
        <v>357650.40600000002</v>
      </c>
      <c r="S147" s="479">
        <v>221907.98050000001</v>
      </c>
      <c r="T147" s="479">
        <v>388338.96580000001</v>
      </c>
    </row>
    <row r="148" spans="1:20">
      <c r="A148" s="478">
        <v>10</v>
      </c>
      <c r="B148" s="478" t="s">
        <v>1004</v>
      </c>
      <c r="C148" s="478"/>
      <c r="D148" s="478" t="s">
        <v>575</v>
      </c>
      <c r="E148" s="478" t="s">
        <v>629</v>
      </c>
      <c r="F148" s="478" t="s">
        <v>714</v>
      </c>
      <c r="G148" s="479">
        <v>71744.679399999994</v>
      </c>
      <c r="H148" s="479">
        <v>125553.1891</v>
      </c>
      <c r="I148" s="479">
        <v>97618.576199999996</v>
      </c>
      <c r="J148" s="479">
        <v>170832.50829999999</v>
      </c>
      <c r="K148" s="479">
        <v>123397.9279</v>
      </c>
      <c r="L148" s="479">
        <v>215946.37390000001</v>
      </c>
      <c r="M148" s="479">
        <v>162392.17050000001</v>
      </c>
      <c r="N148" s="479">
        <v>284186.29849999998</v>
      </c>
      <c r="O148" s="479">
        <v>200985.4632</v>
      </c>
      <c r="P148" s="479">
        <v>351724.56050000002</v>
      </c>
      <c r="Q148" s="479">
        <v>226268.82490000001</v>
      </c>
      <c r="R148" s="479">
        <v>395970.4436</v>
      </c>
      <c r="S148" s="479">
        <v>251195.78659999999</v>
      </c>
      <c r="T148" s="479">
        <v>439592.62660000002</v>
      </c>
    </row>
    <row r="149" spans="1:20">
      <c r="A149" s="478">
        <v>10</v>
      </c>
      <c r="B149" s="478" t="s">
        <v>1004</v>
      </c>
      <c r="C149" s="478"/>
      <c r="D149" s="478" t="s">
        <v>575</v>
      </c>
      <c r="E149" s="478" t="s">
        <v>629</v>
      </c>
      <c r="F149" s="478" t="s">
        <v>521</v>
      </c>
      <c r="G149" s="479">
        <v>80380.852199999994</v>
      </c>
      <c r="H149" s="479">
        <v>128609.3654</v>
      </c>
      <c r="I149" s="479">
        <v>112533.1931</v>
      </c>
      <c r="J149" s="479">
        <v>180053.1116</v>
      </c>
      <c r="K149" s="479">
        <v>144685.53390000001</v>
      </c>
      <c r="L149" s="479">
        <v>231496.85769999999</v>
      </c>
      <c r="M149" s="479">
        <v>192914.04519999999</v>
      </c>
      <c r="N149" s="479">
        <v>308662.47690000001</v>
      </c>
      <c r="O149" s="479">
        <v>241142.55660000001</v>
      </c>
      <c r="P149" s="479">
        <v>385828.09610000002</v>
      </c>
      <c r="Q149" s="479">
        <v>273294.89730000001</v>
      </c>
      <c r="R149" s="479">
        <v>437271.84230000002</v>
      </c>
      <c r="S149" s="479">
        <v>305447.23820000002</v>
      </c>
      <c r="T149" s="479">
        <v>488715.58840000001</v>
      </c>
    </row>
    <row r="150" spans="1:20">
      <c r="A150" s="478">
        <v>10</v>
      </c>
      <c r="B150" s="478" t="s">
        <v>1004</v>
      </c>
      <c r="C150" s="478"/>
      <c r="D150" s="478" t="s">
        <v>575</v>
      </c>
      <c r="E150" s="478" t="s">
        <v>678</v>
      </c>
      <c r="F150" s="478" t="s">
        <v>617</v>
      </c>
      <c r="G150" s="479">
        <v>98889.417799999996</v>
      </c>
      <c r="H150" s="479">
        <v>173056.48130000001</v>
      </c>
      <c r="I150" s="479">
        <v>127913.4213</v>
      </c>
      <c r="J150" s="479">
        <v>223848.48740000001</v>
      </c>
      <c r="K150" s="479">
        <v>153024.128</v>
      </c>
      <c r="L150" s="479">
        <v>267792.22409999999</v>
      </c>
      <c r="M150" s="479">
        <v>182415.61960000001</v>
      </c>
      <c r="N150" s="479">
        <v>319227.33429999999</v>
      </c>
      <c r="O150" s="479">
        <v>214912.54310000001</v>
      </c>
      <c r="P150" s="479">
        <v>376096.95030000003</v>
      </c>
      <c r="Q150" s="479">
        <v>235577.927</v>
      </c>
      <c r="R150" s="479">
        <v>412261.37229999999</v>
      </c>
      <c r="S150" s="479">
        <v>254975.6654</v>
      </c>
      <c r="T150" s="479">
        <v>446207.41450000001</v>
      </c>
    </row>
    <row r="151" spans="1:20">
      <c r="A151" s="478">
        <v>10</v>
      </c>
      <c r="B151" s="478" t="s">
        <v>1004</v>
      </c>
      <c r="C151" s="478"/>
      <c r="D151" s="478" t="s">
        <v>575</v>
      </c>
      <c r="E151" s="478" t="s">
        <v>678</v>
      </c>
      <c r="F151" s="478" t="s">
        <v>667</v>
      </c>
      <c r="G151" s="479">
        <v>85182.867800000007</v>
      </c>
      <c r="H151" s="479">
        <v>149070.01860000001</v>
      </c>
      <c r="I151" s="479">
        <v>111201.7262</v>
      </c>
      <c r="J151" s="479">
        <v>194603.0208</v>
      </c>
      <c r="K151" s="479">
        <v>134722.98790000001</v>
      </c>
      <c r="L151" s="479">
        <v>235765.22880000001</v>
      </c>
      <c r="M151" s="479">
        <v>164387.7194</v>
      </c>
      <c r="N151" s="479">
        <v>287678.50890000002</v>
      </c>
      <c r="O151" s="479">
        <v>194772.2304</v>
      </c>
      <c r="P151" s="479">
        <v>340851.4032</v>
      </c>
      <c r="Q151" s="479">
        <v>214452.0693</v>
      </c>
      <c r="R151" s="479">
        <v>375291.1213</v>
      </c>
      <c r="S151" s="479">
        <v>232704.62520000001</v>
      </c>
      <c r="T151" s="479">
        <v>407233.09409999999</v>
      </c>
    </row>
    <row r="152" spans="1:20">
      <c r="A152" s="478">
        <v>10</v>
      </c>
      <c r="B152" s="478" t="s">
        <v>1004</v>
      </c>
      <c r="C152" s="478"/>
      <c r="D152" s="478" t="s">
        <v>575</v>
      </c>
      <c r="E152" s="478" t="s">
        <v>678</v>
      </c>
      <c r="F152" s="478" t="s">
        <v>714</v>
      </c>
      <c r="G152" s="479">
        <v>76266.196599999996</v>
      </c>
      <c r="H152" s="479">
        <v>133465.84409999999</v>
      </c>
      <c r="I152" s="479">
        <v>103948.7003</v>
      </c>
      <c r="J152" s="479">
        <v>181910.2255</v>
      </c>
      <c r="K152" s="479">
        <v>131536.65890000001</v>
      </c>
      <c r="L152" s="479">
        <v>230189.15299999999</v>
      </c>
      <c r="M152" s="479">
        <v>173243.8118</v>
      </c>
      <c r="N152" s="479">
        <v>303176.67070000002</v>
      </c>
      <c r="O152" s="479">
        <v>214550.01490000001</v>
      </c>
      <c r="P152" s="479">
        <v>375462.52590000001</v>
      </c>
      <c r="Q152" s="479">
        <v>241641.9834</v>
      </c>
      <c r="R152" s="479">
        <v>422873.47100000002</v>
      </c>
      <c r="S152" s="479">
        <v>268377.55200000003</v>
      </c>
      <c r="T152" s="479">
        <v>469660.71610000002</v>
      </c>
    </row>
    <row r="153" spans="1:20">
      <c r="A153" s="478">
        <v>10</v>
      </c>
      <c r="B153" s="478" t="s">
        <v>1004</v>
      </c>
      <c r="C153" s="478"/>
      <c r="D153" s="478" t="s">
        <v>575</v>
      </c>
      <c r="E153" s="478" t="s">
        <v>678</v>
      </c>
      <c r="F153" s="478" t="s">
        <v>521</v>
      </c>
      <c r="G153" s="479">
        <v>84305.134999999995</v>
      </c>
      <c r="H153" s="479">
        <v>134888.21799999999</v>
      </c>
      <c r="I153" s="479">
        <v>118027.18889999999</v>
      </c>
      <c r="J153" s="479">
        <v>188843.50520000001</v>
      </c>
      <c r="K153" s="479">
        <v>151749.24299999999</v>
      </c>
      <c r="L153" s="479">
        <v>242798.79240000001</v>
      </c>
      <c r="M153" s="479">
        <v>202332.32389999999</v>
      </c>
      <c r="N153" s="479">
        <v>323731.72320000001</v>
      </c>
      <c r="O153" s="479">
        <v>252915.40489999999</v>
      </c>
      <c r="P153" s="479">
        <v>404664.65389999998</v>
      </c>
      <c r="Q153" s="479">
        <v>286637.45890000003</v>
      </c>
      <c r="R153" s="479">
        <v>458619.9411</v>
      </c>
      <c r="S153" s="479">
        <v>320359.51299999998</v>
      </c>
      <c r="T153" s="479">
        <v>512575.22830000002</v>
      </c>
    </row>
    <row r="154" spans="1:20">
      <c r="A154" s="478">
        <v>10</v>
      </c>
      <c r="B154" s="478" t="s">
        <v>1004</v>
      </c>
      <c r="C154" s="478"/>
      <c r="D154" s="478" t="s">
        <v>575</v>
      </c>
      <c r="E154" s="478" t="s">
        <v>724</v>
      </c>
      <c r="F154" s="478" t="s">
        <v>617</v>
      </c>
      <c r="G154" s="479">
        <v>93291.627900000007</v>
      </c>
      <c r="H154" s="479">
        <v>163260.34890000001</v>
      </c>
      <c r="I154" s="479">
        <v>120868.8907</v>
      </c>
      <c r="J154" s="479">
        <v>211520.55859999999</v>
      </c>
      <c r="K154" s="479">
        <v>144730.5086</v>
      </c>
      <c r="L154" s="479">
        <v>253278.39</v>
      </c>
      <c r="M154" s="479">
        <v>172732.1672</v>
      </c>
      <c r="N154" s="479">
        <v>302281.2928</v>
      </c>
      <c r="O154" s="479">
        <v>203695.49280000001</v>
      </c>
      <c r="P154" s="479">
        <v>356467.11239999998</v>
      </c>
      <c r="Q154" s="479">
        <v>223384.32000000001</v>
      </c>
      <c r="R154" s="479">
        <v>390922.56</v>
      </c>
      <c r="S154" s="479">
        <v>241942.26869999999</v>
      </c>
      <c r="T154" s="479">
        <v>423398.97029999999</v>
      </c>
    </row>
    <row r="155" spans="1:20">
      <c r="A155" s="478">
        <v>10</v>
      </c>
      <c r="B155" s="478" t="s">
        <v>1004</v>
      </c>
      <c r="C155" s="478"/>
      <c r="D155" s="478" t="s">
        <v>575</v>
      </c>
      <c r="E155" s="478" t="s">
        <v>724</v>
      </c>
      <c r="F155" s="478" t="s">
        <v>667</v>
      </c>
      <c r="G155" s="479">
        <v>79448.012400000007</v>
      </c>
      <c r="H155" s="479">
        <v>139034.02179999999</v>
      </c>
      <c r="I155" s="479">
        <v>103990.0787</v>
      </c>
      <c r="J155" s="479">
        <v>181982.63769999999</v>
      </c>
      <c r="K155" s="479">
        <v>126246.3572</v>
      </c>
      <c r="L155" s="479">
        <v>220931.1251</v>
      </c>
      <c r="M155" s="479">
        <v>154523.98819999999</v>
      </c>
      <c r="N155" s="479">
        <v>270416.97950000002</v>
      </c>
      <c r="O155" s="479">
        <v>183353.77720000001</v>
      </c>
      <c r="P155" s="479">
        <v>320869.11009999999</v>
      </c>
      <c r="Q155" s="479">
        <v>202047.20389999999</v>
      </c>
      <c r="R155" s="479">
        <v>353582.60690000001</v>
      </c>
      <c r="S155" s="479">
        <v>219448.5183</v>
      </c>
      <c r="T155" s="479">
        <v>384034.90710000001</v>
      </c>
    </row>
    <row r="156" spans="1:20">
      <c r="A156" s="478">
        <v>10</v>
      </c>
      <c r="B156" s="478" t="s">
        <v>1004</v>
      </c>
      <c r="C156" s="478"/>
      <c r="D156" s="478" t="s">
        <v>575</v>
      </c>
      <c r="E156" s="478" t="s">
        <v>724</v>
      </c>
      <c r="F156" s="478" t="s">
        <v>714</v>
      </c>
      <c r="G156" s="479">
        <v>70502.804099999994</v>
      </c>
      <c r="H156" s="479">
        <v>123379.90700000001</v>
      </c>
      <c r="I156" s="479">
        <v>95851.710900000005</v>
      </c>
      <c r="J156" s="479">
        <v>167740.49410000001</v>
      </c>
      <c r="K156" s="479">
        <v>121105.12729999999</v>
      </c>
      <c r="L156" s="479">
        <v>211933.97270000001</v>
      </c>
      <c r="M156" s="479">
        <v>159313.71909999999</v>
      </c>
      <c r="N156" s="479">
        <v>278799.00829999999</v>
      </c>
      <c r="O156" s="479">
        <v>197117.35130000001</v>
      </c>
      <c r="P156" s="479">
        <v>344955.36479999998</v>
      </c>
      <c r="Q156" s="479">
        <v>221869.81779999999</v>
      </c>
      <c r="R156" s="479">
        <v>388272.18119999999</v>
      </c>
      <c r="S156" s="479">
        <v>246262.32029999999</v>
      </c>
      <c r="T156" s="479">
        <v>430959.06060000003</v>
      </c>
    </row>
    <row r="157" spans="1:20">
      <c r="A157" s="478">
        <v>10</v>
      </c>
      <c r="B157" s="478" t="s">
        <v>1004</v>
      </c>
      <c r="C157" s="478"/>
      <c r="D157" s="478" t="s">
        <v>575</v>
      </c>
      <c r="E157" s="478" t="s">
        <v>724</v>
      </c>
      <c r="F157" s="478" t="s">
        <v>521</v>
      </c>
      <c r="G157" s="479">
        <v>79484.139599999995</v>
      </c>
      <c r="H157" s="479">
        <v>127174.6254</v>
      </c>
      <c r="I157" s="479">
        <v>111277.79549999999</v>
      </c>
      <c r="J157" s="479">
        <v>178044.4754</v>
      </c>
      <c r="K157" s="479">
        <v>143071.45129999999</v>
      </c>
      <c r="L157" s="479">
        <v>228914.32560000001</v>
      </c>
      <c r="M157" s="479">
        <v>190761.93520000001</v>
      </c>
      <c r="N157" s="479">
        <v>305219.10080000001</v>
      </c>
      <c r="O157" s="479">
        <v>238452.41889999999</v>
      </c>
      <c r="P157" s="479">
        <v>381523.87589999998</v>
      </c>
      <c r="Q157" s="479">
        <v>270246.0748</v>
      </c>
      <c r="R157" s="479">
        <v>432393.72600000002</v>
      </c>
      <c r="S157" s="479">
        <v>302039.73060000001</v>
      </c>
      <c r="T157" s="479">
        <v>483263.57610000001</v>
      </c>
    </row>
    <row r="158" spans="1:20">
      <c r="A158" s="478">
        <v>10</v>
      </c>
      <c r="B158" s="478" t="s">
        <v>1004</v>
      </c>
      <c r="C158" s="478"/>
      <c r="D158" s="478" t="s">
        <v>575</v>
      </c>
      <c r="E158" s="478" t="s">
        <v>730</v>
      </c>
      <c r="F158" s="478" t="s">
        <v>617</v>
      </c>
      <c r="G158" s="479">
        <v>96434.732300000003</v>
      </c>
      <c r="H158" s="479">
        <v>168760.78150000001</v>
      </c>
      <c r="I158" s="479">
        <v>124693.577</v>
      </c>
      <c r="J158" s="479">
        <v>218213.7597</v>
      </c>
      <c r="K158" s="479">
        <v>149141.70120000001</v>
      </c>
      <c r="L158" s="479">
        <v>260997.97709999999</v>
      </c>
      <c r="M158" s="479">
        <v>177741.20439999999</v>
      </c>
      <c r="N158" s="479">
        <v>311047.10759999999</v>
      </c>
      <c r="O158" s="479">
        <v>209361.75779999999</v>
      </c>
      <c r="P158" s="479">
        <v>366383.07620000001</v>
      </c>
      <c r="Q158" s="479">
        <v>229470.1416</v>
      </c>
      <c r="R158" s="479">
        <v>401572.74770000001</v>
      </c>
      <c r="S158" s="479">
        <v>248327.53219999999</v>
      </c>
      <c r="T158" s="479">
        <v>434573.1814</v>
      </c>
    </row>
    <row r="159" spans="1:20">
      <c r="A159" s="478">
        <v>10</v>
      </c>
      <c r="B159" s="478" t="s">
        <v>1004</v>
      </c>
      <c r="C159" s="478"/>
      <c r="D159" s="478" t="s">
        <v>575</v>
      </c>
      <c r="E159" s="478" t="s">
        <v>730</v>
      </c>
      <c r="F159" s="478" t="s">
        <v>667</v>
      </c>
      <c r="G159" s="479">
        <v>83276.444399999993</v>
      </c>
      <c r="H159" s="479">
        <v>145733.77780000001</v>
      </c>
      <c r="I159" s="479">
        <v>108650.35</v>
      </c>
      <c r="J159" s="479">
        <v>190138.11249999999</v>
      </c>
      <c r="K159" s="479">
        <v>131572.60699999999</v>
      </c>
      <c r="L159" s="479">
        <v>230252.06219999999</v>
      </c>
      <c r="M159" s="479">
        <v>160434.42060000001</v>
      </c>
      <c r="N159" s="479">
        <v>280760.23599999998</v>
      </c>
      <c r="O159" s="479">
        <v>190027.05799999999</v>
      </c>
      <c r="P159" s="479">
        <v>332547.35159999999</v>
      </c>
      <c r="Q159" s="479">
        <v>209189.3187</v>
      </c>
      <c r="R159" s="479">
        <v>366081.3076</v>
      </c>
      <c r="S159" s="479">
        <v>226947.33410000001</v>
      </c>
      <c r="T159" s="479">
        <v>397157.83470000001</v>
      </c>
    </row>
    <row r="160" spans="1:20">
      <c r="A160" s="478">
        <v>10</v>
      </c>
      <c r="B160" s="478" t="s">
        <v>1004</v>
      </c>
      <c r="C160" s="478"/>
      <c r="D160" s="478" t="s">
        <v>575</v>
      </c>
      <c r="E160" s="478" t="s">
        <v>730</v>
      </c>
      <c r="F160" s="478" t="s">
        <v>714</v>
      </c>
      <c r="G160" s="479">
        <v>74702.625</v>
      </c>
      <c r="H160" s="479">
        <v>130729.59359999999</v>
      </c>
      <c r="I160" s="479">
        <v>101872.65889999999</v>
      </c>
      <c r="J160" s="479">
        <v>178277.1531</v>
      </c>
      <c r="K160" s="479">
        <v>128951.92969999999</v>
      </c>
      <c r="L160" s="479">
        <v>225665.87710000001</v>
      </c>
      <c r="M160" s="479">
        <v>169883.04240000001</v>
      </c>
      <c r="N160" s="479">
        <v>297295.32410000003</v>
      </c>
      <c r="O160" s="479">
        <v>210429.24299999999</v>
      </c>
      <c r="P160" s="479">
        <v>368251.1752</v>
      </c>
      <c r="Q160" s="479">
        <v>237032.3633</v>
      </c>
      <c r="R160" s="479">
        <v>414806.636</v>
      </c>
      <c r="S160" s="479">
        <v>263293.33980000002</v>
      </c>
      <c r="T160" s="479">
        <v>460763.34460000001</v>
      </c>
    </row>
    <row r="161" spans="1:20">
      <c r="A161" s="478">
        <v>10</v>
      </c>
      <c r="B161" s="478" t="s">
        <v>1004</v>
      </c>
      <c r="C161" s="478"/>
      <c r="D161" s="478" t="s">
        <v>575</v>
      </c>
      <c r="E161" s="478" t="s">
        <v>730</v>
      </c>
      <c r="F161" s="478" t="s">
        <v>521</v>
      </c>
      <c r="G161" s="479">
        <v>82223.581699999995</v>
      </c>
      <c r="H161" s="479">
        <v>131557.73259999999</v>
      </c>
      <c r="I161" s="479">
        <v>115113.0143</v>
      </c>
      <c r="J161" s="479">
        <v>184180.82569999999</v>
      </c>
      <c r="K161" s="479">
        <v>148002.44699999999</v>
      </c>
      <c r="L161" s="479">
        <v>236803.91880000001</v>
      </c>
      <c r="M161" s="479">
        <v>197336.59599999999</v>
      </c>
      <c r="N161" s="479">
        <v>315738.55839999998</v>
      </c>
      <c r="O161" s="479">
        <v>246670.745</v>
      </c>
      <c r="P161" s="479">
        <v>394673.19780000002</v>
      </c>
      <c r="Q161" s="479">
        <v>279560.1777</v>
      </c>
      <c r="R161" s="479">
        <v>447296.29090000002</v>
      </c>
      <c r="S161" s="479">
        <v>312449.6103</v>
      </c>
      <c r="T161" s="479">
        <v>499919.38400000002</v>
      </c>
    </row>
    <row r="162" spans="1:20">
      <c r="A162" s="478">
        <v>10</v>
      </c>
      <c r="B162" s="478" t="s">
        <v>1004</v>
      </c>
      <c r="C162" s="478"/>
      <c r="D162" s="478" t="s">
        <v>575</v>
      </c>
      <c r="E162" s="478" t="s">
        <v>809</v>
      </c>
      <c r="F162" s="478" t="s">
        <v>617</v>
      </c>
      <c r="G162" s="479">
        <v>91871.208599999998</v>
      </c>
      <c r="H162" s="479">
        <v>160774.61499999999</v>
      </c>
      <c r="I162" s="479">
        <v>118926.6021</v>
      </c>
      <c r="J162" s="479">
        <v>208121.55369999999</v>
      </c>
      <c r="K162" s="479">
        <v>142335.32939999999</v>
      </c>
      <c r="L162" s="479">
        <v>249086.8265</v>
      </c>
      <c r="M162" s="479">
        <v>169768.2634</v>
      </c>
      <c r="N162" s="479">
        <v>297094.46090000001</v>
      </c>
      <c r="O162" s="479">
        <v>200101.1257</v>
      </c>
      <c r="P162" s="479">
        <v>350176.96990000003</v>
      </c>
      <c r="Q162" s="479">
        <v>219389.7329</v>
      </c>
      <c r="R162" s="479">
        <v>383932.03249999997</v>
      </c>
      <c r="S162" s="479">
        <v>237530.88750000001</v>
      </c>
      <c r="T162" s="479">
        <v>415679.05310000002</v>
      </c>
    </row>
    <row r="163" spans="1:20">
      <c r="A163" s="478">
        <v>10</v>
      </c>
      <c r="B163" s="478" t="s">
        <v>1004</v>
      </c>
      <c r="C163" s="478"/>
      <c r="D163" s="478" t="s">
        <v>575</v>
      </c>
      <c r="E163" s="478" t="s">
        <v>809</v>
      </c>
      <c r="F163" s="478" t="s">
        <v>667</v>
      </c>
      <c r="G163" s="479">
        <v>78712.920800000007</v>
      </c>
      <c r="H163" s="479">
        <v>137747.61129999999</v>
      </c>
      <c r="I163" s="479">
        <v>102883.3751</v>
      </c>
      <c r="J163" s="479">
        <v>180045.90650000001</v>
      </c>
      <c r="K163" s="479">
        <v>124766.2352</v>
      </c>
      <c r="L163" s="479">
        <v>218340.9117</v>
      </c>
      <c r="M163" s="479">
        <v>152461.47959999999</v>
      </c>
      <c r="N163" s="479">
        <v>266807.58929999999</v>
      </c>
      <c r="O163" s="479">
        <v>180766.4259</v>
      </c>
      <c r="P163" s="479">
        <v>316341.24530000001</v>
      </c>
      <c r="Q163" s="479">
        <v>199108.91</v>
      </c>
      <c r="R163" s="479">
        <v>348440.59230000002</v>
      </c>
      <c r="S163" s="479">
        <v>216150.6894</v>
      </c>
      <c r="T163" s="479">
        <v>378263.70640000002</v>
      </c>
    </row>
    <row r="164" spans="1:20">
      <c r="A164" s="478">
        <v>10</v>
      </c>
      <c r="B164" s="478" t="s">
        <v>1004</v>
      </c>
      <c r="C164" s="478"/>
      <c r="D164" s="478" t="s">
        <v>575</v>
      </c>
      <c r="E164" s="478" t="s">
        <v>809</v>
      </c>
      <c r="F164" s="478" t="s">
        <v>714</v>
      </c>
      <c r="G164" s="479">
        <v>70181.107699999993</v>
      </c>
      <c r="H164" s="479">
        <v>122816.93859999999</v>
      </c>
      <c r="I164" s="479">
        <v>95542.534799999994</v>
      </c>
      <c r="J164" s="479">
        <v>167199.43599999999</v>
      </c>
      <c r="K164" s="479">
        <v>120813.19869999999</v>
      </c>
      <c r="L164" s="479">
        <v>211423.09779999999</v>
      </c>
      <c r="M164" s="479">
        <v>159031.40100000001</v>
      </c>
      <c r="N164" s="479">
        <v>278304.95179999998</v>
      </c>
      <c r="O164" s="479">
        <v>196864.69140000001</v>
      </c>
      <c r="P164" s="479">
        <v>344513.20980000001</v>
      </c>
      <c r="Q164" s="479">
        <v>221659.20490000001</v>
      </c>
      <c r="R164" s="479">
        <v>387903.60849999997</v>
      </c>
      <c r="S164" s="479">
        <v>246111.57440000001</v>
      </c>
      <c r="T164" s="479">
        <v>430695.25510000001</v>
      </c>
    </row>
    <row r="165" spans="1:20">
      <c r="A165" s="478">
        <v>10</v>
      </c>
      <c r="B165" s="478" t="s">
        <v>1004</v>
      </c>
      <c r="C165" s="478"/>
      <c r="D165" s="478" t="s">
        <v>575</v>
      </c>
      <c r="E165" s="478" t="s">
        <v>809</v>
      </c>
      <c r="F165" s="478" t="s">
        <v>521</v>
      </c>
      <c r="G165" s="479">
        <v>78299.298899999994</v>
      </c>
      <c r="H165" s="479">
        <v>125278.88009999999</v>
      </c>
      <c r="I165" s="479">
        <v>109619.0184</v>
      </c>
      <c r="J165" s="479">
        <v>175390.43210000001</v>
      </c>
      <c r="K165" s="479">
        <v>140938.73800000001</v>
      </c>
      <c r="L165" s="479">
        <v>225501.9841</v>
      </c>
      <c r="M165" s="479">
        <v>187918.3173</v>
      </c>
      <c r="N165" s="479">
        <v>300669.31219999999</v>
      </c>
      <c r="O165" s="479">
        <v>234897.89660000001</v>
      </c>
      <c r="P165" s="479">
        <v>375836.64010000002</v>
      </c>
      <c r="Q165" s="479">
        <v>266217.61609999998</v>
      </c>
      <c r="R165" s="479">
        <v>425948.19209999999</v>
      </c>
      <c r="S165" s="479">
        <v>297537.3357</v>
      </c>
      <c r="T165" s="479">
        <v>476059.74410000001</v>
      </c>
    </row>
    <row r="166" spans="1:20">
      <c r="A166" s="478">
        <v>10</v>
      </c>
      <c r="B166" s="478" t="s">
        <v>1004</v>
      </c>
      <c r="C166" s="478"/>
      <c r="D166" s="478" t="s">
        <v>575</v>
      </c>
      <c r="E166" s="478" t="s">
        <v>847</v>
      </c>
      <c r="F166" s="478" t="s">
        <v>617</v>
      </c>
      <c r="G166" s="479">
        <v>94305.742899999997</v>
      </c>
      <c r="H166" s="479">
        <v>165035.0502</v>
      </c>
      <c r="I166" s="479">
        <v>122150.43889999999</v>
      </c>
      <c r="J166" s="479">
        <v>213763.26809999999</v>
      </c>
      <c r="K166" s="479">
        <v>146243.0336</v>
      </c>
      <c r="L166" s="479">
        <v>255925.3089</v>
      </c>
      <c r="M166" s="479">
        <v>174503.9296</v>
      </c>
      <c r="N166" s="479">
        <v>305381.87670000002</v>
      </c>
      <c r="O166" s="479">
        <v>205753.40830000001</v>
      </c>
      <c r="P166" s="479">
        <v>360068.46460000001</v>
      </c>
      <c r="Q166" s="479">
        <v>225624.40789999999</v>
      </c>
      <c r="R166" s="479">
        <v>394842.71380000003</v>
      </c>
      <c r="S166" s="479">
        <v>244341.51990000001</v>
      </c>
      <c r="T166" s="479">
        <v>427597.65990000003</v>
      </c>
    </row>
    <row r="167" spans="1:20">
      <c r="A167" s="478">
        <v>10</v>
      </c>
      <c r="B167" s="478" t="s">
        <v>1004</v>
      </c>
      <c r="C167" s="478"/>
      <c r="D167" s="478" t="s">
        <v>575</v>
      </c>
      <c r="E167" s="478" t="s">
        <v>847</v>
      </c>
      <c r="F167" s="478" t="s">
        <v>667</v>
      </c>
      <c r="G167" s="479">
        <v>80462.127399999998</v>
      </c>
      <c r="H167" s="479">
        <v>140808.7231</v>
      </c>
      <c r="I167" s="479">
        <v>105271.62699999999</v>
      </c>
      <c r="J167" s="479">
        <v>184225.34719999999</v>
      </c>
      <c r="K167" s="479">
        <v>127758.88219999999</v>
      </c>
      <c r="L167" s="479">
        <v>223578.04389999999</v>
      </c>
      <c r="M167" s="479">
        <v>156295.75049999999</v>
      </c>
      <c r="N167" s="479">
        <v>273517.56349999999</v>
      </c>
      <c r="O167" s="479">
        <v>185411.69270000001</v>
      </c>
      <c r="P167" s="479">
        <v>324470.46220000001</v>
      </c>
      <c r="Q167" s="479">
        <v>204287.29190000001</v>
      </c>
      <c r="R167" s="479">
        <v>357502.76069999998</v>
      </c>
      <c r="S167" s="479">
        <v>221847.76949999999</v>
      </c>
      <c r="T167" s="479">
        <v>388233.59669999999</v>
      </c>
    </row>
    <row r="168" spans="1:20">
      <c r="A168" s="478">
        <v>10</v>
      </c>
      <c r="B168" s="478" t="s">
        <v>1004</v>
      </c>
      <c r="C168" s="478"/>
      <c r="D168" s="478" t="s">
        <v>575</v>
      </c>
      <c r="E168" s="478" t="s">
        <v>847</v>
      </c>
      <c r="F168" s="478" t="s">
        <v>714</v>
      </c>
      <c r="G168" s="479">
        <v>71507.584300000002</v>
      </c>
      <c r="H168" s="479">
        <v>125138.27250000001</v>
      </c>
      <c r="I168" s="479">
        <v>97258.403300000005</v>
      </c>
      <c r="J168" s="479">
        <v>170202.20569999999</v>
      </c>
      <c r="K168" s="479">
        <v>122913.73179999999</v>
      </c>
      <c r="L168" s="479">
        <v>215099.0306</v>
      </c>
      <c r="M168" s="479">
        <v>161725.1917</v>
      </c>
      <c r="N168" s="479">
        <v>283019.08549999999</v>
      </c>
      <c r="O168" s="479">
        <v>200131.69209999999</v>
      </c>
      <c r="P168" s="479">
        <v>350230.46120000002</v>
      </c>
      <c r="Q168" s="479">
        <v>225286.07079999999</v>
      </c>
      <c r="R168" s="479">
        <v>394250.6238</v>
      </c>
      <c r="S168" s="479">
        <v>250080.48540000001</v>
      </c>
      <c r="T168" s="479">
        <v>437640.84940000001</v>
      </c>
    </row>
    <row r="169" spans="1:20">
      <c r="A169" s="478">
        <v>10</v>
      </c>
      <c r="B169" s="478" t="s">
        <v>1004</v>
      </c>
      <c r="C169" s="478"/>
      <c r="D169" s="478" t="s">
        <v>575</v>
      </c>
      <c r="E169" s="478" t="s">
        <v>847</v>
      </c>
      <c r="F169" s="478" t="s">
        <v>521</v>
      </c>
      <c r="G169" s="479">
        <v>80356.201400000005</v>
      </c>
      <c r="H169" s="479">
        <v>128569.9241</v>
      </c>
      <c r="I169" s="479">
        <v>112498.68180000001</v>
      </c>
      <c r="J169" s="479">
        <v>179997.89369999999</v>
      </c>
      <c r="K169" s="479">
        <v>144641.1624</v>
      </c>
      <c r="L169" s="479">
        <v>231425.8633</v>
      </c>
      <c r="M169" s="479">
        <v>192854.88320000001</v>
      </c>
      <c r="N169" s="479">
        <v>308567.81770000001</v>
      </c>
      <c r="O169" s="479">
        <v>241068.60399999999</v>
      </c>
      <c r="P169" s="479">
        <v>385709.7721</v>
      </c>
      <c r="Q169" s="479">
        <v>273211.0845</v>
      </c>
      <c r="R169" s="479">
        <v>437137.74170000001</v>
      </c>
      <c r="S169" s="479">
        <v>305353.565</v>
      </c>
      <c r="T169" s="479">
        <v>488565.71130000002</v>
      </c>
    </row>
    <row r="170" spans="1:20">
      <c r="A170" s="478">
        <v>10</v>
      </c>
      <c r="B170" s="478" t="s">
        <v>1004</v>
      </c>
      <c r="C170" s="478"/>
      <c r="D170" s="478" t="s">
        <v>599</v>
      </c>
      <c r="E170" s="478" t="s">
        <v>653</v>
      </c>
      <c r="F170" s="478" t="s">
        <v>617</v>
      </c>
      <c r="G170" s="479">
        <v>101787.2234</v>
      </c>
      <c r="H170" s="479">
        <v>178127.641</v>
      </c>
      <c r="I170" s="479">
        <v>131689.37299999999</v>
      </c>
      <c r="J170" s="479">
        <v>230456.40289999999</v>
      </c>
      <c r="K170" s="479">
        <v>157560.19039999999</v>
      </c>
      <c r="L170" s="479">
        <v>275730.33319999999</v>
      </c>
      <c r="M170" s="479">
        <v>187851.54440000001</v>
      </c>
      <c r="N170" s="479">
        <v>328740.20260000002</v>
      </c>
      <c r="O170" s="479">
        <v>221343.84160000001</v>
      </c>
      <c r="P170" s="479">
        <v>387351.72289999999</v>
      </c>
      <c r="Q170" s="479">
        <v>242642.01680000001</v>
      </c>
      <c r="R170" s="479">
        <v>424623.5294</v>
      </c>
      <c r="S170" s="479">
        <v>262644.55839999998</v>
      </c>
      <c r="T170" s="479">
        <v>459627.97710000002</v>
      </c>
    </row>
    <row r="171" spans="1:20">
      <c r="A171" s="478">
        <v>10</v>
      </c>
      <c r="B171" s="478" t="s">
        <v>1004</v>
      </c>
      <c r="C171" s="478"/>
      <c r="D171" s="478" t="s">
        <v>599</v>
      </c>
      <c r="E171" s="478" t="s">
        <v>653</v>
      </c>
      <c r="F171" s="478" t="s">
        <v>667</v>
      </c>
      <c r="G171" s="479">
        <v>87550.409499999994</v>
      </c>
      <c r="H171" s="479">
        <v>153213.21669999999</v>
      </c>
      <c r="I171" s="479">
        <v>114331.1545</v>
      </c>
      <c r="J171" s="479">
        <v>200079.5203</v>
      </c>
      <c r="K171" s="479">
        <v>138551.0361</v>
      </c>
      <c r="L171" s="479">
        <v>242464.3132</v>
      </c>
      <c r="M171" s="479">
        <v>169126.2009</v>
      </c>
      <c r="N171" s="479">
        <v>295970.85159999999</v>
      </c>
      <c r="O171" s="479">
        <v>200424.36300000001</v>
      </c>
      <c r="P171" s="479">
        <v>350742.63520000002</v>
      </c>
      <c r="Q171" s="479">
        <v>220698.86550000001</v>
      </c>
      <c r="R171" s="479">
        <v>386223.01459999999</v>
      </c>
      <c r="S171" s="479">
        <v>239511.9209</v>
      </c>
      <c r="T171" s="479">
        <v>419145.86170000001</v>
      </c>
    </row>
    <row r="172" spans="1:20">
      <c r="A172" s="478">
        <v>10</v>
      </c>
      <c r="B172" s="478" t="s">
        <v>1004</v>
      </c>
      <c r="C172" s="478"/>
      <c r="D172" s="478" t="s">
        <v>599</v>
      </c>
      <c r="E172" s="478" t="s">
        <v>653</v>
      </c>
      <c r="F172" s="478" t="s">
        <v>714</v>
      </c>
      <c r="G172" s="479">
        <v>78297.321599999996</v>
      </c>
      <c r="H172" s="479">
        <v>137020.31280000001</v>
      </c>
      <c r="I172" s="479">
        <v>106683.02439999999</v>
      </c>
      <c r="J172" s="479">
        <v>186695.29269999999</v>
      </c>
      <c r="K172" s="479">
        <v>134970.5246</v>
      </c>
      <c r="L172" s="479">
        <v>236198.41800000001</v>
      </c>
      <c r="M172" s="479">
        <v>177739.57139999999</v>
      </c>
      <c r="N172" s="479">
        <v>311044.2499</v>
      </c>
      <c r="O172" s="479">
        <v>220092.15659999999</v>
      </c>
      <c r="P172" s="479">
        <v>385161.27419999999</v>
      </c>
      <c r="Q172" s="479">
        <v>247864.4785</v>
      </c>
      <c r="R172" s="479">
        <v>433762.83740000002</v>
      </c>
      <c r="S172" s="479">
        <v>275266.61239999998</v>
      </c>
      <c r="T172" s="479">
        <v>481716.57160000002</v>
      </c>
    </row>
    <row r="173" spans="1:20">
      <c r="A173" s="478">
        <v>10</v>
      </c>
      <c r="B173" s="478" t="s">
        <v>1004</v>
      </c>
      <c r="C173" s="478"/>
      <c r="D173" s="478" t="s">
        <v>599</v>
      </c>
      <c r="E173" s="478" t="s">
        <v>653</v>
      </c>
      <c r="F173" s="478" t="s">
        <v>521</v>
      </c>
      <c r="G173" s="479">
        <v>86768.699299999993</v>
      </c>
      <c r="H173" s="479">
        <v>138829.9209</v>
      </c>
      <c r="I173" s="479">
        <v>121476.179</v>
      </c>
      <c r="J173" s="479">
        <v>194361.88920000001</v>
      </c>
      <c r="K173" s="479">
        <v>156183.6586</v>
      </c>
      <c r="L173" s="479">
        <v>249893.85759999999</v>
      </c>
      <c r="M173" s="479">
        <v>208244.87830000001</v>
      </c>
      <c r="N173" s="479">
        <v>333191.8101</v>
      </c>
      <c r="O173" s="479">
        <v>260306.09770000001</v>
      </c>
      <c r="P173" s="479">
        <v>416489.76260000002</v>
      </c>
      <c r="Q173" s="479">
        <v>295013.57740000001</v>
      </c>
      <c r="R173" s="479">
        <v>472021.73090000002</v>
      </c>
      <c r="S173" s="479">
        <v>329721.05719999998</v>
      </c>
      <c r="T173" s="479">
        <v>527553.69940000004</v>
      </c>
    </row>
    <row r="174" spans="1:20">
      <c r="A174" s="478">
        <v>10</v>
      </c>
      <c r="B174" s="478" t="s">
        <v>1004</v>
      </c>
      <c r="C174" s="478"/>
      <c r="D174" s="478" t="s">
        <v>599</v>
      </c>
      <c r="E174" s="478" t="s">
        <v>702</v>
      </c>
      <c r="F174" s="478" t="s">
        <v>617</v>
      </c>
      <c r="G174" s="479">
        <v>99489.924499999994</v>
      </c>
      <c r="H174" s="479">
        <v>174107.36799999999</v>
      </c>
      <c r="I174" s="479">
        <v>128677.94190000001</v>
      </c>
      <c r="J174" s="479">
        <v>225186.3983</v>
      </c>
      <c r="K174" s="479">
        <v>153930.38709999999</v>
      </c>
      <c r="L174" s="479">
        <v>269378.17749999999</v>
      </c>
      <c r="M174" s="479">
        <v>183483.27849999999</v>
      </c>
      <c r="N174" s="479">
        <v>321095.73729999998</v>
      </c>
      <c r="O174" s="479">
        <v>216158.46280000001</v>
      </c>
      <c r="P174" s="479">
        <v>378277.30979999999</v>
      </c>
      <c r="Q174" s="479">
        <v>236937.2879</v>
      </c>
      <c r="R174" s="479">
        <v>414640.2537</v>
      </c>
      <c r="S174" s="479">
        <v>256436.71599999999</v>
      </c>
      <c r="T174" s="479">
        <v>448764.25290000002</v>
      </c>
    </row>
    <row r="175" spans="1:20">
      <c r="A175" s="478">
        <v>10</v>
      </c>
      <c r="B175" s="478" t="s">
        <v>1004</v>
      </c>
      <c r="C175" s="478"/>
      <c r="D175" s="478" t="s">
        <v>599</v>
      </c>
      <c r="E175" s="478" t="s">
        <v>702</v>
      </c>
      <c r="F175" s="478" t="s">
        <v>667</v>
      </c>
      <c r="G175" s="479">
        <v>85757.068199999994</v>
      </c>
      <c r="H175" s="479">
        <v>150074.8694</v>
      </c>
      <c r="I175" s="479">
        <v>111934.17290000001</v>
      </c>
      <c r="J175" s="479">
        <v>195884.8026</v>
      </c>
      <c r="K175" s="479">
        <v>135594.1226</v>
      </c>
      <c r="L175" s="479">
        <v>237289.71460000001</v>
      </c>
      <c r="M175" s="479">
        <v>165420.77840000001</v>
      </c>
      <c r="N175" s="479">
        <v>289486.36219999997</v>
      </c>
      <c r="O175" s="479">
        <v>195979.49590000001</v>
      </c>
      <c r="P175" s="479">
        <v>342964.11780000001</v>
      </c>
      <c r="Q175" s="479">
        <v>215770.88449999999</v>
      </c>
      <c r="R175" s="479">
        <v>377599.04790000001</v>
      </c>
      <c r="S175" s="479">
        <v>234122.93229999999</v>
      </c>
      <c r="T175" s="479">
        <v>409715.13140000001</v>
      </c>
    </row>
    <row r="176" spans="1:20">
      <c r="A176" s="478">
        <v>10</v>
      </c>
      <c r="B176" s="478" t="s">
        <v>1004</v>
      </c>
      <c r="C176" s="478"/>
      <c r="D176" s="478" t="s">
        <v>599</v>
      </c>
      <c r="E176" s="478" t="s">
        <v>702</v>
      </c>
      <c r="F176" s="478" t="s">
        <v>714</v>
      </c>
      <c r="G176" s="479">
        <v>76819.503400000001</v>
      </c>
      <c r="H176" s="479">
        <v>134434.13089999999</v>
      </c>
      <c r="I176" s="479">
        <v>104717.90979999999</v>
      </c>
      <c r="J176" s="479">
        <v>183256.34220000001</v>
      </c>
      <c r="K176" s="479">
        <v>132521.58979999999</v>
      </c>
      <c r="L176" s="479">
        <v>231912.78210000001</v>
      </c>
      <c r="M176" s="479">
        <v>174552.94880000001</v>
      </c>
      <c r="N176" s="479">
        <v>305467.6605</v>
      </c>
      <c r="O176" s="479">
        <v>216182.58850000001</v>
      </c>
      <c r="P176" s="479">
        <v>378319.52980000002</v>
      </c>
      <c r="Q176" s="479">
        <v>243489.3265</v>
      </c>
      <c r="R176" s="479">
        <v>426106.32140000002</v>
      </c>
      <c r="S176" s="479">
        <v>270438.98050000001</v>
      </c>
      <c r="T176" s="479">
        <v>473268.21590000001</v>
      </c>
    </row>
    <row r="177" spans="1:20">
      <c r="A177" s="478">
        <v>10</v>
      </c>
      <c r="B177" s="478" t="s">
        <v>1004</v>
      </c>
      <c r="C177" s="478"/>
      <c r="D177" s="478" t="s">
        <v>599</v>
      </c>
      <c r="E177" s="478" t="s">
        <v>702</v>
      </c>
      <c r="F177" s="478" t="s">
        <v>521</v>
      </c>
      <c r="G177" s="479">
        <v>84820.119699999996</v>
      </c>
      <c r="H177" s="479">
        <v>135712.19349999999</v>
      </c>
      <c r="I177" s="479">
        <v>118748.1675</v>
      </c>
      <c r="J177" s="479">
        <v>189997.07089999999</v>
      </c>
      <c r="K177" s="479">
        <v>152676.21539999999</v>
      </c>
      <c r="L177" s="479">
        <v>244281.94829999999</v>
      </c>
      <c r="M177" s="479">
        <v>203568.28719999999</v>
      </c>
      <c r="N177" s="479">
        <v>325709.26449999999</v>
      </c>
      <c r="O177" s="479">
        <v>254460.359</v>
      </c>
      <c r="P177" s="479">
        <v>407136.58049999998</v>
      </c>
      <c r="Q177" s="479">
        <v>288388.4069</v>
      </c>
      <c r="R177" s="479">
        <v>461421.45789999998</v>
      </c>
      <c r="S177" s="479">
        <v>322316.4547</v>
      </c>
      <c r="T177" s="479">
        <v>515706.33529999998</v>
      </c>
    </row>
    <row r="178" spans="1:20">
      <c r="A178" s="478">
        <v>10</v>
      </c>
      <c r="B178" s="478" t="s">
        <v>1004</v>
      </c>
      <c r="C178" s="478"/>
      <c r="D178" s="478" t="s">
        <v>599</v>
      </c>
      <c r="E178" s="478" t="s">
        <v>748</v>
      </c>
      <c r="F178" s="478" t="s">
        <v>617</v>
      </c>
      <c r="G178" s="479">
        <v>97192.620299999995</v>
      </c>
      <c r="H178" s="479">
        <v>170087.08559999999</v>
      </c>
      <c r="I178" s="479">
        <v>125666.5036</v>
      </c>
      <c r="J178" s="479">
        <v>219916.38140000001</v>
      </c>
      <c r="K178" s="479">
        <v>150300.57519999999</v>
      </c>
      <c r="L178" s="479">
        <v>263026.00679999997</v>
      </c>
      <c r="M178" s="479">
        <v>179115.00210000001</v>
      </c>
      <c r="N178" s="479">
        <v>313451.2537</v>
      </c>
      <c r="O178" s="479">
        <v>210973.07139999999</v>
      </c>
      <c r="P178" s="479">
        <v>369202.875</v>
      </c>
      <c r="Q178" s="479">
        <v>231232.5453</v>
      </c>
      <c r="R178" s="479">
        <v>404656.95429999998</v>
      </c>
      <c r="S178" s="479">
        <v>250228.85870000001</v>
      </c>
      <c r="T178" s="479">
        <v>437900.50270000001</v>
      </c>
    </row>
    <row r="179" spans="1:20">
      <c r="A179" s="478">
        <v>10</v>
      </c>
      <c r="B179" s="478" t="s">
        <v>1004</v>
      </c>
      <c r="C179" s="478"/>
      <c r="D179" s="478" t="s">
        <v>599</v>
      </c>
      <c r="E179" s="478" t="s">
        <v>748</v>
      </c>
      <c r="F179" s="478" t="s">
        <v>667</v>
      </c>
      <c r="G179" s="479">
        <v>83963.723100000003</v>
      </c>
      <c r="H179" s="479">
        <v>146936.5154</v>
      </c>
      <c r="I179" s="479">
        <v>109537.1862</v>
      </c>
      <c r="J179" s="479">
        <v>191690.07579999999</v>
      </c>
      <c r="K179" s="479">
        <v>132637.20250000001</v>
      </c>
      <c r="L179" s="479">
        <v>232115.10449999999</v>
      </c>
      <c r="M179" s="479">
        <v>161715.3474</v>
      </c>
      <c r="N179" s="479">
        <v>283001.85800000001</v>
      </c>
      <c r="O179" s="479">
        <v>191534.61859999999</v>
      </c>
      <c r="P179" s="479">
        <v>335185.58250000002</v>
      </c>
      <c r="Q179" s="479">
        <v>210842.89230000001</v>
      </c>
      <c r="R179" s="479">
        <v>368975.06140000001</v>
      </c>
      <c r="S179" s="479">
        <v>228733.93109999999</v>
      </c>
      <c r="T179" s="479">
        <v>400284.37929999997</v>
      </c>
    </row>
    <row r="180" spans="1:20">
      <c r="A180" s="478">
        <v>10</v>
      </c>
      <c r="B180" s="478" t="s">
        <v>1004</v>
      </c>
      <c r="C180" s="478"/>
      <c r="D180" s="478" t="s">
        <v>599</v>
      </c>
      <c r="E180" s="478" t="s">
        <v>748</v>
      </c>
      <c r="F180" s="478" t="s">
        <v>714</v>
      </c>
      <c r="G180" s="479">
        <v>75341.682199999996</v>
      </c>
      <c r="H180" s="479">
        <v>131847.94390000001</v>
      </c>
      <c r="I180" s="479">
        <v>102752.7914</v>
      </c>
      <c r="J180" s="479">
        <v>179817.38500000001</v>
      </c>
      <c r="K180" s="479">
        <v>130072.65029999999</v>
      </c>
      <c r="L180" s="479">
        <v>227627.13810000001</v>
      </c>
      <c r="M180" s="479">
        <v>171366.3204</v>
      </c>
      <c r="N180" s="479">
        <v>299891.06089999998</v>
      </c>
      <c r="O180" s="479">
        <v>212273.01319999999</v>
      </c>
      <c r="P180" s="479">
        <v>371477.77299999999</v>
      </c>
      <c r="Q180" s="479">
        <v>239114.1666</v>
      </c>
      <c r="R180" s="479">
        <v>418449.79149999999</v>
      </c>
      <c r="S180" s="479">
        <v>265611.34000000003</v>
      </c>
      <c r="T180" s="479">
        <v>464819.84509999998</v>
      </c>
    </row>
    <row r="181" spans="1:20">
      <c r="A181" s="478">
        <v>10</v>
      </c>
      <c r="B181" s="478" t="s">
        <v>1004</v>
      </c>
      <c r="C181" s="478"/>
      <c r="D181" s="478" t="s">
        <v>599</v>
      </c>
      <c r="E181" s="478" t="s">
        <v>748</v>
      </c>
      <c r="F181" s="478" t="s">
        <v>521</v>
      </c>
      <c r="G181" s="479">
        <v>82871.535600000003</v>
      </c>
      <c r="H181" s="479">
        <v>132594.459</v>
      </c>
      <c r="I181" s="479">
        <v>116020.1498</v>
      </c>
      <c r="J181" s="479">
        <v>185632.24249999999</v>
      </c>
      <c r="K181" s="479">
        <v>149168.7641</v>
      </c>
      <c r="L181" s="479">
        <v>238670.02609999999</v>
      </c>
      <c r="M181" s="479">
        <v>198891.68539999999</v>
      </c>
      <c r="N181" s="479">
        <v>318226.70140000002</v>
      </c>
      <c r="O181" s="479">
        <v>248614.60680000001</v>
      </c>
      <c r="P181" s="479">
        <v>397783.37670000002</v>
      </c>
      <c r="Q181" s="479">
        <v>281763.22090000001</v>
      </c>
      <c r="R181" s="479">
        <v>450821.16029999999</v>
      </c>
      <c r="S181" s="479">
        <v>314911.83529999998</v>
      </c>
      <c r="T181" s="479">
        <v>503858.94390000001</v>
      </c>
    </row>
    <row r="182" spans="1:20">
      <c r="A182" s="478">
        <v>10</v>
      </c>
      <c r="B182" s="478" t="s">
        <v>1004</v>
      </c>
      <c r="C182" s="478"/>
      <c r="D182" s="478" t="s">
        <v>599</v>
      </c>
      <c r="E182" s="478" t="s">
        <v>790</v>
      </c>
      <c r="F182" s="478" t="s">
        <v>617</v>
      </c>
      <c r="G182" s="479">
        <v>98028.249200000006</v>
      </c>
      <c r="H182" s="479">
        <v>171549.43609999999</v>
      </c>
      <c r="I182" s="479">
        <v>126803.7294</v>
      </c>
      <c r="J182" s="479">
        <v>221906.5264</v>
      </c>
      <c r="K182" s="479">
        <v>151699.47690000001</v>
      </c>
      <c r="L182" s="479">
        <v>265474.0845</v>
      </c>
      <c r="M182" s="479">
        <v>180840.92</v>
      </c>
      <c r="N182" s="479">
        <v>316471.60989999998</v>
      </c>
      <c r="O182" s="479">
        <v>213061.44190000001</v>
      </c>
      <c r="P182" s="479">
        <v>372857.5233</v>
      </c>
      <c r="Q182" s="479">
        <v>233551.0288</v>
      </c>
      <c r="R182" s="479">
        <v>408714.3003</v>
      </c>
      <c r="S182" s="479">
        <v>252785.4106</v>
      </c>
      <c r="T182" s="479">
        <v>442374.46850000002</v>
      </c>
    </row>
    <row r="183" spans="1:20">
      <c r="A183" s="478">
        <v>10</v>
      </c>
      <c r="B183" s="478" t="s">
        <v>1004</v>
      </c>
      <c r="C183" s="478"/>
      <c r="D183" s="478" t="s">
        <v>599</v>
      </c>
      <c r="E183" s="478" t="s">
        <v>790</v>
      </c>
      <c r="F183" s="478" t="s">
        <v>667</v>
      </c>
      <c r="G183" s="479">
        <v>84421.382199999993</v>
      </c>
      <c r="H183" s="479">
        <v>147737.41889999999</v>
      </c>
      <c r="I183" s="479">
        <v>110213.57279999999</v>
      </c>
      <c r="J183" s="479">
        <v>192873.7524</v>
      </c>
      <c r="K183" s="479">
        <v>133531.43479999999</v>
      </c>
      <c r="L183" s="479">
        <v>233680.01089999999</v>
      </c>
      <c r="M183" s="479">
        <v>162944.13070000001</v>
      </c>
      <c r="N183" s="479">
        <v>285152.22879999998</v>
      </c>
      <c r="O183" s="479">
        <v>193067.603</v>
      </c>
      <c r="P183" s="479">
        <v>337868.30530000001</v>
      </c>
      <c r="Q183" s="479">
        <v>212578.8124</v>
      </c>
      <c r="R183" s="479">
        <v>372012.92170000001</v>
      </c>
      <c r="S183" s="479">
        <v>230676.34030000001</v>
      </c>
      <c r="T183" s="479">
        <v>403683.5955</v>
      </c>
    </row>
    <row r="184" spans="1:20">
      <c r="A184" s="478">
        <v>10</v>
      </c>
      <c r="B184" s="478" t="s">
        <v>1004</v>
      </c>
      <c r="C184" s="478"/>
      <c r="D184" s="478" t="s">
        <v>599</v>
      </c>
      <c r="E184" s="478" t="s">
        <v>790</v>
      </c>
      <c r="F184" s="478" t="s">
        <v>714</v>
      </c>
      <c r="G184" s="479">
        <v>75570.866099999999</v>
      </c>
      <c r="H184" s="479">
        <v>132249.01560000001</v>
      </c>
      <c r="I184" s="479">
        <v>102995.77529999999</v>
      </c>
      <c r="J184" s="479">
        <v>180242.60680000001</v>
      </c>
      <c r="K184" s="479">
        <v>130326.82709999999</v>
      </c>
      <c r="L184" s="479">
        <v>228071.94750000001</v>
      </c>
      <c r="M184" s="479">
        <v>171646.25459999999</v>
      </c>
      <c r="N184" s="479">
        <v>300380.94569999998</v>
      </c>
      <c r="O184" s="479">
        <v>212567.6482</v>
      </c>
      <c r="P184" s="479">
        <v>371993.38439999998</v>
      </c>
      <c r="Q184" s="479">
        <v>239406.31719999999</v>
      </c>
      <c r="R184" s="479">
        <v>418961.0551</v>
      </c>
      <c r="S184" s="479">
        <v>265891.17810000002</v>
      </c>
      <c r="T184" s="479">
        <v>465309.56180000002</v>
      </c>
    </row>
    <row r="185" spans="1:20">
      <c r="A185" s="478">
        <v>10</v>
      </c>
      <c r="B185" s="478" t="s">
        <v>1004</v>
      </c>
      <c r="C185" s="478"/>
      <c r="D185" s="478" t="s">
        <v>599</v>
      </c>
      <c r="E185" s="478" t="s">
        <v>790</v>
      </c>
      <c r="F185" s="478" t="s">
        <v>521</v>
      </c>
      <c r="G185" s="479">
        <v>83569.920800000007</v>
      </c>
      <c r="H185" s="479">
        <v>133711.87530000001</v>
      </c>
      <c r="I185" s="479">
        <v>116997.88920000001</v>
      </c>
      <c r="J185" s="479">
        <v>187196.62539999999</v>
      </c>
      <c r="K185" s="479">
        <v>150425.85750000001</v>
      </c>
      <c r="L185" s="479">
        <v>240681.37549999999</v>
      </c>
      <c r="M185" s="479">
        <v>200567.80989999999</v>
      </c>
      <c r="N185" s="479">
        <v>320908.50069999998</v>
      </c>
      <c r="O185" s="479">
        <v>250709.76240000001</v>
      </c>
      <c r="P185" s="479">
        <v>401135.62579999998</v>
      </c>
      <c r="Q185" s="479">
        <v>284137.73070000001</v>
      </c>
      <c r="R185" s="479">
        <v>454620.37589999998</v>
      </c>
      <c r="S185" s="479">
        <v>317565.69900000002</v>
      </c>
      <c r="T185" s="479">
        <v>508105.12609999999</v>
      </c>
    </row>
    <row r="186" spans="1:20">
      <c r="A186" s="478">
        <v>10</v>
      </c>
      <c r="B186" s="478" t="s">
        <v>1004</v>
      </c>
      <c r="C186" s="478"/>
      <c r="D186" s="478" t="s">
        <v>599</v>
      </c>
      <c r="E186" s="478" t="s">
        <v>830</v>
      </c>
      <c r="F186" s="478" t="s">
        <v>617</v>
      </c>
      <c r="G186" s="479">
        <v>99430.4274</v>
      </c>
      <c r="H186" s="479">
        <v>174003.24789999999</v>
      </c>
      <c r="I186" s="479">
        <v>128629.83199999999</v>
      </c>
      <c r="J186" s="479">
        <v>225102.20600000001</v>
      </c>
      <c r="K186" s="479">
        <v>153892.5097</v>
      </c>
      <c r="L186" s="479">
        <v>269311.8921</v>
      </c>
      <c r="M186" s="479">
        <v>183467.99350000001</v>
      </c>
      <c r="N186" s="479">
        <v>321068.98859999998</v>
      </c>
      <c r="O186" s="479">
        <v>216168.6102</v>
      </c>
      <c r="P186" s="479">
        <v>378295.06790000002</v>
      </c>
      <c r="Q186" s="479">
        <v>236963.41510000001</v>
      </c>
      <c r="R186" s="479">
        <v>414685.97659999999</v>
      </c>
      <c r="S186" s="479">
        <v>256489.14449999999</v>
      </c>
      <c r="T186" s="479">
        <v>448856.00300000003</v>
      </c>
    </row>
    <row r="187" spans="1:20">
      <c r="A187" s="478">
        <v>10</v>
      </c>
      <c r="B187" s="478" t="s">
        <v>1004</v>
      </c>
      <c r="C187" s="478"/>
      <c r="D187" s="478" t="s">
        <v>599</v>
      </c>
      <c r="E187" s="478" t="s">
        <v>830</v>
      </c>
      <c r="F187" s="478" t="s">
        <v>667</v>
      </c>
      <c r="G187" s="479">
        <v>85571.581699999995</v>
      </c>
      <c r="H187" s="479">
        <v>149750.26800000001</v>
      </c>
      <c r="I187" s="479">
        <v>111732.4506</v>
      </c>
      <c r="J187" s="479">
        <v>195531.7887</v>
      </c>
      <c r="K187" s="479">
        <v>135388.02280000001</v>
      </c>
      <c r="L187" s="479">
        <v>236929.04</v>
      </c>
      <c r="M187" s="479">
        <v>165239.78260000001</v>
      </c>
      <c r="N187" s="479">
        <v>289169.61949999997</v>
      </c>
      <c r="O187" s="479">
        <v>195804.51550000001</v>
      </c>
      <c r="P187" s="479">
        <v>342657.902</v>
      </c>
      <c r="Q187" s="479">
        <v>215602.82490000001</v>
      </c>
      <c r="R187" s="479">
        <v>377304.94349999999</v>
      </c>
      <c r="S187" s="479">
        <v>233970.64739999999</v>
      </c>
      <c r="T187" s="479">
        <v>409448.63299999997</v>
      </c>
    </row>
    <row r="188" spans="1:20">
      <c r="A188" s="478">
        <v>10</v>
      </c>
      <c r="B188" s="478" t="s">
        <v>1004</v>
      </c>
      <c r="C188" s="478"/>
      <c r="D188" s="478" t="s">
        <v>599</v>
      </c>
      <c r="E188" s="478" t="s">
        <v>830</v>
      </c>
      <c r="F188" s="478" t="s">
        <v>714</v>
      </c>
      <c r="G188" s="479">
        <v>76560.970199999996</v>
      </c>
      <c r="H188" s="479">
        <v>133981.698</v>
      </c>
      <c r="I188" s="479">
        <v>104330.00569999999</v>
      </c>
      <c r="J188" s="479">
        <v>182577.51</v>
      </c>
      <c r="K188" s="479">
        <v>132003.44570000001</v>
      </c>
      <c r="L188" s="479">
        <v>231006.02979999999</v>
      </c>
      <c r="M188" s="479">
        <v>173842.43410000001</v>
      </c>
      <c r="N188" s="479">
        <v>304224.2597</v>
      </c>
      <c r="O188" s="479">
        <v>215276.01749999999</v>
      </c>
      <c r="P188" s="479">
        <v>376733.0307</v>
      </c>
      <c r="Q188" s="479">
        <v>242447.9564</v>
      </c>
      <c r="R188" s="479">
        <v>424283.92379999999</v>
      </c>
      <c r="S188" s="479">
        <v>269259.53539999999</v>
      </c>
      <c r="T188" s="479">
        <v>471204.18680000002</v>
      </c>
    </row>
    <row r="189" spans="1:20">
      <c r="A189" s="478">
        <v>10</v>
      </c>
      <c r="B189" s="478" t="s">
        <v>1004</v>
      </c>
      <c r="C189" s="478"/>
      <c r="D189" s="478" t="s">
        <v>599</v>
      </c>
      <c r="E189" s="478" t="s">
        <v>830</v>
      </c>
      <c r="F189" s="478" t="s">
        <v>521</v>
      </c>
      <c r="G189" s="479">
        <v>84762.225999999995</v>
      </c>
      <c r="H189" s="479">
        <v>135619.5637</v>
      </c>
      <c r="I189" s="479">
        <v>118667.1164</v>
      </c>
      <c r="J189" s="479">
        <v>189867.3891</v>
      </c>
      <c r="K189" s="479">
        <v>152572.00690000001</v>
      </c>
      <c r="L189" s="479">
        <v>244115.21460000001</v>
      </c>
      <c r="M189" s="479">
        <v>203429.34239999999</v>
      </c>
      <c r="N189" s="479">
        <v>325486.95280000003</v>
      </c>
      <c r="O189" s="479">
        <v>254286.67800000001</v>
      </c>
      <c r="P189" s="479">
        <v>406858.69089999999</v>
      </c>
      <c r="Q189" s="479">
        <v>288191.56839999999</v>
      </c>
      <c r="R189" s="479">
        <v>461106.51630000002</v>
      </c>
      <c r="S189" s="479">
        <v>322096.45880000002</v>
      </c>
      <c r="T189" s="479">
        <v>515354.34179999999</v>
      </c>
    </row>
    <row r="190" spans="1:20">
      <c r="A190" s="478">
        <v>10</v>
      </c>
      <c r="B190" s="478" t="s">
        <v>1004</v>
      </c>
      <c r="C190" s="478"/>
      <c r="D190" s="478" t="s">
        <v>599</v>
      </c>
      <c r="E190" s="478" t="s">
        <v>774</v>
      </c>
      <c r="F190" s="478" t="s">
        <v>617</v>
      </c>
      <c r="G190" s="479">
        <v>100892.1027</v>
      </c>
      <c r="H190" s="479">
        <v>176561.17980000001</v>
      </c>
      <c r="I190" s="479">
        <v>130504.04459999999</v>
      </c>
      <c r="J190" s="479">
        <v>228382.07800000001</v>
      </c>
      <c r="K190" s="479">
        <v>156123.42000000001</v>
      </c>
      <c r="L190" s="479">
        <v>273215.98499999999</v>
      </c>
      <c r="M190" s="479">
        <v>186110.35200000001</v>
      </c>
      <c r="N190" s="479">
        <v>325693.11599999998</v>
      </c>
      <c r="O190" s="479">
        <v>219265.63099999999</v>
      </c>
      <c r="P190" s="479">
        <v>383714.85440000001</v>
      </c>
      <c r="Q190" s="479">
        <v>240349.67430000001</v>
      </c>
      <c r="R190" s="479">
        <v>420611.93</v>
      </c>
      <c r="S190" s="479">
        <v>260140.45</v>
      </c>
      <c r="T190" s="479">
        <v>455245.78749999998</v>
      </c>
    </row>
    <row r="191" spans="1:20">
      <c r="A191" s="478">
        <v>10</v>
      </c>
      <c r="B191" s="478" t="s">
        <v>1004</v>
      </c>
      <c r="C191" s="478"/>
      <c r="D191" s="478" t="s">
        <v>599</v>
      </c>
      <c r="E191" s="478" t="s">
        <v>774</v>
      </c>
      <c r="F191" s="478" t="s">
        <v>667</v>
      </c>
      <c r="G191" s="479">
        <v>86907.267600000006</v>
      </c>
      <c r="H191" s="479">
        <v>152087.71840000001</v>
      </c>
      <c r="I191" s="479">
        <v>113453.0508</v>
      </c>
      <c r="J191" s="479">
        <v>198542.8389</v>
      </c>
      <c r="K191" s="479">
        <v>137450.71059999999</v>
      </c>
      <c r="L191" s="479">
        <v>240538.74359999999</v>
      </c>
      <c r="M191" s="479">
        <v>167716.4302</v>
      </c>
      <c r="N191" s="479">
        <v>293503.75280000002</v>
      </c>
      <c r="O191" s="479">
        <v>198716.40839999999</v>
      </c>
      <c r="P191" s="479">
        <v>347753.71460000001</v>
      </c>
      <c r="Q191" s="479">
        <v>218794.897</v>
      </c>
      <c r="R191" s="479">
        <v>382891.06969999999</v>
      </c>
      <c r="S191" s="479">
        <v>237417.23939999999</v>
      </c>
      <c r="T191" s="479">
        <v>415480.16899999999</v>
      </c>
    </row>
    <row r="192" spans="1:20">
      <c r="A192" s="478">
        <v>10</v>
      </c>
      <c r="B192" s="478" t="s">
        <v>1004</v>
      </c>
      <c r="C192" s="478"/>
      <c r="D192" s="478" t="s">
        <v>599</v>
      </c>
      <c r="E192" s="478" t="s">
        <v>774</v>
      </c>
      <c r="F192" s="478" t="s">
        <v>714</v>
      </c>
      <c r="G192" s="479">
        <v>77809.607600000003</v>
      </c>
      <c r="H192" s="479">
        <v>136166.81330000001</v>
      </c>
      <c r="I192" s="479">
        <v>106052.14019999999</v>
      </c>
      <c r="J192" s="479">
        <v>185591.24540000001</v>
      </c>
      <c r="K192" s="479">
        <v>134198.2083</v>
      </c>
      <c r="L192" s="479">
        <v>234846.8645</v>
      </c>
      <c r="M192" s="479">
        <v>176749.12830000001</v>
      </c>
      <c r="N192" s="479">
        <v>309310.97440000001</v>
      </c>
      <c r="O192" s="479">
        <v>218890.9578</v>
      </c>
      <c r="P192" s="479">
        <v>383059.17609999998</v>
      </c>
      <c r="Q192" s="479">
        <v>246530.96580000001</v>
      </c>
      <c r="R192" s="479">
        <v>431429.19</v>
      </c>
      <c r="S192" s="479">
        <v>273807.33769999997</v>
      </c>
      <c r="T192" s="479">
        <v>479162.84090000001</v>
      </c>
    </row>
    <row r="193" spans="1:20">
      <c r="A193" s="478">
        <v>10</v>
      </c>
      <c r="B193" s="478" t="s">
        <v>1004</v>
      </c>
      <c r="C193" s="478"/>
      <c r="D193" s="478" t="s">
        <v>599</v>
      </c>
      <c r="E193" s="478" t="s">
        <v>774</v>
      </c>
      <c r="F193" s="478" t="s">
        <v>521</v>
      </c>
      <c r="G193" s="479">
        <v>86012.424899999998</v>
      </c>
      <c r="H193" s="479">
        <v>137619.88190000001</v>
      </c>
      <c r="I193" s="479">
        <v>120417.39479999999</v>
      </c>
      <c r="J193" s="479">
        <v>192667.8346</v>
      </c>
      <c r="K193" s="479">
        <v>154822.36480000001</v>
      </c>
      <c r="L193" s="479">
        <v>247715.7874</v>
      </c>
      <c r="M193" s="479">
        <v>206429.81969999999</v>
      </c>
      <c r="N193" s="479">
        <v>330287.71649999998</v>
      </c>
      <c r="O193" s="479">
        <v>258037.27470000001</v>
      </c>
      <c r="P193" s="479">
        <v>412859.64559999999</v>
      </c>
      <c r="Q193" s="479">
        <v>292442.24459999998</v>
      </c>
      <c r="R193" s="479">
        <v>467907.59830000001</v>
      </c>
      <c r="S193" s="479">
        <v>326847.2145</v>
      </c>
      <c r="T193" s="479">
        <v>522955.55109999998</v>
      </c>
    </row>
    <row r="194" spans="1:20">
      <c r="A194" s="478">
        <v>10</v>
      </c>
      <c r="B194" s="478" t="s">
        <v>1004</v>
      </c>
      <c r="C194" s="478"/>
      <c r="D194" s="478" t="s">
        <v>599</v>
      </c>
      <c r="E194" s="478" t="s">
        <v>895</v>
      </c>
      <c r="F194" s="478" t="s">
        <v>617</v>
      </c>
      <c r="G194" s="479">
        <v>99042.364199999996</v>
      </c>
      <c r="H194" s="479">
        <v>173324.13740000001</v>
      </c>
      <c r="I194" s="479">
        <v>128085.27770000001</v>
      </c>
      <c r="J194" s="479">
        <v>224149.2359</v>
      </c>
      <c r="K194" s="479">
        <v>153212.0019</v>
      </c>
      <c r="L194" s="479">
        <v>268121.00339999999</v>
      </c>
      <c r="M194" s="479">
        <v>182612.68229999999</v>
      </c>
      <c r="N194" s="479">
        <v>319572.19390000001</v>
      </c>
      <c r="O194" s="479">
        <v>215119.35750000001</v>
      </c>
      <c r="P194" s="479">
        <v>376458.87550000002</v>
      </c>
      <c r="Q194" s="479">
        <v>235791.11670000001</v>
      </c>
      <c r="R194" s="479">
        <v>412634.45409999997</v>
      </c>
      <c r="S194" s="479">
        <v>255184.6617</v>
      </c>
      <c r="T194" s="479">
        <v>446573.1581</v>
      </c>
    </row>
    <row r="195" spans="1:20">
      <c r="A195" s="478">
        <v>10</v>
      </c>
      <c r="B195" s="478" t="s">
        <v>1004</v>
      </c>
      <c r="C195" s="478"/>
      <c r="D195" s="478" t="s">
        <v>599</v>
      </c>
      <c r="E195" s="478" t="s">
        <v>895</v>
      </c>
      <c r="F195" s="478" t="s">
        <v>667</v>
      </c>
      <c r="G195" s="479">
        <v>85435.497300000003</v>
      </c>
      <c r="H195" s="479">
        <v>149512.12030000001</v>
      </c>
      <c r="I195" s="479">
        <v>111495.1211</v>
      </c>
      <c r="J195" s="479">
        <v>195116.46189999999</v>
      </c>
      <c r="K195" s="479">
        <v>135043.95989999999</v>
      </c>
      <c r="L195" s="479">
        <v>236326.92980000001</v>
      </c>
      <c r="M195" s="479">
        <v>164715.89300000001</v>
      </c>
      <c r="N195" s="479">
        <v>288252.81280000001</v>
      </c>
      <c r="O195" s="479">
        <v>195125.51860000001</v>
      </c>
      <c r="P195" s="479">
        <v>341469.65749999997</v>
      </c>
      <c r="Q195" s="479">
        <v>214818.90030000001</v>
      </c>
      <c r="R195" s="479">
        <v>375933.07549999998</v>
      </c>
      <c r="S195" s="479">
        <v>233075.59150000001</v>
      </c>
      <c r="T195" s="479">
        <v>407882.28509999998</v>
      </c>
    </row>
    <row r="196" spans="1:20">
      <c r="A196" s="478">
        <v>10</v>
      </c>
      <c r="B196" s="478" t="s">
        <v>1004</v>
      </c>
      <c r="C196" s="478"/>
      <c r="D196" s="478" t="s">
        <v>599</v>
      </c>
      <c r="E196" s="478" t="s">
        <v>895</v>
      </c>
      <c r="F196" s="478" t="s">
        <v>714</v>
      </c>
      <c r="G196" s="479">
        <v>76575.646299999993</v>
      </c>
      <c r="H196" s="479">
        <v>134007.3811</v>
      </c>
      <c r="I196" s="479">
        <v>104402.46769999999</v>
      </c>
      <c r="J196" s="479">
        <v>182704.31839999999</v>
      </c>
      <c r="K196" s="479">
        <v>132135.43160000001</v>
      </c>
      <c r="L196" s="479">
        <v>231237.00529999999</v>
      </c>
      <c r="M196" s="479">
        <v>174057.7273</v>
      </c>
      <c r="N196" s="479">
        <v>304601.02279999998</v>
      </c>
      <c r="O196" s="479">
        <v>215581.98910000001</v>
      </c>
      <c r="P196" s="479">
        <v>377268.48080000002</v>
      </c>
      <c r="Q196" s="479">
        <v>242822.57019999999</v>
      </c>
      <c r="R196" s="479">
        <v>424939.49770000001</v>
      </c>
      <c r="S196" s="479">
        <v>269709.3432</v>
      </c>
      <c r="T196" s="479">
        <v>471991.35060000001</v>
      </c>
    </row>
    <row r="197" spans="1:20">
      <c r="A197" s="478">
        <v>10</v>
      </c>
      <c r="B197" s="478" t="s">
        <v>1004</v>
      </c>
      <c r="C197" s="478"/>
      <c r="D197" s="478" t="s">
        <v>599</v>
      </c>
      <c r="E197" s="478" t="s">
        <v>895</v>
      </c>
      <c r="F197" s="478" t="s">
        <v>521</v>
      </c>
      <c r="G197" s="479">
        <v>84441.982499999998</v>
      </c>
      <c r="H197" s="479">
        <v>135107.1741</v>
      </c>
      <c r="I197" s="479">
        <v>118218.7755</v>
      </c>
      <c r="J197" s="479">
        <v>189150.0436</v>
      </c>
      <c r="K197" s="479">
        <v>151995.56849999999</v>
      </c>
      <c r="L197" s="479">
        <v>243192.91329999999</v>
      </c>
      <c r="M197" s="479">
        <v>202660.758</v>
      </c>
      <c r="N197" s="479">
        <v>324257.21769999998</v>
      </c>
      <c r="O197" s="479">
        <v>253325.94750000001</v>
      </c>
      <c r="P197" s="479">
        <v>405321.522</v>
      </c>
      <c r="Q197" s="479">
        <v>287102.74040000001</v>
      </c>
      <c r="R197" s="479">
        <v>459364.39159999997</v>
      </c>
      <c r="S197" s="479">
        <v>320879.53350000002</v>
      </c>
      <c r="T197" s="479">
        <v>513407.26120000001</v>
      </c>
    </row>
    <row r="198" spans="1:20">
      <c r="A198" s="478">
        <v>10</v>
      </c>
      <c r="B198" s="478" t="s">
        <v>1004</v>
      </c>
      <c r="C198" s="478"/>
      <c r="D198" s="478" t="s">
        <v>611</v>
      </c>
      <c r="E198" s="478" t="s">
        <v>663</v>
      </c>
      <c r="F198" s="478" t="s">
        <v>617</v>
      </c>
      <c r="G198" s="479">
        <v>108350.55929999999</v>
      </c>
      <c r="H198" s="479">
        <v>189613.47889999999</v>
      </c>
      <c r="I198" s="479">
        <v>140227.22899999999</v>
      </c>
      <c r="J198" s="479">
        <v>245397.65090000001</v>
      </c>
      <c r="K198" s="479">
        <v>167806.97820000001</v>
      </c>
      <c r="L198" s="479">
        <v>293662.212</v>
      </c>
      <c r="M198" s="479">
        <v>200116.32629999999</v>
      </c>
      <c r="N198" s="479">
        <v>350203.571</v>
      </c>
      <c r="O198" s="479">
        <v>235840.59049999999</v>
      </c>
      <c r="P198" s="479">
        <v>412721.03330000001</v>
      </c>
      <c r="Q198" s="479">
        <v>258557.79130000001</v>
      </c>
      <c r="R198" s="479">
        <v>452476.1347</v>
      </c>
      <c r="S198" s="479">
        <v>279911.18900000001</v>
      </c>
      <c r="T198" s="479">
        <v>489844.5808</v>
      </c>
    </row>
    <row r="199" spans="1:20">
      <c r="A199" s="478">
        <v>10</v>
      </c>
      <c r="B199" s="478" t="s">
        <v>1004</v>
      </c>
      <c r="C199" s="478"/>
      <c r="D199" s="478" t="s">
        <v>611</v>
      </c>
      <c r="E199" s="478" t="s">
        <v>663</v>
      </c>
      <c r="F199" s="478" t="s">
        <v>667</v>
      </c>
      <c r="G199" s="479">
        <v>92979.839600000007</v>
      </c>
      <c r="H199" s="479">
        <v>162714.71919999999</v>
      </c>
      <c r="I199" s="479">
        <v>121486.497</v>
      </c>
      <c r="J199" s="479">
        <v>212601.36970000001</v>
      </c>
      <c r="K199" s="479">
        <v>147283.82</v>
      </c>
      <c r="L199" s="479">
        <v>257746.68489999999</v>
      </c>
      <c r="M199" s="479">
        <v>179899.58319999999</v>
      </c>
      <c r="N199" s="479">
        <v>314824.27059999999</v>
      </c>
      <c r="O199" s="479">
        <v>213254.95800000001</v>
      </c>
      <c r="P199" s="479">
        <v>373196.1765</v>
      </c>
      <c r="Q199" s="479">
        <v>234866.9546</v>
      </c>
      <c r="R199" s="479">
        <v>411017.17060000001</v>
      </c>
      <c r="S199" s="479">
        <v>254936.12849999999</v>
      </c>
      <c r="T199" s="479">
        <v>446138.22489999997</v>
      </c>
    </row>
    <row r="200" spans="1:20">
      <c r="A200" s="478">
        <v>10</v>
      </c>
      <c r="B200" s="478" t="s">
        <v>1004</v>
      </c>
      <c r="C200" s="478"/>
      <c r="D200" s="478" t="s">
        <v>611</v>
      </c>
      <c r="E200" s="478" t="s">
        <v>663</v>
      </c>
      <c r="F200" s="478" t="s">
        <v>714</v>
      </c>
      <c r="G200" s="479">
        <v>83003.988400000002</v>
      </c>
      <c r="H200" s="479">
        <v>145256.9797</v>
      </c>
      <c r="I200" s="479">
        <v>113038.7381</v>
      </c>
      <c r="J200" s="479">
        <v>197817.7916</v>
      </c>
      <c r="K200" s="479">
        <v>142967.46359999999</v>
      </c>
      <c r="L200" s="479">
        <v>250193.06140000001</v>
      </c>
      <c r="M200" s="479">
        <v>188225.25279999999</v>
      </c>
      <c r="N200" s="479">
        <v>329394.1924</v>
      </c>
      <c r="O200" s="479">
        <v>233033.41089999999</v>
      </c>
      <c r="P200" s="479">
        <v>407808.46909999999</v>
      </c>
      <c r="Q200" s="479">
        <v>262405.92629999999</v>
      </c>
      <c r="R200" s="479">
        <v>459210.37089999998</v>
      </c>
      <c r="S200" s="479">
        <v>291378.7696</v>
      </c>
      <c r="T200" s="479">
        <v>509912.8468</v>
      </c>
    </row>
    <row r="201" spans="1:20">
      <c r="A201" s="478">
        <v>10</v>
      </c>
      <c r="B201" s="478" t="s">
        <v>1004</v>
      </c>
      <c r="C201" s="478"/>
      <c r="D201" s="478" t="s">
        <v>611</v>
      </c>
      <c r="E201" s="478" t="s">
        <v>663</v>
      </c>
      <c r="F201" s="478" t="s">
        <v>521</v>
      </c>
      <c r="G201" s="479">
        <v>92352.092699999994</v>
      </c>
      <c r="H201" s="479">
        <v>147763.3504</v>
      </c>
      <c r="I201" s="479">
        <v>129292.92969999999</v>
      </c>
      <c r="J201" s="479">
        <v>206868.6906</v>
      </c>
      <c r="K201" s="479">
        <v>166233.76680000001</v>
      </c>
      <c r="L201" s="479">
        <v>265974.03080000001</v>
      </c>
      <c r="M201" s="479">
        <v>221645.02239999999</v>
      </c>
      <c r="N201" s="479">
        <v>354632.04100000003</v>
      </c>
      <c r="O201" s="479">
        <v>277056.27799999999</v>
      </c>
      <c r="P201" s="479">
        <v>443290.05129999999</v>
      </c>
      <c r="Q201" s="479">
        <v>313997.11499999999</v>
      </c>
      <c r="R201" s="479">
        <v>502395.39130000002</v>
      </c>
      <c r="S201" s="479">
        <v>350937.95209999999</v>
      </c>
      <c r="T201" s="479">
        <v>561500.73160000006</v>
      </c>
    </row>
    <row r="202" spans="1:20">
      <c r="A202" s="478">
        <v>10</v>
      </c>
      <c r="B202" s="478" t="s">
        <v>1004</v>
      </c>
      <c r="C202" s="478"/>
      <c r="D202" s="478" t="s">
        <v>611</v>
      </c>
      <c r="E202" s="478" t="s">
        <v>710</v>
      </c>
      <c r="F202" s="478" t="s">
        <v>617</v>
      </c>
      <c r="G202" s="479">
        <v>106769.88959999999</v>
      </c>
      <c r="H202" s="479">
        <v>186847.30679999999</v>
      </c>
      <c r="I202" s="479">
        <v>138256.79680000001</v>
      </c>
      <c r="J202" s="479">
        <v>241949.39430000001</v>
      </c>
      <c r="K202" s="479">
        <v>165500.31330000001</v>
      </c>
      <c r="L202" s="479">
        <v>289625.54830000002</v>
      </c>
      <c r="M202" s="479">
        <v>197443.39790000001</v>
      </c>
      <c r="N202" s="479">
        <v>345525.94620000001</v>
      </c>
      <c r="O202" s="479">
        <v>232763.86470000001</v>
      </c>
      <c r="P202" s="479">
        <v>407336.76329999999</v>
      </c>
      <c r="Q202" s="479">
        <v>255223.7867</v>
      </c>
      <c r="R202" s="479">
        <v>446641.62680000003</v>
      </c>
      <c r="S202" s="479">
        <v>276364.74080000003</v>
      </c>
      <c r="T202" s="479">
        <v>483638.29639999999</v>
      </c>
    </row>
    <row r="203" spans="1:20">
      <c r="A203" s="478">
        <v>10</v>
      </c>
      <c r="B203" s="478" t="s">
        <v>1004</v>
      </c>
      <c r="C203" s="478"/>
      <c r="D203" s="478" t="s">
        <v>611</v>
      </c>
      <c r="E203" s="478" t="s">
        <v>710</v>
      </c>
      <c r="F203" s="478" t="s">
        <v>667</v>
      </c>
      <c r="G203" s="479">
        <v>91273.180399999997</v>
      </c>
      <c r="H203" s="479">
        <v>159728.06580000001</v>
      </c>
      <c r="I203" s="479">
        <v>119362.4523</v>
      </c>
      <c r="J203" s="479">
        <v>208884.29149999999</v>
      </c>
      <c r="K203" s="479">
        <v>144808.9326</v>
      </c>
      <c r="L203" s="479">
        <v>253415.63200000001</v>
      </c>
      <c r="M203" s="479">
        <v>177060.94390000001</v>
      </c>
      <c r="N203" s="479">
        <v>309856.652</v>
      </c>
      <c r="O203" s="479">
        <v>209993.10440000001</v>
      </c>
      <c r="P203" s="479">
        <v>367487.9326</v>
      </c>
      <c r="Q203" s="479">
        <v>231338.76319999999</v>
      </c>
      <c r="R203" s="479">
        <v>404842.83559999999</v>
      </c>
      <c r="S203" s="479">
        <v>251184.96679999999</v>
      </c>
      <c r="T203" s="479">
        <v>439573.69209999999</v>
      </c>
    </row>
    <row r="204" spans="1:20">
      <c r="A204" s="478">
        <v>10</v>
      </c>
      <c r="B204" s="478" t="s">
        <v>1004</v>
      </c>
      <c r="C204" s="478"/>
      <c r="D204" s="478" t="s">
        <v>611</v>
      </c>
      <c r="E204" s="478" t="s">
        <v>710</v>
      </c>
      <c r="F204" s="478" t="s">
        <v>714</v>
      </c>
      <c r="G204" s="479">
        <v>81238.284899999999</v>
      </c>
      <c r="H204" s="479">
        <v>142166.99859999999</v>
      </c>
      <c r="I204" s="479">
        <v>110540.79549999999</v>
      </c>
      <c r="J204" s="479">
        <v>193446.39199999999</v>
      </c>
      <c r="K204" s="479">
        <v>139736.41279999999</v>
      </c>
      <c r="L204" s="479">
        <v>244538.7225</v>
      </c>
      <c r="M204" s="479">
        <v>183897.52900000001</v>
      </c>
      <c r="N204" s="479">
        <v>321820.67580000003</v>
      </c>
      <c r="O204" s="479">
        <v>227605.32870000001</v>
      </c>
      <c r="P204" s="479">
        <v>398309.32520000002</v>
      </c>
      <c r="Q204" s="479">
        <v>256240.17679999999</v>
      </c>
      <c r="R204" s="479">
        <v>448420.30930000002</v>
      </c>
      <c r="S204" s="479">
        <v>284472.07689999999</v>
      </c>
      <c r="T204" s="479">
        <v>497826.13439999998</v>
      </c>
    </row>
    <row r="205" spans="1:20">
      <c r="A205" s="478">
        <v>10</v>
      </c>
      <c r="B205" s="478" t="s">
        <v>1004</v>
      </c>
      <c r="C205" s="478"/>
      <c r="D205" s="478" t="s">
        <v>611</v>
      </c>
      <c r="E205" s="478" t="s">
        <v>710</v>
      </c>
      <c r="F205" s="478" t="s">
        <v>521</v>
      </c>
      <c r="G205" s="479">
        <v>90986.106499999994</v>
      </c>
      <c r="H205" s="479">
        <v>145577.77249999999</v>
      </c>
      <c r="I205" s="479">
        <v>127380.549</v>
      </c>
      <c r="J205" s="479">
        <v>203808.88140000001</v>
      </c>
      <c r="K205" s="479">
        <v>163774.99160000001</v>
      </c>
      <c r="L205" s="479">
        <v>262039.99050000001</v>
      </c>
      <c r="M205" s="479">
        <v>218366.65539999999</v>
      </c>
      <c r="N205" s="479">
        <v>349386.65399999998</v>
      </c>
      <c r="O205" s="479">
        <v>272958.31939999998</v>
      </c>
      <c r="P205" s="479">
        <v>436733.3174</v>
      </c>
      <c r="Q205" s="479">
        <v>309352.76189999998</v>
      </c>
      <c r="R205" s="479">
        <v>494964.42629999999</v>
      </c>
      <c r="S205" s="479">
        <v>345747.20449999999</v>
      </c>
      <c r="T205" s="479">
        <v>553195.53540000005</v>
      </c>
    </row>
    <row r="206" spans="1:20">
      <c r="A206" s="478">
        <v>10</v>
      </c>
      <c r="B206" s="478" t="s">
        <v>1004</v>
      </c>
      <c r="C206" s="478"/>
      <c r="D206" s="478" t="s">
        <v>611</v>
      </c>
      <c r="E206" s="478" t="s">
        <v>758</v>
      </c>
      <c r="F206" s="478" t="s">
        <v>617</v>
      </c>
      <c r="G206" s="479">
        <v>109812.24069999999</v>
      </c>
      <c r="H206" s="479">
        <v>192171.42129999999</v>
      </c>
      <c r="I206" s="479">
        <v>142101.44930000001</v>
      </c>
      <c r="J206" s="479">
        <v>248677.5361</v>
      </c>
      <c r="K206" s="479">
        <v>170037.89749999999</v>
      </c>
      <c r="L206" s="479">
        <v>297566.32059999998</v>
      </c>
      <c r="M206" s="479">
        <v>202758.69529999999</v>
      </c>
      <c r="N206" s="479">
        <v>354827.7169</v>
      </c>
      <c r="O206" s="479">
        <v>238937.62349999999</v>
      </c>
      <c r="P206" s="479">
        <v>418140.84120000002</v>
      </c>
      <c r="Q206" s="479">
        <v>261944.0637</v>
      </c>
      <c r="R206" s="479">
        <v>458402.1115</v>
      </c>
      <c r="S206" s="479">
        <v>283562.50870000001</v>
      </c>
      <c r="T206" s="479">
        <v>496234.39020000002</v>
      </c>
    </row>
    <row r="207" spans="1:20">
      <c r="A207" s="478">
        <v>10</v>
      </c>
      <c r="B207" s="478" t="s">
        <v>1004</v>
      </c>
      <c r="C207" s="478"/>
      <c r="D207" s="478" t="s">
        <v>611</v>
      </c>
      <c r="E207" s="478" t="s">
        <v>758</v>
      </c>
      <c r="F207" s="478" t="s">
        <v>667</v>
      </c>
      <c r="G207" s="479">
        <v>94315.531499999997</v>
      </c>
      <c r="H207" s="479">
        <v>165052.18030000001</v>
      </c>
      <c r="I207" s="479">
        <v>123207.1047</v>
      </c>
      <c r="J207" s="479">
        <v>215612.4333</v>
      </c>
      <c r="K207" s="479">
        <v>149346.51680000001</v>
      </c>
      <c r="L207" s="479">
        <v>261356.40429999999</v>
      </c>
      <c r="M207" s="479">
        <v>182376.2415</v>
      </c>
      <c r="N207" s="479">
        <v>319158.42259999999</v>
      </c>
      <c r="O207" s="479">
        <v>216166.86319999999</v>
      </c>
      <c r="P207" s="479">
        <v>378292.01059999998</v>
      </c>
      <c r="Q207" s="479">
        <v>238059.04010000001</v>
      </c>
      <c r="R207" s="479">
        <v>416603.32020000002</v>
      </c>
      <c r="S207" s="479">
        <v>258382.73480000001</v>
      </c>
      <c r="T207" s="479">
        <v>452169.78590000002</v>
      </c>
    </row>
    <row r="208" spans="1:20">
      <c r="A208" s="478">
        <v>10</v>
      </c>
      <c r="B208" s="478" t="s">
        <v>1004</v>
      </c>
      <c r="C208" s="478"/>
      <c r="D208" s="478" t="s">
        <v>611</v>
      </c>
      <c r="E208" s="478" t="s">
        <v>758</v>
      </c>
      <c r="F208" s="478" t="s">
        <v>714</v>
      </c>
      <c r="G208" s="479">
        <v>84252.631800000003</v>
      </c>
      <c r="H208" s="479">
        <v>147442.10550000001</v>
      </c>
      <c r="I208" s="479">
        <v>114760.88099999999</v>
      </c>
      <c r="J208" s="479">
        <v>200831.5417</v>
      </c>
      <c r="K208" s="479">
        <v>145162.2371</v>
      </c>
      <c r="L208" s="479">
        <v>254033.9149</v>
      </c>
      <c r="M208" s="479">
        <v>191131.9613</v>
      </c>
      <c r="N208" s="479">
        <v>334480.93239999999</v>
      </c>
      <c r="O208" s="479">
        <v>236648.36910000001</v>
      </c>
      <c r="P208" s="479">
        <v>414134.6459</v>
      </c>
      <c r="Q208" s="479">
        <v>266488.9559</v>
      </c>
      <c r="R208" s="479">
        <v>466355.6728</v>
      </c>
      <c r="S208" s="479">
        <v>295926.59470000002</v>
      </c>
      <c r="T208" s="479">
        <v>517871.54060000001</v>
      </c>
    </row>
    <row r="209" spans="1:20">
      <c r="A209" s="478">
        <v>10</v>
      </c>
      <c r="B209" s="478" t="s">
        <v>1004</v>
      </c>
      <c r="C209" s="478"/>
      <c r="D209" s="478" t="s">
        <v>611</v>
      </c>
      <c r="E209" s="478" t="s">
        <v>758</v>
      </c>
      <c r="F209" s="478" t="s">
        <v>521</v>
      </c>
      <c r="G209" s="479">
        <v>93602.296700000006</v>
      </c>
      <c r="H209" s="479">
        <v>149763.677</v>
      </c>
      <c r="I209" s="479">
        <v>131043.2154</v>
      </c>
      <c r="J209" s="479">
        <v>209669.14780000001</v>
      </c>
      <c r="K209" s="479">
        <v>168484.1341</v>
      </c>
      <c r="L209" s="479">
        <v>269574.61859999999</v>
      </c>
      <c r="M209" s="479">
        <v>224645.51209999999</v>
      </c>
      <c r="N209" s="479">
        <v>359432.8248</v>
      </c>
      <c r="O209" s="479">
        <v>280806.89010000002</v>
      </c>
      <c r="P209" s="479">
        <v>449291.03090000001</v>
      </c>
      <c r="Q209" s="479">
        <v>318247.8088</v>
      </c>
      <c r="R209" s="479">
        <v>509196.50160000002</v>
      </c>
      <c r="S209" s="479">
        <v>355688.72749999998</v>
      </c>
      <c r="T209" s="479">
        <v>569101.97250000003</v>
      </c>
    </row>
    <row r="210" spans="1:20">
      <c r="A210" s="478">
        <v>10</v>
      </c>
      <c r="B210" s="478" t="s">
        <v>1004</v>
      </c>
      <c r="C210" s="478"/>
      <c r="D210" s="478" t="s">
        <v>611</v>
      </c>
      <c r="E210" s="478" t="s">
        <v>798</v>
      </c>
      <c r="F210" s="478" t="s">
        <v>617</v>
      </c>
      <c r="G210" s="479">
        <v>96566.570800000001</v>
      </c>
      <c r="H210" s="479">
        <v>168991.49890000001</v>
      </c>
      <c r="I210" s="479">
        <v>124929.51300000001</v>
      </c>
      <c r="J210" s="479">
        <v>218626.64780000001</v>
      </c>
      <c r="K210" s="479">
        <v>149468.56219999999</v>
      </c>
      <c r="L210" s="479">
        <v>261569.98370000001</v>
      </c>
      <c r="M210" s="479">
        <v>178198.55609999999</v>
      </c>
      <c r="N210" s="479">
        <v>311847.47330000001</v>
      </c>
      <c r="O210" s="479">
        <v>209964.41500000001</v>
      </c>
      <c r="P210" s="479">
        <v>367437.72619999998</v>
      </c>
      <c r="Q210" s="479">
        <v>230164.76300000001</v>
      </c>
      <c r="R210" s="479">
        <v>402788.33529999998</v>
      </c>
      <c r="S210" s="479">
        <v>249134.0981</v>
      </c>
      <c r="T210" s="479">
        <v>435984.6716</v>
      </c>
    </row>
    <row r="211" spans="1:20">
      <c r="A211" s="478">
        <v>10</v>
      </c>
      <c r="B211" s="478" t="s">
        <v>1004</v>
      </c>
      <c r="C211" s="478"/>
      <c r="D211" s="478" t="s">
        <v>611</v>
      </c>
      <c r="E211" s="478" t="s">
        <v>798</v>
      </c>
      <c r="F211" s="478" t="s">
        <v>667</v>
      </c>
      <c r="G211" s="479">
        <v>83085.693199999994</v>
      </c>
      <c r="H211" s="479">
        <v>145399.9632</v>
      </c>
      <c r="I211" s="479">
        <v>108492.96890000001</v>
      </c>
      <c r="J211" s="479">
        <v>189862.69560000001</v>
      </c>
      <c r="K211" s="479">
        <v>131468.74249999999</v>
      </c>
      <c r="L211" s="479">
        <v>230070.29939999999</v>
      </c>
      <c r="M211" s="479">
        <v>160467.47769999999</v>
      </c>
      <c r="N211" s="479">
        <v>280818.08610000001</v>
      </c>
      <c r="O211" s="479">
        <v>190155.7041</v>
      </c>
      <c r="P211" s="479">
        <v>332772.48200000002</v>
      </c>
      <c r="Q211" s="479">
        <v>209386.73370000001</v>
      </c>
      <c r="R211" s="479">
        <v>366426.78389999998</v>
      </c>
      <c r="S211" s="479">
        <v>227229.74110000001</v>
      </c>
      <c r="T211" s="479">
        <v>397652.04690000002</v>
      </c>
    </row>
    <row r="212" spans="1:20">
      <c r="A212" s="478">
        <v>10</v>
      </c>
      <c r="B212" s="478" t="s">
        <v>1004</v>
      </c>
      <c r="C212" s="478"/>
      <c r="D212" s="478" t="s">
        <v>611</v>
      </c>
      <c r="E212" s="478" t="s">
        <v>798</v>
      </c>
      <c r="F212" s="478" t="s">
        <v>714</v>
      </c>
      <c r="G212" s="479">
        <v>74322.2258</v>
      </c>
      <c r="H212" s="479">
        <v>130063.89509999999</v>
      </c>
      <c r="I212" s="479">
        <v>101273.6367</v>
      </c>
      <c r="J212" s="479">
        <v>177228.86410000001</v>
      </c>
      <c r="K212" s="479">
        <v>128132.0591</v>
      </c>
      <c r="L212" s="479">
        <v>224231.10339999999</v>
      </c>
      <c r="M212" s="479">
        <v>168739.55319999999</v>
      </c>
      <c r="N212" s="479">
        <v>295294.2182</v>
      </c>
      <c r="O212" s="479">
        <v>208952.69899999999</v>
      </c>
      <c r="P212" s="479">
        <v>365667.22320000001</v>
      </c>
      <c r="Q212" s="479">
        <v>235323.2977</v>
      </c>
      <c r="R212" s="479">
        <v>411815.77100000001</v>
      </c>
      <c r="S212" s="479">
        <v>261343.36439999999</v>
      </c>
      <c r="T212" s="479">
        <v>457350.88770000002</v>
      </c>
    </row>
    <row r="213" spans="1:20">
      <c r="A213" s="478">
        <v>10</v>
      </c>
      <c r="B213" s="478" t="s">
        <v>1004</v>
      </c>
      <c r="C213" s="478"/>
      <c r="D213" s="478" t="s">
        <v>611</v>
      </c>
      <c r="E213" s="478" t="s">
        <v>798</v>
      </c>
      <c r="F213" s="478" t="s">
        <v>521</v>
      </c>
      <c r="G213" s="479">
        <v>82319.719299999997</v>
      </c>
      <c r="H213" s="479">
        <v>131711.55300000001</v>
      </c>
      <c r="I213" s="479">
        <v>115247.60709999999</v>
      </c>
      <c r="J213" s="479">
        <v>184396.1741</v>
      </c>
      <c r="K213" s="479">
        <v>148175.49479999999</v>
      </c>
      <c r="L213" s="479">
        <v>237080.79519999999</v>
      </c>
      <c r="M213" s="479">
        <v>197567.32639999999</v>
      </c>
      <c r="N213" s="479">
        <v>316107.72700000001</v>
      </c>
      <c r="O213" s="479">
        <v>246959.158</v>
      </c>
      <c r="P213" s="479">
        <v>395134.65860000002</v>
      </c>
      <c r="Q213" s="479">
        <v>279887.04570000002</v>
      </c>
      <c r="R213" s="479">
        <v>447819.27970000001</v>
      </c>
      <c r="S213" s="479">
        <v>312814.93349999998</v>
      </c>
      <c r="T213" s="479">
        <v>500503.90090000001</v>
      </c>
    </row>
    <row r="214" spans="1:20">
      <c r="A214" s="478">
        <v>10</v>
      </c>
      <c r="B214" s="478" t="s">
        <v>1004</v>
      </c>
      <c r="C214" s="478"/>
      <c r="D214" s="478" t="s">
        <v>611</v>
      </c>
      <c r="E214" s="478" t="s">
        <v>837</v>
      </c>
      <c r="F214" s="478" t="s">
        <v>617</v>
      </c>
      <c r="G214" s="479">
        <v>106322.3293</v>
      </c>
      <c r="H214" s="479">
        <v>186064.07629999999</v>
      </c>
      <c r="I214" s="479">
        <v>137664.13250000001</v>
      </c>
      <c r="J214" s="479">
        <v>240912.23190000001</v>
      </c>
      <c r="K214" s="479">
        <v>164781.92809999999</v>
      </c>
      <c r="L214" s="479">
        <v>288368.37420000002</v>
      </c>
      <c r="M214" s="479">
        <v>196572.80170000001</v>
      </c>
      <c r="N214" s="479">
        <v>344002.40289999999</v>
      </c>
      <c r="O214" s="479">
        <v>231724.75949999999</v>
      </c>
      <c r="P214" s="479">
        <v>405518.32890000002</v>
      </c>
      <c r="Q214" s="479">
        <v>254077.61550000001</v>
      </c>
      <c r="R214" s="479">
        <v>444635.8272</v>
      </c>
      <c r="S214" s="479">
        <v>275112.68660000002</v>
      </c>
      <c r="T214" s="479">
        <v>481447.20150000002</v>
      </c>
    </row>
    <row r="215" spans="1:20">
      <c r="A215" s="478">
        <v>10</v>
      </c>
      <c r="B215" s="478" t="s">
        <v>1004</v>
      </c>
      <c r="C215" s="478"/>
      <c r="D215" s="478" t="s">
        <v>611</v>
      </c>
      <c r="E215" s="478" t="s">
        <v>837</v>
      </c>
      <c r="F215" s="478" t="s">
        <v>667</v>
      </c>
      <c r="G215" s="479">
        <v>90951.609500000006</v>
      </c>
      <c r="H215" s="479">
        <v>159165.31659999999</v>
      </c>
      <c r="I215" s="479">
        <v>118923.4004</v>
      </c>
      <c r="J215" s="479">
        <v>208115.95069999999</v>
      </c>
      <c r="K215" s="479">
        <v>144258.76990000001</v>
      </c>
      <c r="L215" s="479">
        <v>252452.84719999999</v>
      </c>
      <c r="M215" s="479">
        <v>176356.05859999999</v>
      </c>
      <c r="N215" s="479">
        <v>308623.10259999998</v>
      </c>
      <c r="O215" s="479">
        <v>209139.12700000001</v>
      </c>
      <c r="P215" s="479">
        <v>365993.47220000002</v>
      </c>
      <c r="Q215" s="479">
        <v>230386.7789</v>
      </c>
      <c r="R215" s="479">
        <v>403176.86310000002</v>
      </c>
      <c r="S215" s="479">
        <v>250137.62609999999</v>
      </c>
      <c r="T215" s="479">
        <v>437740.8456</v>
      </c>
    </row>
    <row r="216" spans="1:20">
      <c r="A216" s="478">
        <v>10</v>
      </c>
      <c r="B216" s="478" t="s">
        <v>1004</v>
      </c>
      <c r="C216" s="478"/>
      <c r="D216" s="478" t="s">
        <v>611</v>
      </c>
      <c r="E216" s="478" t="s">
        <v>837</v>
      </c>
      <c r="F216" s="478" t="s">
        <v>714</v>
      </c>
      <c r="G216" s="479">
        <v>80994.427800000005</v>
      </c>
      <c r="H216" s="479">
        <v>141740.2488</v>
      </c>
      <c r="I216" s="479">
        <v>110225.35340000001</v>
      </c>
      <c r="J216" s="479">
        <v>192894.3683</v>
      </c>
      <c r="K216" s="479">
        <v>139350.25469999999</v>
      </c>
      <c r="L216" s="479">
        <v>243862.94570000001</v>
      </c>
      <c r="M216" s="479">
        <v>183402.30739999999</v>
      </c>
      <c r="N216" s="479">
        <v>320954.03810000001</v>
      </c>
      <c r="O216" s="479">
        <v>227004.72930000001</v>
      </c>
      <c r="P216" s="479">
        <v>397258.27620000002</v>
      </c>
      <c r="Q216" s="479">
        <v>255573.4204</v>
      </c>
      <c r="R216" s="479">
        <v>447253.48560000001</v>
      </c>
      <c r="S216" s="479">
        <v>283742.43949999998</v>
      </c>
      <c r="T216" s="479">
        <v>496549.26909999998</v>
      </c>
    </row>
    <row r="217" spans="1:20">
      <c r="A217" s="478">
        <v>10</v>
      </c>
      <c r="B217" s="478" t="s">
        <v>1004</v>
      </c>
      <c r="C217" s="478"/>
      <c r="D217" s="478" t="s">
        <v>611</v>
      </c>
      <c r="E217" s="478" t="s">
        <v>837</v>
      </c>
      <c r="F217" s="478" t="s">
        <v>521</v>
      </c>
      <c r="G217" s="479">
        <v>90607.969299999997</v>
      </c>
      <c r="H217" s="479">
        <v>144972.753</v>
      </c>
      <c r="I217" s="479">
        <v>126851.15700000001</v>
      </c>
      <c r="J217" s="479">
        <v>202961.8541</v>
      </c>
      <c r="K217" s="479">
        <v>163094.34469999999</v>
      </c>
      <c r="L217" s="479">
        <v>260950.95540000001</v>
      </c>
      <c r="M217" s="479">
        <v>217459.1262</v>
      </c>
      <c r="N217" s="479">
        <v>347934.60710000002</v>
      </c>
      <c r="O217" s="479">
        <v>271823.90779999999</v>
      </c>
      <c r="P217" s="479">
        <v>434918.25890000002</v>
      </c>
      <c r="Q217" s="479">
        <v>308067.0955</v>
      </c>
      <c r="R217" s="479">
        <v>492907.36</v>
      </c>
      <c r="S217" s="479">
        <v>344310.28320000001</v>
      </c>
      <c r="T217" s="479">
        <v>550896.46129999997</v>
      </c>
    </row>
    <row r="218" spans="1:20">
      <c r="A218" s="478">
        <v>10</v>
      </c>
      <c r="B218" s="478" t="s">
        <v>1004</v>
      </c>
      <c r="C218" s="478"/>
      <c r="D218" s="478" t="s">
        <v>611</v>
      </c>
      <c r="E218" s="478" t="s">
        <v>872</v>
      </c>
      <c r="F218" s="478" t="s">
        <v>617</v>
      </c>
      <c r="G218" s="479">
        <v>100444.54240000001</v>
      </c>
      <c r="H218" s="479">
        <v>175777.94930000001</v>
      </c>
      <c r="I218" s="479">
        <v>129911.3803</v>
      </c>
      <c r="J218" s="479">
        <v>227344.9155</v>
      </c>
      <c r="K218" s="479">
        <v>155405.03479999999</v>
      </c>
      <c r="L218" s="479">
        <v>271958.81089999998</v>
      </c>
      <c r="M218" s="479">
        <v>185239.75580000001</v>
      </c>
      <c r="N218" s="479">
        <v>324169.57260000001</v>
      </c>
      <c r="O218" s="479">
        <v>218226.5258</v>
      </c>
      <c r="P218" s="479">
        <v>381896.42019999999</v>
      </c>
      <c r="Q218" s="479">
        <v>239203.503</v>
      </c>
      <c r="R218" s="479">
        <v>418606.13030000002</v>
      </c>
      <c r="S218" s="479">
        <v>258888.39569999999</v>
      </c>
      <c r="T218" s="479">
        <v>453054.69260000001</v>
      </c>
    </row>
    <row r="219" spans="1:20">
      <c r="A219" s="478">
        <v>10</v>
      </c>
      <c r="B219" s="478" t="s">
        <v>1004</v>
      </c>
      <c r="C219" s="478"/>
      <c r="D219" s="478" t="s">
        <v>611</v>
      </c>
      <c r="E219" s="478" t="s">
        <v>872</v>
      </c>
      <c r="F219" s="478" t="s">
        <v>667</v>
      </c>
      <c r="G219" s="479">
        <v>86585.6967</v>
      </c>
      <c r="H219" s="479">
        <v>151524.96919999999</v>
      </c>
      <c r="I219" s="479">
        <v>113013.99890000001</v>
      </c>
      <c r="J219" s="479">
        <v>197774.4981</v>
      </c>
      <c r="K219" s="479">
        <v>136900.54790000001</v>
      </c>
      <c r="L219" s="479">
        <v>239575.95869999999</v>
      </c>
      <c r="M219" s="479">
        <v>167011.54490000001</v>
      </c>
      <c r="N219" s="479">
        <v>292270.2035</v>
      </c>
      <c r="O219" s="479">
        <v>197862.43100000001</v>
      </c>
      <c r="P219" s="479">
        <v>346259.25420000002</v>
      </c>
      <c r="Q219" s="479">
        <v>217842.91269999999</v>
      </c>
      <c r="R219" s="479">
        <v>381225.09720000002</v>
      </c>
      <c r="S219" s="479">
        <v>236369.89859999999</v>
      </c>
      <c r="T219" s="479">
        <v>413647.32260000001</v>
      </c>
    </row>
    <row r="220" spans="1:20">
      <c r="A220" s="478">
        <v>10</v>
      </c>
      <c r="B220" s="478" t="s">
        <v>1004</v>
      </c>
      <c r="C220" s="478"/>
      <c r="D220" s="478" t="s">
        <v>611</v>
      </c>
      <c r="E220" s="478" t="s">
        <v>872</v>
      </c>
      <c r="F220" s="478" t="s">
        <v>714</v>
      </c>
      <c r="G220" s="479">
        <v>77565.750499999995</v>
      </c>
      <c r="H220" s="479">
        <v>135740.06340000001</v>
      </c>
      <c r="I220" s="479">
        <v>105736.69809999999</v>
      </c>
      <c r="J220" s="479">
        <v>185039.22159999999</v>
      </c>
      <c r="K220" s="479">
        <v>133812.05009999999</v>
      </c>
      <c r="L220" s="479">
        <v>234171.08780000001</v>
      </c>
      <c r="M220" s="479">
        <v>176253.90669999999</v>
      </c>
      <c r="N220" s="479">
        <v>308444.33679999999</v>
      </c>
      <c r="O220" s="479">
        <v>218290.35829999999</v>
      </c>
      <c r="P220" s="479">
        <v>382008.12709999998</v>
      </c>
      <c r="Q220" s="479">
        <v>245864.20929999999</v>
      </c>
      <c r="R220" s="479">
        <v>430262.3664</v>
      </c>
      <c r="S220" s="479">
        <v>273077.70030000003</v>
      </c>
      <c r="T220" s="479">
        <v>477885.97560000001</v>
      </c>
    </row>
    <row r="221" spans="1:20">
      <c r="A221" s="478">
        <v>10</v>
      </c>
      <c r="B221" s="478" t="s">
        <v>1004</v>
      </c>
      <c r="C221" s="478"/>
      <c r="D221" s="478" t="s">
        <v>611</v>
      </c>
      <c r="E221" s="478" t="s">
        <v>872</v>
      </c>
      <c r="F221" s="478" t="s">
        <v>521</v>
      </c>
      <c r="G221" s="479">
        <v>85634.287800000006</v>
      </c>
      <c r="H221" s="479">
        <v>137014.86240000001</v>
      </c>
      <c r="I221" s="479">
        <v>119888.0028</v>
      </c>
      <c r="J221" s="479">
        <v>191820.80729999999</v>
      </c>
      <c r="K221" s="479">
        <v>154141.71780000001</v>
      </c>
      <c r="L221" s="479">
        <v>246626.75229999999</v>
      </c>
      <c r="M221" s="479">
        <v>205522.2905</v>
      </c>
      <c r="N221" s="479">
        <v>328835.66970000003</v>
      </c>
      <c r="O221" s="479">
        <v>256902.86309999999</v>
      </c>
      <c r="P221" s="479">
        <v>411044.5871</v>
      </c>
      <c r="Q221" s="479">
        <v>291156.57819999999</v>
      </c>
      <c r="R221" s="479">
        <v>465850.53200000001</v>
      </c>
      <c r="S221" s="479">
        <v>325410.29320000001</v>
      </c>
      <c r="T221" s="479">
        <v>520656.47700000001</v>
      </c>
    </row>
    <row r="222" spans="1:20">
      <c r="A222" s="478">
        <v>10</v>
      </c>
      <c r="B222" s="478" t="s">
        <v>1004</v>
      </c>
      <c r="C222" s="478"/>
      <c r="D222" s="478" t="s">
        <v>611</v>
      </c>
      <c r="E222" s="478" t="s">
        <v>899</v>
      </c>
      <c r="F222" s="478" t="s">
        <v>617</v>
      </c>
      <c r="G222" s="479">
        <v>96954.634000000005</v>
      </c>
      <c r="H222" s="479">
        <v>169670.60939999999</v>
      </c>
      <c r="I222" s="479">
        <v>125474.0674</v>
      </c>
      <c r="J222" s="479">
        <v>219579.61790000001</v>
      </c>
      <c r="K222" s="479">
        <v>150149.07</v>
      </c>
      <c r="L222" s="479">
        <v>262760.8725</v>
      </c>
      <c r="M222" s="479">
        <v>179053.86739999999</v>
      </c>
      <c r="N222" s="479">
        <v>313344.26789999998</v>
      </c>
      <c r="O222" s="479">
        <v>211013.6678</v>
      </c>
      <c r="P222" s="479">
        <v>369273.91859999998</v>
      </c>
      <c r="Q222" s="479">
        <v>231337.06159999999</v>
      </c>
      <c r="R222" s="479">
        <v>404839.85769999999</v>
      </c>
      <c r="S222" s="479">
        <v>250438.5808</v>
      </c>
      <c r="T222" s="479">
        <v>438267.51640000002</v>
      </c>
    </row>
    <row r="223" spans="1:20">
      <c r="A223" s="478">
        <v>10</v>
      </c>
      <c r="B223" s="478" t="s">
        <v>1004</v>
      </c>
      <c r="C223" s="478"/>
      <c r="D223" s="478" t="s">
        <v>611</v>
      </c>
      <c r="E223" s="478" t="s">
        <v>899</v>
      </c>
      <c r="F223" s="478" t="s">
        <v>667</v>
      </c>
      <c r="G223" s="479">
        <v>83221.777700000006</v>
      </c>
      <c r="H223" s="479">
        <v>145638.1109</v>
      </c>
      <c r="I223" s="479">
        <v>108730.2985</v>
      </c>
      <c r="J223" s="479">
        <v>190278.02230000001</v>
      </c>
      <c r="K223" s="479">
        <v>131812.80549999999</v>
      </c>
      <c r="L223" s="479">
        <v>230672.40960000001</v>
      </c>
      <c r="M223" s="479">
        <v>160991.36730000001</v>
      </c>
      <c r="N223" s="479">
        <v>281734.89279999997</v>
      </c>
      <c r="O223" s="479">
        <v>190834.7009</v>
      </c>
      <c r="P223" s="479">
        <v>333960.7267</v>
      </c>
      <c r="Q223" s="479">
        <v>210170.65830000001</v>
      </c>
      <c r="R223" s="479">
        <v>367798.6519</v>
      </c>
      <c r="S223" s="479">
        <v>228124.7971</v>
      </c>
      <c r="T223" s="479">
        <v>399218.39490000001</v>
      </c>
    </row>
    <row r="224" spans="1:20">
      <c r="A224" s="478">
        <v>10</v>
      </c>
      <c r="B224" s="478" t="s">
        <v>1004</v>
      </c>
      <c r="C224" s="478"/>
      <c r="D224" s="478" t="s">
        <v>611</v>
      </c>
      <c r="E224" s="478" t="s">
        <v>899</v>
      </c>
      <c r="F224" s="478" t="s">
        <v>714</v>
      </c>
      <c r="G224" s="479">
        <v>74307.549700000003</v>
      </c>
      <c r="H224" s="479">
        <v>130038.21189999999</v>
      </c>
      <c r="I224" s="479">
        <v>101201.1747</v>
      </c>
      <c r="J224" s="479">
        <v>177102.05559999999</v>
      </c>
      <c r="K224" s="479">
        <v>128000.07309999999</v>
      </c>
      <c r="L224" s="479">
        <v>224000.12789999999</v>
      </c>
      <c r="M224" s="479">
        <v>168524.26010000001</v>
      </c>
      <c r="N224" s="479">
        <v>294917.45500000002</v>
      </c>
      <c r="O224" s="479">
        <v>208646.72750000001</v>
      </c>
      <c r="P224" s="479">
        <v>365131.77309999999</v>
      </c>
      <c r="Q224" s="479">
        <v>234948.68400000001</v>
      </c>
      <c r="R224" s="479">
        <v>411160.19709999999</v>
      </c>
      <c r="S224" s="479">
        <v>260893.55660000001</v>
      </c>
      <c r="T224" s="479">
        <v>456563.72399999999</v>
      </c>
    </row>
    <row r="225" spans="1:20">
      <c r="A225" s="478">
        <v>10</v>
      </c>
      <c r="B225" s="478" t="s">
        <v>1004</v>
      </c>
      <c r="C225" s="478"/>
      <c r="D225" s="478" t="s">
        <v>611</v>
      </c>
      <c r="E225" s="478" t="s">
        <v>899</v>
      </c>
      <c r="F225" s="478" t="s">
        <v>521</v>
      </c>
      <c r="G225" s="479">
        <v>82639.962799999994</v>
      </c>
      <c r="H225" s="479">
        <v>132223.94260000001</v>
      </c>
      <c r="I225" s="479">
        <v>115695.948</v>
      </c>
      <c r="J225" s="479">
        <v>185113.51949999999</v>
      </c>
      <c r="K225" s="479">
        <v>148751.93309999999</v>
      </c>
      <c r="L225" s="479">
        <v>238003.09659999999</v>
      </c>
      <c r="M225" s="479">
        <v>198335.91080000001</v>
      </c>
      <c r="N225" s="479">
        <v>317337.4621</v>
      </c>
      <c r="O225" s="479">
        <v>247919.88860000001</v>
      </c>
      <c r="P225" s="479">
        <v>396671.82750000001</v>
      </c>
      <c r="Q225" s="479">
        <v>280975.8737</v>
      </c>
      <c r="R225" s="479">
        <v>449561.4045</v>
      </c>
      <c r="S225" s="479">
        <v>314031.85879999999</v>
      </c>
      <c r="T225" s="479">
        <v>502450.9816</v>
      </c>
    </row>
    <row r="226" spans="1:20">
      <c r="A226" s="478">
        <v>10</v>
      </c>
      <c r="B226" s="478" t="s">
        <v>1004</v>
      </c>
      <c r="C226" s="478"/>
      <c r="D226" s="478" t="s">
        <v>611</v>
      </c>
      <c r="E226" s="478" t="s">
        <v>922</v>
      </c>
      <c r="F226" s="478" t="s">
        <v>617</v>
      </c>
      <c r="G226" s="479">
        <v>100385.04519999999</v>
      </c>
      <c r="H226" s="479">
        <v>175673.82920000001</v>
      </c>
      <c r="I226" s="479">
        <v>129863.27039999999</v>
      </c>
      <c r="J226" s="479">
        <v>227260.72320000001</v>
      </c>
      <c r="K226" s="479">
        <v>155367.1575</v>
      </c>
      <c r="L226" s="479">
        <v>271892.52559999999</v>
      </c>
      <c r="M226" s="479">
        <v>185224.47089999999</v>
      </c>
      <c r="N226" s="479">
        <v>324142.82390000002</v>
      </c>
      <c r="O226" s="479">
        <v>218236.67329999999</v>
      </c>
      <c r="P226" s="479">
        <v>381914.17830000003</v>
      </c>
      <c r="Q226" s="479">
        <v>239229.63029999999</v>
      </c>
      <c r="R226" s="479">
        <v>418651.85310000001</v>
      </c>
      <c r="S226" s="479">
        <v>258940.82440000001</v>
      </c>
      <c r="T226" s="479">
        <v>453146.44260000001</v>
      </c>
    </row>
    <row r="227" spans="1:20">
      <c r="A227" s="478">
        <v>10</v>
      </c>
      <c r="B227" s="478" t="s">
        <v>1004</v>
      </c>
      <c r="C227" s="478"/>
      <c r="D227" s="478" t="s">
        <v>611</v>
      </c>
      <c r="E227" s="478" t="s">
        <v>922</v>
      </c>
      <c r="F227" s="478" t="s">
        <v>667</v>
      </c>
      <c r="G227" s="479">
        <v>86400.210099999997</v>
      </c>
      <c r="H227" s="479">
        <v>151200.36780000001</v>
      </c>
      <c r="I227" s="479">
        <v>112812.2766</v>
      </c>
      <c r="J227" s="479">
        <v>197421.4841</v>
      </c>
      <c r="K227" s="479">
        <v>136694.44810000001</v>
      </c>
      <c r="L227" s="479">
        <v>239215.28409999999</v>
      </c>
      <c r="M227" s="479">
        <v>166830.5491</v>
      </c>
      <c r="N227" s="479">
        <v>291953.4608</v>
      </c>
      <c r="O227" s="479">
        <v>197687.45060000001</v>
      </c>
      <c r="P227" s="479">
        <v>345953.03850000002</v>
      </c>
      <c r="Q227" s="479">
        <v>217674.85310000001</v>
      </c>
      <c r="R227" s="479">
        <v>380930.99280000001</v>
      </c>
      <c r="S227" s="479">
        <v>236217.61379999999</v>
      </c>
      <c r="T227" s="479">
        <v>413380.82419999997</v>
      </c>
    </row>
    <row r="228" spans="1:20">
      <c r="A228" s="478">
        <v>10</v>
      </c>
      <c r="B228" s="478" t="s">
        <v>1004</v>
      </c>
      <c r="C228" s="478"/>
      <c r="D228" s="478" t="s">
        <v>611</v>
      </c>
      <c r="E228" s="478" t="s">
        <v>922</v>
      </c>
      <c r="F228" s="478" t="s">
        <v>714</v>
      </c>
      <c r="G228" s="479">
        <v>77307.217399999994</v>
      </c>
      <c r="H228" s="479">
        <v>135287.6305</v>
      </c>
      <c r="I228" s="479">
        <v>105348.79399999999</v>
      </c>
      <c r="J228" s="479">
        <v>184360.38949999999</v>
      </c>
      <c r="K228" s="479">
        <v>133293.90599999999</v>
      </c>
      <c r="L228" s="479">
        <v>233264.33549999999</v>
      </c>
      <c r="M228" s="479">
        <v>175543.39189999999</v>
      </c>
      <c r="N228" s="479">
        <v>307200.93589999998</v>
      </c>
      <c r="O228" s="479">
        <v>217383.7874</v>
      </c>
      <c r="P228" s="479">
        <v>380421.62790000002</v>
      </c>
      <c r="Q228" s="479">
        <v>244822.83929999999</v>
      </c>
      <c r="R228" s="479">
        <v>428439.96879999997</v>
      </c>
      <c r="S228" s="479">
        <v>271898.25520000001</v>
      </c>
      <c r="T228" s="479">
        <v>475821.94650000002</v>
      </c>
    </row>
    <row r="229" spans="1:20">
      <c r="A229" s="478">
        <v>10</v>
      </c>
      <c r="B229" s="478" t="s">
        <v>1004</v>
      </c>
      <c r="C229" s="478"/>
      <c r="D229" s="478" t="s">
        <v>611</v>
      </c>
      <c r="E229" s="478" t="s">
        <v>922</v>
      </c>
      <c r="F229" s="478" t="s">
        <v>521</v>
      </c>
      <c r="G229" s="479">
        <v>85576.394100000005</v>
      </c>
      <c r="H229" s="479">
        <v>136922.23250000001</v>
      </c>
      <c r="I229" s="479">
        <v>119806.95170000001</v>
      </c>
      <c r="J229" s="479">
        <v>191691.12549999999</v>
      </c>
      <c r="K229" s="479">
        <v>154037.50930000001</v>
      </c>
      <c r="L229" s="479">
        <v>246460.01860000001</v>
      </c>
      <c r="M229" s="479">
        <v>205383.34570000001</v>
      </c>
      <c r="N229" s="479">
        <v>328613.35800000001</v>
      </c>
      <c r="O229" s="479">
        <v>256729.18210000001</v>
      </c>
      <c r="P229" s="479">
        <v>410766.69750000001</v>
      </c>
      <c r="Q229" s="479">
        <v>290959.73969999998</v>
      </c>
      <c r="R229" s="479">
        <v>465535.59049999999</v>
      </c>
      <c r="S229" s="479">
        <v>325190.29739999998</v>
      </c>
      <c r="T229" s="479">
        <v>520304.48349999997</v>
      </c>
    </row>
    <row r="230" spans="1:20">
      <c r="A230" s="478">
        <v>2</v>
      </c>
      <c r="B230" s="478" t="s">
        <v>1005</v>
      </c>
      <c r="C230" s="478"/>
      <c r="D230" s="478" t="s">
        <v>573</v>
      </c>
      <c r="E230" s="478" t="s">
        <v>573</v>
      </c>
      <c r="F230" s="478" t="s">
        <v>617</v>
      </c>
      <c r="G230" s="479">
        <v>108394.00350000001</v>
      </c>
      <c r="H230" s="479">
        <v>189689.5062</v>
      </c>
      <c r="I230" s="479">
        <v>140652.88149999999</v>
      </c>
      <c r="J230" s="479">
        <v>246142.54269999999</v>
      </c>
      <c r="K230" s="479">
        <v>168568.1801</v>
      </c>
      <c r="L230" s="479">
        <v>294994.31520000001</v>
      </c>
      <c r="M230" s="479">
        <v>201406.22500000001</v>
      </c>
      <c r="N230" s="479">
        <v>352460.89370000002</v>
      </c>
      <c r="O230" s="479">
        <v>237720.8487</v>
      </c>
      <c r="P230" s="479">
        <v>416011.4852</v>
      </c>
      <c r="Q230" s="479">
        <v>260810.9958</v>
      </c>
      <c r="R230" s="479">
        <v>456419.2426</v>
      </c>
      <c r="S230" s="479">
        <v>282659.19579999999</v>
      </c>
      <c r="T230" s="479">
        <v>494653.59259999997</v>
      </c>
    </row>
    <row r="231" spans="1:20">
      <c r="A231" s="478">
        <v>2</v>
      </c>
      <c r="B231" s="478" t="s">
        <v>1005</v>
      </c>
      <c r="C231" s="478"/>
      <c r="D231" s="478" t="s">
        <v>573</v>
      </c>
      <c r="E231" s="478" t="s">
        <v>573</v>
      </c>
      <c r="F231" s="478" t="s">
        <v>667</v>
      </c>
      <c r="G231" s="479">
        <v>91298.1973</v>
      </c>
      <c r="H231" s="479">
        <v>159771.84529999999</v>
      </c>
      <c r="I231" s="479">
        <v>119808.83990000001</v>
      </c>
      <c r="J231" s="479">
        <v>209665.46979999999</v>
      </c>
      <c r="K231" s="479">
        <v>145741.66699999999</v>
      </c>
      <c r="L231" s="479">
        <v>255047.9173</v>
      </c>
      <c r="M231" s="479">
        <v>178920.51680000001</v>
      </c>
      <c r="N231" s="479">
        <v>313110.90429999999</v>
      </c>
      <c r="O231" s="479">
        <v>212600.38589999999</v>
      </c>
      <c r="P231" s="479">
        <v>372050.6753</v>
      </c>
      <c r="Q231" s="479">
        <v>234461.28950000001</v>
      </c>
      <c r="R231" s="479">
        <v>410307.25660000002</v>
      </c>
      <c r="S231" s="479">
        <v>254881.13459999999</v>
      </c>
      <c r="T231" s="479">
        <v>446041.98560000001</v>
      </c>
    </row>
    <row r="232" spans="1:20">
      <c r="A232" s="478">
        <v>2</v>
      </c>
      <c r="B232" s="478" t="s">
        <v>1005</v>
      </c>
      <c r="C232" s="478"/>
      <c r="D232" s="478" t="s">
        <v>573</v>
      </c>
      <c r="E232" s="478" t="s">
        <v>573</v>
      </c>
      <c r="F232" s="478" t="s">
        <v>714</v>
      </c>
      <c r="G232" s="479">
        <v>80314.271200000003</v>
      </c>
      <c r="H232" s="479">
        <v>140549.97450000001</v>
      </c>
      <c r="I232" s="479">
        <v>108917.71249999999</v>
      </c>
      <c r="J232" s="479">
        <v>190605.9969</v>
      </c>
      <c r="K232" s="479">
        <v>137403.23050000001</v>
      </c>
      <c r="L232" s="479">
        <v>240455.65340000001</v>
      </c>
      <c r="M232" s="479">
        <v>180537.13930000001</v>
      </c>
      <c r="N232" s="479">
        <v>315939.9938</v>
      </c>
      <c r="O232" s="479">
        <v>223170.9541</v>
      </c>
      <c r="P232" s="479">
        <v>390549.16979999997</v>
      </c>
      <c r="Q232" s="479">
        <v>251037.83730000001</v>
      </c>
      <c r="R232" s="479">
        <v>439316.21529999998</v>
      </c>
      <c r="S232" s="479">
        <v>278460.1925</v>
      </c>
      <c r="T232" s="479">
        <v>487305.33689999999</v>
      </c>
    </row>
    <row r="233" spans="1:20">
      <c r="A233" s="478">
        <v>2</v>
      </c>
      <c r="B233" s="478" t="s">
        <v>1005</v>
      </c>
      <c r="C233" s="478"/>
      <c r="D233" s="478" t="s">
        <v>573</v>
      </c>
      <c r="E233" s="478" t="s">
        <v>573</v>
      </c>
      <c r="F233" s="478" t="s">
        <v>521</v>
      </c>
      <c r="G233" s="479">
        <v>92297.2935</v>
      </c>
      <c r="H233" s="479">
        <v>147675.67189999999</v>
      </c>
      <c r="I233" s="479">
        <v>129216.21090000001</v>
      </c>
      <c r="J233" s="479">
        <v>206745.9405</v>
      </c>
      <c r="K233" s="479">
        <v>166135.12839999999</v>
      </c>
      <c r="L233" s="479">
        <v>265816.20939999999</v>
      </c>
      <c r="M233" s="479">
        <v>221513.50450000001</v>
      </c>
      <c r="N233" s="479">
        <v>354421.61249999999</v>
      </c>
      <c r="O233" s="479">
        <v>276891.88059999997</v>
      </c>
      <c r="P233" s="479">
        <v>443027.01549999998</v>
      </c>
      <c r="Q233" s="479">
        <v>313810.79790000001</v>
      </c>
      <c r="R233" s="479">
        <v>502097.2843</v>
      </c>
      <c r="S233" s="479">
        <v>350729.71549999999</v>
      </c>
      <c r="T233" s="479">
        <v>561167.55299999996</v>
      </c>
    </row>
    <row r="234" spans="1:20">
      <c r="A234" s="478">
        <v>2</v>
      </c>
      <c r="B234" s="478" t="s">
        <v>1005</v>
      </c>
      <c r="C234" s="478"/>
      <c r="D234" s="478" t="s">
        <v>592</v>
      </c>
      <c r="E234" s="478" t="s">
        <v>647</v>
      </c>
      <c r="F234" s="478" t="s">
        <v>617</v>
      </c>
      <c r="G234" s="479">
        <v>126904.4578</v>
      </c>
      <c r="H234" s="479">
        <v>222082.80119999999</v>
      </c>
      <c r="I234" s="479">
        <v>164336.348</v>
      </c>
      <c r="J234" s="479">
        <v>287588.6091</v>
      </c>
      <c r="K234" s="479">
        <v>196723.75580000001</v>
      </c>
      <c r="L234" s="479">
        <v>344266.57270000002</v>
      </c>
      <c r="M234" s="479">
        <v>234700.70499999999</v>
      </c>
      <c r="N234" s="479">
        <v>410726.23369999998</v>
      </c>
      <c r="O234" s="479">
        <v>276693.11690000002</v>
      </c>
      <c r="P234" s="479">
        <v>484212.9547</v>
      </c>
      <c r="Q234" s="479">
        <v>303395.61239999998</v>
      </c>
      <c r="R234" s="479">
        <v>530942.32169999997</v>
      </c>
      <c r="S234" s="479">
        <v>328532.79920000001</v>
      </c>
      <c r="T234" s="479">
        <v>574932.39870000002</v>
      </c>
    </row>
    <row r="235" spans="1:20">
      <c r="A235" s="478">
        <v>2</v>
      </c>
      <c r="B235" s="478" t="s">
        <v>1005</v>
      </c>
      <c r="C235" s="478"/>
      <c r="D235" s="478" t="s">
        <v>592</v>
      </c>
      <c r="E235" s="478" t="s">
        <v>647</v>
      </c>
      <c r="F235" s="478" t="s">
        <v>667</v>
      </c>
      <c r="G235" s="479">
        <v>108451.8412</v>
      </c>
      <c r="H235" s="479">
        <v>189790.72210000001</v>
      </c>
      <c r="I235" s="479">
        <v>141838.01689999999</v>
      </c>
      <c r="J235" s="479">
        <v>248216.52970000001</v>
      </c>
      <c r="K235" s="479">
        <v>172085.61429999999</v>
      </c>
      <c r="L235" s="479">
        <v>301149.82500000001</v>
      </c>
      <c r="M235" s="479">
        <v>210430.41630000001</v>
      </c>
      <c r="N235" s="479">
        <v>368253.22840000002</v>
      </c>
      <c r="O235" s="479">
        <v>249578.96609999999</v>
      </c>
      <c r="P235" s="479">
        <v>436763.19069999998</v>
      </c>
      <c r="Q235" s="479">
        <v>274954.65919999999</v>
      </c>
      <c r="R235" s="479">
        <v>481170.65350000001</v>
      </c>
      <c r="S235" s="479">
        <v>298550.12959999999</v>
      </c>
      <c r="T235" s="479">
        <v>522462.7267</v>
      </c>
    </row>
    <row r="236" spans="1:20">
      <c r="A236" s="478">
        <v>2</v>
      </c>
      <c r="B236" s="478" t="s">
        <v>1005</v>
      </c>
      <c r="C236" s="478"/>
      <c r="D236" s="478" t="s">
        <v>592</v>
      </c>
      <c r="E236" s="478" t="s">
        <v>647</v>
      </c>
      <c r="F236" s="478" t="s">
        <v>714</v>
      </c>
      <c r="G236" s="479">
        <v>96504.975399999996</v>
      </c>
      <c r="H236" s="479">
        <v>168883.70699999999</v>
      </c>
      <c r="I236" s="479">
        <v>131305.15349999999</v>
      </c>
      <c r="J236" s="479">
        <v>229784.01860000001</v>
      </c>
      <c r="K236" s="479">
        <v>165978.04920000001</v>
      </c>
      <c r="L236" s="479">
        <v>290461.58600000001</v>
      </c>
      <c r="M236" s="479">
        <v>218425.21739999999</v>
      </c>
      <c r="N236" s="479">
        <v>382244.13050000003</v>
      </c>
      <c r="O236" s="479">
        <v>270332.6017</v>
      </c>
      <c r="P236" s="479">
        <v>473082.05300000001</v>
      </c>
      <c r="Q236" s="479">
        <v>304337.76459999999</v>
      </c>
      <c r="R236" s="479">
        <v>532591.08799999999</v>
      </c>
      <c r="S236" s="479">
        <v>337863.11940000003</v>
      </c>
      <c r="T236" s="479">
        <v>591260.45889999997</v>
      </c>
    </row>
    <row r="237" spans="1:20">
      <c r="A237" s="478">
        <v>2</v>
      </c>
      <c r="B237" s="478" t="s">
        <v>1005</v>
      </c>
      <c r="C237" s="478"/>
      <c r="D237" s="478" t="s">
        <v>592</v>
      </c>
      <c r="E237" s="478" t="s">
        <v>647</v>
      </c>
      <c r="F237" s="478" t="s">
        <v>521</v>
      </c>
      <c r="G237" s="479">
        <v>108142.39079999999</v>
      </c>
      <c r="H237" s="479">
        <v>173027.8279</v>
      </c>
      <c r="I237" s="479">
        <v>151399.34710000001</v>
      </c>
      <c r="J237" s="479">
        <v>242238.959</v>
      </c>
      <c r="K237" s="479">
        <v>194656.3034</v>
      </c>
      <c r="L237" s="479">
        <v>311450.09009999997</v>
      </c>
      <c r="M237" s="479">
        <v>259541.73790000001</v>
      </c>
      <c r="N237" s="479">
        <v>415266.7868</v>
      </c>
      <c r="O237" s="479">
        <v>324427.17229999998</v>
      </c>
      <c r="P237" s="479">
        <v>519083.48340000003</v>
      </c>
      <c r="Q237" s="479">
        <v>367684.1286</v>
      </c>
      <c r="R237" s="479">
        <v>588294.61450000003</v>
      </c>
      <c r="S237" s="479">
        <v>410941.08490000002</v>
      </c>
      <c r="T237" s="479">
        <v>657505.74569999997</v>
      </c>
    </row>
    <row r="238" spans="1:20">
      <c r="A238" s="478">
        <v>2</v>
      </c>
      <c r="B238" s="478" t="s">
        <v>1005</v>
      </c>
      <c r="C238" s="478"/>
      <c r="D238" s="478" t="s">
        <v>592</v>
      </c>
      <c r="E238" s="478" t="s">
        <v>695</v>
      </c>
      <c r="F238" s="478" t="s">
        <v>617</v>
      </c>
      <c r="G238" s="479">
        <v>118103.3138</v>
      </c>
      <c r="H238" s="479">
        <v>206680.7991</v>
      </c>
      <c r="I238" s="479">
        <v>152835.16269999999</v>
      </c>
      <c r="J238" s="479">
        <v>267461.53460000001</v>
      </c>
      <c r="K238" s="479">
        <v>182885.0325</v>
      </c>
      <c r="L238" s="479">
        <v>320048.80680000002</v>
      </c>
      <c r="M238" s="479">
        <v>218082.93090000001</v>
      </c>
      <c r="N238" s="479">
        <v>381645.12890000001</v>
      </c>
      <c r="O238" s="479">
        <v>257000.82860000001</v>
      </c>
      <c r="P238" s="479">
        <v>449751.45</v>
      </c>
      <c r="Q238" s="479">
        <v>281748.96740000002</v>
      </c>
      <c r="R238" s="479">
        <v>493060.69309999997</v>
      </c>
      <c r="S238" s="479">
        <v>305005.8824</v>
      </c>
      <c r="T238" s="479">
        <v>533760.29410000006</v>
      </c>
    </row>
    <row r="239" spans="1:20">
      <c r="A239" s="478">
        <v>2</v>
      </c>
      <c r="B239" s="478" t="s">
        <v>1005</v>
      </c>
      <c r="C239" s="478"/>
      <c r="D239" s="478" t="s">
        <v>592</v>
      </c>
      <c r="E239" s="478" t="s">
        <v>695</v>
      </c>
      <c r="F239" s="478" t="s">
        <v>667</v>
      </c>
      <c r="G239" s="479">
        <v>101414.5502</v>
      </c>
      <c r="H239" s="479">
        <v>177475.46290000001</v>
      </c>
      <c r="I239" s="479">
        <v>132487.40719999999</v>
      </c>
      <c r="J239" s="479">
        <v>231852.9627</v>
      </c>
      <c r="K239" s="479">
        <v>160602.0073</v>
      </c>
      <c r="L239" s="479">
        <v>281053.51280000003</v>
      </c>
      <c r="M239" s="479">
        <v>196132.59599999999</v>
      </c>
      <c r="N239" s="479">
        <v>343232.04310000001</v>
      </c>
      <c r="O239" s="479">
        <v>232478.47150000001</v>
      </c>
      <c r="P239" s="479">
        <v>406837.32500000001</v>
      </c>
      <c r="Q239" s="479">
        <v>256026.63459999999</v>
      </c>
      <c r="R239" s="479">
        <v>448046.61060000001</v>
      </c>
      <c r="S239" s="479">
        <v>277889.20299999998</v>
      </c>
      <c r="T239" s="479">
        <v>486306.1053</v>
      </c>
    </row>
    <row r="240" spans="1:20">
      <c r="A240" s="478">
        <v>2</v>
      </c>
      <c r="B240" s="478" t="s">
        <v>1005</v>
      </c>
      <c r="C240" s="478"/>
      <c r="D240" s="478" t="s">
        <v>592</v>
      </c>
      <c r="E240" s="478" t="s">
        <v>695</v>
      </c>
      <c r="F240" s="478" t="s">
        <v>714</v>
      </c>
      <c r="G240" s="479">
        <v>90579.017300000007</v>
      </c>
      <c r="H240" s="479">
        <v>158513.28030000001</v>
      </c>
      <c r="I240" s="479">
        <v>123372.22070000001</v>
      </c>
      <c r="J240" s="479">
        <v>215901.3861</v>
      </c>
      <c r="K240" s="479">
        <v>156050.3083</v>
      </c>
      <c r="L240" s="479">
        <v>273088.03940000001</v>
      </c>
      <c r="M240" s="479">
        <v>205463.4135</v>
      </c>
      <c r="N240" s="479">
        <v>359560.97369999997</v>
      </c>
      <c r="O240" s="479">
        <v>254388.33189999999</v>
      </c>
      <c r="P240" s="479">
        <v>445179.5808</v>
      </c>
      <c r="Q240" s="479">
        <v>286462.51400000002</v>
      </c>
      <c r="R240" s="479">
        <v>501309.3996</v>
      </c>
      <c r="S240" s="479">
        <v>318102.75229999999</v>
      </c>
      <c r="T240" s="479">
        <v>556679.81629999995</v>
      </c>
    </row>
    <row r="241" spans="1:20">
      <c r="A241" s="478">
        <v>2</v>
      </c>
      <c r="B241" s="478" t="s">
        <v>1005</v>
      </c>
      <c r="C241" s="478"/>
      <c r="D241" s="478" t="s">
        <v>592</v>
      </c>
      <c r="E241" s="478" t="s">
        <v>695</v>
      </c>
      <c r="F241" s="478" t="s">
        <v>521</v>
      </c>
      <c r="G241" s="479">
        <v>100668.306</v>
      </c>
      <c r="H241" s="479">
        <v>161069.29199999999</v>
      </c>
      <c r="I241" s="479">
        <v>140935.62839999999</v>
      </c>
      <c r="J241" s="479">
        <v>225497.00880000001</v>
      </c>
      <c r="K241" s="479">
        <v>181202.95069999999</v>
      </c>
      <c r="L241" s="479">
        <v>289924.7255</v>
      </c>
      <c r="M241" s="479">
        <v>241603.93429999999</v>
      </c>
      <c r="N241" s="479">
        <v>386566.30070000002</v>
      </c>
      <c r="O241" s="479">
        <v>302004.9179</v>
      </c>
      <c r="P241" s="479">
        <v>483207.87589999998</v>
      </c>
      <c r="Q241" s="479">
        <v>342272.2403</v>
      </c>
      <c r="R241" s="479">
        <v>547635.59259999997</v>
      </c>
      <c r="S241" s="479">
        <v>382539.56270000001</v>
      </c>
      <c r="T241" s="479">
        <v>612063.30940000003</v>
      </c>
    </row>
    <row r="242" spans="1:20">
      <c r="A242" s="478">
        <v>2</v>
      </c>
      <c r="B242" s="478" t="s">
        <v>1005</v>
      </c>
      <c r="C242" s="478"/>
      <c r="D242" s="478" t="s">
        <v>592</v>
      </c>
      <c r="E242" s="478" t="s">
        <v>741</v>
      </c>
      <c r="F242" s="478" t="s">
        <v>617</v>
      </c>
      <c r="G242" s="479">
        <v>124519.58130000001</v>
      </c>
      <c r="H242" s="479">
        <v>217909.2672</v>
      </c>
      <c r="I242" s="479">
        <v>161147.59169999999</v>
      </c>
      <c r="J242" s="479">
        <v>282008.2855</v>
      </c>
      <c r="K242" s="479">
        <v>192838.13570000001</v>
      </c>
      <c r="L242" s="479">
        <v>337466.73749999999</v>
      </c>
      <c r="M242" s="479">
        <v>229961.18419999999</v>
      </c>
      <c r="N242" s="479">
        <v>402432.0723</v>
      </c>
      <c r="O242" s="479">
        <v>271007.84269999998</v>
      </c>
      <c r="P242" s="479">
        <v>474263.72460000002</v>
      </c>
      <c r="Q242" s="479">
        <v>297109.61219999997</v>
      </c>
      <c r="R242" s="479">
        <v>519941.82120000001</v>
      </c>
      <c r="S242" s="479">
        <v>321642.21250000002</v>
      </c>
      <c r="T242" s="479">
        <v>562873.87190000003</v>
      </c>
    </row>
    <row r="243" spans="1:20">
      <c r="A243" s="478">
        <v>2</v>
      </c>
      <c r="B243" s="478" t="s">
        <v>1005</v>
      </c>
      <c r="C243" s="478"/>
      <c r="D243" s="478" t="s">
        <v>592</v>
      </c>
      <c r="E243" s="478" t="s">
        <v>741</v>
      </c>
      <c r="F243" s="478" t="s">
        <v>667</v>
      </c>
      <c r="G243" s="479">
        <v>106881.05160000001</v>
      </c>
      <c r="H243" s="479">
        <v>187041.84030000001</v>
      </c>
      <c r="I243" s="479">
        <v>139641.8351</v>
      </c>
      <c r="J243" s="479">
        <v>244373.2115</v>
      </c>
      <c r="K243" s="479">
        <v>169286.97210000001</v>
      </c>
      <c r="L243" s="479">
        <v>296252.20120000001</v>
      </c>
      <c r="M243" s="479">
        <v>206761.6446</v>
      </c>
      <c r="N243" s="479">
        <v>361832.87800000003</v>
      </c>
      <c r="O243" s="479">
        <v>245089.9056</v>
      </c>
      <c r="P243" s="479">
        <v>428907.33470000001</v>
      </c>
      <c r="Q243" s="479">
        <v>269923.4081</v>
      </c>
      <c r="R243" s="479">
        <v>472365.96419999999</v>
      </c>
      <c r="S243" s="479">
        <v>292982.30900000001</v>
      </c>
      <c r="T243" s="479">
        <v>512719.04080000002</v>
      </c>
    </row>
    <row r="244" spans="1:20">
      <c r="A244" s="478">
        <v>2</v>
      </c>
      <c r="B244" s="478" t="s">
        <v>1005</v>
      </c>
      <c r="C244" s="478"/>
      <c r="D244" s="478" t="s">
        <v>592</v>
      </c>
      <c r="E244" s="478" t="s">
        <v>741</v>
      </c>
      <c r="F244" s="478" t="s">
        <v>714</v>
      </c>
      <c r="G244" s="479">
        <v>95431.670899999997</v>
      </c>
      <c r="H244" s="479">
        <v>167005.4241</v>
      </c>
      <c r="I244" s="479">
        <v>129970.25440000001</v>
      </c>
      <c r="J244" s="479">
        <v>227447.94510000001</v>
      </c>
      <c r="K244" s="479">
        <v>164387.17069999999</v>
      </c>
      <c r="L244" s="479">
        <v>287677.54879999999</v>
      </c>
      <c r="M244" s="479">
        <v>216431.05439999999</v>
      </c>
      <c r="N244" s="479">
        <v>378754.34519999998</v>
      </c>
      <c r="O244" s="479">
        <v>267958.9681</v>
      </c>
      <c r="P244" s="479">
        <v>468928.19410000002</v>
      </c>
      <c r="Q244" s="479">
        <v>301737.61050000001</v>
      </c>
      <c r="R244" s="479">
        <v>528040.81839999999</v>
      </c>
      <c r="S244" s="479">
        <v>335057.61290000001</v>
      </c>
      <c r="T244" s="479">
        <v>586350.82259999996</v>
      </c>
    </row>
    <row r="245" spans="1:20">
      <c r="A245" s="478">
        <v>2</v>
      </c>
      <c r="B245" s="478" t="s">
        <v>1005</v>
      </c>
      <c r="C245" s="478"/>
      <c r="D245" s="478" t="s">
        <v>592</v>
      </c>
      <c r="E245" s="478" t="s">
        <v>741</v>
      </c>
      <c r="F245" s="478" t="s">
        <v>521</v>
      </c>
      <c r="G245" s="479">
        <v>106135.06879999999</v>
      </c>
      <c r="H245" s="479">
        <v>169816.1127</v>
      </c>
      <c r="I245" s="479">
        <v>148589.09640000001</v>
      </c>
      <c r="J245" s="479">
        <v>237742.55780000001</v>
      </c>
      <c r="K245" s="479">
        <v>191043.12390000001</v>
      </c>
      <c r="L245" s="479">
        <v>305669.00280000002</v>
      </c>
      <c r="M245" s="479">
        <v>254724.16519999999</v>
      </c>
      <c r="N245" s="479">
        <v>407558.6704</v>
      </c>
      <c r="O245" s="479">
        <v>318405.20640000002</v>
      </c>
      <c r="P245" s="479">
        <v>509448.33789999998</v>
      </c>
      <c r="Q245" s="479">
        <v>360859.234</v>
      </c>
      <c r="R245" s="479">
        <v>577374.78300000005</v>
      </c>
      <c r="S245" s="479">
        <v>403313.26160000003</v>
      </c>
      <c r="T245" s="479">
        <v>645301.22809999995</v>
      </c>
    </row>
    <row r="246" spans="1:20">
      <c r="A246" s="478">
        <v>2</v>
      </c>
      <c r="B246" s="478" t="s">
        <v>1005</v>
      </c>
      <c r="C246" s="478"/>
      <c r="D246" s="478" t="s">
        <v>592</v>
      </c>
      <c r="E246" s="478" t="s">
        <v>784</v>
      </c>
      <c r="F246" s="478" t="s">
        <v>617</v>
      </c>
      <c r="G246" s="479">
        <v>122491.34510000001</v>
      </c>
      <c r="H246" s="479">
        <v>214359.85399999999</v>
      </c>
      <c r="I246" s="479">
        <v>158584.48749999999</v>
      </c>
      <c r="J246" s="479">
        <v>277522.85320000001</v>
      </c>
      <c r="K246" s="479">
        <v>189813.0765</v>
      </c>
      <c r="L246" s="479">
        <v>332172.88390000002</v>
      </c>
      <c r="M246" s="479">
        <v>226417.649</v>
      </c>
      <c r="N246" s="479">
        <v>396230.88579999999</v>
      </c>
      <c r="O246" s="479">
        <v>266891.99930000002</v>
      </c>
      <c r="P246" s="479">
        <v>467060.9988</v>
      </c>
      <c r="Q246" s="479">
        <v>292629.42310000001</v>
      </c>
      <c r="R246" s="479">
        <v>512101.4903</v>
      </c>
      <c r="S246" s="479">
        <v>316843.69589999999</v>
      </c>
      <c r="T246" s="479">
        <v>554476.46770000004</v>
      </c>
    </row>
    <row r="247" spans="1:20">
      <c r="A247" s="478">
        <v>2</v>
      </c>
      <c r="B247" s="478" t="s">
        <v>1005</v>
      </c>
      <c r="C247" s="478"/>
      <c r="D247" s="478" t="s">
        <v>592</v>
      </c>
      <c r="E247" s="478" t="s">
        <v>784</v>
      </c>
      <c r="F247" s="478" t="s">
        <v>667</v>
      </c>
      <c r="G247" s="479">
        <v>104852.81540000001</v>
      </c>
      <c r="H247" s="479">
        <v>183492.427</v>
      </c>
      <c r="I247" s="479">
        <v>137078.7309</v>
      </c>
      <c r="J247" s="479">
        <v>239887.77910000001</v>
      </c>
      <c r="K247" s="479">
        <v>166261.9129</v>
      </c>
      <c r="L247" s="479">
        <v>290958.34769999998</v>
      </c>
      <c r="M247" s="479">
        <v>203218.10939999999</v>
      </c>
      <c r="N247" s="479">
        <v>355631.69150000002</v>
      </c>
      <c r="O247" s="479">
        <v>240974.06219999999</v>
      </c>
      <c r="P247" s="479">
        <v>421704.60889999999</v>
      </c>
      <c r="Q247" s="479">
        <v>265443.21909999999</v>
      </c>
      <c r="R247" s="479">
        <v>464525.63329999999</v>
      </c>
      <c r="S247" s="479">
        <v>288183.79239999998</v>
      </c>
      <c r="T247" s="479">
        <v>504321.63660000003</v>
      </c>
    </row>
    <row r="248" spans="1:20">
      <c r="A248" s="478">
        <v>2</v>
      </c>
      <c r="B248" s="478" t="s">
        <v>1005</v>
      </c>
      <c r="C248" s="478"/>
      <c r="D248" s="478" t="s">
        <v>592</v>
      </c>
      <c r="E248" s="478" t="s">
        <v>784</v>
      </c>
      <c r="F248" s="478" t="s">
        <v>714</v>
      </c>
      <c r="G248" s="479">
        <v>93422.104399999997</v>
      </c>
      <c r="H248" s="479">
        <v>163488.6827</v>
      </c>
      <c r="I248" s="479">
        <v>127156.8612</v>
      </c>
      <c r="J248" s="479">
        <v>222524.50709999999</v>
      </c>
      <c r="K248" s="479">
        <v>160769.951</v>
      </c>
      <c r="L248" s="479">
        <v>281347.4142</v>
      </c>
      <c r="M248" s="479">
        <v>211608.09469999999</v>
      </c>
      <c r="N248" s="479">
        <v>370314.16570000001</v>
      </c>
      <c r="O248" s="479">
        <v>261930.26850000001</v>
      </c>
      <c r="P248" s="479">
        <v>458377.96980000002</v>
      </c>
      <c r="Q248" s="479">
        <v>294905.08429999999</v>
      </c>
      <c r="R248" s="479">
        <v>516083.89750000002</v>
      </c>
      <c r="S248" s="479">
        <v>327421.26010000001</v>
      </c>
      <c r="T248" s="479">
        <v>572987.20519999997</v>
      </c>
    </row>
    <row r="249" spans="1:20">
      <c r="A249" s="478">
        <v>2</v>
      </c>
      <c r="B249" s="478" t="s">
        <v>1005</v>
      </c>
      <c r="C249" s="478"/>
      <c r="D249" s="478" t="s">
        <v>592</v>
      </c>
      <c r="E249" s="478" t="s">
        <v>784</v>
      </c>
      <c r="F249" s="478" t="s">
        <v>521</v>
      </c>
      <c r="G249" s="479">
        <v>104390.9403</v>
      </c>
      <c r="H249" s="479">
        <v>167025.50690000001</v>
      </c>
      <c r="I249" s="479">
        <v>146147.31640000001</v>
      </c>
      <c r="J249" s="479">
        <v>233835.70970000001</v>
      </c>
      <c r="K249" s="479">
        <v>187903.6925</v>
      </c>
      <c r="L249" s="479">
        <v>300645.91239999997</v>
      </c>
      <c r="M249" s="479">
        <v>250538.25659999999</v>
      </c>
      <c r="N249" s="479">
        <v>400861.21659999999</v>
      </c>
      <c r="O249" s="479">
        <v>313172.82079999999</v>
      </c>
      <c r="P249" s="479">
        <v>501076.52059999999</v>
      </c>
      <c r="Q249" s="479">
        <v>354929.19679999998</v>
      </c>
      <c r="R249" s="479">
        <v>567886.72329999995</v>
      </c>
      <c r="S249" s="479">
        <v>396685.57299999997</v>
      </c>
      <c r="T249" s="479">
        <v>634696.92610000004</v>
      </c>
    </row>
    <row r="250" spans="1:20">
      <c r="A250" s="478">
        <v>2</v>
      </c>
      <c r="B250" s="478" t="s">
        <v>1005</v>
      </c>
      <c r="C250" s="478"/>
      <c r="D250" s="478" t="s">
        <v>592</v>
      </c>
      <c r="E250" s="478" t="s">
        <v>824</v>
      </c>
      <c r="F250" s="478" t="s">
        <v>617</v>
      </c>
      <c r="G250" s="479">
        <v>122973.33319999999</v>
      </c>
      <c r="H250" s="479">
        <v>215203.33309999999</v>
      </c>
      <c r="I250" s="479">
        <v>159222.74129999999</v>
      </c>
      <c r="J250" s="479">
        <v>278639.79739999998</v>
      </c>
      <c r="K250" s="479">
        <v>190586.72210000001</v>
      </c>
      <c r="L250" s="479">
        <v>333526.76370000001</v>
      </c>
      <c r="M250" s="479">
        <v>227355.21419999999</v>
      </c>
      <c r="N250" s="479">
        <v>397871.62479999999</v>
      </c>
      <c r="O250" s="479">
        <v>268011.03570000001</v>
      </c>
      <c r="P250" s="479">
        <v>469019.3125</v>
      </c>
      <c r="Q250" s="479">
        <v>293863.76130000001</v>
      </c>
      <c r="R250" s="479">
        <v>514261.58230000001</v>
      </c>
      <c r="S250" s="479">
        <v>318192.06180000002</v>
      </c>
      <c r="T250" s="479">
        <v>556836.10829999996</v>
      </c>
    </row>
    <row r="251" spans="1:20">
      <c r="A251" s="478">
        <v>2</v>
      </c>
      <c r="B251" s="478" t="s">
        <v>1005</v>
      </c>
      <c r="C251" s="478"/>
      <c r="D251" s="478" t="s">
        <v>592</v>
      </c>
      <c r="E251" s="478" t="s">
        <v>824</v>
      </c>
      <c r="F251" s="478" t="s">
        <v>667</v>
      </c>
      <c r="G251" s="479">
        <v>105199.1226</v>
      </c>
      <c r="H251" s="479">
        <v>184098.46460000001</v>
      </c>
      <c r="I251" s="479">
        <v>137551.55600000001</v>
      </c>
      <c r="J251" s="479">
        <v>240715.22289999999</v>
      </c>
      <c r="K251" s="479">
        <v>166854.3959</v>
      </c>
      <c r="L251" s="479">
        <v>291995.19280000002</v>
      </c>
      <c r="M251" s="479">
        <v>203977.21669999999</v>
      </c>
      <c r="N251" s="479">
        <v>356960.12920000002</v>
      </c>
      <c r="O251" s="479">
        <v>241893.73009999999</v>
      </c>
      <c r="P251" s="479">
        <v>423314.02779999998</v>
      </c>
      <c r="Q251" s="479">
        <v>266468.43280000001</v>
      </c>
      <c r="R251" s="479">
        <v>466319.7574</v>
      </c>
      <c r="S251" s="479">
        <v>289311.69770000002</v>
      </c>
      <c r="T251" s="479">
        <v>506295.47110000002</v>
      </c>
    </row>
    <row r="252" spans="1:20">
      <c r="A252" s="478">
        <v>2</v>
      </c>
      <c r="B252" s="478" t="s">
        <v>1005</v>
      </c>
      <c r="C252" s="478"/>
      <c r="D252" s="478" t="s">
        <v>592</v>
      </c>
      <c r="E252" s="478" t="s">
        <v>824</v>
      </c>
      <c r="F252" s="478" t="s">
        <v>714</v>
      </c>
      <c r="G252" s="479">
        <v>93684.719599999997</v>
      </c>
      <c r="H252" s="479">
        <v>163948.25940000001</v>
      </c>
      <c r="I252" s="479">
        <v>127496.5681</v>
      </c>
      <c r="J252" s="479">
        <v>223118.99419999999</v>
      </c>
      <c r="K252" s="479">
        <v>161185.81359999999</v>
      </c>
      <c r="L252" s="479">
        <v>282075.17389999999</v>
      </c>
      <c r="M252" s="479">
        <v>212141.41020000001</v>
      </c>
      <c r="N252" s="479">
        <v>371247.46789999999</v>
      </c>
      <c r="O252" s="479">
        <v>262577.06780000002</v>
      </c>
      <c r="P252" s="479">
        <v>459509.8688</v>
      </c>
      <c r="Q252" s="479">
        <v>295623.12959999999</v>
      </c>
      <c r="R252" s="479">
        <v>517340.4768</v>
      </c>
      <c r="S252" s="479">
        <v>328207.0233</v>
      </c>
      <c r="T252" s="479">
        <v>574362.29090000002</v>
      </c>
    </row>
    <row r="253" spans="1:20">
      <c r="A253" s="478">
        <v>2</v>
      </c>
      <c r="B253" s="478" t="s">
        <v>1005</v>
      </c>
      <c r="C253" s="478"/>
      <c r="D253" s="478" t="s">
        <v>592</v>
      </c>
      <c r="E253" s="478" t="s">
        <v>824</v>
      </c>
      <c r="F253" s="478" t="s">
        <v>521</v>
      </c>
      <c r="G253" s="479">
        <v>104798.16499999999</v>
      </c>
      <c r="H253" s="479">
        <v>167677.06640000001</v>
      </c>
      <c r="I253" s="479">
        <v>146717.43090000001</v>
      </c>
      <c r="J253" s="479">
        <v>234747.89290000001</v>
      </c>
      <c r="K253" s="479">
        <v>188636.69690000001</v>
      </c>
      <c r="L253" s="479">
        <v>301818.7194</v>
      </c>
      <c r="M253" s="479">
        <v>251515.59580000001</v>
      </c>
      <c r="N253" s="479">
        <v>402424.95929999999</v>
      </c>
      <c r="O253" s="479">
        <v>314394.49479999999</v>
      </c>
      <c r="P253" s="479">
        <v>503031.19900000002</v>
      </c>
      <c r="Q253" s="479">
        <v>356313.76069999998</v>
      </c>
      <c r="R253" s="479">
        <v>570102.02549999999</v>
      </c>
      <c r="S253" s="479">
        <v>398233.02659999998</v>
      </c>
      <c r="T253" s="479">
        <v>637172.85210000002</v>
      </c>
    </row>
    <row r="254" spans="1:20">
      <c r="A254" s="478">
        <v>2</v>
      </c>
      <c r="B254" s="478" t="s">
        <v>1005</v>
      </c>
      <c r="C254" s="478"/>
      <c r="D254" s="478" t="s">
        <v>592</v>
      </c>
      <c r="E254" s="478" t="s">
        <v>860</v>
      </c>
      <c r="F254" s="478" t="s">
        <v>617</v>
      </c>
      <c r="G254" s="479">
        <v>124519.58130000001</v>
      </c>
      <c r="H254" s="479">
        <v>217909.2672</v>
      </c>
      <c r="I254" s="479">
        <v>161147.59169999999</v>
      </c>
      <c r="J254" s="479">
        <v>282008.2855</v>
      </c>
      <c r="K254" s="479">
        <v>192838.13570000001</v>
      </c>
      <c r="L254" s="479">
        <v>337466.73749999999</v>
      </c>
      <c r="M254" s="479">
        <v>229961.18419999999</v>
      </c>
      <c r="N254" s="479">
        <v>402432.0723</v>
      </c>
      <c r="O254" s="479">
        <v>271007.84269999998</v>
      </c>
      <c r="P254" s="479">
        <v>474263.72460000002</v>
      </c>
      <c r="Q254" s="479">
        <v>297109.61219999997</v>
      </c>
      <c r="R254" s="479">
        <v>519941.82120000001</v>
      </c>
      <c r="S254" s="479">
        <v>321642.21250000002</v>
      </c>
      <c r="T254" s="479">
        <v>562873.87190000003</v>
      </c>
    </row>
    <row r="255" spans="1:20">
      <c r="A255" s="478">
        <v>2</v>
      </c>
      <c r="B255" s="478" t="s">
        <v>1005</v>
      </c>
      <c r="C255" s="478"/>
      <c r="D255" s="478" t="s">
        <v>592</v>
      </c>
      <c r="E255" s="478" t="s">
        <v>860</v>
      </c>
      <c r="F255" s="478" t="s">
        <v>667</v>
      </c>
      <c r="G255" s="479">
        <v>106881.05160000001</v>
      </c>
      <c r="H255" s="479">
        <v>187041.84030000001</v>
      </c>
      <c r="I255" s="479">
        <v>139641.8351</v>
      </c>
      <c r="J255" s="479">
        <v>244373.2115</v>
      </c>
      <c r="K255" s="479">
        <v>169286.97210000001</v>
      </c>
      <c r="L255" s="479">
        <v>296252.20120000001</v>
      </c>
      <c r="M255" s="479">
        <v>206761.6446</v>
      </c>
      <c r="N255" s="479">
        <v>361832.87800000003</v>
      </c>
      <c r="O255" s="479">
        <v>245089.9056</v>
      </c>
      <c r="P255" s="479">
        <v>428907.33470000001</v>
      </c>
      <c r="Q255" s="479">
        <v>269923.4081</v>
      </c>
      <c r="R255" s="479">
        <v>472365.96419999999</v>
      </c>
      <c r="S255" s="479">
        <v>292982.30900000001</v>
      </c>
      <c r="T255" s="479">
        <v>512719.04080000002</v>
      </c>
    </row>
    <row r="256" spans="1:20">
      <c r="A256" s="478">
        <v>2</v>
      </c>
      <c r="B256" s="478" t="s">
        <v>1005</v>
      </c>
      <c r="C256" s="478"/>
      <c r="D256" s="478" t="s">
        <v>592</v>
      </c>
      <c r="E256" s="478" t="s">
        <v>860</v>
      </c>
      <c r="F256" s="478" t="s">
        <v>714</v>
      </c>
      <c r="G256" s="479">
        <v>95431.670899999997</v>
      </c>
      <c r="H256" s="479">
        <v>167005.4241</v>
      </c>
      <c r="I256" s="479">
        <v>129970.25440000001</v>
      </c>
      <c r="J256" s="479">
        <v>227447.94510000001</v>
      </c>
      <c r="K256" s="479">
        <v>164387.17069999999</v>
      </c>
      <c r="L256" s="479">
        <v>287677.54879999999</v>
      </c>
      <c r="M256" s="479">
        <v>216431.05439999999</v>
      </c>
      <c r="N256" s="479">
        <v>378754.34519999998</v>
      </c>
      <c r="O256" s="479">
        <v>267958.9681</v>
      </c>
      <c r="P256" s="479">
        <v>468928.19410000002</v>
      </c>
      <c r="Q256" s="479">
        <v>301737.61050000001</v>
      </c>
      <c r="R256" s="479">
        <v>528040.81839999999</v>
      </c>
      <c r="S256" s="479">
        <v>335057.61290000001</v>
      </c>
      <c r="T256" s="479">
        <v>586350.82259999996</v>
      </c>
    </row>
    <row r="257" spans="1:20">
      <c r="A257" s="478">
        <v>2</v>
      </c>
      <c r="B257" s="478" t="s">
        <v>1005</v>
      </c>
      <c r="C257" s="478"/>
      <c r="D257" s="478" t="s">
        <v>592</v>
      </c>
      <c r="E257" s="478" t="s">
        <v>860</v>
      </c>
      <c r="F257" s="478" t="s">
        <v>521</v>
      </c>
      <c r="G257" s="479">
        <v>106135.06879999999</v>
      </c>
      <c r="H257" s="479">
        <v>169816.1127</v>
      </c>
      <c r="I257" s="479">
        <v>148589.09640000001</v>
      </c>
      <c r="J257" s="479">
        <v>237742.55780000001</v>
      </c>
      <c r="K257" s="479">
        <v>191043.12390000001</v>
      </c>
      <c r="L257" s="479">
        <v>305669.00280000002</v>
      </c>
      <c r="M257" s="479">
        <v>254724.16519999999</v>
      </c>
      <c r="N257" s="479">
        <v>407558.6704</v>
      </c>
      <c r="O257" s="479">
        <v>318405.20640000002</v>
      </c>
      <c r="P257" s="479">
        <v>509448.33789999998</v>
      </c>
      <c r="Q257" s="479">
        <v>360859.234</v>
      </c>
      <c r="R257" s="479">
        <v>577374.78300000005</v>
      </c>
      <c r="S257" s="479">
        <v>403313.26160000003</v>
      </c>
      <c r="T257" s="479">
        <v>645301.22809999995</v>
      </c>
    </row>
    <row r="258" spans="1:20">
      <c r="A258" s="478">
        <v>2</v>
      </c>
      <c r="B258" s="478" t="s">
        <v>1005</v>
      </c>
      <c r="C258" s="478"/>
      <c r="D258" s="478" t="s">
        <v>592</v>
      </c>
      <c r="E258" s="478" t="s">
        <v>891</v>
      </c>
      <c r="F258" s="478" t="s">
        <v>617</v>
      </c>
      <c r="G258" s="479">
        <v>125940.4817</v>
      </c>
      <c r="H258" s="479">
        <v>220395.84289999999</v>
      </c>
      <c r="I258" s="479">
        <v>163059.84039999999</v>
      </c>
      <c r="J258" s="479">
        <v>285354.72070000001</v>
      </c>
      <c r="K258" s="479">
        <v>195176.46470000001</v>
      </c>
      <c r="L258" s="479">
        <v>341558.81319999998</v>
      </c>
      <c r="M258" s="479">
        <v>232825.5747</v>
      </c>
      <c r="N258" s="479">
        <v>407444.75579999998</v>
      </c>
      <c r="O258" s="479">
        <v>274455.04399999999</v>
      </c>
      <c r="P258" s="479">
        <v>480296.32709999999</v>
      </c>
      <c r="Q258" s="479">
        <v>300926.93589999998</v>
      </c>
      <c r="R258" s="479">
        <v>526622.13789999997</v>
      </c>
      <c r="S258" s="479">
        <v>325836.06719999999</v>
      </c>
      <c r="T258" s="479">
        <v>570213.1176</v>
      </c>
    </row>
    <row r="259" spans="1:20">
      <c r="A259" s="478">
        <v>2</v>
      </c>
      <c r="B259" s="478" t="s">
        <v>1005</v>
      </c>
      <c r="C259" s="478"/>
      <c r="D259" s="478" t="s">
        <v>592</v>
      </c>
      <c r="E259" s="478" t="s">
        <v>891</v>
      </c>
      <c r="F259" s="478" t="s">
        <v>667</v>
      </c>
      <c r="G259" s="479">
        <v>107759.22689999999</v>
      </c>
      <c r="H259" s="479">
        <v>188578.647</v>
      </c>
      <c r="I259" s="479">
        <v>140892.36679999999</v>
      </c>
      <c r="J259" s="479">
        <v>246561.64189999999</v>
      </c>
      <c r="K259" s="479">
        <v>170900.64840000001</v>
      </c>
      <c r="L259" s="479">
        <v>299076.1347</v>
      </c>
      <c r="M259" s="479">
        <v>208912.20170000001</v>
      </c>
      <c r="N259" s="479">
        <v>365596.3529</v>
      </c>
      <c r="O259" s="479">
        <v>247739.63029999999</v>
      </c>
      <c r="P259" s="479">
        <v>433544.35310000001</v>
      </c>
      <c r="Q259" s="479">
        <v>272904.2316</v>
      </c>
      <c r="R259" s="479">
        <v>477582.40529999998</v>
      </c>
      <c r="S259" s="479">
        <v>296294.3186</v>
      </c>
      <c r="T259" s="479">
        <v>518515.0577</v>
      </c>
    </row>
    <row r="260" spans="1:20">
      <c r="A260" s="478">
        <v>2</v>
      </c>
      <c r="B260" s="478" t="s">
        <v>1005</v>
      </c>
      <c r="C260" s="478"/>
      <c r="D260" s="478" t="s">
        <v>592</v>
      </c>
      <c r="E260" s="478" t="s">
        <v>891</v>
      </c>
      <c r="F260" s="478" t="s">
        <v>714</v>
      </c>
      <c r="G260" s="479">
        <v>95979.744900000005</v>
      </c>
      <c r="H260" s="479">
        <v>167964.55360000001</v>
      </c>
      <c r="I260" s="479">
        <v>130625.73970000001</v>
      </c>
      <c r="J260" s="479">
        <v>228595.04449999999</v>
      </c>
      <c r="K260" s="479">
        <v>165146.32389999999</v>
      </c>
      <c r="L260" s="479">
        <v>289006.06689999998</v>
      </c>
      <c r="M260" s="479">
        <v>217358.5864</v>
      </c>
      <c r="N260" s="479">
        <v>380377.52620000002</v>
      </c>
      <c r="O260" s="479">
        <v>269039.00290000002</v>
      </c>
      <c r="P260" s="479">
        <v>470818.25520000001</v>
      </c>
      <c r="Q260" s="479">
        <v>302901.67389999999</v>
      </c>
      <c r="R260" s="479">
        <v>530077.92929999996</v>
      </c>
      <c r="S260" s="479">
        <v>336291.59289999999</v>
      </c>
      <c r="T260" s="479">
        <v>588510.28749999998</v>
      </c>
    </row>
    <row r="261" spans="1:20">
      <c r="A261" s="478">
        <v>2</v>
      </c>
      <c r="B261" s="478" t="s">
        <v>1005</v>
      </c>
      <c r="C261" s="478"/>
      <c r="D261" s="478" t="s">
        <v>592</v>
      </c>
      <c r="E261" s="478" t="s">
        <v>891</v>
      </c>
      <c r="F261" s="478" t="s">
        <v>521</v>
      </c>
      <c r="G261" s="479">
        <v>107327.9414</v>
      </c>
      <c r="H261" s="479">
        <v>171724.709</v>
      </c>
      <c r="I261" s="479">
        <v>150259.11799999999</v>
      </c>
      <c r="J261" s="479">
        <v>240414.59239999999</v>
      </c>
      <c r="K261" s="479">
        <v>193190.29459999999</v>
      </c>
      <c r="L261" s="479">
        <v>309104.47600000002</v>
      </c>
      <c r="M261" s="479">
        <v>257587.0595</v>
      </c>
      <c r="N261" s="479">
        <v>412139.3014</v>
      </c>
      <c r="O261" s="479">
        <v>321983.82439999998</v>
      </c>
      <c r="P261" s="479">
        <v>515174.12660000002</v>
      </c>
      <c r="Q261" s="479">
        <v>364915.00099999999</v>
      </c>
      <c r="R261" s="479">
        <v>583864.01020000002</v>
      </c>
      <c r="S261" s="479">
        <v>407846.17749999999</v>
      </c>
      <c r="T261" s="479">
        <v>652553.89379999996</v>
      </c>
    </row>
    <row r="262" spans="1:20">
      <c r="A262" s="478">
        <v>2</v>
      </c>
      <c r="B262" s="478" t="s">
        <v>1005</v>
      </c>
      <c r="C262" s="478"/>
      <c r="D262" s="478" t="s">
        <v>592</v>
      </c>
      <c r="E262" s="478" t="s">
        <v>915</v>
      </c>
      <c r="F262" s="478" t="s">
        <v>617</v>
      </c>
      <c r="G262" s="479">
        <v>122998.4087</v>
      </c>
      <c r="H262" s="479">
        <v>215247.21530000001</v>
      </c>
      <c r="I262" s="479">
        <v>159225.26930000001</v>
      </c>
      <c r="J262" s="479">
        <v>278644.22129999998</v>
      </c>
      <c r="K262" s="479">
        <v>190569.3481</v>
      </c>
      <c r="L262" s="479">
        <v>333496.3591</v>
      </c>
      <c r="M262" s="479">
        <v>227303.54070000001</v>
      </c>
      <c r="N262" s="479">
        <v>397781.19630000001</v>
      </c>
      <c r="O262" s="479">
        <v>267920.9694</v>
      </c>
      <c r="P262" s="479">
        <v>468861.69630000001</v>
      </c>
      <c r="Q262" s="479">
        <v>293749.4804</v>
      </c>
      <c r="R262" s="479">
        <v>514061.5906</v>
      </c>
      <c r="S262" s="479">
        <v>318043.3358</v>
      </c>
      <c r="T262" s="479">
        <v>556575.83759999997</v>
      </c>
    </row>
    <row r="263" spans="1:20">
      <c r="A263" s="478">
        <v>2</v>
      </c>
      <c r="B263" s="478" t="s">
        <v>1005</v>
      </c>
      <c r="C263" s="478"/>
      <c r="D263" s="478" t="s">
        <v>592</v>
      </c>
      <c r="E263" s="478" t="s">
        <v>915</v>
      </c>
      <c r="F263" s="478" t="s">
        <v>667</v>
      </c>
      <c r="G263" s="479">
        <v>105359.879</v>
      </c>
      <c r="H263" s="479">
        <v>184379.78829999999</v>
      </c>
      <c r="I263" s="479">
        <v>137719.51269999999</v>
      </c>
      <c r="J263" s="479">
        <v>241009.14720000001</v>
      </c>
      <c r="K263" s="479">
        <v>167018.1845</v>
      </c>
      <c r="L263" s="479">
        <v>292281.82290000003</v>
      </c>
      <c r="M263" s="479">
        <v>204104.00109999999</v>
      </c>
      <c r="N263" s="479">
        <v>357182.00199999998</v>
      </c>
      <c r="O263" s="479">
        <v>242003.03229999999</v>
      </c>
      <c r="P263" s="479">
        <v>423505.3064</v>
      </c>
      <c r="Q263" s="479">
        <v>266563.27630000003</v>
      </c>
      <c r="R263" s="479">
        <v>466485.73359999998</v>
      </c>
      <c r="S263" s="479">
        <v>289383.43229999999</v>
      </c>
      <c r="T263" s="479">
        <v>506421.00640000001</v>
      </c>
    </row>
    <row r="264" spans="1:20">
      <c r="A264" s="478">
        <v>2</v>
      </c>
      <c r="B264" s="478" t="s">
        <v>1005</v>
      </c>
      <c r="C264" s="478"/>
      <c r="D264" s="478" t="s">
        <v>592</v>
      </c>
      <c r="E264" s="478" t="s">
        <v>915</v>
      </c>
      <c r="F264" s="478" t="s">
        <v>714</v>
      </c>
      <c r="G264" s="479">
        <v>93924.500499999995</v>
      </c>
      <c r="H264" s="479">
        <v>164367.87590000001</v>
      </c>
      <c r="I264" s="479">
        <v>127860.21580000001</v>
      </c>
      <c r="J264" s="479">
        <v>223755.37760000001</v>
      </c>
      <c r="K264" s="479">
        <v>161674.264</v>
      </c>
      <c r="L264" s="479">
        <v>282929.962</v>
      </c>
      <c r="M264" s="479">
        <v>212813.84539999999</v>
      </c>
      <c r="N264" s="479">
        <v>372424.22940000001</v>
      </c>
      <c r="O264" s="479">
        <v>263437.45689999999</v>
      </c>
      <c r="P264" s="479">
        <v>461015.54940000002</v>
      </c>
      <c r="Q264" s="479">
        <v>296613.23109999998</v>
      </c>
      <c r="R264" s="479">
        <v>519073.1544</v>
      </c>
      <c r="S264" s="479">
        <v>329330.36540000001</v>
      </c>
      <c r="T264" s="479">
        <v>576328.13939999999</v>
      </c>
    </row>
    <row r="265" spans="1:20">
      <c r="A265" s="478">
        <v>2</v>
      </c>
      <c r="B265" s="478" t="s">
        <v>1005</v>
      </c>
      <c r="C265" s="478"/>
      <c r="D265" s="478" t="s">
        <v>592</v>
      </c>
      <c r="E265" s="478" t="s">
        <v>915</v>
      </c>
      <c r="F265" s="478" t="s">
        <v>521</v>
      </c>
      <c r="G265" s="479">
        <v>104826.97629999999</v>
      </c>
      <c r="H265" s="479">
        <v>167723.16459999999</v>
      </c>
      <c r="I265" s="479">
        <v>146757.76680000001</v>
      </c>
      <c r="J265" s="479">
        <v>234812.43040000001</v>
      </c>
      <c r="K265" s="479">
        <v>188688.55729999999</v>
      </c>
      <c r="L265" s="479">
        <v>301901.69620000001</v>
      </c>
      <c r="M265" s="479">
        <v>251584.74309999999</v>
      </c>
      <c r="N265" s="479">
        <v>402535.59499999997</v>
      </c>
      <c r="O265" s="479">
        <v>314480.9289</v>
      </c>
      <c r="P265" s="479">
        <v>503169.49369999999</v>
      </c>
      <c r="Q265" s="479">
        <v>356411.7194</v>
      </c>
      <c r="R265" s="479">
        <v>570258.75950000004</v>
      </c>
      <c r="S265" s="479">
        <v>398342.5099</v>
      </c>
      <c r="T265" s="479">
        <v>637348.02540000004</v>
      </c>
    </row>
    <row r="266" spans="1:20">
      <c r="A266" s="478">
        <v>2</v>
      </c>
      <c r="B266" s="478" t="s">
        <v>1005</v>
      </c>
      <c r="C266" s="478"/>
      <c r="D266" s="478" t="s">
        <v>592</v>
      </c>
      <c r="E266" s="478" t="s">
        <v>933</v>
      </c>
      <c r="F266" s="478" t="s">
        <v>617</v>
      </c>
      <c r="G266" s="479">
        <v>121502.29949999999</v>
      </c>
      <c r="H266" s="479">
        <v>212629.02429999999</v>
      </c>
      <c r="I266" s="479">
        <v>157305.4595</v>
      </c>
      <c r="J266" s="479">
        <v>275284.55430000002</v>
      </c>
      <c r="K266" s="479">
        <v>188283.1684</v>
      </c>
      <c r="L266" s="479">
        <v>329495.54479999997</v>
      </c>
      <c r="M266" s="479">
        <v>224594.20269999999</v>
      </c>
      <c r="N266" s="479">
        <v>393039.85479999997</v>
      </c>
      <c r="O266" s="479">
        <v>264744.00510000001</v>
      </c>
      <c r="P266" s="479">
        <v>463302.00880000001</v>
      </c>
      <c r="Q266" s="479">
        <v>290275.04090000002</v>
      </c>
      <c r="R266" s="479">
        <v>507981.32150000002</v>
      </c>
      <c r="S266" s="479">
        <v>314295.70419999998</v>
      </c>
      <c r="T266" s="479">
        <v>550017.48230000003</v>
      </c>
    </row>
    <row r="267" spans="1:20">
      <c r="A267" s="478">
        <v>2</v>
      </c>
      <c r="B267" s="478" t="s">
        <v>1005</v>
      </c>
      <c r="C267" s="478"/>
      <c r="D267" s="478" t="s">
        <v>592</v>
      </c>
      <c r="E267" s="478" t="s">
        <v>933</v>
      </c>
      <c r="F267" s="478" t="s">
        <v>667</v>
      </c>
      <c r="G267" s="479">
        <v>103999.45080000001</v>
      </c>
      <c r="H267" s="479">
        <v>181999.03890000001</v>
      </c>
      <c r="I267" s="479">
        <v>135965.1317</v>
      </c>
      <c r="J267" s="479">
        <v>237938.98050000001</v>
      </c>
      <c r="K267" s="479">
        <v>164913.16750000001</v>
      </c>
      <c r="L267" s="479">
        <v>288598.04310000001</v>
      </c>
      <c r="M267" s="479">
        <v>201573.12100000001</v>
      </c>
      <c r="N267" s="479">
        <v>352752.96169999999</v>
      </c>
      <c r="O267" s="479">
        <v>239025.43659999999</v>
      </c>
      <c r="P267" s="479">
        <v>418294.51400000002</v>
      </c>
      <c r="Q267" s="479">
        <v>263297.96130000002</v>
      </c>
      <c r="R267" s="479">
        <v>460771.43229999999</v>
      </c>
      <c r="S267" s="479">
        <v>285856.26130000001</v>
      </c>
      <c r="T267" s="479">
        <v>500248.4572</v>
      </c>
    </row>
    <row r="268" spans="1:20">
      <c r="A268" s="478">
        <v>2</v>
      </c>
      <c r="B268" s="478" t="s">
        <v>1005</v>
      </c>
      <c r="C268" s="478"/>
      <c r="D268" s="478" t="s">
        <v>592</v>
      </c>
      <c r="E268" s="478" t="s">
        <v>933</v>
      </c>
      <c r="F268" s="478" t="s">
        <v>714</v>
      </c>
      <c r="G268" s="479">
        <v>92657.099000000002</v>
      </c>
      <c r="H268" s="479">
        <v>162149.92329999999</v>
      </c>
      <c r="I268" s="479">
        <v>126113.80809999999</v>
      </c>
      <c r="J268" s="479">
        <v>220699.1642</v>
      </c>
      <c r="K268" s="479">
        <v>159449.7861</v>
      </c>
      <c r="L268" s="479">
        <v>279037.12579999998</v>
      </c>
      <c r="M268" s="479">
        <v>209869.0429</v>
      </c>
      <c r="N268" s="479">
        <v>367270.82500000001</v>
      </c>
      <c r="O268" s="479">
        <v>259776.29870000001</v>
      </c>
      <c r="P268" s="479">
        <v>454608.52260000003</v>
      </c>
      <c r="Q268" s="479">
        <v>292478.91249999998</v>
      </c>
      <c r="R268" s="479">
        <v>511838.0968</v>
      </c>
      <c r="S268" s="479">
        <v>324726.4143</v>
      </c>
      <c r="T268" s="479">
        <v>568271.22510000004</v>
      </c>
    </row>
    <row r="269" spans="1:20">
      <c r="A269" s="478">
        <v>2</v>
      </c>
      <c r="B269" s="478" t="s">
        <v>1005</v>
      </c>
      <c r="C269" s="478"/>
      <c r="D269" s="478" t="s">
        <v>592</v>
      </c>
      <c r="E269" s="478" t="s">
        <v>933</v>
      </c>
      <c r="F269" s="478" t="s">
        <v>521</v>
      </c>
      <c r="G269" s="479">
        <v>103547.6848</v>
      </c>
      <c r="H269" s="479">
        <v>165676.29810000001</v>
      </c>
      <c r="I269" s="479">
        <v>144966.75870000001</v>
      </c>
      <c r="J269" s="479">
        <v>231946.8173</v>
      </c>
      <c r="K269" s="479">
        <v>186385.83249999999</v>
      </c>
      <c r="L269" s="479">
        <v>298217.33659999998</v>
      </c>
      <c r="M269" s="479">
        <v>248514.44339999999</v>
      </c>
      <c r="N269" s="479">
        <v>397623.11540000001</v>
      </c>
      <c r="O269" s="479">
        <v>310643.05420000001</v>
      </c>
      <c r="P269" s="479">
        <v>497028.89419999998</v>
      </c>
      <c r="Q269" s="479">
        <v>352062.12809999997</v>
      </c>
      <c r="R269" s="479">
        <v>563299.41339999996</v>
      </c>
      <c r="S269" s="479">
        <v>393481.20209999999</v>
      </c>
      <c r="T269" s="479">
        <v>629569.93259999994</v>
      </c>
    </row>
    <row r="270" spans="1:20">
      <c r="A270" s="478">
        <v>2</v>
      </c>
      <c r="B270" s="478" t="s">
        <v>1005</v>
      </c>
      <c r="C270" s="478"/>
      <c r="D270" s="478" t="s">
        <v>592</v>
      </c>
      <c r="E270" s="478" t="s">
        <v>946</v>
      </c>
      <c r="F270" s="478" t="s">
        <v>617</v>
      </c>
      <c r="G270" s="479">
        <v>117114.26820000001</v>
      </c>
      <c r="H270" s="479">
        <v>204949.9693</v>
      </c>
      <c r="I270" s="479">
        <v>151556.1347</v>
      </c>
      <c r="J270" s="479">
        <v>265223.23570000002</v>
      </c>
      <c r="K270" s="479">
        <v>181355.1243</v>
      </c>
      <c r="L270" s="479">
        <v>317371.46769999998</v>
      </c>
      <c r="M270" s="479">
        <v>216259.48449999999</v>
      </c>
      <c r="N270" s="479">
        <v>378454.098</v>
      </c>
      <c r="O270" s="479">
        <v>254852.83429999999</v>
      </c>
      <c r="P270" s="479">
        <v>445992.46010000003</v>
      </c>
      <c r="Q270" s="479">
        <v>279394.58529999998</v>
      </c>
      <c r="R270" s="479">
        <v>488940.52429999999</v>
      </c>
      <c r="S270" s="479">
        <v>302457.89069999999</v>
      </c>
      <c r="T270" s="479">
        <v>529301.30870000005</v>
      </c>
    </row>
    <row r="271" spans="1:20">
      <c r="A271" s="478">
        <v>2</v>
      </c>
      <c r="B271" s="478" t="s">
        <v>1005</v>
      </c>
      <c r="C271" s="478"/>
      <c r="D271" s="478" t="s">
        <v>592</v>
      </c>
      <c r="E271" s="478" t="s">
        <v>946</v>
      </c>
      <c r="F271" s="478" t="s">
        <v>667</v>
      </c>
      <c r="G271" s="479">
        <v>100561.18550000001</v>
      </c>
      <c r="H271" s="479">
        <v>175982.07459999999</v>
      </c>
      <c r="I271" s="479">
        <v>131373.80799999999</v>
      </c>
      <c r="J271" s="479">
        <v>229904.16409999999</v>
      </c>
      <c r="K271" s="479">
        <v>159253.26180000001</v>
      </c>
      <c r="L271" s="479">
        <v>278693.20819999999</v>
      </c>
      <c r="M271" s="479">
        <v>194487.60759999999</v>
      </c>
      <c r="N271" s="479">
        <v>340353.31339999998</v>
      </c>
      <c r="O271" s="479">
        <v>230529.84580000001</v>
      </c>
      <c r="P271" s="479">
        <v>403427.23019999999</v>
      </c>
      <c r="Q271" s="479">
        <v>253881.3769</v>
      </c>
      <c r="R271" s="479">
        <v>444292.40950000001</v>
      </c>
      <c r="S271" s="479">
        <v>275561.67190000002</v>
      </c>
      <c r="T271" s="479">
        <v>482232.92599999998</v>
      </c>
    </row>
    <row r="272" spans="1:20">
      <c r="A272" s="478">
        <v>2</v>
      </c>
      <c r="B272" s="478" t="s">
        <v>1005</v>
      </c>
      <c r="C272" s="478"/>
      <c r="D272" s="478" t="s">
        <v>592</v>
      </c>
      <c r="E272" s="478" t="s">
        <v>946</v>
      </c>
      <c r="F272" s="478" t="s">
        <v>714</v>
      </c>
      <c r="G272" s="479">
        <v>89814.012000000002</v>
      </c>
      <c r="H272" s="479">
        <v>157174.5209</v>
      </c>
      <c r="I272" s="479">
        <v>122329.1676</v>
      </c>
      <c r="J272" s="479">
        <v>214076.04319999999</v>
      </c>
      <c r="K272" s="479">
        <v>154730.1434</v>
      </c>
      <c r="L272" s="479">
        <v>270777.75089999998</v>
      </c>
      <c r="M272" s="479">
        <v>203724.36170000001</v>
      </c>
      <c r="N272" s="479">
        <v>356517.63309999998</v>
      </c>
      <c r="O272" s="479">
        <v>252234.3621</v>
      </c>
      <c r="P272" s="479">
        <v>441410.1336</v>
      </c>
      <c r="Q272" s="479">
        <v>284036.34220000001</v>
      </c>
      <c r="R272" s="479">
        <v>497063.59899999999</v>
      </c>
      <c r="S272" s="479">
        <v>315407.90639999998</v>
      </c>
      <c r="T272" s="479">
        <v>551963.83629999997</v>
      </c>
    </row>
    <row r="273" spans="1:20">
      <c r="A273" s="478">
        <v>2</v>
      </c>
      <c r="B273" s="478" t="s">
        <v>1005</v>
      </c>
      <c r="C273" s="478"/>
      <c r="D273" s="478" t="s">
        <v>592</v>
      </c>
      <c r="E273" s="478" t="s">
        <v>946</v>
      </c>
      <c r="F273" s="478" t="s">
        <v>521</v>
      </c>
      <c r="G273" s="479">
        <v>99825.050499999998</v>
      </c>
      <c r="H273" s="479">
        <v>159720.08319999999</v>
      </c>
      <c r="I273" s="479">
        <v>139755.07070000001</v>
      </c>
      <c r="J273" s="479">
        <v>223608.1164</v>
      </c>
      <c r="K273" s="479">
        <v>179685.09090000001</v>
      </c>
      <c r="L273" s="479">
        <v>287496.14970000001</v>
      </c>
      <c r="M273" s="479">
        <v>239580.12109999999</v>
      </c>
      <c r="N273" s="479">
        <v>383328.19959999999</v>
      </c>
      <c r="O273" s="479">
        <v>299475.15139999997</v>
      </c>
      <c r="P273" s="479">
        <v>479160.24939999997</v>
      </c>
      <c r="Q273" s="479">
        <v>339405.1716</v>
      </c>
      <c r="R273" s="479">
        <v>543048.28260000004</v>
      </c>
      <c r="S273" s="479">
        <v>379335.19179999997</v>
      </c>
      <c r="T273" s="479">
        <v>606936.31590000005</v>
      </c>
    </row>
    <row r="274" spans="1:20">
      <c r="A274" s="478">
        <v>2</v>
      </c>
      <c r="B274" s="478" t="s">
        <v>1005</v>
      </c>
      <c r="C274" s="478"/>
      <c r="D274" s="478" t="s">
        <v>594</v>
      </c>
      <c r="E274" s="478" t="s">
        <v>627</v>
      </c>
      <c r="F274" s="478" t="s">
        <v>617</v>
      </c>
      <c r="G274" s="479">
        <v>107148.59239999999</v>
      </c>
      <c r="H274" s="479">
        <v>187510.03659999999</v>
      </c>
      <c r="I274" s="479">
        <v>138758.27900000001</v>
      </c>
      <c r="J274" s="479">
        <v>242826.9883</v>
      </c>
      <c r="K274" s="479">
        <v>166108.17430000001</v>
      </c>
      <c r="L274" s="479">
        <v>290689.30499999999</v>
      </c>
      <c r="M274" s="479">
        <v>198180.05189999999</v>
      </c>
      <c r="N274" s="479">
        <v>346815.09090000001</v>
      </c>
      <c r="O274" s="479">
        <v>233643.10260000001</v>
      </c>
      <c r="P274" s="479">
        <v>408875.42959999997</v>
      </c>
      <c r="Q274" s="479">
        <v>256193.61840000001</v>
      </c>
      <c r="R274" s="479">
        <v>448338.8322</v>
      </c>
      <c r="S274" s="479">
        <v>277424.16519999999</v>
      </c>
      <c r="T274" s="479">
        <v>485492.2892</v>
      </c>
    </row>
    <row r="275" spans="1:20">
      <c r="A275" s="478">
        <v>2</v>
      </c>
      <c r="B275" s="478" t="s">
        <v>1005</v>
      </c>
      <c r="C275" s="478"/>
      <c r="D275" s="478" t="s">
        <v>594</v>
      </c>
      <c r="E275" s="478" t="s">
        <v>627</v>
      </c>
      <c r="F275" s="478" t="s">
        <v>667</v>
      </c>
      <c r="G275" s="479">
        <v>91545.277400000006</v>
      </c>
      <c r="H275" s="479">
        <v>160204.23550000001</v>
      </c>
      <c r="I275" s="479">
        <v>119733.9555</v>
      </c>
      <c r="J275" s="479">
        <v>209534.42230000001</v>
      </c>
      <c r="K275" s="479">
        <v>145274.4523</v>
      </c>
      <c r="L275" s="479">
        <v>254230.29139999999</v>
      </c>
      <c r="M275" s="479">
        <v>177657.38200000001</v>
      </c>
      <c r="N275" s="479">
        <v>310900.41850000003</v>
      </c>
      <c r="O275" s="479">
        <v>210715.69639999999</v>
      </c>
      <c r="P275" s="479">
        <v>368752.46870000003</v>
      </c>
      <c r="Q275" s="479">
        <v>232144.2837</v>
      </c>
      <c r="R275" s="479">
        <v>406252.49650000001</v>
      </c>
      <c r="S275" s="479">
        <v>252071.17319999999</v>
      </c>
      <c r="T275" s="479">
        <v>441124.55320000002</v>
      </c>
    </row>
    <row r="276" spans="1:20">
      <c r="A276" s="478">
        <v>2</v>
      </c>
      <c r="B276" s="478" t="s">
        <v>1005</v>
      </c>
      <c r="C276" s="478"/>
      <c r="D276" s="478" t="s">
        <v>594</v>
      </c>
      <c r="E276" s="478" t="s">
        <v>627</v>
      </c>
      <c r="F276" s="478" t="s">
        <v>714</v>
      </c>
      <c r="G276" s="479">
        <v>81444.624200000006</v>
      </c>
      <c r="H276" s="479">
        <v>142528.0925</v>
      </c>
      <c r="I276" s="479">
        <v>110807.7065</v>
      </c>
      <c r="J276" s="479">
        <v>193913.48629999999</v>
      </c>
      <c r="K276" s="479">
        <v>140063.16020000001</v>
      </c>
      <c r="L276" s="479">
        <v>245110.53030000001</v>
      </c>
      <c r="M276" s="479">
        <v>184316.56020000001</v>
      </c>
      <c r="N276" s="479">
        <v>322553.9804</v>
      </c>
      <c r="O276" s="479">
        <v>228113.52530000001</v>
      </c>
      <c r="P276" s="479">
        <v>399198.66930000001</v>
      </c>
      <c r="Q276" s="479">
        <v>256804.35200000001</v>
      </c>
      <c r="R276" s="479">
        <v>449407.61599999998</v>
      </c>
      <c r="S276" s="479">
        <v>285089.45870000002</v>
      </c>
      <c r="T276" s="479">
        <v>498906.5527</v>
      </c>
    </row>
    <row r="277" spans="1:20">
      <c r="A277" s="478">
        <v>2</v>
      </c>
      <c r="B277" s="478" t="s">
        <v>1005</v>
      </c>
      <c r="C277" s="478"/>
      <c r="D277" s="478" t="s">
        <v>594</v>
      </c>
      <c r="E277" s="478" t="s">
        <v>627</v>
      </c>
      <c r="F277" s="478" t="s">
        <v>521</v>
      </c>
      <c r="G277" s="479">
        <v>91306.066900000005</v>
      </c>
      <c r="H277" s="479">
        <v>146089.70920000001</v>
      </c>
      <c r="I277" s="479">
        <v>127828.4935</v>
      </c>
      <c r="J277" s="479">
        <v>204525.59280000001</v>
      </c>
      <c r="K277" s="479">
        <v>164350.9204</v>
      </c>
      <c r="L277" s="479">
        <v>262961.47649999999</v>
      </c>
      <c r="M277" s="479">
        <v>219134.56039999999</v>
      </c>
      <c r="N277" s="479">
        <v>350615.30190000002</v>
      </c>
      <c r="O277" s="479">
        <v>273918.20059999998</v>
      </c>
      <c r="P277" s="479">
        <v>438269.1274</v>
      </c>
      <c r="Q277" s="479">
        <v>310440.62729999999</v>
      </c>
      <c r="R277" s="479">
        <v>496705.011</v>
      </c>
      <c r="S277" s="479">
        <v>346963.054</v>
      </c>
      <c r="T277" s="479">
        <v>555140.89469999995</v>
      </c>
    </row>
    <row r="278" spans="1:20">
      <c r="A278" s="478">
        <v>2</v>
      </c>
      <c r="B278" s="478" t="s">
        <v>1005</v>
      </c>
      <c r="C278" s="478"/>
      <c r="D278" s="478" t="s">
        <v>594</v>
      </c>
      <c r="E278" s="478" t="s">
        <v>697</v>
      </c>
      <c r="F278" s="478" t="s">
        <v>617</v>
      </c>
      <c r="G278" s="479">
        <v>99361.569399999993</v>
      </c>
      <c r="H278" s="479">
        <v>173882.74650000001</v>
      </c>
      <c r="I278" s="479">
        <v>128538.6496</v>
      </c>
      <c r="J278" s="479">
        <v>224942.63680000001</v>
      </c>
      <c r="K278" s="479">
        <v>153781.98490000001</v>
      </c>
      <c r="L278" s="479">
        <v>269118.47360000003</v>
      </c>
      <c r="M278" s="479">
        <v>183334.05069999999</v>
      </c>
      <c r="N278" s="479">
        <v>320834.58880000003</v>
      </c>
      <c r="O278" s="479">
        <v>216008.7421</v>
      </c>
      <c r="P278" s="479">
        <v>378015.29859999998</v>
      </c>
      <c r="Q278" s="479">
        <v>236787.0747</v>
      </c>
      <c r="R278" s="479">
        <v>414377.38069999998</v>
      </c>
      <c r="S278" s="479">
        <v>256296.51379999999</v>
      </c>
      <c r="T278" s="479">
        <v>448518.89919999999</v>
      </c>
    </row>
    <row r="279" spans="1:20">
      <c r="A279" s="478">
        <v>2</v>
      </c>
      <c r="B279" s="478" t="s">
        <v>1005</v>
      </c>
      <c r="C279" s="478"/>
      <c r="D279" s="478" t="s">
        <v>594</v>
      </c>
      <c r="E279" s="478" t="s">
        <v>697</v>
      </c>
      <c r="F279" s="478" t="s">
        <v>667</v>
      </c>
      <c r="G279" s="479">
        <v>85522.107399999994</v>
      </c>
      <c r="H279" s="479">
        <v>149663.68799999999</v>
      </c>
      <c r="I279" s="479">
        <v>111664.90180000001</v>
      </c>
      <c r="J279" s="479">
        <v>195413.57810000001</v>
      </c>
      <c r="K279" s="479">
        <v>135303.3793</v>
      </c>
      <c r="L279" s="479">
        <v>236780.91390000001</v>
      </c>
      <c r="M279" s="479">
        <v>165131.33470000001</v>
      </c>
      <c r="N279" s="479">
        <v>288979.8358</v>
      </c>
      <c r="O279" s="479">
        <v>195673.12959999999</v>
      </c>
      <c r="P279" s="479">
        <v>342427.9767</v>
      </c>
      <c r="Q279" s="479">
        <v>215456.36040000001</v>
      </c>
      <c r="R279" s="479">
        <v>377048.63069999998</v>
      </c>
      <c r="S279" s="479">
        <v>233809.5122</v>
      </c>
      <c r="T279" s="479">
        <v>409166.64630000002</v>
      </c>
    </row>
    <row r="280" spans="1:20">
      <c r="A280" s="478">
        <v>2</v>
      </c>
      <c r="B280" s="478" t="s">
        <v>1005</v>
      </c>
      <c r="C280" s="478"/>
      <c r="D280" s="478" t="s">
        <v>594</v>
      </c>
      <c r="E280" s="478" t="s">
        <v>697</v>
      </c>
      <c r="F280" s="478" t="s">
        <v>714</v>
      </c>
      <c r="G280" s="479">
        <v>76523.452399999995</v>
      </c>
      <c r="H280" s="479">
        <v>133916.04180000001</v>
      </c>
      <c r="I280" s="479">
        <v>104281.47440000001</v>
      </c>
      <c r="J280" s="479">
        <v>182492.58009999999</v>
      </c>
      <c r="K280" s="479">
        <v>131944.03460000001</v>
      </c>
      <c r="L280" s="479">
        <v>230902.06039999999</v>
      </c>
      <c r="M280" s="479">
        <v>173766.24340000001</v>
      </c>
      <c r="N280" s="479">
        <v>304090.92589999997</v>
      </c>
      <c r="O280" s="479">
        <v>215183.61429999999</v>
      </c>
      <c r="P280" s="479">
        <v>376571.32490000001</v>
      </c>
      <c r="Q280" s="479">
        <v>242345.37479999999</v>
      </c>
      <c r="R280" s="479">
        <v>424104.40590000001</v>
      </c>
      <c r="S280" s="479">
        <v>269147.2794</v>
      </c>
      <c r="T280" s="479">
        <v>471007.7389</v>
      </c>
    </row>
    <row r="281" spans="1:20">
      <c r="A281" s="478">
        <v>2</v>
      </c>
      <c r="B281" s="478" t="s">
        <v>1005</v>
      </c>
      <c r="C281" s="478"/>
      <c r="D281" s="478" t="s">
        <v>594</v>
      </c>
      <c r="E281" s="478" t="s">
        <v>697</v>
      </c>
      <c r="F281" s="478" t="s">
        <v>521</v>
      </c>
      <c r="G281" s="479">
        <v>84704.048899999994</v>
      </c>
      <c r="H281" s="479">
        <v>135526.4803</v>
      </c>
      <c r="I281" s="479">
        <v>118585.6685</v>
      </c>
      <c r="J281" s="479">
        <v>189737.07250000001</v>
      </c>
      <c r="K281" s="479">
        <v>152467.28820000001</v>
      </c>
      <c r="L281" s="479">
        <v>243947.66459999999</v>
      </c>
      <c r="M281" s="479">
        <v>203289.71739999999</v>
      </c>
      <c r="N281" s="479">
        <v>325263.5528</v>
      </c>
      <c r="O281" s="479">
        <v>254112.14679999999</v>
      </c>
      <c r="P281" s="479">
        <v>406579.44099999999</v>
      </c>
      <c r="Q281" s="479">
        <v>287993.76630000002</v>
      </c>
      <c r="R281" s="479">
        <v>460790.0331</v>
      </c>
      <c r="S281" s="479">
        <v>321875.386</v>
      </c>
      <c r="T281" s="479">
        <v>515000.62520000001</v>
      </c>
    </row>
    <row r="282" spans="1:20">
      <c r="A282" s="478">
        <v>2</v>
      </c>
      <c r="B282" s="478" t="s">
        <v>1005</v>
      </c>
      <c r="C282" s="478"/>
      <c r="D282" s="478" t="s">
        <v>594</v>
      </c>
      <c r="E282" s="478" t="s">
        <v>743</v>
      </c>
      <c r="F282" s="478" t="s">
        <v>617</v>
      </c>
      <c r="G282" s="479">
        <v>139305.1433</v>
      </c>
      <c r="H282" s="479">
        <v>243784.00090000001</v>
      </c>
      <c r="I282" s="479">
        <v>180327.99299999999</v>
      </c>
      <c r="J282" s="479">
        <v>315573.9878</v>
      </c>
      <c r="K282" s="479">
        <v>215821.5508</v>
      </c>
      <c r="L282" s="479">
        <v>377687.71389999997</v>
      </c>
      <c r="M282" s="479">
        <v>257416.27919999999</v>
      </c>
      <c r="N282" s="479">
        <v>450478.48859999998</v>
      </c>
      <c r="O282" s="479">
        <v>303407.9522</v>
      </c>
      <c r="P282" s="479">
        <v>530963.91650000005</v>
      </c>
      <c r="Q282" s="479">
        <v>332653.97619999998</v>
      </c>
      <c r="R282" s="479">
        <v>582144.45830000006</v>
      </c>
      <c r="S282" s="479">
        <v>360159.61450000003</v>
      </c>
      <c r="T282" s="479">
        <v>630279.32550000004</v>
      </c>
    </row>
    <row r="283" spans="1:20">
      <c r="A283" s="478">
        <v>2</v>
      </c>
      <c r="B283" s="478" t="s">
        <v>1005</v>
      </c>
      <c r="C283" s="478"/>
      <c r="D283" s="478" t="s">
        <v>594</v>
      </c>
      <c r="E283" s="478" t="s">
        <v>743</v>
      </c>
      <c r="F283" s="478" t="s">
        <v>667</v>
      </c>
      <c r="G283" s="479">
        <v>119360.0356</v>
      </c>
      <c r="H283" s="479">
        <v>208880.06219999999</v>
      </c>
      <c r="I283" s="479">
        <v>156009.94380000001</v>
      </c>
      <c r="J283" s="479">
        <v>273017.40159999998</v>
      </c>
      <c r="K283" s="479">
        <v>189190.6182</v>
      </c>
      <c r="L283" s="479">
        <v>331083.58179999999</v>
      </c>
      <c r="M283" s="479">
        <v>231182.9522</v>
      </c>
      <c r="N283" s="479">
        <v>404570.16629999998</v>
      </c>
      <c r="O283" s="479">
        <v>274100.74489999999</v>
      </c>
      <c r="P283" s="479">
        <v>479676.30349999998</v>
      </c>
      <c r="Q283" s="479">
        <v>301912.65149999998</v>
      </c>
      <c r="R283" s="479">
        <v>528347.14</v>
      </c>
      <c r="S283" s="479">
        <v>327751.87569999998</v>
      </c>
      <c r="T283" s="479">
        <v>573565.78240000003</v>
      </c>
    </row>
    <row r="284" spans="1:20">
      <c r="A284" s="478">
        <v>2</v>
      </c>
      <c r="B284" s="478" t="s">
        <v>1005</v>
      </c>
      <c r="C284" s="478"/>
      <c r="D284" s="478" t="s">
        <v>594</v>
      </c>
      <c r="E284" s="478" t="s">
        <v>743</v>
      </c>
      <c r="F284" s="478" t="s">
        <v>714</v>
      </c>
      <c r="G284" s="479">
        <v>106427.21430000001</v>
      </c>
      <c r="H284" s="479">
        <v>186247.625</v>
      </c>
      <c r="I284" s="479">
        <v>144888.78829999999</v>
      </c>
      <c r="J284" s="479">
        <v>253555.37959999999</v>
      </c>
      <c r="K284" s="479">
        <v>183212.78510000001</v>
      </c>
      <c r="L284" s="479">
        <v>320622.3738</v>
      </c>
      <c r="M284" s="479">
        <v>241172.01730000001</v>
      </c>
      <c r="N284" s="479">
        <v>422051.03019999998</v>
      </c>
      <c r="O284" s="479">
        <v>298547.80650000001</v>
      </c>
      <c r="P284" s="479">
        <v>522458.66139999998</v>
      </c>
      <c r="Q284" s="479">
        <v>336150.0626</v>
      </c>
      <c r="R284" s="479">
        <v>588262.60959999997</v>
      </c>
      <c r="S284" s="479">
        <v>373233.70270000002</v>
      </c>
      <c r="T284" s="479">
        <v>653158.97959999996</v>
      </c>
    </row>
    <row r="285" spans="1:20">
      <c r="A285" s="478">
        <v>2</v>
      </c>
      <c r="B285" s="478" t="s">
        <v>1005</v>
      </c>
      <c r="C285" s="478"/>
      <c r="D285" s="478" t="s">
        <v>594</v>
      </c>
      <c r="E285" s="478" t="s">
        <v>743</v>
      </c>
      <c r="F285" s="478" t="s">
        <v>521</v>
      </c>
      <c r="G285" s="479">
        <v>118726.3039</v>
      </c>
      <c r="H285" s="479">
        <v>189962.08910000001</v>
      </c>
      <c r="I285" s="479">
        <v>166216.8254</v>
      </c>
      <c r="J285" s="479">
        <v>265946.92460000003</v>
      </c>
      <c r="K285" s="479">
        <v>213707.34700000001</v>
      </c>
      <c r="L285" s="479">
        <v>341931.76020000002</v>
      </c>
      <c r="M285" s="479">
        <v>284943.12929999997</v>
      </c>
      <c r="N285" s="479">
        <v>455909.01360000001</v>
      </c>
      <c r="O285" s="479">
        <v>356178.91159999999</v>
      </c>
      <c r="P285" s="479">
        <v>569886.26699999999</v>
      </c>
      <c r="Q285" s="479">
        <v>403669.43310000002</v>
      </c>
      <c r="R285" s="479">
        <v>645871.10259999998</v>
      </c>
      <c r="S285" s="479">
        <v>451159.9547</v>
      </c>
      <c r="T285" s="479">
        <v>721855.93819999998</v>
      </c>
    </row>
    <row r="286" spans="1:20">
      <c r="A286" s="478">
        <v>2</v>
      </c>
      <c r="B286" s="478" t="s">
        <v>1005</v>
      </c>
      <c r="C286" s="478"/>
      <c r="D286" s="478" t="s">
        <v>594</v>
      </c>
      <c r="E286" s="478" t="s">
        <v>786</v>
      </c>
      <c r="F286" s="478" t="s">
        <v>617</v>
      </c>
      <c r="G286" s="479">
        <v>140369.39730000001</v>
      </c>
      <c r="H286" s="479">
        <v>245646.44529999999</v>
      </c>
      <c r="I286" s="479">
        <v>181614.58189999999</v>
      </c>
      <c r="J286" s="479">
        <v>317825.51850000001</v>
      </c>
      <c r="K286" s="479">
        <v>217299.30970000001</v>
      </c>
      <c r="L286" s="479">
        <v>380273.79210000002</v>
      </c>
      <c r="M286" s="479">
        <v>259084.67360000001</v>
      </c>
      <c r="N286" s="479">
        <v>453398.17879999999</v>
      </c>
      <c r="O286" s="479">
        <v>305285.71049999999</v>
      </c>
      <c r="P286" s="479">
        <v>534249.99329999997</v>
      </c>
      <c r="Q286" s="479">
        <v>334665.4754</v>
      </c>
      <c r="R286" s="479">
        <v>585664.58200000005</v>
      </c>
      <c r="S286" s="479">
        <v>362261.3848</v>
      </c>
      <c r="T286" s="479">
        <v>633957.42350000003</v>
      </c>
    </row>
    <row r="287" spans="1:20">
      <c r="A287" s="478">
        <v>2</v>
      </c>
      <c r="B287" s="478" t="s">
        <v>1005</v>
      </c>
      <c r="C287" s="478"/>
      <c r="D287" s="478" t="s">
        <v>594</v>
      </c>
      <c r="E287" s="478" t="s">
        <v>786</v>
      </c>
      <c r="F287" s="478" t="s">
        <v>667</v>
      </c>
      <c r="G287" s="479">
        <v>120695.6513</v>
      </c>
      <c r="H287" s="479">
        <v>211217.3898</v>
      </c>
      <c r="I287" s="479">
        <v>157627.39019999999</v>
      </c>
      <c r="J287" s="479">
        <v>275847.93290000001</v>
      </c>
      <c r="K287" s="479">
        <v>191030.70240000001</v>
      </c>
      <c r="L287" s="479">
        <v>334303.7292</v>
      </c>
      <c r="M287" s="479">
        <v>233208.2622</v>
      </c>
      <c r="N287" s="479">
        <v>408114.45890000003</v>
      </c>
      <c r="O287" s="479">
        <v>276377.2402</v>
      </c>
      <c r="P287" s="479">
        <v>483660.1703</v>
      </c>
      <c r="Q287" s="479">
        <v>304342.3996</v>
      </c>
      <c r="R287" s="479">
        <v>532599.19920000003</v>
      </c>
      <c r="S287" s="479">
        <v>330294.56719999999</v>
      </c>
      <c r="T287" s="479">
        <v>578015.4926</v>
      </c>
    </row>
    <row r="288" spans="1:20">
      <c r="A288" s="478">
        <v>2</v>
      </c>
      <c r="B288" s="478" t="s">
        <v>1005</v>
      </c>
      <c r="C288" s="478"/>
      <c r="D288" s="478" t="s">
        <v>594</v>
      </c>
      <c r="E288" s="478" t="s">
        <v>786</v>
      </c>
      <c r="F288" s="478" t="s">
        <v>714</v>
      </c>
      <c r="G288" s="479">
        <v>107911.54429999999</v>
      </c>
      <c r="H288" s="479">
        <v>188845.20250000001</v>
      </c>
      <c r="I288" s="479">
        <v>147022.75940000001</v>
      </c>
      <c r="J288" s="479">
        <v>257289.82879999999</v>
      </c>
      <c r="K288" s="479">
        <v>185998.26879999999</v>
      </c>
      <c r="L288" s="479">
        <v>325496.97039999999</v>
      </c>
      <c r="M288" s="479">
        <v>244928.3316</v>
      </c>
      <c r="N288" s="479">
        <v>428624.58020000003</v>
      </c>
      <c r="O288" s="479">
        <v>303282.88939999999</v>
      </c>
      <c r="P288" s="479">
        <v>530745.05630000005</v>
      </c>
      <c r="Q288" s="479">
        <v>341546.47779999999</v>
      </c>
      <c r="R288" s="479">
        <v>597706.33609999996</v>
      </c>
      <c r="S288" s="479">
        <v>379298.5062</v>
      </c>
      <c r="T288" s="479">
        <v>663772.38589999999</v>
      </c>
    </row>
    <row r="289" spans="1:20">
      <c r="A289" s="478">
        <v>2</v>
      </c>
      <c r="B289" s="478" t="s">
        <v>1005</v>
      </c>
      <c r="C289" s="478"/>
      <c r="D289" s="478" t="s">
        <v>594</v>
      </c>
      <c r="E289" s="478" t="s">
        <v>786</v>
      </c>
      <c r="F289" s="478" t="s">
        <v>521</v>
      </c>
      <c r="G289" s="479">
        <v>119655.978</v>
      </c>
      <c r="H289" s="479">
        <v>191449.56760000001</v>
      </c>
      <c r="I289" s="479">
        <v>167518.36910000001</v>
      </c>
      <c r="J289" s="479">
        <v>268029.3946</v>
      </c>
      <c r="K289" s="479">
        <v>215380.76029999999</v>
      </c>
      <c r="L289" s="479">
        <v>344609.22169999999</v>
      </c>
      <c r="M289" s="479">
        <v>287174.34700000001</v>
      </c>
      <c r="N289" s="479">
        <v>459478.9621</v>
      </c>
      <c r="O289" s="479">
        <v>358967.9338</v>
      </c>
      <c r="P289" s="479">
        <v>574348.70259999996</v>
      </c>
      <c r="Q289" s="479">
        <v>406830.32490000001</v>
      </c>
      <c r="R289" s="479">
        <v>650928.52969999996</v>
      </c>
      <c r="S289" s="479">
        <v>454692.71620000002</v>
      </c>
      <c r="T289" s="479">
        <v>727508.3567</v>
      </c>
    </row>
    <row r="290" spans="1:20">
      <c r="A290" s="478">
        <v>2</v>
      </c>
      <c r="B290" s="478" t="s">
        <v>1005</v>
      </c>
      <c r="C290" s="478"/>
      <c r="D290" s="478" t="s">
        <v>594</v>
      </c>
      <c r="E290" s="478" t="s">
        <v>826</v>
      </c>
      <c r="F290" s="478" t="s">
        <v>617</v>
      </c>
      <c r="G290" s="479">
        <v>110165.874</v>
      </c>
      <c r="H290" s="479">
        <v>192790.27960000001</v>
      </c>
      <c r="I290" s="479">
        <v>142600.4111</v>
      </c>
      <c r="J290" s="479">
        <v>249550.71960000001</v>
      </c>
      <c r="K290" s="479">
        <v>170663.14139999999</v>
      </c>
      <c r="L290" s="479">
        <v>298660.4976</v>
      </c>
      <c r="M290" s="479">
        <v>203547.03339999999</v>
      </c>
      <c r="N290" s="479">
        <v>356207.30849999998</v>
      </c>
      <c r="O290" s="479">
        <v>239906.94020000001</v>
      </c>
      <c r="P290" s="479">
        <v>419837.14529999997</v>
      </c>
      <c r="Q290" s="479">
        <v>263028.18969999999</v>
      </c>
      <c r="R290" s="479">
        <v>460299.33189999999</v>
      </c>
      <c r="S290" s="479">
        <v>284770.67359999998</v>
      </c>
      <c r="T290" s="479">
        <v>498348.67879999999</v>
      </c>
    </row>
    <row r="291" spans="1:20">
      <c r="A291" s="478">
        <v>2</v>
      </c>
      <c r="B291" s="478" t="s">
        <v>1005</v>
      </c>
      <c r="C291" s="478"/>
      <c r="D291" s="478" t="s">
        <v>594</v>
      </c>
      <c r="E291" s="478" t="s">
        <v>826</v>
      </c>
      <c r="F291" s="478" t="s">
        <v>667</v>
      </c>
      <c r="G291" s="479">
        <v>94426.878200000006</v>
      </c>
      <c r="H291" s="479">
        <v>165247.03690000001</v>
      </c>
      <c r="I291" s="479">
        <v>123410.65889999999</v>
      </c>
      <c r="J291" s="479">
        <v>215968.6531</v>
      </c>
      <c r="K291" s="479">
        <v>149648.25690000001</v>
      </c>
      <c r="L291" s="479">
        <v>261884.44949999999</v>
      </c>
      <c r="M291" s="479">
        <v>182845.9057</v>
      </c>
      <c r="N291" s="479">
        <v>319980.33480000001</v>
      </c>
      <c r="O291" s="479">
        <v>216780.1654</v>
      </c>
      <c r="P291" s="479">
        <v>379365.28940000001</v>
      </c>
      <c r="Q291" s="479">
        <v>238769.73050000001</v>
      </c>
      <c r="R291" s="479">
        <v>417847.02830000001</v>
      </c>
      <c r="S291" s="479">
        <v>259197.22099999999</v>
      </c>
      <c r="T291" s="479">
        <v>453595.13679999998</v>
      </c>
    </row>
    <row r="292" spans="1:20">
      <c r="A292" s="478">
        <v>2</v>
      </c>
      <c r="B292" s="478" t="s">
        <v>1005</v>
      </c>
      <c r="C292" s="478"/>
      <c r="D292" s="478" t="s">
        <v>594</v>
      </c>
      <c r="E292" s="478" t="s">
        <v>826</v>
      </c>
      <c r="F292" s="478" t="s">
        <v>714</v>
      </c>
      <c r="G292" s="479">
        <v>84219.196200000006</v>
      </c>
      <c r="H292" s="479">
        <v>147383.59340000001</v>
      </c>
      <c r="I292" s="479">
        <v>114664.15270000001</v>
      </c>
      <c r="J292" s="479">
        <v>200662.2672</v>
      </c>
      <c r="K292" s="479">
        <v>145000.5448</v>
      </c>
      <c r="L292" s="479">
        <v>253750.95329999999</v>
      </c>
      <c r="M292" s="479">
        <v>190878.5717</v>
      </c>
      <c r="N292" s="479">
        <v>334037.50050000002</v>
      </c>
      <c r="O292" s="479">
        <v>236296.19469999999</v>
      </c>
      <c r="P292" s="479">
        <v>413518.34080000001</v>
      </c>
      <c r="Q292" s="479">
        <v>266063.05</v>
      </c>
      <c r="R292" s="479">
        <v>465610.33750000002</v>
      </c>
      <c r="S292" s="479">
        <v>295420.65730000002</v>
      </c>
      <c r="T292" s="479">
        <v>516986.15029999998</v>
      </c>
    </row>
    <row r="293" spans="1:20">
      <c r="A293" s="478">
        <v>2</v>
      </c>
      <c r="B293" s="478" t="s">
        <v>1005</v>
      </c>
      <c r="C293" s="478"/>
      <c r="D293" s="478" t="s">
        <v>594</v>
      </c>
      <c r="E293" s="478" t="s">
        <v>826</v>
      </c>
      <c r="F293" s="478" t="s">
        <v>521</v>
      </c>
      <c r="G293" s="479">
        <v>93893.450899999996</v>
      </c>
      <c r="H293" s="479">
        <v>150229.52369999999</v>
      </c>
      <c r="I293" s="479">
        <v>131450.83119999999</v>
      </c>
      <c r="J293" s="479">
        <v>210321.33319999999</v>
      </c>
      <c r="K293" s="479">
        <v>169008.21170000001</v>
      </c>
      <c r="L293" s="479">
        <v>270413.14270000003</v>
      </c>
      <c r="M293" s="479">
        <v>225344.28219999999</v>
      </c>
      <c r="N293" s="479">
        <v>360550.85700000002</v>
      </c>
      <c r="O293" s="479">
        <v>281680.35279999999</v>
      </c>
      <c r="P293" s="479">
        <v>450688.5711</v>
      </c>
      <c r="Q293" s="479">
        <v>319237.73310000001</v>
      </c>
      <c r="R293" s="479">
        <v>510780.38059999997</v>
      </c>
      <c r="S293" s="479">
        <v>356795.11349999998</v>
      </c>
      <c r="T293" s="479">
        <v>570872.19010000001</v>
      </c>
    </row>
    <row r="294" spans="1:20">
      <c r="A294" s="478">
        <v>2</v>
      </c>
      <c r="B294" s="478" t="s">
        <v>1005</v>
      </c>
      <c r="C294" s="478"/>
      <c r="D294" s="478" t="s">
        <v>594</v>
      </c>
      <c r="E294" s="478" t="s">
        <v>862</v>
      </c>
      <c r="F294" s="478" t="s">
        <v>617</v>
      </c>
      <c r="G294" s="479">
        <v>98322.381899999993</v>
      </c>
      <c r="H294" s="479">
        <v>172064.16829999999</v>
      </c>
      <c r="I294" s="479">
        <v>127254.57709999999</v>
      </c>
      <c r="J294" s="479">
        <v>222695.51</v>
      </c>
      <c r="K294" s="479">
        <v>152286.83850000001</v>
      </c>
      <c r="L294" s="479">
        <v>266501.96720000001</v>
      </c>
      <c r="M294" s="479">
        <v>181613.96710000001</v>
      </c>
      <c r="N294" s="479">
        <v>317824.4424</v>
      </c>
      <c r="O294" s="479">
        <v>214040.89910000001</v>
      </c>
      <c r="P294" s="479">
        <v>374571.57339999999</v>
      </c>
      <c r="Q294" s="479">
        <v>234661.2745</v>
      </c>
      <c r="R294" s="479">
        <v>410657.2304</v>
      </c>
      <c r="S294" s="479">
        <v>254045.99590000001</v>
      </c>
      <c r="T294" s="479">
        <v>444580.49280000001</v>
      </c>
    </row>
    <row r="295" spans="1:20">
      <c r="A295" s="478">
        <v>2</v>
      </c>
      <c r="B295" s="478" t="s">
        <v>1005</v>
      </c>
      <c r="C295" s="478"/>
      <c r="D295" s="478" t="s">
        <v>594</v>
      </c>
      <c r="E295" s="478" t="s">
        <v>862</v>
      </c>
      <c r="F295" s="478" t="s">
        <v>667</v>
      </c>
      <c r="G295" s="479">
        <v>84347.239000000001</v>
      </c>
      <c r="H295" s="479">
        <v>147607.66829999999</v>
      </c>
      <c r="I295" s="479">
        <v>110215.40059999999</v>
      </c>
      <c r="J295" s="479">
        <v>192876.951</v>
      </c>
      <c r="K295" s="479">
        <v>133627.07019999999</v>
      </c>
      <c r="L295" s="479">
        <v>233847.37280000001</v>
      </c>
      <c r="M295" s="479">
        <v>163232.79319999999</v>
      </c>
      <c r="N295" s="479">
        <v>285657.38819999999</v>
      </c>
      <c r="O295" s="479">
        <v>193505.91800000001</v>
      </c>
      <c r="P295" s="479">
        <v>338635.35649999999</v>
      </c>
      <c r="Q295" s="479">
        <v>213121.4357</v>
      </c>
      <c r="R295" s="479">
        <v>372962.51250000001</v>
      </c>
      <c r="S295" s="479">
        <v>231338.5337</v>
      </c>
      <c r="T295" s="479">
        <v>404842.4339</v>
      </c>
    </row>
    <row r="296" spans="1:20">
      <c r="A296" s="478">
        <v>2</v>
      </c>
      <c r="B296" s="478" t="s">
        <v>1005</v>
      </c>
      <c r="C296" s="478"/>
      <c r="D296" s="478" t="s">
        <v>594</v>
      </c>
      <c r="E296" s="478" t="s">
        <v>862</v>
      </c>
      <c r="F296" s="478" t="s">
        <v>714</v>
      </c>
      <c r="G296" s="479">
        <v>75278.8943</v>
      </c>
      <c r="H296" s="479">
        <v>131738.065</v>
      </c>
      <c r="I296" s="479">
        <v>102511.1385</v>
      </c>
      <c r="J296" s="479">
        <v>179394.49239999999</v>
      </c>
      <c r="K296" s="479">
        <v>129646.98510000001</v>
      </c>
      <c r="L296" s="479">
        <v>226882.22380000001</v>
      </c>
      <c r="M296" s="479">
        <v>170682.34270000001</v>
      </c>
      <c r="N296" s="479">
        <v>298694.09970000002</v>
      </c>
      <c r="O296" s="479">
        <v>211308.89350000001</v>
      </c>
      <c r="P296" s="479">
        <v>369790.56349999999</v>
      </c>
      <c r="Q296" s="479">
        <v>237939.03049999999</v>
      </c>
      <c r="R296" s="479">
        <v>416393.30349999998</v>
      </c>
      <c r="S296" s="479">
        <v>264205.78370000003</v>
      </c>
      <c r="T296" s="479">
        <v>462360.1214</v>
      </c>
    </row>
    <row r="297" spans="1:20">
      <c r="A297" s="478">
        <v>2</v>
      </c>
      <c r="B297" s="478" t="s">
        <v>1005</v>
      </c>
      <c r="C297" s="478"/>
      <c r="D297" s="478" t="s">
        <v>594</v>
      </c>
      <c r="E297" s="478" t="s">
        <v>862</v>
      </c>
      <c r="F297" s="478" t="s">
        <v>521</v>
      </c>
      <c r="G297" s="479">
        <v>83803.178499999995</v>
      </c>
      <c r="H297" s="479">
        <v>134085.08749999999</v>
      </c>
      <c r="I297" s="479">
        <v>117324.4498</v>
      </c>
      <c r="J297" s="479">
        <v>187719.1226</v>
      </c>
      <c r="K297" s="479">
        <v>150845.7213</v>
      </c>
      <c r="L297" s="479">
        <v>241353.15760000001</v>
      </c>
      <c r="M297" s="479">
        <v>201127.62830000001</v>
      </c>
      <c r="N297" s="479">
        <v>321804.21010000003</v>
      </c>
      <c r="O297" s="479">
        <v>251409.53529999999</v>
      </c>
      <c r="P297" s="479">
        <v>402255.26250000001</v>
      </c>
      <c r="Q297" s="479">
        <v>284930.80670000002</v>
      </c>
      <c r="R297" s="479">
        <v>455889.29759999999</v>
      </c>
      <c r="S297" s="479">
        <v>318452.07809999998</v>
      </c>
      <c r="T297" s="479">
        <v>509523.33260000002</v>
      </c>
    </row>
    <row r="298" spans="1:20">
      <c r="A298" s="478">
        <v>2</v>
      </c>
      <c r="B298" s="478" t="s">
        <v>1005</v>
      </c>
      <c r="C298" s="478"/>
      <c r="D298" s="478" t="s">
        <v>594</v>
      </c>
      <c r="E298" s="478" t="s">
        <v>787</v>
      </c>
      <c r="F298" s="478" t="s">
        <v>617</v>
      </c>
      <c r="G298" s="479">
        <v>98754.231100000005</v>
      </c>
      <c r="H298" s="479">
        <v>172819.90429999999</v>
      </c>
      <c r="I298" s="479">
        <v>127887.79029999999</v>
      </c>
      <c r="J298" s="479">
        <v>223803.6329</v>
      </c>
      <c r="K298" s="479">
        <v>153095.2501</v>
      </c>
      <c r="L298" s="479">
        <v>267916.68770000001</v>
      </c>
      <c r="M298" s="479">
        <v>182654.9002</v>
      </c>
      <c r="N298" s="479">
        <v>319646.07530000003</v>
      </c>
      <c r="O298" s="479">
        <v>215340.09289999999</v>
      </c>
      <c r="P298" s="479">
        <v>376845.16259999998</v>
      </c>
      <c r="Q298" s="479">
        <v>236124.20139999999</v>
      </c>
      <c r="R298" s="479">
        <v>413217.35239999997</v>
      </c>
      <c r="S298" s="479">
        <v>255691.84280000001</v>
      </c>
      <c r="T298" s="479">
        <v>447460.72489999997</v>
      </c>
    </row>
    <row r="299" spans="1:20">
      <c r="A299" s="478">
        <v>2</v>
      </c>
      <c r="B299" s="478" t="s">
        <v>1005</v>
      </c>
      <c r="C299" s="478"/>
      <c r="D299" s="478" t="s">
        <v>594</v>
      </c>
      <c r="E299" s="478" t="s">
        <v>787</v>
      </c>
      <c r="F299" s="478" t="s">
        <v>667</v>
      </c>
      <c r="G299" s="479">
        <v>84372.045499999993</v>
      </c>
      <c r="H299" s="479">
        <v>147651.0797</v>
      </c>
      <c r="I299" s="479">
        <v>110352.32739999999</v>
      </c>
      <c r="J299" s="479">
        <v>193116.57310000001</v>
      </c>
      <c r="K299" s="479">
        <v>133891.99400000001</v>
      </c>
      <c r="L299" s="479">
        <v>234310.98939999999</v>
      </c>
      <c r="M299" s="479">
        <v>163738.35279999999</v>
      </c>
      <c r="N299" s="479">
        <v>286542.11749999999</v>
      </c>
      <c r="O299" s="479">
        <v>194207.0062</v>
      </c>
      <c r="P299" s="479">
        <v>339862.26079999999</v>
      </c>
      <c r="Q299" s="479">
        <v>213956.98929999999</v>
      </c>
      <c r="R299" s="479">
        <v>374424.73119999998</v>
      </c>
      <c r="S299" s="479">
        <v>232322.9988</v>
      </c>
      <c r="T299" s="479">
        <v>406565.24790000002</v>
      </c>
    </row>
    <row r="300" spans="1:20">
      <c r="A300" s="478">
        <v>2</v>
      </c>
      <c r="B300" s="478" t="s">
        <v>1005</v>
      </c>
      <c r="C300" s="478"/>
      <c r="D300" s="478" t="s">
        <v>594</v>
      </c>
      <c r="E300" s="478" t="s">
        <v>787</v>
      </c>
      <c r="F300" s="478" t="s">
        <v>714</v>
      </c>
      <c r="G300" s="479">
        <v>75061.959799999997</v>
      </c>
      <c r="H300" s="479">
        <v>131358.4296</v>
      </c>
      <c r="I300" s="479">
        <v>102123.5667</v>
      </c>
      <c r="J300" s="479">
        <v>178716.24179999999</v>
      </c>
      <c r="K300" s="479">
        <v>129085.9684</v>
      </c>
      <c r="L300" s="479">
        <v>225900.44459999999</v>
      </c>
      <c r="M300" s="479">
        <v>169870.81649999999</v>
      </c>
      <c r="N300" s="479">
        <v>297273.929</v>
      </c>
      <c r="O300" s="479">
        <v>210234.95079999999</v>
      </c>
      <c r="P300" s="479">
        <v>367911.16389999999</v>
      </c>
      <c r="Q300" s="479">
        <v>236676.9136</v>
      </c>
      <c r="R300" s="479">
        <v>414184.59879999998</v>
      </c>
      <c r="S300" s="479">
        <v>262744.90840000001</v>
      </c>
      <c r="T300" s="479">
        <v>459803.58970000001</v>
      </c>
    </row>
    <row r="301" spans="1:20">
      <c r="A301" s="478">
        <v>2</v>
      </c>
      <c r="B301" s="478" t="s">
        <v>1005</v>
      </c>
      <c r="C301" s="478"/>
      <c r="D301" s="478" t="s">
        <v>594</v>
      </c>
      <c r="E301" s="478" t="s">
        <v>787</v>
      </c>
      <c r="F301" s="478" t="s">
        <v>521</v>
      </c>
      <c r="G301" s="479">
        <v>84152.790699999998</v>
      </c>
      <c r="H301" s="479">
        <v>134644.46720000001</v>
      </c>
      <c r="I301" s="479">
        <v>117813.90700000001</v>
      </c>
      <c r="J301" s="479">
        <v>188502.25399999999</v>
      </c>
      <c r="K301" s="479">
        <v>151475.02340000001</v>
      </c>
      <c r="L301" s="479">
        <v>242360.04089999999</v>
      </c>
      <c r="M301" s="479">
        <v>201966.69779999999</v>
      </c>
      <c r="N301" s="479">
        <v>323146.72129999998</v>
      </c>
      <c r="O301" s="479">
        <v>252458.37220000001</v>
      </c>
      <c r="P301" s="479">
        <v>403933.40149999998</v>
      </c>
      <c r="Q301" s="479">
        <v>286119.48849999998</v>
      </c>
      <c r="R301" s="479">
        <v>457791.18839999998</v>
      </c>
      <c r="S301" s="479">
        <v>319780.60479999997</v>
      </c>
      <c r="T301" s="479">
        <v>511648.97529999999</v>
      </c>
    </row>
    <row r="302" spans="1:20">
      <c r="A302" s="478">
        <v>2</v>
      </c>
      <c r="B302" s="478" t="s">
        <v>1005</v>
      </c>
      <c r="C302" s="478"/>
      <c r="D302" s="478" t="s">
        <v>594</v>
      </c>
      <c r="E302" s="478" t="s">
        <v>916</v>
      </c>
      <c r="F302" s="478" t="s">
        <v>617</v>
      </c>
      <c r="G302" s="479">
        <v>116100.1531</v>
      </c>
      <c r="H302" s="479">
        <v>203175.26809999999</v>
      </c>
      <c r="I302" s="479">
        <v>150274.5864</v>
      </c>
      <c r="J302" s="479">
        <v>262980.52620000002</v>
      </c>
      <c r="K302" s="479">
        <v>179842.5993</v>
      </c>
      <c r="L302" s="479">
        <v>314724.54879999999</v>
      </c>
      <c r="M302" s="479">
        <v>214487.72219999999</v>
      </c>
      <c r="N302" s="479">
        <v>375353.51390000002</v>
      </c>
      <c r="O302" s="479">
        <v>252794.91880000001</v>
      </c>
      <c r="P302" s="479">
        <v>442391.1079</v>
      </c>
      <c r="Q302" s="479">
        <v>277154.4975</v>
      </c>
      <c r="R302" s="479">
        <v>485020.37050000002</v>
      </c>
      <c r="S302" s="479">
        <v>300058.63949999999</v>
      </c>
      <c r="T302" s="479">
        <v>525102.61919999996</v>
      </c>
    </row>
    <row r="303" spans="1:20">
      <c r="A303" s="478">
        <v>2</v>
      </c>
      <c r="B303" s="478" t="s">
        <v>1005</v>
      </c>
      <c r="C303" s="478"/>
      <c r="D303" s="478" t="s">
        <v>594</v>
      </c>
      <c r="E303" s="478" t="s">
        <v>916</v>
      </c>
      <c r="F303" s="478" t="s">
        <v>667</v>
      </c>
      <c r="G303" s="479">
        <v>99547.070399999997</v>
      </c>
      <c r="H303" s="479">
        <v>174207.37330000001</v>
      </c>
      <c r="I303" s="479">
        <v>130092.2597</v>
      </c>
      <c r="J303" s="479">
        <v>227661.4546</v>
      </c>
      <c r="K303" s="479">
        <v>157740.73680000001</v>
      </c>
      <c r="L303" s="479">
        <v>276046.2893</v>
      </c>
      <c r="M303" s="479">
        <v>192715.84529999999</v>
      </c>
      <c r="N303" s="479">
        <v>337252.72930000001</v>
      </c>
      <c r="O303" s="479">
        <v>228471.93030000001</v>
      </c>
      <c r="P303" s="479">
        <v>399825.87800000003</v>
      </c>
      <c r="Q303" s="479">
        <v>251641.28899999999</v>
      </c>
      <c r="R303" s="479">
        <v>440372.25579999998</v>
      </c>
      <c r="S303" s="479">
        <v>273162.42070000002</v>
      </c>
      <c r="T303" s="479">
        <v>478034.23639999999</v>
      </c>
    </row>
    <row r="304" spans="1:20">
      <c r="A304" s="478">
        <v>2</v>
      </c>
      <c r="B304" s="478" t="s">
        <v>1005</v>
      </c>
      <c r="C304" s="478"/>
      <c r="D304" s="478" t="s">
        <v>594</v>
      </c>
      <c r="E304" s="478" t="s">
        <v>916</v>
      </c>
      <c r="F304" s="478" t="s">
        <v>714</v>
      </c>
      <c r="G304" s="479">
        <v>88809.231700000004</v>
      </c>
      <c r="H304" s="479">
        <v>155416.15539999999</v>
      </c>
      <c r="I304" s="479">
        <v>120922.4752</v>
      </c>
      <c r="J304" s="479">
        <v>211614.3316</v>
      </c>
      <c r="K304" s="479">
        <v>152921.53890000001</v>
      </c>
      <c r="L304" s="479">
        <v>267612.69309999997</v>
      </c>
      <c r="M304" s="479">
        <v>201312.889</v>
      </c>
      <c r="N304" s="479">
        <v>352297.55589999998</v>
      </c>
      <c r="O304" s="479">
        <v>249220.02129999999</v>
      </c>
      <c r="P304" s="479">
        <v>436135.03720000002</v>
      </c>
      <c r="Q304" s="479">
        <v>280620.0894</v>
      </c>
      <c r="R304" s="479">
        <v>491085.15639999998</v>
      </c>
      <c r="S304" s="479">
        <v>311589.7414</v>
      </c>
      <c r="T304" s="479">
        <v>545282.04740000004</v>
      </c>
    </row>
    <row r="305" spans="1:20">
      <c r="A305" s="478">
        <v>2</v>
      </c>
      <c r="B305" s="478" t="s">
        <v>1005</v>
      </c>
      <c r="C305" s="478"/>
      <c r="D305" s="478" t="s">
        <v>594</v>
      </c>
      <c r="E305" s="478" t="s">
        <v>916</v>
      </c>
      <c r="F305" s="478" t="s">
        <v>521</v>
      </c>
      <c r="G305" s="479">
        <v>98952.988800000006</v>
      </c>
      <c r="H305" s="479">
        <v>158324.78450000001</v>
      </c>
      <c r="I305" s="479">
        <v>138534.18419999999</v>
      </c>
      <c r="J305" s="479">
        <v>221654.69820000001</v>
      </c>
      <c r="K305" s="479">
        <v>178115.3798</v>
      </c>
      <c r="L305" s="479">
        <v>284984.61200000002</v>
      </c>
      <c r="M305" s="479">
        <v>237487.17310000001</v>
      </c>
      <c r="N305" s="479">
        <v>379979.48259999999</v>
      </c>
      <c r="O305" s="479">
        <v>296858.96639999998</v>
      </c>
      <c r="P305" s="479">
        <v>474974.35320000001</v>
      </c>
      <c r="Q305" s="479">
        <v>336440.1618</v>
      </c>
      <c r="R305" s="479">
        <v>538304.26690000005</v>
      </c>
      <c r="S305" s="479">
        <v>376021.35739999998</v>
      </c>
      <c r="T305" s="479">
        <v>601634.18079999997</v>
      </c>
    </row>
    <row r="306" spans="1:20">
      <c r="A306" s="478">
        <v>2</v>
      </c>
      <c r="B306" s="478" t="s">
        <v>1005</v>
      </c>
      <c r="C306" s="478"/>
      <c r="D306" s="478" t="s">
        <v>594</v>
      </c>
      <c r="E306" s="478" t="s">
        <v>594</v>
      </c>
      <c r="F306" s="478" t="s">
        <v>617</v>
      </c>
      <c r="G306" s="479">
        <v>139837.2703</v>
      </c>
      <c r="H306" s="479">
        <v>244715.2231</v>
      </c>
      <c r="I306" s="479">
        <v>180971.28750000001</v>
      </c>
      <c r="J306" s="479">
        <v>316699.75319999998</v>
      </c>
      <c r="K306" s="479">
        <v>216560.43030000001</v>
      </c>
      <c r="L306" s="479">
        <v>378980.75300000003</v>
      </c>
      <c r="M306" s="479">
        <v>258250.47640000001</v>
      </c>
      <c r="N306" s="479">
        <v>451938.33360000001</v>
      </c>
      <c r="O306" s="479">
        <v>304346.83130000002</v>
      </c>
      <c r="P306" s="479">
        <v>532606.95479999995</v>
      </c>
      <c r="Q306" s="479">
        <v>333659.72580000001</v>
      </c>
      <c r="R306" s="479">
        <v>583904.52009999997</v>
      </c>
      <c r="S306" s="479">
        <v>361210.49969999999</v>
      </c>
      <c r="T306" s="479">
        <v>632118.37450000003</v>
      </c>
    </row>
    <row r="307" spans="1:20">
      <c r="A307" s="478">
        <v>2</v>
      </c>
      <c r="B307" s="478" t="s">
        <v>1005</v>
      </c>
      <c r="C307" s="478"/>
      <c r="D307" s="478" t="s">
        <v>594</v>
      </c>
      <c r="E307" s="478" t="s">
        <v>594</v>
      </c>
      <c r="F307" s="478" t="s">
        <v>667</v>
      </c>
      <c r="G307" s="479">
        <v>120027.8434</v>
      </c>
      <c r="H307" s="479">
        <v>210048.726</v>
      </c>
      <c r="I307" s="479">
        <v>156818.66699999999</v>
      </c>
      <c r="J307" s="479">
        <v>274432.66720000003</v>
      </c>
      <c r="K307" s="479">
        <v>190110.66029999999</v>
      </c>
      <c r="L307" s="479">
        <v>332693.65549999999</v>
      </c>
      <c r="M307" s="479">
        <v>232195.6072</v>
      </c>
      <c r="N307" s="479">
        <v>406342.3126</v>
      </c>
      <c r="O307" s="479">
        <v>275238.99249999999</v>
      </c>
      <c r="P307" s="479">
        <v>481668.23690000002</v>
      </c>
      <c r="Q307" s="479">
        <v>303127.52549999999</v>
      </c>
      <c r="R307" s="479">
        <v>530473.16960000002</v>
      </c>
      <c r="S307" s="479">
        <v>329023.22139999998</v>
      </c>
      <c r="T307" s="479">
        <v>575790.63749999995</v>
      </c>
    </row>
    <row r="308" spans="1:20">
      <c r="A308" s="478">
        <v>2</v>
      </c>
      <c r="B308" s="478" t="s">
        <v>1005</v>
      </c>
      <c r="C308" s="478"/>
      <c r="D308" s="478" t="s">
        <v>594</v>
      </c>
      <c r="E308" s="478" t="s">
        <v>594</v>
      </c>
      <c r="F308" s="478" t="s">
        <v>714</v>
      </c>
      <c r="G308" s="479">
        <v>107169.3793</v>
      </c>
      <c r="H308" s="479">
        <v>187546.41380000001</v>
      </c>
      <c r="I308" s="479">
        <v>145955.7738</v>
      </c>
      <c r="J308" s="479">
        <v>255422.6041</v>
      </c>
      <c r="K308" s="479">
        <v>184605.5269</v>
      </c>
      <c r="L308" s="479">
        <v>323059.67210000003</v>
      </c>
      <c r="M308" s="479">
        <v>243050.17439999999</v>
      </c>
      <c r="N308" s="479">
        <v>425337.8052</v>
      </c>
      <c r="O308" s="479">
        <v>300915.34789999999</v>
      </c>
      <c r="P308" s="479">
        <v>526601.85889999999</v>
      </c>
      <c r="Q308" s="479">
        <v>338848.27020000003</v>
      </c>
      <c r="R308" s="479">
        <v>592984.47290000005</v>
      </c>
      <c r="S308" s="479">
        <v>376266.10440000001</v>
      </c>
      <c r="T308" s="479">
        <v>658465.68279999995</v>
      </c>
    </row>
    <row r="309" spans="1:20">
      <c r="A309" s="478">
        <v>2</v>
      </c>
      <c r="B309" s="478" t="s">
        <v>1005</v>
      </c>
      <c r="C309" s="478"/>
      <c r="D309" s="478" t="s">
        <v>594</v>
      </c>
      <c r="E309" s="478" t="s">
        <v>594</v>
      </c>
      <c r="F309" s="478" t="s">
        <v>521</v>
      </c>
      <c r="G309" s="479">
        <v>119191.1409</v>
      </c>
      <c r="H309" s="479">
        <v>190705.82829999999</v>
      </c>
      <c r="I309" s="479">
        <v>166867.59719999999</v>
      </c>
      <c r="J309" s="479">
        <v>266988.15960000001</v>
      </c>
      <c r="K309" s="479">
        <v>214544.05360000001</v>
      </c>
      <c r="L309" s="479">
        <v>343270.49099999998</v>
      </c>
      <c r="M309" s="479">
        <v>286058.73810000002</v>
      </c>
      <c r="N309" s="479">
        <v>457693.98790000001</v>
      </c>
      <c r="O309" s="479">
        <v>357573.4227</v>
      </c>
      <c r="P309" s="479">
        <v>572117.48479999998</v>
      </c>
      <c r="Q309" s="479">
        <v>405249.87900000002</v>
      </c>
      <c r="R309" s="479">
        <v>648399.81610000005</v>
      </c>
      <c r="S309" s="479">
        <v>452926.33539999998</v>
      </c>
      <c r="T309" s="479">
        <v>724682.14749999996</v>
      </c>
    </row>
    <row r="310" spans="1:20">
      <c r="A310" s="478">
        <v>2</v>
      </c>
      <c r="B310" s="478" t="s">
        <v>1005</v>
      </c>
      <c r="C310" s="478"/>
      <c r="D310" s="478" t="s">
        <v>594</v>
      </c>
      <c r="E310" s="478" t="s">
        <v>934</v>
      </c>
      <c r="F310" s="478" t="s">
        <v>617</v>
      </c>
      <c r="G310" s="479">
        <v>106666.60430000001</v>
      </c>
      <c r="H310" s="479">
        <v>186666.5575</v>
      </c>
      <c r="I310" s="479">
        <v>138120.0252</v>
      </c>
      <c r="J310" s="479">
        <v>241710.0442</v>
      </c>
      <c r="K310" s="479">
        <v>165334.52859999999</v>
      </c>
      <c r="L310" s="479">
        <v>289335.4252</v>
      </c>
      <c r="M310" s="479">
        <v>197242.48680000001</v>
      </c>
      <c r="N310" s="479">
        <v>345174.35200000001</v>
      </c>
      <c r="O310" s="479">
        <v>232524.0662</v>
      </c>
      <c r="P310" s="479">
        <v>406917.11580000003</v>
      </c>
      <c r="Q310" s="479">
        <v>254959.28020000001</v>
      </c>
      <c r="R310" s="479">
        <v>446178.7403</v>
      </c>
      <c r="S310" s="479">
        <v>276075.7991</v>
      </c>
      <c r="T310" s="479">
        <v>483132.64850000001</v>
      </c>
    </row>
    <row r="311" spans="1:20">
      <c r="A311" s="478">
        <v>2</v>
      </c>
      <c r="B311" s="478" t="s">
        <v>1005</v>
      </c>
      <c r="C311" s="478"/>
      <c r="D311" s="478" t="s">
        <v>594</v>
      </c>
      <c r="E311" s="478" t="s">
        <v>934</v>
      </c>
      <c r="F311" s="478" t="s">
        <v>667</v>
      </c>
      <c r="G311" s="479">
        <v>91198.970199999996</v>
      </c>
      <c r="H311" s="479">
        <v>159598.1979</v>
      </c>
      <c r="I311" s="479">
        <v>119261.13039999999</v>
      </c>
      <c r="J311" s="479">
        <v>208706.97839999999</v>
      </c>
      <c r="K311" s="479">
        <v>144681.9693</v>
      </c>
      <c r="L311" s="479">
        <v>253193.44630000001</v>
      </c>
      <c r="M311" s="479">
        <v>176898.27470000001</v>
      </c>
      <c r="N311" s="479">
        <v>309571.98070000001</v>
      </c>
      <c r="O311" s="479">
        <v>209796.02849999999</v>
      </c>
      <c r="P311" s="479">
        <v>367143.04989999998</v>
      </c>
      <c r="Q311" s="479">
        <v>231119.0699</v>
      </c>
      <c r="R311" s="479">
        <v>404458.37239999999</v>
      </c>
      <c r="S311" s="479">
        <v>250943.2678</v>
      </c>
      <c r="T311" s="479">
        <v>439150.71860000002</v>
      </c>
    </row>
    <row r="312" spans="1:20">
      <c r="A312" s="478">
        <v>2</v>
      </c>
      <c r="B312" s="478" t="s">
        <v>1005</v>
      </c>
      <c r="C312" s="478"/>
      <c r="D312" s="478" t="s">
        <v>594</v>
      </c>
      <c r="E312" s="478" t="s">
        <v>934</v>
      </c>
      <c r="F312" s="478" t="s">
        <v>714</v>
      </c>
      <c r="G312" s="479">
        <v>81182.009000000005</v>
      </c>
      <c r="H312" s="479">
        <v>142068.51579999999</v>
      </c>
      <c r="I312" s="479">
        <v>110467.9996</v>
      </c>
      <c r="J312" s="479">
        <v>193318.99919999999</v>
      </c>
      <c r="K312" s="479">
        <v>139647.29759999999</v>
      </c>
      <c r="L312" s="479">
        <v>244382.77069999999</v>
      </c>
      <c r="M312" s="479">
        <v>183783.24470000001</v>
      </c>
      <c r="N312" s="479">
        <v>321620.67830000003</v>
      </c>
      <c r="O312" s="479">
        <v>227466.72589999999</v>
      </c>
      <c r="P312" s="479">
        <v>398066.77039999998</v>
      </c>
      <c r="Q312" s="479">
        <v>256086.30669999999</v>
      </c>
      <c r="R312" s="479">
        <v>448151.0367</v>
      </c>
      <c r="S312" s="479">
        <v>284303.69540000003</v>
      </c>
      <c r="T312" s="479">
        <v>497531.467</v>
      </c>
    </row>
    <row r="313" spans="1:20">
      <c r="A313" s="478">
        <v>2</v>
      </c>
      <c r="B313" s="478" t="s">
        <v>1005</v>
      </c>
      <c r="C313" s="478"/>
      <c r="D313" s="478" t="s">
        <v>594</v>
      </c>
      <c r="E313" s="478" t="s">
        <v>934</v>
      </c>
      <c r="F313" s="478" t="s">
        <v>521</v>
      </c>
      <c r="G313" s="479">
        <v>90898.842199999999</v>
      </c>
      <c r="H313" s="479">
        <v>145438.14970000001</v>
      </c>
      <c r="I313" s="479">
        <v>127258.37910000001</v>
      </c>
      <c r="J313" s="479">
        <v>203613.40950000001</v>
      </c>
      <c r="K313" s="479">
        <v>163617.91589999999</v>
      </c>
      <c r="L313" s="479">
        <v>261788.66940000001</v>
      </c>
      <c r="M313" s="479">
        <v>218157.2213</v>
      </c>
      <c r="N313" s="479">
        <v>349051.55920000002</v>
      </c>
      <c r="O313" s="479">
        <v>272696.52659999998</v>
      </c>
      <c r="P313" s="479">
        <v>436314.44900000002</v>
      </c>
      <c r="Q313" s="479">
        <v>309056.06339999998</v>
      </c>
      <c r="R313" s="479">
        <v>494489.70880000002</v>
      </c>
      <c r="S313" s="479">
        <v>345415.6004</v>
      </c>
      <c r="T313" s="479">
        <v>552664.96869999997</v>
      </c>
    </row>
    <row r="314" spans="1:20">
      <c r="A314" s="478">
        <v>2</v>
      </c>
      <c r="B314" s="478" t="s">
        <v>1005</v>
      </c>
      <c r="C314" s="478"/>
      <c r="D314" s="478" t="s">
        <v>594</v>
      </c>
      <c r="E314" s="478" t="s">
        <v>947</v>
      </c>
      <c r="F314" s="478" t="s">
        <v>617</v>
      </c>
      <c r="G314" s="479">
        <v>100300.476</v>
      </c>
      <c r="H314" s="479">
        <v>175525.83309999999</v>
      </c>
      <c r="I314" s="479">
        <v>129812.63679999999</v>
      </c>
      <c r="J314" s="479">
        <v>227172.11439999999</v>
      </c>
      <c r="K314" s="479">
        <v>155346.65909999999</v>
      </c>
      <c r="L314" s="479">
        <v>271856.65350000001</v>
      </c>
      <c r="M314" s="479">
        <v>185260.86489999999</v>
      </c>
      <c r="N314" s="479">
        <v>324206.51360000001</v>
      </c>
      <c r="O314" s="479">
        <v>218336.89369999999</v>
      </c>
      <c r="P314" s="479">
        <v>382089.56390000001</v>
      </c>
      <c r="Q314" s="479">
        <v>239370.04560000001</v>
      </c>
      <c r="R314" s="479">
        <v>418897.5797</v>
      </c>
      <c r="S314" s="479">
        <v>259141.98629999999</v>
      </c>
      <c r="T314" s="479">
        <v>453498.47610000003</v>
      </c>
    </row>
    <row r="315" spans="1:20">
      <c r="A315" s="478">
        <v>2</v>
      </c>
      <c r="B315" s="478" t="s">
        <v>1005</v>
      </c>
      <c r="C315" s="478"/>
      <c r="D315" s="478" t="s">
        <v>594</v>
      </c>
      <c r="E315" s="478" t="s">
        <v>947</v>
      </c>
      <c r="F315" s="478" t="s">
        <v>667</v>
      </c>
      <c r="G315" s="479">
        <v>86053.971399999995</v>
      </c>
      <c r="H315" s="479">
        <v>150594.45000000001</v>
      </c>
      <c r="I315" s="479">
        <v>112442.60279999999</v>
      </c>
      <c r="J315" s="479">
        <v>196774.55480000001</v>
      </c>
      <c r="K315" s="479">
        <v>136324.56570000001</v>
      </c>
      <c r="L315" s="479">
        <v>238567.98989999999</v>
      </c>
      <c r="M315" s="479">
        <v>166522.77540000001</v>
      </c>
      <c r="N315" s="479">
        <v>291414.85700000002</v>
      </c>
      <c r="O315" s="479">
        <v>197403.17550000001</v>
      </c>
      <c r="P315" s="479">
        <v>345455.55709999998</v>
      </c>
      <c r="Q315" s="479">
        <v>217411.95790000001</v>
      </c>
      <c r="R315" s="479">
        <v>380470.92619999999</v>
      </c>
      <c r="S315" s="479">
        <v>235993.603</v>
      </c>
      <c r="T315" s="479">
        <v>412988.8051</v>
      </c>
    </row>
    <row r="316" spans="1:20">
      <c r="A316" s="478">
        <v>2</v>
      </c>
      <c r="B316" s="478" t="s">
        <v>1005</v>
      </c>
      <c r="C316" s="478"/>
      <c r="D316" s="478" t="s">
        <v>594</v>
      </c>
      <c r="E316" s="478" t="s">
        <v>947</v>
      </c>
      <c r="F316" s="478" t="s">
        <v>714</v>
      </c>
      <c r="G316" s="479">
        <v>76808.908100000001</v>
      </c>
      <c r="H316" s="479">
        <v>134415.58910000001</v>
      </c>
      <c r="I316" s="479">
        <v>104597.2488</v>
      </c>
      <c r="J316" s="479">
        <v>183045.18549999999</v>
      </c>
      <c r="K316" s="479">
        <v>132287.32010000001</v>
      </c>
      <c r="L316" s="479">
        <v>231502.81020000001</v>
      </c>
      <c r="M316" s="479">
        <v>174160.45360000001</v>
      </c>
      <c r="N316" s="479">
        <v>304780.79369999998</v>
      </c>
      <c r="O316" s="479">
        <v>215616.84210000001</v>
      </c>
      <c r="P316" s="479">
        <v>377329.47350000002</v>
      </c>
      <c r="Q316" s="479">
        <v>242791.38430000001</v>
      </c>
      <c r="R316" s="479">
        <v>424884.92259999999</v>
      </c>
      <c r="S316" s="479">
        <v>269595.4866</v>
      </c>
      <c r="T316" s="479">
        <v>471792.10159999999</v>
      </c>
    </row>
    <row r="317" spans="1:20">
      <c r="A317" s="478">
        <v>2</v>
      </c>
      <c r="B317" s="478" t="s">
        <v>1005</v>
      </c>
      <c r="C317" s="478"/>
      <c r="D317" s="478" t="s">
        <v>594</v>
      </c>
      <c r="E317" s="478" t="s">
        <v>947</v>
      </c>
      <c r="F317" s="478" t="s">
        <v>521</v>
      </c>
      <c r="G317" s="479">
        <v>85489.691999999995</v>
      </c>
      <c r="H317" s="479">
        <v>136783.50940000001</v>
      </c>
      <c r="I317" s="479">
        <v>119685.5689</v>
      </c>
      <c r="J317" s="479">
        <v>191496.91310000001</v>
      </c>
      <c r="K317" s="479">
        <v>153881.44570000001</v>
      </c>
      <c r="L317" s="479">
        <v>246210.31690000001</v>
      </c>
      <c r="M317" s="479">
        <v>205175.26089999999</v>
      </c>
      <c r="N317" s="479">
        <v>328280.42239999998</v>
      </c>
      <c r="O317" s="479">
        <v>256469.07620000001</v>
      </c>
      <c r="P317" s="479">
        <v>410350.52799999999</v>
      </c>
      <c r="Q317" s="479">
        <v>290664.95299999998</v>
      </c>
      <c r="R317" s="479">
        <v>465063.93170000002</v>
      </c>
      <c r="S317" s="479">
        <v>324860.82980000001</v>
      </c>
      <c r="T317" s="479">
        <v>519777.33549999999</v>
      </c>
    </row>
    <row r="318" spans="1:20">
      <c r="A318" s="478">
        <v>2</v>
      </c>
      <c r="B318" s="478" t="s">
        <v>1005</v>
      </c>
      <c r="C318" s="478"/>
      <c r="D318" s="478" t="s">
        <v>594</v>
      </c>
      <c r="E318" s="478" t="s">
        <v>958</v>
      </c>
      <c r="F318" s="478" t="s">
        <v>617</v>
      </c>
      <c r="G318" s="479">
        <v>120638.60739999999</v>
      </c>
      <c r="H318" s="479">
        <v>211117.56289999999</v>
      </c>
      <c r="I318" s="479">
        <v>156039.04089999999</v>
      </c>
      <c r="J318" s="479">
        <v>273068.32169999997</v>
      </c>
      <c r="K318" s="479">
        <v>186666.3541</v>
      </c>
      <c r="L318" s="479">
        <v>326666.11969999998</v>
      </c>
      <c r="M318" s="479">
        <v>222512.34719999999</v>
      </c>
      <c r="N318" s="479">
        <v>389396.60759999999</v>
      </c>
      <c r="O318" s="479">
        <v>262145.62969999999</v>
      </c>
      <c r="P318" s="479">
        <v>458754.85190000001</v>
      </c>
      <c r="Q318" s="479">
        <v>287349.20049999998</v>
      </c>
      <c r="R318" s="479">
        <v>502861.10080000001</v>
      </c>
      <c r="S318" s="479">
        <v>311004.0246</v>
      </c>
      <c r="T318" s="479">
        <v>544257.04319999996</v>
      </c>
    </row>
    <row r="319" spans="1:20">
      <c r="A319" s="478">
        <v>2</v>
      </c>
      <c r="B319" s="478" t="s">
        <v>1005</v>
      </c>
      <c r="C319" s="478"/>
      <c r="D319" s="478" t="s">
        <v>594</v>
      </c>
      <c r="E319" s="478" t="s">
        <v>958</v>
      </c>
      <c r="F319" s="478" t="s">
        <v>667</v>
      </c>
      <c r="G319" s="479">
        <v>103949.8438</v>
      </c>
      <c r="H319" s="479">
        <v>181912.2267</v>
      </c>
      <c r="I319" s="479">
        <v>135691.2856</v>
      </c>
      <c r="J319" s="479">
        <v>237459.74969999999</v>
      </c>
      <c r="K319" s="479">
        <v>164383.32889999999</v>
      </c>
      <c r="L319" s="479">
        <v>287670.82569999999</v>
      </c>
      <c r="M319" s="479">
        <v>200562.01240000001</v>
      </c>
      <c r="N319" s="479">
        <v>350983.52169999998</v>
      </c>
      <c r="O319" s="479">
        <v>237623.27249999999</v>
      </c>
      <c r="P319" s="479">
        <v>415840.72700000001</v>
      </c>
      <c r="Q319" s="479">
        <v>261626.8676</v>
      </c>
      <c r="R319" s="479">
        <v>457847.0184</v>
      </c>
      <c r="S319" s="479">
        <v>283887.34529999999</v>
      </c>
      <c r="T319" s="479">
        <v>496802.85430000001</v>
      </c>
    </row>
    <row r="320" spans="1:20">
      <c r="A320" s="478">
        <v>2</v>
      </c>
      <c r="B320" s="478" t="s">
        <v>1005</v>
      </c>
      <c r="C320" s="478"/>
      <c r="D320" s="478" t="s">
        <v>594</v>
      </c>
      <c r="E320" s="478" t="s">
        <v>958</v>
      </c>
      <c r="F320" s="478" t="s">
        <v>714</v>
      </c>
      <c r="G320" s="479">
        <v>93090.974100000007</v>
      </c>
      <c r="H320" s="479">
        <v>162909.20449999999</v>
      </c>
      <c r="I320" s="479">
        <v>126888.96000000001</v>
      </c>
      <c r="J320" s="479">
        <v>222055.67989999999</v>
      </c>
      <c r="K320" s="479">
        <v>160571.8302</v>
      </c>
      <c r="L320" s="479">
        <v>281000.70299999998</v>
      </c>
      <c r="M320" s="479">
        <v>211492.10949999999</v>
      </c>
      <c r="N320" s="479">
        <v>370111.19170000002</v>
      </c>
      <c r="O320" s="479">
        <v>261924.20189999999</v>
      </c>
      <c r="P320" s="479">
        <v>458367.35330000002</v>
      </c>
      <c r="Q320" s="479">
        <v>295003.1667</v>
      </c>
      <c r="R320" s="479">
        <v>516255.54180000001</v>
      </c>
      <c r="S320" s="479">
        <v>327648.1876</v>
      </c>
      <c r="T320" s="479">
        <v>573384.32819999999</v>
      </c>
    </row>
    <row r="321" spans="1:20">
      <c r="A321" s="478">
        <v>2</v>
      </c>
      <c r="B321" s="478" t="s">
        <v>1005</v>
      </c>
      <c r="C321" s="478"/>
      <c r="D321" s="478" t="s">
        <v>594</v>
      </c>
      <c r="E321" s="478" t="s">
        <v>958</v>
      </c>
      <c r="F321" s="478" t="s">
        <v>521</v>
      </c>
      <c r="G321" s="479">
        <v>102848.4654</v>
      </c>
      <c r="H321" s="479">
        <v>164557.5471</v>
      </c>
      <c r="I321" s="479">
        <v>143987.85159999999</v>
      </c>
      <c r="J321" s="479">
        <v>230380.56589999999</v>
      </c>
      <c r="K321" s="479">
        <v>185127.2378</v>
      </c>
      <c r="L321" s="479">
        <v>296203.58480000001</v>
      </c>
      <c r="M321" s="479">
        <v>246836.31700000001</v>
      </c>
      <c r="N321" s="479">
        <v>394938.11300000001</v>
      </c>
      <c r="O321" s="479">
        <v>308545.39620000002</v>
      </c>
      <c r="P321" s="479">
        <v>493672.64130000002</v>
      </c>
      <c r="Q321" s="479">
        <v>349684.78230000002</v>
      </c>
      <c r="R321" s="479">
        <v>559495.66009999998</v>
      </c>
      <c r="S321" s="479">
        <v>390824.16850000003</v>
      </c>
      <c r="T321" s="479">
        <v>625318.67890000006</v>
      </c>
    </row>
    <row r="322" spans="1:20">
      <c r="A322" s="478">
        <v>2</v>
      </c>
      <c r="B322" s="478" t="s">
        <v>1005</v>
      </c>
      <c r="C322" s="478"/>
      <c r="D322" s="478" t="s">
        <v>594</v>
      </c>
      <c r="E322" s="478" t="s">
        <v>970</v>
      </c>
      <c r="F322" s="478" t="s">
        <v>617</v>
      </c>
      <c r="G322" s="479">
        <v>137859.17920000001</v>
      </c>
      <c r="H322" s="479">
        <v>241253.56359999999</v>
      </c>
      <c r="I322" s="479">
        <v>178413.2317</v>
      </c>
      <c r="J322" s="479">
        <v>312223.15529999998</v>
      </c>
      <c r="K322" s="479">
        <v>213500.61410000001</v>
      </c>
      <c r="L322" s="479">
        <v>373626.0747</v>
      </c>
      <c r="M322" s="479">
        <v>254603.58379999999</v>
      </c>
      <c r="N322" s="479">
        <v>445556.27169999998</v>
      </c>
      <c r="O322" s="479">
        <v>300050.84289999999</v>
      </c>
      <c r="P322" s="479">
        <v>525088.97510000004</v>
      </c>
      <c r="Q322" s="479">
        <v>328950.96149999998</v>
      </c>
      <c r="R322" s="479">
        <v>575664.1825</v>
      </c>
      <c r="S322" s="479">
        <v>356114.51640000002</v>
      </c>
      <c r="T322" s="479">
        <v>623200.40370000002</v>
      </c>
    </row>
    <row r="323" spans="1:20">
      <c r="A323" s="478">
        <v>2</v>
      </c>
      <c r="B323" s="478" t="s">
        <v>1005</v>
      </c>
      <c r="C323" s="478"/>
      <c r="D323" s="478" t="s">
        <v>594</v>
      </c>
      <c r="E323" s="478" t="s">
        <v>970</v>
      </c>
      <c r="F323" s="478" t="s">
        <v>667</v>
      </c>
      <c r="G323" s="479">
        <v>118321.114</v>
      </c>
      <c r="H323" s="479">
        <v>207061.94949999999</v>
      </c>
      <c r="I323" s="479">
        <v>154591.46859999999</v>
      </c>
      <c r="J323" s="479">
        <v>270535.07</v>
      </c>
      <c r="K323" s="479">
        <v>187413.16940000001</v>
      </c>
      <c r="L323" s="479">
        <v>327973.04639999999</v>
      </c>
      <c r="M323" s="479">
        <v>228905.63029999999</v>
      </c>
      <c r="N323" s="479">
        <v>400584.853</v>
      </c>
      <c r="O323" s="479">
        <v>271341.74119999999</v>
      </c>
      <c r="P323" s="479">
        <v>474848.04700000002</v>
      </c>
      <c r="Q323" s="479">
        <v>298837.01010000001</v>
      </c>
      <c r="R323" s="479">
        <v>522964.76760000002</v>
      </c>
      <c r="S323" s="479">
        <v>324368.1593</v>
      </c>
      <c r="T323" s="479">
        <v>567644.27890000003</v>
      </c>
    </row>
    <row r="324" spans="1:20">
      <c r="A324" s="478">
        <v>2</v>
      </c>
      <c r="B324" s="478" t="s">
        <v>1005</v>
      </c>
      <c r="C324" s="478"/>
      <c r="D324" s="478" t="s">
        <v>594</v>
      </c>
      <c r="E324" s="478" t="s">
        <v>970</v>
      </c>
      <c r="F324" s="478" t="s">
        <v>714</v>
      </c>
      <c r="G324" s="479">
        <v>105639.3685</v>
      </c>
      <c r="H324" s="479">
        <v>184868.89490000001</v>
      </c>
      <c r="I324" s="479">
        <v>143869.66769999999</v>
      </c>
      <c r="J324" s="479">
        <v>251771.9184</v>
      </c>
      <c r="K324" s="479">
        <v>181965.1972</v>
      </c>
      <c r="L324" s="479">
        <v>318439.09509999998</v>
      </c>
      <c r="M324" s="479">
        <v>239572.07079999999</v>
      </c>
      <c r="N324" s="479">
        <v>419251.1238</v>
      </c>
      <c r="O324" s="479">
        <v>296607.40830000001</v>
      </c>
      <c r="P324" s="479">
        <v>519062.9645</v>
      </c>
      <c r="Q324" s="479">
        <v>333995.92660000001</v>
      </c>
      <c r="R324" s="479">
        <v>584492.87159999995</v>
      </c>
      <c r="S324" s="479">
        <v>370876.4129</v>
      </c>
      <c r="T324" s="479">
        <v>649033.72250000003</v>
      </c>
    </row>
    <row r="325" spans="1:20">
      <c r="A325" s="478">
        <v>2</v>
      </c>
      <c r="B325" s="478" t="s">
        <v>1005</v>
      </c>
      <c r="C325" s="478"/>
      <c r="D325" s="478" t="s">
        <v>594</v>
      </c>
      <c r="E325" s="478" t="s">
        <v>970</v>
      </c>
      <c r="F325" s="478" t="s">
        <v>521</v>
      </c>
      <c r="G325" s="479">
        <v>117504.6299</v>
      </c>
      <c r="H325" s="479">
        <v>188007.41070000001</v>
      </c>
      <c r="I325" s="479">
        <v>164506.48190000001</v>
      </c>
      <c r="J325" s="479">
        <v>263210.3749</v>
      </c>
      <c r="K325" s="479">
        <v>211508.33379999999</v>
      </c>
      <c r="L325" s="479">
        <v>338413.33919999999</v>
      </c>
      <c r="M325" s="479">
        <v>282011.11180000001</v>
      </c>
      <c r="N325" s="479">
        <v>451217.7855</v>
      </c>
      <c r="O325" s="479">
        <v>352513.8897</v>
      </c>
      <c r="P325" s="479">
        <v>564022.23179999995</v>
      </c>
      <c r="Q325" s="479">
        <v>399515.74160000001</v>
      </c>
      <c r="R325" s="479">
        <v>639225.19609999994</v>
      </c>
      <c r="S325" s="479">
        <v>446517.59360000002</v>
      </c>
      <c r="T325" s="479">
        <v>714428.16040000005</v>
      </c>
    </row>
    <row r="326" spans="1:20">
      <c r="A326" s="478">
        <v>2</v>
      </c>
      <c r="B326" s="478" t="s">
        <v>1005</v>
      </c>
      <c r="C326" s="478"/>
      <c r="D326" s="478" t="s">
        <v>594</v>
      </c>
      <c r="E326" s="478" t="s">
        <v>819</v>
      </c>
      <c r="F326" s="478" t="s">
        <v>617</v>
      </c>
      <c r="G326" s="479">
        <v>105677.55869999999</v>
      </c>
      <c r="H326" s="479">
        <v>184935.72779999999</v>
      </c>
      <c r="I326" s="479">
        <v>136840.99729999999</v>
      </c>
      <c r="J326" s="479">
        <v>239471.74530000001</v>
      </c>
      <c r="K326" s="479">
        <v>163804.62059999999</v>
      </c>
      <c r="L326" s="479">
        <v>286658.08590000001</v>
      </c>
      <c r="M326" s="479">
        <v>195419.04060000001</v>
      </c>
      <c r="N326" s="479">
        <v>341983.321</v>
      </c>
      <c r="O326" s="479">
        <v>230376.07199999999</v>
      </c>
      <c r="P326" s="479">
        <v>403158.12589999998</v>
      </c>
      <c r="Q326" s="479">
        <v>252604.89799999999</v>
      </c>
      <c r="R326" s="479">
        <v>442058.57150000002</v>
      </c>
      <c r="S326" s="479">
        <v>273527.8075</v>
      </c>
      <c r="T326" s="479">
        <v>478673.66320000001</v>
      </c>
    </row>
    <row r="327" spans="1:20">
      <c r="A327" s="478">
        <v>2</v>
      </c>
      <c r="B327" s="478" t="s">
        <v>1005</v>
      </c>
      <c r="C327" s="478"/>
      <c r="D327" s="478" t="s">
        <v>594</v>
      </c>
      <c r="E327" s="478" t="s">
        <v>819</v>
      </c>
      <c r="F327" s="478" t="s">
        <v>667</v>
      </c>
      <c r="G327" s="479">
        <v>90345.605500000005</v>
      </c>
      <c r="H327" s="479">
        <v>158104.80970000001</v>
      </c>
      <c r="I327" s="479">
        <v>118147.5313</v>
      </c>
      <c r="J327" s="479">
        <v>206758.17980000001</v>
      </c>
      <c r="K327" s="479">
        <v>143333.22390000001</v>
      </c>
      <c r="L327" s="479">
        <v>250833.14170000001</v>
      </c>
      <c r="M327" s="479">
        <v>175253.28630000001</v>
      </c>
      <c r="N327" s="479">
        <v>306693.25099999999</v>
      </c>
      <c r="O327" s="479">
        <v>207847.40289999999</v>
      </c>
      <c r="P327" s="479">
        <v>363732.95500000002</v>
      </c>
      <c r="Q327" s="479">
        <v>228973.81219999999</v>
      </c>
      <c r="R327" s="479">
        <v>400704.17139999999</v>
      </c>
      <c r="S327" s="479">
        <v>248615.73680000001</v>
      </c>
      <c r="T327" s="479">
        <v>435077.5393</v>
      </c>
    </row>
    <row r="328" spans="1:20">
      <c r="A328" s="478">
        <v>2</v>
      </c>
      <c r="B328" s="478" t="s">
        <v>1005</v>
      </c>
      <c r="C328" s="478"/>
      <c r="D328" s="478" t="s">
        <v>594</v>
      </c>
      <c r="E328" s="478" t="s">
        <v>819</v>
      </c>
      <c r="F328" s="478" t="s">
        <v>714</v>
      </c>
      <c r="G328" s="479">
        <v>80417.003599999996</v>
      </c>
      <c r="H328" s="479">
        <v>140729.75640000001</v>
      </c>
      <c r="I328" s="479">
        <v>109424.94650000001</v>
      </c>
      <c r="J328" s="479">
        <v>191493.65640000001</v>
      </c>
      <c r="K328" s="479">
        <v>138327.13269999999</v>
      </c>
      <c r="L328" s="479">
        <v>242072.4823</v>
      </c>
      <c r="M328" s="479">
        <v>182044.19289999999</v>
      </c>
      <c r="N328" s="479">
        <v>318577.33750000002</v>
      </c>
      <c r="O328" s="479">
        <v>225312.7561</v>
      </c>
      <c r="P328" s="479">
        <v>394297.32319999998</v>
      </c>
      <c r="Q328" s="479">
        <v>253660.1349</v>
      </c>
      <c r="R328" s="479">
        <v>443905.23609999998</v>
      </c>
      <c r="S328" s="479">
        <v>281608.84960000002</v>
      </c>
      <c r="T328" s="479">
        <v>492815.48690000002</v>
      </c>
    </row>
    <row r="329" spans="1:20">
      <c r="A329" s="478">
        <v>2</v>
      </c>
      <c r="B329" s="478" t="s">
        <v>1005</v>
      </c>
      <c r="C329" s="478"/>
      <c r="D329" s="478" t="s">
        <v>594</v>
      </c>
      <c r="E329" s="478" t="s">
        <v>819</v>
      </c>
      <c r="F329" s="478" t="s">
        <v>521</v>
      </c>
      <c r="G329" s="479">
        <v>90055.5867</v>
      </c>
      <c r="H329" s="479">
        <v>144088.94089999999</v>
      </c>
      <c r="I329" s="479">
        <v>126077.8213</v>
      </c>
      <c r="J329" s="479">
        <v>201724.5172</v>
      </c>
      <c r="K329" s="479">
        <v>162100.05609999999</v>
      </c>
      <c r="L329" s="479">
        <v>259360.09349999999</v>
      </c>
      <c r="M329" s="479">
        <v>216133.4081</v>
      </c>
      <c r="N329" s="479">
        <v>345813.45809999999</v>
      </c>
      <c r="O329" s="479">
        <v>270166.76</v>
      </c>
      <c r="P329" s="479">
        <v>432266.82250000001</v>
      </c>
      <c r="Q329" s="479">
        <v>306188.99479999999</v>
      </c>
      <c r="R329" s="479">
        <v>489902.39880000002</v>
      </c>
      <c r="S329" s="479">
        <v>342211.22940000001</v>
      </c>
      <c r="T329" s="479">
        <v>547537.97519999999</v>
      </c>
    </row>
    <row r="330" spans="1:20">
      <c r="A330" s="478">
        <v>2</v>
      </c>
      <c r="B330" s="478" t="s">
        <v>1005</v>
      </c>
      <c r="C330" s="478"/>
      <c r="D330" s="478" t="s">
        <v>594</v>
      </c>
      <c r="E330" s="478" t="s">
        <v>981</v>
      </c>
      <c r="F330" s="478" t="s">
        <v>617</v>
      </c>
      <c r="G330" s="479">
        <v>107655.6499</v>
      </c>
      <c r="H330" s="479">
        <v>188397.3873</v>
      </c>
      <c r="I330" s="479">
        <v>139399.05309999999</v>
      </c>
      <c r="J330" s="479">
        <v>243948.34299999999</v>
      </c>
      <c r="K330" s="479">
        <v>166864.4368</v>
      </c>
      <c r="L330" s="479">
        <v>292012.76439999999</v>
      </c>
      <c r="M330" s="479">
        <v>199065.93309999999</v>
      </c>
      <c r="N330" s="479">
        <v>348365.38290000003</v>
      </c>
      <c r="O330" s="479">
        <v>234672.06039999999</v>
      </c>
      <c r="P330" s="479">
        <v>410676.10560000001</v>
      </c>
      <c r="Q330" s="479">
        <v>257313.6623</v>
      </c>
      <c r="R330" s="479">
        <v>450298.90919999999</v>
      </c>
      <c r="S330" s="479">
        <v>278623.79080000002</v>
      </c>
      <c r="T330" s="479">
        <v>487591.63390000002</v>
      </c>
    </row>
    <row r="331" spans="1:20">
      <c r="A331" s="478">
        <v>2</v>
      </c>
      <c r="B331" s="478" t="s">
        <v>1005</v>
      </c>
      <c r="C331" s="478"/>
      <c r="D331" s="478" t="s">
        <v>594</v>
      </c>
      <c r="E331" s="478" t="s">
        <v>981</v>
      </c>
      <c r="F331" s="478" t="s">
        <v>667</v>
      </c>
      <c r="G331" s="479">
        <v>92052.334900000002</v>
      </c>
      <c r="H331" s="479">
        <v>161091.58609999999</v>
      </c>
      <c r="I331" s="479">
        <v>120374.7297</v>
      </c>
      <c r="J331" s="479">
        <v>210655.7769</v>
      </c>
      <c r="K331" s="479">
        <v>146030.71479999999</v>
      </c>
      <c r="L331" s="479">
        <v>255553.75090000001</v>
      </c>
      <c r="M331" s="479">
        <v>178543.26319999999</v>
      </c>
      <c r="N331" s="479">
        <v>312450.71049999999</v>
      </c>
      <c r="O331" s="479">
        <v>211744.65410000001</v>
      </c>
      <c r="P331" s="479">
        <v>370553.1447</v>
      </c>
      <c r="Q331" s="479">
        <v>233264.32759999999</v>
      </c>
      <c r="R331" s="479">
        <v>408212.57339999999</v>
      </c>
      <c r="S331" s="479">
        <v>253270.79879999999</v>
      </c>
      <c r="T331" s="479">
        <v>443223.89799999999</v>
      </c>
    </row>
    <row r="332" spans="1:20">
      <c r="A332" s="478">
        <v>2</v>
      </c>
      <c r="B332" s="478" t="s">
        <v>1005</v>
      </c>
      <c r="C332" s="478"/>
      <c r="D332" s="478" t="s">
        <v>594</v>
      </c>
      <c r="E332" s="478" t="s">
        <v>981</v>
      </c>
      <c r="F332" s="478" t="s">
        <v>714</v>
      </c>
      <c r="G332" s="479">
        <v>81947.0144</v>
      </c>
      <c r="H332" s="479">
        <v>143407.2752</v>
      </c>
      <c r="I332" s="479">
        <v>111511.0526</v>
      </c>
      <c r="J332" s="479">
        <v>195144.34220000001</v>
      </c>
      <c r="K332" s="479">
        <v>140967.46239999999</v>
      </c>
      <c r="L332" s="479">
        <v>246693.05919999999</v>
      </c>
      <c r="M332" s="479">
        <v>185522.2965</v>
      </c>
      <c r="N332" s="479">
        <v>324664.01890000002</v>
      </c>
      <c r="O332" s="479">
        <v>229620.69579999999</v>
      </c>
      <c r="P332" s="479">
        <v>401836.21759999997</v>
      </c>
      <c r="Q332" s="479">
        <v>258512.4785</v>
      </c>
      <c r="R332" s="479">
        <v>452396.83730000001</v>
      </c>
      <c r="S332" s="479">
        <v>286998.54129999998</v>
      </c>
      <c r="T332" s="479">
        <v>502247.4472</v>
      </c>
    </row>
    <row r="333" spans="1:20">
      <c r="A333" s="478">
        <v>2</v>
      </c>
      <c r="B333" s="478" t="s">
        <v>1005</v>
      </c>
      <c r="C333" s="478"/>
      <c r="D333" s="478" t="s">
        <v>594</v>
      </c>
      <c r="E333" s="478" t="s">
        <v>981</v>
      </c>
      <c r="F333" s="478" t="s">
        <v>521</v>
      </c>
      <c r="G333" s="479">
        <v>91742.097699999998</v>
      </c>
      <c r="H333" s="479">
        <v>146787.3585</v>
      </c>
      <c r="I333" s="479">
        <v>128438.93670000001</v>
      </c>
      <c r="J333" s="479">
        <v>205502.30189999999</v>
      </c>
      <c r="K333" s="479">
        <v>165135.77590000001</v>
      </c>
      <c r="L333" s="479">
        <v>264217.24530000001</v>
      </c>
      <c r="M333" s="479">
        <v>220181.03450000001</v>
      </c>
      <c r="N333" s="479">
        <v>352289.66039999999</v>
      </c>
      <c r="O333" s="479">
        <v>275226.29300000001</v>
      </c>
      <c r="P333" s="479">
        <v>440362.07549999998</v>
      </c>
      <c r="Q333" s="479">
        <v>311923.13219999999</v>
      </c>
      <c r="R333" s="479">
        <v>499077.01880000002</v>
      </c>
      <c r="S333" s="479">
        <v>348619.97120000003</v>
      </c>
      <c r="T333" s="479">
        <v>557791.96219999995</v>
      </c>
    </row>
    <row r="334" spans="1:20">
      <c r="A334" s="478">
        <v>2</v>
      </c>
      <c r="B334" s="478" t="s">
        <v>1005</v>
      </c>
      <c r="C334" s="478"/>
      <c r="D334" s="478" t="s">
        <v>594</v>
      </c>
      <c r="E334" s="478" t="s">
        <v>986</v>
      </c>
      <c r="F334" s="478" t="s">
        <v>617</v>
      </c>
      <c r="G334" s="479">
        <v>133496.2115</v>
      </c>
      <c r="H334" s="479">
        <v>233618.3702</v>
      </c>
      <c r="I334" s="479">
        <v>172666.41940000001</v>
      </c>
      <c r="J334" s="479">
        <v>302166.2341</v>
      </c>
      <c r="K334" s="479">
        <v>206555.1777</v>
      </c>
      <c r="L334" s="479">
        <v>361471.56099999999</v>
      </c>
      <c r="M334" s="479">
        <v>246217.17050000001</v>
      </c>
      <c r="N334" s="479">
        <v>430880.04840000003</v>
      </c>
      <c r="O334" s="479">
        <v>290069.58010000002</v>
      </c>
      <c r="P334" s="479">
        <v>507621.76530000003</v>
      </c>
      <c r="Q334" s="479">
        <v>317956.19689999998</v>
      </c>
      <c r="R334" s="479">
        <v>556423.34439999994</v>
      </c>
      <c r="S334" s="479">
        <v>344127.94640000002</v>
      </c>
      <c r="T334" s="479">
        <v>602223.90619999997</v>
      </c>
    </row>
    <row r="335" spans="1:20">
      <c r="A335" s="478">
        <v>2</v>
      </c>
      <c r="B335" s="478" t="s">
        <v>1005</v>
      </c>
      <c r="C335" s="478"/>
      <c r="D335" s="478" t="s">
        <v>594</v>
      </c>
      <c r="E335" s="478" t="s">
        <v>986</v>
      </c>
      <c r="F335" s="478" t="s">
        <v>667</v>
      </c>
      <c r="G335" s="479">
        <v>115043.5949</v>
      </c>
      <c r="H335" s="479">
        <v>201326.29120000001</v>
      </c>
      <c r="I335" s="479">
        <v>150168.08840000001</v>
      </c>
      <c r="J335" s="479">
        <v>262794.15460000001</v>
      </c>
      <c r="K335" s="479">
        <v>181917.0361</v>
      </c>
      <c r="L335" s="479">
        <v>318354.81329999998</v>
      </c>
      <c r="M335" s="479">
        <v>221946.8818</v>
      </c>
      <c r="N335" s="479">
        <v>388407.04310000001</v>
      </c>
      <c r="O335" s="479">
        <v>262955.42930000002</v>
      </c>
      <c r="P335" s="479">
        <v>460172.0013</v>
      </c>
      <c r="Q335" s="479">
        <v>289515.24359999999</v>
      </c>
      <c r="R335" s="479">
        <v>506651.67629999999</v>
      </c>
      <c r="S335" s="479">
        <v>314145.27669999999</v>
      </c>
      <c r="T335" s="479">
        <v>549754.23419999995</v>
      </c>
    </row>
    <row r="336" spans="1:20">
      <c r="A336" s="478">
        <v>2</v>
      </c>
      <c r="B336" s="478" t="s">
        <v>1005</v>
      </c>
      <c r="C336" s="478"/>
      <c r="D336" s="478" t="s">
        <v>594</v>
      </c>
      <c r="E336" s="478" t="s">
        <v>986</v>
      </c>
      <c r="F336" s="478" t="s">
        <v>714</v>
      </c>
      <c r="G336" s="479">
        <v>103036.05319999999</v>
      </c>
      <c r="H336" s="479">
        <v>180313.0931</v>
      </c>
      <c r="I336" s="479">
        <v>140448.6624</v>
      </c>
      <c r="J336" s="479">
        <v>245785.15909999999</v>
      </c>
      <c r="K336" s="479">
        <v>177733.98910000001</v>
      </c>
      <c r="L336" s="479">
        <v>311034.48090000002</v>
      </c>
      <c r="M336" s="479">
        <v>234099.80410000001</v>
      </c>
      <c r="N336" s="479">
        <v>409674.65710000001</v>
      </c>
      <c r="O336" s="479">
        <v>289925.83500000002</v>
      </c>
      <c r="P336" s="479">
        <v>507370.21130000002</v>
      </c>
      <c r="Q336" s="479">
        <v>326543.429</v>
      </c>
      <c r="R336" s="479">
        <v>571451.00060000003</v>
      </c>
      <c r="S336" s="479">
        <v>362681.21480000002</v>
      </c>
      <c r="T336" s="479">
        <v>634692.12600000005</v>
      </c>
    </row>
    <row r="337" spans="1:20">
      <c r="A337" s="478">
        <v>2</v>
      </c>
      <c r="B337" s="478" t="s">
        <v>1005</v>
      </c>
      <c r="C337" s="478"/>
      <c r="D337" s="478" t="s">
        <v>594</v>
      </c>
      <c r="E337" s="478" t="s">
        <v>986</v>
      </c>
      <c r="F337" s="478" t="s">
        <v>521</v>
      </c>
      <c r="G337" s="479">
        <v>113810.79700000001</v>
      </c>
      <c r="H337" s="479">
        <v>182097.27789999999</v>
      </c>
      <c r="I337" s="479">
        <v>159335.11569999999</v>
      </c>
      <c r="J337" s="479">
        <v>254936.18900000001</v>
      </c>
      <c r="K337" s="479">
        <v>204859.43460000001</v>
      </c>
      <c r="L337" s="479">
        <v>327775.10019999999</v>
      </c>
      <c r="M337" s="479">
        <v>273145.91269999999</v>
      </c>
      <c r="N337" s="479">
        <v>437033.4669</v>
      </c>
      <c r="O337" s="479">
        <v>341432.3909</v>
      </c>
      <c r="P337" s="479">
        <v>546291.83349999995</v>
      </c>
      <c r="Q337" s="479">
        <v>386956.7096</v>
      </c>
      <c r="R337" s="479">
        <v>619130.74470000004</v>
      </c>
      <c r="S337" s="479">
        <v>432481.02840000001</v>
      </c>
      <c r="T337" s="479">
        <v>691969.65579999995</v>
      </c>
    </row>
    <row r="338" spans="1:20">
      <c r="A338" s="478">
        <v>2</v>
      </c>
      <c r="B338" s="478" t="s">
        <v>1005</v>
      </c>
      <c r="C338" s="478"/>
      <c r="D338" s="478" t="s">
        <v>594</v>
      </c>
      <c r="E338" s="478" t="s">
        <v>990</v>
      </c>
      <c r="F338" s="478" t="s">
        <v>617</v>
      </c>
      <c r="G338" s="479">
        <v>102685.3526</v>
      </c>
      <c r="H338" s="479">
        <v>179699.3671</v>
      </c>
      <c r="I338" s="479">
        <v>133001.39309999999</v>
      </c>
      <c r="J338" s="479">
        <v>232752.43799999999</v>
      </c>
      <c r="K338" s="479">
        <v>159232.27929999999</v>
      </c>
      <c r="L338" s="479">
        <v>278656.48879999999</v>
      </c>
      <c r="M338" s="479">
        <v>190000.38570000001</v>
      </c>
      <c r="N338" s="479">
        <v>332500.67499999999</v>
      </c>
      <c r="O338" s="479">
        <v>224022.16800000001</v>
      </c>
      <c r="P338" s="479">
        <v>392038.79399999999</v>
      </c>
      <c r="Q338" s="479">
        <v>245656.04579999999</v>
      </c>
      <c r="R338" s="479">
        <v>429898.08010000002</v>
      </c>
      <c r="S338" s="479">
        <v>266032.57309999998</v>
      </c>
      <c r="T338" s="479">
        <v>465557.00280000002</v>
      </c>
    </row>
    <row r="339" spans="1:20">
      <c r="A339" s="478">
        <v>2</v>
      </c>
      <c r="B339" s="478" t="s">
        <v>1005</v>
      </c>
      <c r="C339" s="478"/>
      <c r="D339" s="478" t="s">
        <v>594</v>
      </c>
      <c r="E339" s="478" t="s">
        <v>990</v>
      </c>
      <c r="F339" s="478" t="s">
        <v>667</v>
      </c>
      <c r="G339" s="479">
        <v>87624.761100000003</v>
      </c>
      <c r="H339" s="479">
        <v>153343.33189999999</v>
      </c>
      <c r="I339" s="479">
        <v>114638.7847</v>
      </c>
      <c r="J339" s="479">
        <v>200617.8731</v>
      </c>
      <c r="K339" s="479">
        <v>139123.20790000001</v>
      </c>
      <c r="L339" s="479">
        <v>243465.61369999999</v>
      </c>
      <c r="M339" s="479">
        <v>170191.5471</v>
      </c>
      <c r="N339" s="479">
        <v>297835.20730000001</v>
      </c>
      <c r="O339" s="479">
        <v>201892.236</v>
      </c>
      <c r="P339" s="479">
        <v>353311.413</v>
      </c>
      <c r="Q339" s="479">
        <v>222443.2089</v>
      </c>
      <c r="R339" s="479">
        <v>389275.61550000001</v>
      </c>
      <c r="S339" s="479">
        <v>241561.4235</v>
      </c>
      <c r="T339" s="479">
        <v>422732.49109999998</v>
      </c>
    </row>
    <row r="340" spans="1:20">
      <c r="A340" s="478">
        <v>2</v>
      </c>
      <c r="B340" s="478" t="s">
        <v>1005</v>
      </c>
      <c r="C340" s="478"/>
      <c r="D340" s="478" t="s">
        <v>594</v>
      </c>
      <c r="E340" s="478" t="s">
        <v>990</v>
      </c>
      <c r="F340" s="478" t="s">
        <v>714</v>
      </c>
      <c r="G340" s="479">
        <v>77882.212599999999</v>
      </c>
      <c r="H340" s="479">
        <v>136293.87210000001</v>
      </c>
      <c r="I340" s="479">
        <v>105932.148</v>
      </c>
      <c r="J340" s="479">
        <v>185381.25899999999</v>
      </c>
      <c r="K340" s="479">
        <v>133878.1985</v>
      </c>
      <c r="L340" s="479">
        <v>234286.84729999999</v>
      </c>
      <c r="M340" s="479">
        <v>176154.61660000001</v>
      </c>
      <c r="N340" s="479">
        <v>308270.57909999997</v>
      </c>
      <c r="O340" s="479">
        <v>217990.47570000001</v>
      </c>
      <c r="P340" s="479">
        <v>381483.33240000001</v>
      </c>
      <c r="Q340" s="479">
        <v>245391.53839999999</v>
      </c>
      <c r="R340" s="479">
        <v>429435.19219999999</v>
      </c>
      <c r="S340" s="479">
        <v>272400.99300000002</v>
      </c>
      <c r="T340" s="479">
        <v>476701.73790000001</v>
      </c>
    </row>
    <row r="341" spans="1:20">
      <c r="A341" s="478">
        <v>2</v>
      </c>
      <c r="B341" s="478" t="s">
        <v>1005</v>
      </c>
      <c r="C341" s="478"/>
      <c r="D341" s="478" t="s">
        <v>594</v>
      </c>
      <c r="E341" s="478" t="s">
        <v>990</v>
      </c>
      <c r="F341" s="478" t="s">
        <v>521</v>
      </c>
      <c r="G341" s="479">
        <v>87497.013999999996</v>
      </c>
      <c r="H341" s="479">
        <v>139995.22450000001</v>
      </c>
      <c r="I341" s="479">
        <v>122495.8196</v>
      </c>
      <c r="J341" s="479">
        <v>195993.31419999999</v>
      </c>
      <c r="K341" s="479">
        <v>157494.62530000001</v>
      </c>
      <c r="L341" s="479">
        <v>251991.40410000001</v>
      </c>
      <c r="M341" s="479">
        <v>209992.83360000001</v>
      </c>
      <c r="N341" s="479">
        <v>335988.53879999998</v>
      </c>
      <c r="O341" s="479">
        <v>262491.04200000002</v>
      </c>
      <c r="P341" s="479">
        <v>419985.67340000003</v>
      </c>
      <c r="Q341" s="479">
        <v>297489.84759999998</v>
      </c>
      <c r="R341" s="479">
        <v>475983.76319999999</v>
      </c>
      <c r="S341" s="479">
        <v>332488.6532</v>
      </c>
      <c r="T341" s="479">
        <v>531981.853</v>
      </c>
    </row>
    <row r="342" spans="1:20">
      <c r="A342" s="478">
        <v>2</v>
      </c>
      <c r="B342" s="478" t="s">
        <v>1005</v>
      </c>
      <c r="C342" s="478"/>
      <c r="D342" s="478" t="s">
        <v>594</v>
      </c>
      <c r="E342" s="478" t="s">
        <v>993</v>
      </c>
      <c r="F342" s="478" t="s">
        <v>617</v>
      </c>
      <c r="G342" s="479">
        <v>100707.25840000001</v>
      </c>
      <c r="H342" s="479">
        <v>176237.7023</v>
      </c>
      <c r="I342" s="479">
        <v>130443.33349999999</v>
      </c>
      <c r="J342" s="479">
        <v>228275.83350000001</v>
      </c>
      <c r="K342" s="479">
        <v>156172.45860000001</v>
      </c>
      <c r="L342" s="479">
        <v>273301.80249999999</v>
      </c>
      <c r="M342" s="479">
        <v>186353.48790000001</v>
      </c>
      <c r="N342" s="479">
        <v>326118.60379999998</v>
      </c>
      <c r="O342" s="479">
        <v>219726.1734</v>
      </c>
      <c r="P342" s="479">
        <v>384520.80339999998</v>
      </c>
      <c r="Q342" s="479">
        <v>240947.27480000001</v>
      </c>
      <c r="R342" s="479">
        <v>421657.73080000002</v>
      </c>
      <c r="S342" s="479">
        <v>260936.58259999999</v>
      </c>
      <c r="T342" s="479">
        <v>456639.0196</v>
      </c>
    </row>
    <row r="343" spans="1:20">
      <c r="A343" s="478">
        <v>2</v>
      </c>
      <c r="B343" s="478" t="s">
        <v>1005</v>
      </c>
      <c r="C343" s="478"/>
      <c r="D343" s="478" t="s">
        <v>594</v>
      </c>
      <c r="E343" s="478" t="s">
        <v>993</v>
      </c>
      <c r="F343" s="478" t="s">
        <v>667</v>
      </c>
      <c r="G343" s="479">
        <v>85918.028699999995</v>
      </c>
      <c r="H343" s="479">
        <v>150356.5503</v>
      </c>
      <c r="I343" s="479">
        <v>112411.5825</v>
      </c>
      <c r="J343" s="479">
        <v>196720.26930000001</v>
      </c>
      <c r="K343" s="479">
        <v>136425.71239999999</v>
      </c>
      <c r="L343" s="479">
        <v>238744.99669999999</v>
      </c>
      <c r="M343" s="479">
        <v>166901.5649</v>
      </c>
      <c r="N343" s="479">
        <v>292077.73859999998</v>
      </c>
      <c r="O343" s="479">
        <v>197994.9785</v>
      </c>
      <c r="P343" s="479">
        <v>346491.21240000002</v>
      </c>
      <c r="Q343" s="479">
        <v>218152.6868</v>
      </c>
      <c r="R343" s="479">
        <v>381767.20189999999</v>
      </c>
      <c r="S343" s="479">
        <v>236906.3542</v>
      </c>
      <c r="T343" s="479">
        <v>414586.11989999999</v>
      </c>
    </row>
    <row r="344" spans="1:20">
      <c r="A344" s="478">
        <v>2</v>
      </c>
      <c r="B344" s="478" t="s">
        <v>1005</v>
      </c>
      <c r="C344" s="478"/>
      <c r="D344" s="478" t="s">
        <v>594</v>
      </c>
      <c r="E344" s="478" t="s">
        <v>993</v>
      </c>
      <c r="F344" s="478" t="s">
        <v>714</v>
      </c>
      <c r="G344" s="479">
        <v>76352.198799999998</v>
      </c>
      <c r="H344" s="479">
        <v>133616.34789999999</v>
      </c>
      <c r="I344" s="479">
        <v>103846.0376</v>
      </c>
      <c r="J344" s="479">
        <v>181730.56589999999</v>
      </c>
      <c r="K344" s="479">
        <v>131237.8634</v>
      </c>
      <c r="L344" s="479">
        <v>229666.26089999999</v>
      </c>
      <c r="M344" s="479">
        <v>172676.50580000001</v>
      </c>
      <c r="N344" s="479">
        <v>302183.88500000001</v>
      </c>
      <c r="O344" s="479">
        <v>213682.52710000001</v>
      </c>
      <c r="P344" s="479">
        <v>373944.42249999999</v>
      </c>
      <c r="Q344" s="479">
        <v>240539.18460000001</v>
      </c>
      <c r="R344" s="479">
        <v>420943.57309999998</v>
      </c>
      <c r="S344" s="479">
        <v>267011.29019999999</v>
      </c>
      <c r="T344" s="479">
        <v>467269.75770000002</v>
      </c>
    </row>
    <row r="345" spans="1:20">
      <c r="A345" s="478">
        <v>2</v>
      </c>
      <c r="B345" s="478" t="s">
        <v>1005</v>
      </c>
      <c r="C345" s="478"/>
      <c r="D345" s="478" t="s">
        <v>594</v>
      </c>
      <c r="E345" s="478" t="s">
        <v>993</v>
      </c>
      <c r="F345" s="478" t="s">
        <v>521</v>
      </c>
      <c r="G345" s="479">
        <v>85810.500400000004</v>
      </c>
      <c r="H345" s="479">
        <v>137296.8027</v>
      </c>
      <c r="I345" s="479">
        <v>120134.70050000001</v>
      </c>
      <c r="J345" s="479">
        <v>192215.52369999999</v>
      </c>
      <c r="K345" s="479">
        <v>154458.9007</v>
      </c>
      <c r="L345" s="479">
        <v>247134.24479999999</v>
      </c>
      <c r="M345" s="479">
        <v>205945.2009</v>
      </c>
      <c r="N345" s="479">
        <v>329512.32640000002</v>
      </c>
      <c r="O345" s="479">
        <v>257431.50109999999</v>
      </c>
      <c r="P345" s="479">
        <v>411890.408</v>
      </c>
      <c r="Q345" s="479">
        <v>291755.70130000002</v>
      </c>
      <c r="R345" s="479">
        <v>466809.12900000002</v>
      </c>
      <c r="S345" s="479">
        <v>326079.90149999998</v>
      </c>
      <c r="T345" s="479">
        <v>521727.85019999999</v>
      </c>
    </row>
    <row r="346" spans="1:20">
      <c r="A346" s="478">
        <v>2</v>
      </c>
      <c r="B346" s="478" t="s">
        <v>1005</v>
      </c>
      <c r="C346" s="478"/>
      <c r="D346" s="478" t="s">
        <v>594</v>
      </c>
      <c r="E346" s="478" t="s">
        <v>868</v>
      </c>
      <c r="F346" s="478" t="s">
        <v>617</v>
      </c>
      <c r="G346" s="479">
        <v>97283.197400000005</v>
      </c>
      <c r="H346" s="479">
        <v>170245.5955</v>
      </c>
      <c r="I346" s="479">
        <v>125970.5085</v>
      </c>
      <c r="J346" s="479">
        <v>220448.39</v>
      </c>
      <c r="K346" s="479">
        <v>150791.69639999999</v>
      </c>
      <c r="L346" s="479">
        <v>263885.46879999997</v>
      </c>
      <c r="M346" s="479">
        <v>179893.88879999999</v>
      </c>
      <c r="N346" s="479">
        <v>314814.30530000001</v>
      </c>
      <c r="O346" s="479">
        <v>212073.06219999999</v>
      </c>
      <c r="P346" s="479">
        <v>371127.859</v>
      </c>
      <c r="Q346" s="479">
        <v>232535.4809</v>
      </c>
      <c r="R346" s="479">
        <v>406937.09169999999</v>
      </c>
      <c r="S346" s="479">
        <v>251795.48509999999</v>
      </c>
      <c r="T346" s="479">
        <v>440642.09899999999</v>
      </c>
    </row>
    <row r="347" spans="1:20">
      <c r="A347" s="478">
        <v>2</v>
      </c>
      <c r="B347" s="478" t="s">
        <v>1005</v>
      </c>
      <c r="C347" s="478"/>
      <c r="D347" s="478" t="s">
        <v>594</v>
      </c>
      <c r="E347" s="478" t="s">
        <v>868</v>
      </c>
      <c r="F347" s="478" t="s">
        <v>667</v>
      </c>
      <c r="G347" s="479">
        <v>83172.373600000006</v>
      </c>
      <c r="H347" s="479">
        <v>145551.6539</v>
      </c>
      <c r="I347" s="479">
        <v>108765.9032</v>
      </c>
      <c r="J347" s="479">
        <v>190340.33059999999</v>
      </c>
      <c r="K347" s="479">
        <v>131950.76560000001</v>
      </c>
      <c r="L347" s="479">
        <v>230913.83970000001</v>
      </c>
      <c r="M347" s="479">
        <v>161334.25709999999</v>
      </c>
      <c r="N347" s="479">
        <v>282334.94990000001</v>
      </c>
      <c r="O347" s="479">
        <v>191338.7126</v>
      </c>
      <c r="P347" s="479">
        <v>334842.74709999998</v>
      </c>
      <c r="Q347" s="479">
        <v>210786.5177</v>
      </c>
      <c r="R347" s="479">
        <v>368876.40600000002</v>
      </c>
      <c r="S347" s="479">
        <v>228867.56229999999</v>
      </c>
      <c r="T347" s="479">
        <v>400518.2341</v>
      </c>
    </row>
    <row r="348" spans="1:20">
      <c r="A348" s="478">
        <v>2</v>
      </c>
      <c r="B348" s="478" t="s">
        <v>1005</v>
      </c>
      <c r="C348" s="478"/>
      <c r="D348" s="478" t="s">
        <v>594</v>
      </c>
      <c r="E348" s="478" t="s">
        <v>868</v>
      </c>
      <c r="F348" s="478" t="s">
        <v>714</v>
      </c>
      <c r="G348" s="479">
        <v>74034.339099999997</v>
      </c>
      <c r="H348" s="479">
        <v>129560.0935</v>
      </c>
      <c r="I348" s="479">
        <v>100740.80680000001</v>
      </c>
      <c r="J348" s="479">
        <v>176296.41200000001</v>
      </c>
      <c r="K348" s="479">
        <v>127349.9409</v>
      </c>
      <c r="L348" s="479">
        <v>222862.39660000001</v>
      </c>
      <c r="M348" s="479">
        <v>167598.44930000001</v>
      </c>
      <c r="N348" s="479">
        <v>293297.28610000003</v>
      </c>
      <c r="O348" s="479">
        <v>207434.18160000001</v>
      </c>
      <c r="P348" s="479">
        <v>363009.81770000001</v>
      </c>
      <c r="Q348" s="479">
        <v>233532.69649999999</v>
      </c>
      <c r="R348" s="479">
        <v>408682.21889999998</v>
      </c>
      <c r="S348" s="479">
        <v>259264.29939999999</v>
      </c>
      <c r="T348" s="479">
        <v>453712.52399999998</v>
      </c>
    </row>
    <row r="349" spans="1:20">
      <c r="A349" s="478">
        <v>2</v>
      </c>
      <c r="B349" s="478" t="s">
        <v>1005</v>
      </c>
      <c r="C349" s="478"/>
      <c r="D349" s="478" t="s">
        <v>594</v>
      </c>
      <c r="E349" s="478" t="s">
        <v>868</v>
      </c>
      <c r="F349" s="478" t="s">
        <v>521</v>
      </c>
      <c r="G349" s="479">
        <v>82902.310599999997</v>
      </c>
      <c r="H349" s="479">
        <v>132643.69889999999</v>
      </c>
      <c r="I349" s="479">
        <v>116063.23480000001</v>
      </c>
      <c r="J349" s="479">
        <v>185701.17850000001</v>
      </c>
      <c r="K349" s="479">
        <v>149224.15900000001</v>
      </c>
      <c r="L349" s="479">
        <v>238758.658</v>
      </c>
      <c r="M349" s="479">
        <v>198965.5454</v>
      </c>
      <c r="N349" s="479">
        <v>318344.8774</v>
      </c>
      <c r="O349" s="479">
        <v>248706.93169999999</v>
      </c>
      <c r="P349" s="479">
        <v>397931.09669999999</v>
      </c>
      <c r="Q349" s="479">
        <v>281867.85590000002</v>
      </c>
      <c r="R349" s="479">
        <v>450988.57620000001</v>
      </c>
      <c r="S349" s="479">
        <v>315028.78019999998</v>
      </c>
      <c r="T349" s="479">
        <v>504046.05570000003</v>
      </c>
    </row>
    <row r="350" spans="1:20">
      <c r="A350" s="478">
        <v>2</v>
      </c>
      <c r="B350" s="478" t="s">
        <v>1005</v>
      </c>
      <c r="C350" s="478"/>
      <c r="D350" s="478" t="s">
        <v>594</v>
      </c>
      <c r="E350" s="478" t="s">
        <v>998</v>
      </c>
      <c r="F350" s="478" t="s">
        <v>617</v>
      </c>
      <c r="G350" s="479">
        <v>133245.5166</v>
      </c>
      <c r="H350" s="479">
        <v>233179.65400000001</v>
      </c>
      <c r="I350" s="479">
        <v>172641.21609999999</v>
      </c>
      <c r="J350" s="479">
        <v>302122.12819999998</v>
      </c>
      <c r="K350" s="479">
        <v>206729.00839999999</v>
      </c>
      <c r="L350" s="479">
        <v>361775.7647</v>
      </c>
      <c r="M350" s="479">
        <v>246734.01079999999</v>
      </c>
      <c r="N350" s="479">
        <v>431784.51890000002</v>
      </c>
      <c r="O350" s="479">
        <v>290970.36810000002</v>
      </c>
      <c r="P350" s="479">
        <v>509198.14419999998</v>
      </c>
      <c r="Q350" s="479">
        <v>319099.14130000002</v>
      </c>
      <c r="R350" s="479">
        <v>558423.49739999999</v>
      </c>
      <c r="S350" s="479">
        <v>345615.35259999998</v>
      </c>
      <c r="T350" s="479">
        <v>604826.86699999997</v>
      </c>
    </row>
    <row r="351" spans="1:20">
      <c r="A351" s="478">
        <v>2</v>
      </c>
      <c r="B351" s="478" t="s">
        <v>1005</v>
      </c>
      <c r="C351" s="478"/>
      <c r="D351" s="478" t="s">
        <v>594</v>
      </c>
      <c r="E351" s="478" t="s">
        <v>998</v>
      </c>
      <c r="F351" s="478" t="s">
        <v>667</v>
      </c>
      <c r="G351" s="479">
        <v>113436.08960000001</v>
      </c>
      <c r="H351" s="479">
        <v>198513.15700000001</v>
      </c>
      <c r="I351" s="479">
        <v>148488.5956</v>
      </c>
      <c r="J351" s="479">
        <v>259855.0422</v>
      </c>
      <c r="K351" s="479">
        <v>180279.2384</v>
      </c>
      <c r="L351" s="479">
        <v>315488.66720000003</v>
      </c>
      <c r="M351" s="479">
        <v>220679.14170000001</v>
      </c>
      <c r="N351" s="479">
        <v>386188.49790000002</v>
      </c>
      <c r="O351" s="479">
        <v>261862.52919999999</v>
      </c>
      <c r="P351" s="479">
        <v>458259.42629999999</v>
      </c>
      <c r="Q351" s="479">
        <v>288566.9411</v>
      </c>
      <c r="R351" s="479">
        <v>504992.14689999999</v>
      </c>
      <c r="S351" s="479">
        <v>313428.07429999998</v>
      </c>
      <c r="T351" s="479">
        <v>548499.13009999995</v>
      </c>
    </row>
    <row r="352" spans="1:20">
      <c r="A352" s="478">
        <v>2</v>
      </c>
      <c r="B352" s="478" t="s">
        <v>1005</v>
      </c>
      <c r="C352" s="478"/>
      <c r="D352" s="478" t="s">
        <v>594</v>
      </c>
      <c r="E352" s="478" t="s">
        <v>998</v>
      </c>
      <c r="F352" s="478" t="s">
        <v>714</v>
      </c>
      <c r="G352" s="479">
        <v>100638.30160000001</v>
      </c>
      <c r="H352" s="479">
        <v>176117.02770000001</v>
      </c>
      <c r="I352" s="479">
        <v>136812.26500000001</v>
      </c>
      <c r="J352" s="479">
        <v>239421.46359999999</v>
      </c>
      <c r="K352" s="479">
        <v>172849.58689999999</v>
      </c>
      <c r="L352" s="479">
        <v>302486.77710000001</v>
      </c>
      <c r="M352" s="479">
        <v>227375.58780000001</v>
      </c>
      <c r="N352" s="479">
        <v>397907.27860000002</v>
      </c>
      <c r="O352" s="479">
        <v>281322.11469999998</v>
      </c>
      <c r="P352" s="479">
        <v>492313.70069999999</v>
      </c>
      <c r="Q352" s="479">
        <v>316642.60580000002</v>
      </c>
      <c r="R352" s="479">
        <v>554124.56019999995</v>
      </c>
      <c r="S352" s="479">
        <v>351448.00900000002</v>
      </c>
      <c r="T352" s="479">
        <v>615034.01569999999</v>
      </c>
    </row>
    <row r="353" spans="1:20">
      <c r="A353" s="478">
        <v>2</v>
      </c>
      <c r="B353" s="478" t="s">
        <v>1005</v>
      </c>
      <c r="C353" s="478"/>
      <c r="D353" s="478" t="s">
        <v>594</v>
      </c>
      <c r="E353" s="478" t="s">
        <v>998</v>
      </c>
      <c r="F353" s="478" t="s">
        <v>521</v>
      </c>
      <c r="G353" s="479">
        <v>113522.7347</v>
      </c>
      <c r="H353" s="479">
        <v>181636.37830000001</v>
      </c>
      <c r="I353" s="479">
        <v>158931.82860000001</v>
      </c>
      <c r="J353" s="479">
        <v>254290.9295</v>
      </c>
      <c r="K353" s="479">
        <v>204340.92249999999</v>
      </c>
      <c r="L353" s="479">
        <v>326945.48080000002</v>
      </c>
      <c r="M353" s="479">
        <v>272454.56329999998</v>
      </c>
      <c r="N353" s="479">
        <v>435927.30780000001</v>
      </c>
      <c r="O353" s="479">
        <v>340568.20409999997</v>
      </c>
      <c r="P353" s="479">
        <v>544909.13470000005</v>
      </c>
      <c r="Q353" s="479">
        <v>385977.29790000001</v>
      </c>
      <c r="R353" s="479">
        <v>617563.68590000004</v>
      </c>
      <c r="S353" s="479">
        <v>431386.39189999999</v>
      </c>
      <c r="T353" s="479">
        <v>690218.23730000004</v>
      </c>
    </row>
    <row r="354" spans="1:20">
      <c r="A354" s="478">
        <v>2</v>
      </c>
      <c r="B354" s="478" t="s">
        <v>1005</v>
      </c>
      <c r="C354" s="478"/>
      <c r="D354" s="478" t="s">
        <v>601</v>
      </c>
      <c r="E354" s="478" t="s">
        <v>655</v>
      </c>
      <c r="F354" s="478" t="s">
        <v>617</v>
      </c>
      <c r="G354" s="479">
        <v>98121.828899999993</v>
      </c>
      <c r="H354" s="479">
        <v>171713.20060000001</v>
      </c>
      <c r="I354" s="479">
        <v>127234.4183</v>
      </c>
      <c r="J354" s="479">
        <v>222660.23190000001</v>
      </c>
      <c r="K354" s="479">
        <v>152425.90760000001</v>
      </c>
      <c r="L354" s="479">
        <v>266745.3382</v>
      </c>
      <c r="M354" s="479">
        <v>182027.44469999999</v>
      </c>
      <c r="N354" s="479">
        <v>318548.02830000001</v>
      </c>
      <c r="O354" s="479">
        <v>214761.53580000001</v>
      </c>
      <c r="P354" s="479">
        <v>375832.6876</v>
      </c>
      <c r="Q354" s="479">
        <v>235575.63709999999</v>
      </c>
      <c r="R354" s="479">
        <v>412257.36489999999</v>
      </c>
      <c r="S354" s="479">
        <v>255235.9283</v>
      </c>
      <c r="T354" s="479">
        <v>446662.87459999998</v>
      </c>
    </row>
    <row r="355" spans="1:20">
      <c r="A355" s="478">
        <v>2</v>
      </c>
      <c r="B355" s="478" t="s">
        <v>1005</v>
      </c>
      <c r="C355" s="478"/>
      <c r="D355" s="478" t="s">
        <v>601</v>
      </c>
      <c r="E355" s="478" t="s">
        <v>655</v>
      </c>
      <c r="F355" s="478" t="s">
        <v>667</v>
      </c>
      <c r="G355" s="479">
        <v>83061.237399999998</v>
      </c>
      <c r="H355" s="479">
        <v>145357.1655</v>
      </c>
      <c r="I355" s="479">
        <v>108871.8098</v>
      </c>
      <c r="J355" s="479">
        <v>190525.66709999999</v>
      </c>
      <c r="K355" s="479">
        <v>132316.83609999999</v>
      </c>
      <c r="L355" s="479">
        <v>231554.46309999999</v>
      </c>
      <c r="M355" s="479">
        <v>162218.60620000001</v>
      </c>
      <c r="N355" s="479">
        <v>283882.56069999997</v>
      </c>
      <c r="O355" s="479">
        <v>192631.60389999999</v>
      </c>
      <c r="P355" s="479">
        <v>337105.30670000002</v>
      </c>
      <c r="Q355" s="479">
        <v>212362.8002</v>
      </c>
      <c r="R355" s="479">
        <v>371634.90029999998</v>
      </c>
      <c r="S355" s="479">
        <v>230764.7787</v>
      </c>
      <c r="T355" s="479">
        <v>403838.3627</v>
      </c>
    </row>
    <row r="356" spans="1:20">
      <c r="A356" s="478">
        <v>2</v>
      </c>
      <c r="B356" s="478" t="s">
        <v>1005</v>
      </c>
      <c r="C356" s="478"/>
      <c r="D356" s="478" t="s">
        <v>601</v>
      </c>
      <c r="E356" s="478" t="s">
        <v>655</v>
      </c>
      <c r="F356" s="478" t="s">
        <v>714</v>
      </c>
      <c r="G356" s="479">
        <v>73360.695300000007</v>
      </c>
      <c r="H356" s="479">
        <v>128381.2169</v>
      </c>
      <c r="I356" s="479">
        <v>99602.0239</v>
      </c>
      <c r="J356" s="479">
        <v>174303.54180000001</v>
      </c>
      <c r="K356" s="479">
        <v>125739.4676</v>
      </c>
      <c r="L356" s="479">
        <v>220044.06820000001</v>
      </c>
      <c r="M356" s="479">
        <v>165302.97519999999</v>
      </c>
      <c r="N356" s="479">
        <v>289280.20679999999</v>
      </c>
      <c r="O356" s="479">
        <v>204425.9241</v>
      </c>
      <c r="P356" s="479">
        <v>357745.36709999997</v>
      </c>
      <c r="Q356" s="479">
        <v>230018.3799</v>
      </c>
      <c r="R356" s="479">
        <v>402532.16470000002</v>
      </c>
      <c r="S356" s="479">
        <v>255219.22760000001</v>
      </c>
      <c r="T356" s="479">
        <v>446633.64840000001</v>
      </c>
    </row>
    <row r="357" spans="1:20">
      <c r="A357" s="478">
        <v>2</v>
      </c>
      <c r="B357" s="478" t="s">
        <v>1005</v>
      </c>
      <c r="C357" s="478"/>
      <c r="D357" s="478" t="s">
        <v>601</v>
      </c>
      <c r="E357" s="478" t="s">
        <v>655</v>
      </c>
      <c r="F357" s="478" t="s">
        <v>521</v>
      </c>
      <c r="G357" s="479">
        <v>83572.731199999995</v>
      </c>
      <c r="H357" s="479">
        <v>133716.3719</v>
      </c>
      <c r="I357" s="479">
        <v>117001.82369999999</v>
      </c>
      <c r="J357" s="479">
        <v>187202.92060000001</v>
      </c>
      <c r="K357" s="479">
        <v>150430.91620000001</v>
      </c>
      <c r="L357" s="479">
        <v>240689.4694</v>
      </c>
      <c r="M357" s="479">
        <v>200574.55480000001</v>
      </c>
      <c r="N357" s="479">
        <v>320919.29259999999</v>
      </c>
      <c r="O357" s="479">
        <v>250718.19349999999</v>
      </c>
      <c r="P357" s="479">
        <v>401149.11560000002</v>
      </c>
      <c r="Q357" s="479">
        <v>284147.28600000002</v>
      </c>
      <c r="R357" s="479">
        <v>454635.6643</v>
      </c>
      <c r="S357" s="479">
        <v>317576.37849999999</v>
      </c>
      <c r="T357" s="479">
        <v>508122.2132</v>
      </c>
    </row>
    <row r="358" spans="1:20">
      <c r="A358" s="478">
        <v>2</v>
      </c>
      <c r="B358" s="478" t="s">
        <v>1005</v>
      </c>
      <c r="C358" s="478"/>
      <c r="D358" s="478" t="s">
        <v>609</v>
      </c>
      <c r="E358" s="478" t="s">
        <v>662</v>
      </c>
      <c r="F358" s="478" t="s">
        <v>617</v>
      </c>
      <c r="G358" s="479">
        <v>124419.3031</v>
      </c>
      <c r="H358" s="479">
        <v>217733.78039999999</v>
      </c>
      <c r="I358" s="479">
        <v>161137.51029999999</v>
      </c>
      <c r="J358" s="479">
        <v>281990.64319999999</v>
      </c>
      <c r="K358" s="479">
        <v>192907.66810000001</v>
      </c>
      <c r="L358" s="479">
        <v>337588.4191</v>
      </c>
      <c r="M358" s="479">
        <v>230167.92060000001</v>
      </c>
      <c r="N358" s="479">
        <v>402793.86119999998</v>
      </c>
      <c r="O358" s="479">
        <v>271368.15840000001</v>
      </c>
      <c r="P358" s="479">
        <v>474894.27730000002</v>
      </c>
      <c r="Q358" s="479">
        <v>297566.79080000002</v>
      </c>
      <c r="R358" s="479">
        <v>520741.88380000001</v>
      </c>
      <c r="S358" s="479">
        <v>322237.17609999998</v>
      </c>
      <c r="T358" s="479">
        <v>563915.05819999997</v>
      </c>
    </row>
    <row r="359" spans="1:20">
      <c r="A359" s="478">
        <v>2</v>
      </c>
      <c r="B359" s="478" t="s">
        <v>1005</v>
      </c>
      <c r="C359" s="478"/>
      <c r="D359" s="478" t="s">
        <v>609</v>
      </c>
      <c r="E359" s="478" t="s">
        <v>662</v>
      </c>
      <c r="F359" s="478" t="s">
        <v>667</v>
      </c>
      <c r="G359" s="479">
        <v>106238.04829999999</v>
      </c>
      <c r="H359" s="479">
        <v>185916.5845</v>
      </c>
      <c r="I359" s="479">
        <v>138970.0367</v>
      </c>
      <c r="J359" s="479">
        <v>243197.5644</v>
      </c>
      <c r="K359" s="479">
        <v>168631.8518</v>
      </c>
      <c r="L359" s="479">
        <v>295105.74060000002</v>
      </c>
      <c r="M359" s="479">
        <v>206254.54759999999</v>
      </c>
      <c r="N359" s="479">
        <v>360945.4583</v>
      </c>
      <c r="O359" s="479">
        <v>244652.74479999999</v>
      </c>
      <c r="P359" s="479">
        <v>428142.30339999998</v>
      </c>
      <c r="Q359" s="479">
        <v>269544.08649999998</v>
      </c>
      <c r="R359" s="479">
        <v>471702.15120000002</v>
      </c>
      <c r="S359" s="479">
        <v>292695.4276</v>
      </c>
      <c r="T359" s="479">
        <v>512216.99829999998</v>
      </c>
    </row>
    <row r="360" spans="1:20">
      <c r="A360" s="478">
        <v>2</v>
      </c>
      <c r="B360" s="478" t="s">
        <v>1005</v>
      </c>
      <c r="C360" s="478"/>
      <c r="D360" s="478" t="s">
        <v>609</v>
      </c>
      <c r="E360" s="478" t="s">
        <v>662</v>
      </c>
      <c r="F360" s="478" t="s">
        <v>714</v>
      </c>
      <c r="G360" s="479">
        <v>94472.568499999994</v>
      </c>
      <c r="H360" s="479">
        <v>165326.99489999999</v>
      </c>
      <c r="I360" s="479">
        <v>128515.6928</v>
      </c>
      <c r="J360" s="479">
        <v>224902.46239999999</v>
      </c>
      <c r="K360" s="479">
        <v>162433.40640000001</v>
      </c>
      <c r="L360" s="479">
        <v>284258.46120000002</v>
      </c>
      <c r="M360" s="479">
        <v>213741.36309999999</v>
      </c>
      <c r="N360" s="479">
        <v>374047.38540000003</v>
      </c>
      <c r="O360" s="479">
        <v>264517.47379999998</v>
      </c>
      <c r="P360" s="479">
        <v>462905.57909999997</v>
      </c>
      <c r="Q360" s="479">
        <v>297777.27419999999</v>
      </c>
      <c r="R360" s="479">
        <v>521110.22970000003</v>
      </c>
      <c r="S360" s="479">
        <v>330564.32250000001</v>
      </c>
      <c r="T360" s="479">
        <v>578487.56440000003</v>
      </c>
    </row>
    <row r="361" spans="1:20">
      <c r="A361" s="478">
        <v>2</v>
      </c>
      <c r="B361" s="478" t="s">
        <v>1005</v>
      </c>
      <c r="C361" s="478"/>
      <c r="D361" s="478" t="s">
        <v>609</v>
      </c>
      <c r="E361" s="478" t="s">
        <v>662</v>
      </c>
      <c r="F361" s="478" t="s">
        <v>521</v>
      </c>
      <c r="G361" s="479">
        <v>106019.8438</v>
      </c>
      <c r="H361" s="479">
        <v>169631.7525</v>
      </c>
      <c r="I361" s="479">
        <v>148427.7812</v>
      </c>
      <c r="J361" s="479">
        <v>237484.4535</v>
      </c>
      <c r="K361" s="479">
        <v>190835.7187</v>
      </c>
      <c r="L361" s="479">
        <v>305337.1545</v>
      </c>
      <c r="M361" s="479">
        <v>254447.6249</v>
      </c>
      <c r="N361" s="479">
        <v>407116.20600000001</v>
      </c>
      <c r="O361" s="479">
        <v>318059.53120000003</v>
      </c>
      <c r="P361" s="479">
        <v>508895.2574</v>
      </c>
      <c r="Q361" s="479">
        <v>360467.46860000002</v>
      </c>
      <c r="R361" s="479">
        <v>576747.9584</v>
      </c>
      <c r="S361" s="479">
        <v>402875.40610000002</v>
      </c>
      <c r="T361" s="479">
        <v>644600.6594</v>
      </c>
    </row>
    <row r="362" spans="1:20">
      <c r="A362" s="478">
        <v>2</v>
      </c>
      <c r="B362" s="478" t="s">
        <v>1005</v>
      </c>
      <c r="C362" s="478"/>
      <c r="D362" s="478" t="s">
        <v>609</v>
      </c>
      <c r="E362" s="478" t="s">
        <v>708</v>
      </c>
      <c r="F362" s="478" t="s">
        <v>617</v>
      </c>
      <c r="G362" s="479">
        <v>131649.12959999999</v>
      </c>
      <c r="H362" s="479">
        <v>230385.9768</v>
      </c>
      <c r="I362" s="479">
        <v>170711.32500000001</v>
      </c>
      <c r="J362" s="479">
        <v>298744.81880000001</v>
      </c>
      <c r="K362" s="479">
        <v>204512.361</v>
      </c>
      <c r="L362" s="479">
        <v>357896.63170000003</v>
      </c>
      <c r="M362" s="479">
        <v>244231.4087</v>
      </c>
      <c r="N362" s="479">
        <v>427404.96529999998</v>
      </c>
      <c r="O362" s="479">
        <v>288153.71860000002</v>
      </c>
      <c r="P362" s="479">
        <v>504269.00750000001</v>
      </c>
      <c r="Q362" s="479">
        <v>316081.87920000002</v>
      </c>
      <c r="R362" s="479">
        <v>553143.28859999997</v>
      </c>
      <c r="S362" s="479">
        <v>342462.6827</v>
      </c>
      <c r="T362" s="479">
        <v>599309.69480000006</v>
      </c>
    </row>
    <row r="363" spans="1:20">
      <c r="A363" s="478">
        <v>2</v>
      </c>
      <c r="B363" s="478" t="s">
        <v>1005</v>
      </c>
      <c r="C363" s="478"/>
      <c r="D363" s="478" t="s">
        <v>609</v>
      </c>
      <c r="E363" s="478" t="s">
        <v>708</v>
      </c>
      <c r="F363" s="478" t="s">
        <v>667</v>
      </c>
      <c r="G363" s="479">
        <v>111432.66009999999</v>
      </c>
      <c r="H363" s="479">
        <v>195007.1551</v>
      </c>
      <c r="I363" s="479">
        <v>146062.41819999999</v>
      </c>
      <c r="J363" s="479">
        <v>255609.23199999999</v>
      </c>
      <c r="K363" s="479">
        <v>177519.10310000001</v>
      </c>
      <c r="L363" s="479">
        <v>310658.43030000001</v>
      </c>
      <c r="M363" s="479">
        <v>217641.166</v>
      </c>
      <c r="N363" s="479">
        <v>380872.0405</v>
      </c>
      <c r="O363" s="479">
        <v>258447.77410000001</v>
      </c>
      <c r="P363" s="479">
        <v>452283.60460000002</v>
      </c>
      <c r="Q363" s="479">
        <v>284922.30550000002</v>
      </c>
      <c r="R363" s="479">
        <v>498614.03470000002</v>
      </c>
      <c r="S363" s="479">
        <v>309614.02269999997</v>
      </c>
      <c r="T363" s="479">
        <v>541824.53969999996</v>
      </c>
    </row>
    <row r="364" spans="1:20">
      <c r="A364" s="478">
        <v>2</v>
      </c>
      <c r="B364" s="478" t="s">
        <v>1005</v>
      </c>
      <c r="C364" s="478"/>
      <c r="D364" s="478" t="s">
        <v>609</v>
      </c>
      <c r="E364" s="478" t="s">
        <v>708</v>
      </c>
      <c r="F364" s="478" t="s">
        <v>714</v>
      </c>
      <c r="G364" s="479">
        <v>98411.800499999998</v>
      </c>
      <c r="H364" s="479">
        <v>172220.65090000001</v>
      </c>
      <c r="I364" s="479">
        <v>133611.29999999999</v>
      </c>
      <c r="J364" s="479">
        <v>233819.7752</v>
      </c>
      <c r="K364" s="479">
        <v>168671.35060000001</v>
      </c>
      <c r="L364" s="479">
        <v>295174.86349999998</v>
      </c>
      <c r="M364" s="479">
        <v>221741.10200000001</v>
      </c>
      <c r="N364" s="479">
        <v>388046.92849999998</v>
      </c>
      <c r="O364" s="479">
        <v>274219.47240000003</v>
      </c>
      <c r="P364" s="479">
        <v>479884.07669999998</v>
      </c>
      <c r="Q364" s="479">
        <v>308547.96269999997</v>
      </c>
      <c r="R364" s="479">
        <v>539958.93460000004</v>
      </c>
      <c r="S364" s="479">
        <v>342350.78090000001</v>
      </c>
      <c r="T364" s="479">
        <v>599113.86659999995</v>
      </c>
    </row>
    <row r="365" spans="1:20">
      <c r="A365" s="478">
        <v>2</v>
      </c>
      <c r="B365" s="478" t="s">
        <v>1005</v>
      </c>
      <c r="C365" s="478"/>
      <c r="D365" s="478" t="s">
        <v>609</v>
      </c>
      <c r="E365" s="478" t="s">
        <v>708</v>
      </c>
      <c r="F365" s="478" t="s">
        <v>521</v>
      </c>
      <c r="G365" s="479">
        <v>112128.2185</v>
      </c>
      <c r="H365" s="479">
        <v>179405.15210000001</v>
      </c>
      <c r="I365" s="479">
        <v>156979.50580000001</v>
      </c>
      <c r="J365" s="479">
        <v>251167.21290000001</v>
      </c>
      <c r="K365" s="479">
        <v>201830.79310000001</v>
      </c>
      <c r="L365" s="479">
        <v>322929.27380000002</v>
      </c>
      <c r="M365" s="479">
        <v>269107.7242</v>
      </c>
      <c r="N365" s="479">
        <v>430572.3651</v>
      </c>
      <c r="O365" s="479">
        <v>336384.65519999998</v>
      </c>
      <c r="P365" s="479">
        <v>538215.45629999996</v>
      </c>
      <c r="Q365" s="479">
        <v>381235.9425</v>
      </c>
      <c r="R365" s="479">
        <v>609977.51710000006</v>
      </c>
      <c r="S365" s="479">
        <v>426087.22989999998</v>
      </c>
      <c r="T365" s="479">
        <v>681739.57790000003</v>
      </c>
    </row>
    <row r="366" spans="1:20">
      <c r="A366" s="478">
        <v>2</v>
      </c>
      <c r="B366" s="478" t="s">
        <v>1005</v>
      </c>
      <c r="C366" s="478"/>
      <c r="D366" s="478" t="s">
        <v>609</v>
      </c>
      <c r="E366" s="478" t="s">
        <v>756</v>
      </c>
      <c r="F366" s="478" t="s">
        <v>617</v>
      </c>
      <c r="G366" s="479">
        <v>125383.2792</v>
      </c>
      <c r="H366" s="479">
        <v>219420.73860000001</v>
      </c>
      <c r="I366" s="479">
        <v>162414.01800000001</v>
      </c>
      <c r="J366" s="479">
        <v>284224.53149999998</v>
      </c>
      <c r="K366" s="479">
        <v>194454.95929999999</v>
      </c>
      <c r="L366" s="479">
        <v>340296.17869999999</v>
      </c>
      <c r="M366" s="479">
        <v>232043.0509</v>
      </c>
      <c r="N366" s="479">
        <v>406075.33919999999</v>
      </c>
      <c r="O366" s="479">
        <v>273606.23139999999</v>
      </c>
      <c r="P366" s="479">
        <v>478810.90490000002</v>
      </c>
      <c r="Q366" s="479">
        <v>300035.46730000002</v>
      </c>
      <c r="R366" s="479">
        <v>525062.06770000001</v>
      </c>
      <c r="S366" s="479">
        <v>324933.9081</v>
      </c>
      <c r="T366" s="479">
        <v>568634.33920000005</v>
      </c>
    </row>
    <row r="367" spans="1:20">
      <c r="A367" s="478">
        <v>2</v>
      </c>
      <c r="B367" s="478" t="s">
        <v>1005</v>
      </c>
      <c r="C367" s="478"/>
      <c r="D367" s="478" t="s">
        <v>609</v>
      </c>
      <c r="E367" s="478" t="s">
        <v>756</v>
      </c>
      <c r="F367" s="478" t="s">
        <v>667</v>
      </c>
      <c r="G367" s="479">
        <v>106930.6626</v>
      </c>
      <c r="H367" s="479">
        <v>187128.65960000001</v>
      </c>
      <c r="I367" s="479">
        <v>139915.6869</v>
      </c>
      <c r="J367" s="479">
        <v>244852.45199999999</v>
      </c>
      <c r="K367" s="479">
        <v>169816.81770000001</v>
      </c>
      <c r="L367" s="479">
        <v>297179.43099999998</v>
      </c>
      <c r="M367" s="479">
        <v>207772.7622</v>
      </c>
      <c r="N367" s="479">
        <v>363602.33380000002</v>
      </c>
      <c r="O367" s="479">
        <v>246492.08059999999</v>
      </c>
      <c r="P367" s="479">
        <v>431361.1409</v>
      </c>
      <c r="Q367" s="479">
        <v>271594.51400000002</v>
      </c>
      <c r="R367" s="479">
        <v>475290.3995</v>
      </c>
      <c r="S367" s="479">
        <v>294951.23849999998</v>
      </c>
      <c r="T367" s="479">
        <v>516164.66729999997</v>
      </c>
    </row>
    <row r="368" spans="1:20">
      <c r="A368" s="478">
        <v>2</v>
      </c>
      <c r="B368" s="478" t="s">
        <v>1005</v>
      </c>
      <c r="C368" s="478"/>
      <c r="D368" s="478" t="s">
        <v>609</v>
      </c>
      <c r="E368" s="478" t="s">
        <v>756</v>
      </c>
      <c r="F368" s="478" t="s">
        <v>714</v>
      </c>
      <c r="G368" s="479">
        <v>94997.799100000004</v>
      </c>
      <c r="H368" s="479">
        <v>166246.1483</v>
      </c>
      <c r="I368" s="479">
        <v>129195.10649999999</v>
      </c>
      <c r="J368" s="479">
        <v>226091.43650000001</v>
      </c>
      <c r="K368" s="479">
        <v>163265.13159999999</v>
      </c>
      <c r="L368" s="479">
        <v>285713.9804</v>
      </c>
      <c r="M368" s="479">
        <v>214807.99410000001</v>
      </c>
      <c r="N368" s="479">
        <v>375913.98969999998</v>
      </c>
      <c r="O368" s="479">
        <v>265811.07250000001</v>
      </c>
      <c r="P368" s="479">
        <v>465169.37699999998</v>
      </c>
      <c r="Q368" s="479">
        <v>299213.36489999999</v>
      </c>
      <c r="R368" s="479">
        <v>523623.3884</v>
      </c>
      <c r="S368" s="479">
        <v>332135.84909999999</v>
      </c>
      <c r="T368" s="479">
        <v>581237.73589999997</v>
      </c>
    </row>
    <row r="369" spans="1:20">
      <c r="A369" s="478">
        <v>2</v>
      </c>
      <c r="B369" s="478" t="s">
        <v>1005</v>
      </c>
      <c r="C369" s="478"/>
      <c r="D369" s="478" t="s">
        <v>609</v>
      </c>
      <c r="E369" s="478" t="s">
        <v>756</v>
      </c>
      <c r="F369" s="478" t="s">
        <v>521</v>
      </c>
      <c r="G369" s="479">
        <v>106834.29300000001</v>
      </c>
      <c r="H369" s="479">
        <v>170934.8714</v>
      </c>
      <c r="I369" s="479">
        <v>149568.01019999999</v>
      </c>
      <c r="J369" s="479">
        <v>239308.82</v>
      </c>
      <c r="K369" s="479">
        <v>192301.72750000001</v>
      </c>
      <c r="L369" s="479">
        <v>307682.76850000001</v>
      </c>
      <c r="M369" s="479">
        <v>256402.30319999999</v>
      </c>
      <c r="N369" s="479">
        <v>410243.69140000001</v>
      </c>
      <c r="O369" s="479">
        <v>320502.87910000002</v>
      </c>
      <c r="P369" s="479">
        <v>512804.61410000001</v>
      </c>
      <c r="Q369" s="479">
        <v>363236.59629999998</v>
      </c>
      <c r="R369" s="479">
        <v>581178.56270000001</v>
      </c>
      <c r="S369" s="479">
        <v>405970.31349999999</v>
      </c>
      <c r="T369" s="479">
        <v>649552.51130000001</v>
      </c>
    </row>
    <row r="370" spans="1:20">
      <c r="A370" s="478">
        <v>3</v>
      </c>
      <c r="B370" s="478" t="s">
        <v>1006</v>
      </c>
      <c r="C370" s="478"/>
      <c r="D370" s="478" t="s">
        <v>569</v>
      </c>
      <c r="E370" s="478" t="s">
        <v>625</v>
      </c>
      <c r="F370" s="478" t="s">
        <v>617</v>
      </c>
      <c r="G370" s="479">
        <v>103267.6185</v>
      </c>
      <c r="H370" s="479">
        <v>180718.33240000001</v>
      </c>
      <c r="I370" s="479">
        <v>133649.72829999999</v>
      </c>
      <c r="J370" s="479">
        <v>233887.0245</v>
      </c>
      <c r="K370" s="479">
        <v>159936.3927</v>
      </c>
      <c r="L370" s="479">
        <v>279888.68719999999</v>
      </c>
      <c r="M370" s="479">
        <v>190731.21489999999</v>
      </c>
      <c r="N370" s="479">
        <v>333779.6262</v>
      </c>
      <c r="O370" s="479">
        <v>224780.88959999999</v>
      </c>
      <c r="P370" s="479">
        <v>393366.55690000003</v>
      </c>
      <c r="Q370" s="479">
        <v>246433.20680000001</v>
      </c>
      <c r="R370" s="479">
        <v>431258.11180000001</v>
      </c>
      <c r="S370" s="479">
        <v>266785.97730000003</v>
      </c>
      <c r="T370" s="479">
        <v>466875.46039999998</v>
      </c>
    </row>
    <row r="371" spans="1:20">
      <c r="A371" s="478">
        <v>3</v>
      </c>
      <c r="B371" s="478" t="s">
        <v>1006</v>
      </c>
      <c r="C371" s="478"/>
      <c r="D371" s="478" t="s">
        <v>569</v>
      </c>
      <c r="E371" s="478" t="s">
        <v>625</v>
      </c>
      <c r="F371" s="478" t="s">
        <v>667</v>
      </c>
      <c r="G371" s="479">
        <v>88614.069600000003</v>
      </c>
      <c r="H371" s="479">
        <v>155074.62179999999</v>
      </c>
      <c r="I371" s="479">
        <v>115783.406</v>
      </c>
      <c r="J371" s="479">
        <v>202620.96049999999</v>
      </c>
      <c r="K371" s="479">
        <v>140370.80910000001</v>
      </c>
      <c r="L371" s="479">
        <v>245648.91589999999</v>
      </c>
      <c r="M371" s="479">
        <v>171457.74979999999</v>
      </c>
      <c r="N371" s="479">
        <v>300051.06219999999</v>
      </c>
      <c r="O371" s="479">
        <v>203249.06340000001</v>
      </c>
      <c r="P371" s="479">
        <v>355685.86099999998</v>
      </c>
      <c r="Q371" s="479">
        <v>223847.7432</v>
      </c>
      <c r="R371" s="479">
        <v>391733.55060000002</v>
      </c>
      <c r="S371" s="479">
        <v>242976.2095</v>
      </c>
      <c r="T371" s="479">
        <v>425208.36660000001</v>
      </c>
    </row>
    <row r="372" spans="1:20">
      <c r="A372" s="478">
        <v>3</v>
      </c>
      <c r="B372" s="478" t="s">
        <v>1006</v>
      </c>
      <c r="C372" s="478"/>
      <c r="D372" s="478" t="s">
        <v>569</v>
      </c>
      <c r="E372" s="478" t="s">
        <v>625</v>
      </c>
      <c r="F372" s="478" t="s">
        <v>714</v>
      </c>
      <c r="G372" s="479">
        <v>79103.9274</v>
      </c>
      <c r="H372" s="479">
        <v>138431.87289999999</v>
      </c>
      <c r="I372" s="479">
        <v>107726.4121</v>
      </c>
      <c r="J372" s="479">
        <v>188521.2212</v>
      </c>
      <c r="K372" s="479">
        <v>136247.81959999999</v>
      </c>
      <c r="L372" s="479">
        <v>238433.6844</v>
      </c>
      <c r="M372" s="479">
        <v>179377.61540000001</v>
      </c>
      <c r="N372" s="479">
        <v>313910.82689999999</v>
      </c>
      <c r="O372" s="479">
        <v>222078.7591</v>
      </c>
      <c r="P372" s="479">
        <v>388637.8285</v>
      </c>
      <c r="Q372" s="479">
        <v>250069.90830000001</v>
      </c>
      <c r="R372" s="479">
        <v>437622.3395</v>
      </c>
      <c r="S372" s="479">
        <v>277680.03330000001</v>
      </c>
      <c r="T372" s="479">
        <v>485940.05839999998</v>
      </c>
    </row>
    <row r="373" spans="1:20">
      <c r="A373" s="478">
        <v>3</v>
      </c>
      <c r="B373" s="478" t="s">
        <v>1006</v>
      </c>
      <c r="C373" s="478"/>
      <c r="D373" s="478" t="s">
        <v>569</v>
      </c>
      <c r="E373" s="478" t="s">
        <v>625</v>
      </c>
      <c r="F373" s="478" t="s">
        <v>521</v>
      </c>
      <c r="G373" s="479">
        <v>88019.463399999993</v>
      </c>
      <c r="H373" s="479">
        <v>140831.14360000001</v>
      </c>
      <c r="I373" s="479">
        <v>123227.2488</v>
      </c>
      <c r="J373" s="479">
        <v>197163.601</v>
      </c>
      <c r="K373" s="479">
        <v>158435.03409999999</v>
      </c>
      <c r="L373" s="479">
        <v>253496.05850000001</v>
      </c>
      <c r="M373" s="479">
        <v>211246.71220000001</v>
      </c>
      <c r="N373" s="479">
        <v>337994.74459999998</v>
      </c>
      <c r="O373" s="479">
        <v>264058.39020000002</v>
      </c>
      <c r="P373" s="479">
        <v>422493.43060000002</v>
      </c>
      <c r="Q373" s="479">
        <v>299266.17560000002</v>
      </c>
      <c r="R373" s="479">
        <v>478825.88809999998</v>
      </c>
      <c r="S373" s="479">
        <v>334473.96090000001</v>
      </c>
      <c r="T373" s="479">
        <v>535158.34550000005</v>
      </c>
    </row>
    <row r="374" spans="1:20">
      <c r="A374" s="478">
        <v>3</v>
      </c>
      <c r="B374" s="478" t="s">
        <v>1006</v>
      </c>
      <c r="C374" s="478"/>
      <c r="D374" s="478" t="s">
        <v>569</v>
      </c>
      <c r="E374" s="478" t="s">
        <v>675</v>
      </c>
      <c r="F374" s="478" t="s">
        <v>617</v>
      </c>
      <c r="G374" s="479">
        <v>106134.4774</v>
      </c>
      <c r="H374" s="479">
        <v>185735.33540000001</v>
      </c>
      <c r="I374" s="479">
        <v>137476.73069999999</v>
      </c>
      <c r="J374" s="479">
        <v>240584.2789</v>
      </c>
      <c r="K374" s="479">
        <v>164595.64920000001</v>
      </c>
      <c r="L374" s="479">
        <v>288042.3861</v>
      </c>
      <c r="M374" s="479">
        <v>196408.28959999999</v>
      </c>
      <c r="N374" s="479">
        <v>343714.50689999998</v>
      </c>
      <c r="O374" s="479">
        <v>231585.18710000001</v>
      </c>
      <c r="P374" s="479">
        <v>405274.07740000001</v>
      </c>
      <c r="Q374" s="479">
        <v>253953.53049999999</v>
      </c>
      <c r="R374" s="479">
        <v>444418.67849999998</v>
      </c>
      <c r="S374" s="479">
        <v>275024.91399999999</v>
      </c>
      <c r="T374" s="479">
        <v>481293.59950000001</v>
      </c>
    </row>
    <row r="375" spans="1:20">
      <c r="A375" s="478">
        <v>3</v>
      </c>
      <c r="B375" s="478" t="s">
        <v>1006</v>
      </c>
      <c r="C375" s="478"/>
      <c r="D375" s="478" t="s">
        <v>569</v>
      </c>
      <c r="E375" s="478" t="s">
        <v>675</v>
      </c>
      <c r="F375" s="478" t="s">
        <v>667</v>
      </c>
      <c r="G375" s="479">
        <v>90531.162299999996</v>
      </c>
      <c r="H375" s="479">
        <v>158429.53409999999</v>
      </c>
      <c r="I375" s="479">
        <v>118452.40730000001</v>
      </c>
      <c r="J375" s="479">
        <v>207291.71280000001</v>
      </c>
      <c r="K375" s="479">
        <v>143761.92720000001</v>
      </c>
      <c r="L375" s="479">
        <v>251583.3726</v>
      </c>
      <c r="M375" s="479">
        <v>175885.61970000001</v>
      </c>
      <c r="N375" s="479">
        <v>307799.8345</v>
      </c>
      <c r="O375" s="479">
        <v>208657.78090000001</v>
      </c>
      <c r="P375" s="479">
        <v>365151.1165</v>
      </c>
      <c r="Q375" s="479">
        <v>229904.19579999999</v>
      </c>
      <c r="R375" s="479">
        <v>402332.34279999998</v>
      </c>
      <c r="S375" s="479">
        <v>249671.92199999999</v>
      </c>
      <c r="T375" s="479">
        <v>436925.86359999998</v>
      </c>
    </row>
    <row r="376" spans="1:20">
      <c r="A376" s="478">
        <v>3</v>
      </c>
      <c r="B376" s="478" t="s">
        <v>1006</v>
      </c>
      <c r="C376" s="478"/>
      <c r="D376" s="478" t="s">
        <v>569</v>
      </c>
      <c r="E376" s="478" t="s">
        <v>675</v>
      </c>
      <c r="F376" s="478" t="s">
        <v>714</v>
      </c>
      <c r="G376" s="479">
        <v>80439.843999999997</v>
      </c>
      <c r="H376" s="479">
        <v>140769.72700000001</v>
      </c>
      <c r="I376" s="479">
        <v>109401.0141</v>
      </c>
      <c r="J376" s="479">
        <v>191451.77470000001</v>
      </c>
      <c r="K376" s="479">
        <v>138254.5557</v>
      </c>
      <c r="L376" s="479">
        <v>241945.4725</v>
      </c>
      <c r="M376" s="479">
        <v>181905.08749999999</v>
      </c>
      <c r="N376" s="479">
        <v>318333.9032</v>
      </c>
      <c r="O376" s="479">
        <v>225099.1845</v>
      </c>
      <c r="P376" s="479">
        <v>393923.57290000003</v>
      </c>
      <c r="Q376" s="479">
        <v>253388.09909999999</v>
      </c>
      <c r="R376" s="479">
        <v>443429.17340000003</v>
      </c>
      <c r="S376" s="479">
        <v>281271.29369999998</v>
      </c>
      <c r="T376" s="479">
        <v>492224.76390000002</v>
      </c>
    </row>
    <row r="377" spans="1:20">
      <c r="A377" s="478">
        <v>3</v>
      </c>
      <c r="B377" s="478" t="s">
        <v>1006</v>
      </c>
      <c r="C377" s="478"/>
      <c r="D377" s="478" t="s">
        <v>569</v>
      </c>
      <c r="E377" s="478" t="s">
        <v>675</v>
      </c>
      <c r="F377" s="478" t="s">
        <v>521</v>
      </c>
      <c r="G377" s="479">
        <v>90434.005099999995</v>
      </c>
      <c r="H377" s="479">
        <v>144694.41039999999</v>
      </c>
      <c r="I377" s="479">
        <v>126607.6072</v>
      </c>
      <c r="J377" s="479">
        <v>202572.17449999999</v>
      </c>
      <c r="K377" s="479">
        <v>162781.20929999999</v>
      </c>
      <c r="L377" s="479">
        <v>260449.9388</v>
      </c>
      <c r="M377" s="479">
        <v>217041.61240000001</v>
      </c>
      <c r="N377" s="479">
        <v>347266.58500000002</v>
      </c>
      <c r="O377" s="479">
        <v>271302.01549999998</v>
      </c>
      <c r="P377" s="479">
        <v>434083.23119999998</v>
      </c>
      <c r="Q377" s="479">
        <v>307475.61749999999</v>
      </c>
      <c r="R377" s="479">
        <v>491960.99530000001</v>
      </c>
      <c r="S377" s="479">
        <v>343649.21950000001</v>
      </c>
      <c r="T377" s="479">
        <v>549838.75950000004</v>
      </c>
    </row>
    <row r="378" spans="1:20">
      <c r="A378" s="478">
        <v>3</v>
      </c>
      <c r="B378" s="478" t="s">
        <v>1006</v>
      </c>
      <c r="C378" s="478"/>
      <c r="D378" s="478" t="s">
        <v>570</v>
      </c>
      <c r="E378" s="478" t="s">
        <v>611</v>
      </c>
      <c r="F378" s="478" t="s">
        <v>617</v>
      </c>
      <c r="G378" s="479">
        <v>97233.058499999999</v>
      </c>
      <c r="H378" s="479">
        <v>170157.8524</v>
      </c>
      <c r="I378" s="479">
        <v>125965.4679</v>
      </c>
      <c r="J378" s="479">
        <v>220439.56880000001</v>
      </c>
      <c r="K378" s="479">
        <v>150826.46249999999</v>
      </c>
      <c r="L378" s="479">
        <v>263946.30940000003</v>
      </c>
      <c r="M378" s="479">
        <v>179997.2567</v>
      </c>
      <c r="N378" s="479">
        <v>314995.19929999998</v>
      </c>
      <c r="O378" s="479">
        <v>212253.21960000001</v>
      </c>
      <c r="P378" s="479">
        <v>371443.13439999998</v>
      </c>
      <c r="Q378" s="479">
        <v>232764.06959999999</v>
      </c>
      <c r="R378" s="479">
        <v>407337.12180000002</v>
      </c>
      <c r="S378" s="479">
        <v>252092.96599999999</v>
      </c>
      <c r="T378" s="479">
        <v>441162.69050000003</v>
      </c>
    </row>
    <row r="379" spans="1:20">
      <c r="A379" s="478">
        <v>3</v>
      </c>
      <c r="B379" s="478" t="s">
        <v>1006</v>
      </c>
      <c r="C379" s="478"/>
      <c r="D379" s="478" t="s">
        <v>570</v>
      </c>
      <c r="E379" s="478" t="s">
        <v>611</v>
      </c>
      <c r="F379" s="478" t="s">
        <v>667</v>
      </c>
      <c r="G379" s="479">
        <v>82850.873000000007</v>
      </c>
      <c r="H379" s="479">
        <v>144989.02780000001</v>
      </c>
      <c r="I379" s="479">
        <v>108430.00509999999</v>
      </c>
      <c r="J379" s="479">
        <v>189752.50889999999</v>
      </c>
      <c r="K379" s="479">
        <v>131623.2064</v>
      </c>
      <c r="L379" s="479">
        <v>230340.61120000001</v>
      </c>
      <c r="M379" s="479">
        <v>161080.70929999999</v>
      </c>
      <c r="N379" s="479">
        <v>281891.2414</v>
      </c>
      <c r="O379" s="479">
        <v>191120.13279999999</v>
      </c>
      <c r="P379" s="479">
        <v>334460.23249999998</v>
      </c>
      <c r="Q379" s="479">
        <v>210596.85750000001</v>
      </c>
      <c r="R379" s="479">
        <v>368544.50050000002</v>
      </c>
      <c r="S379" s="479">
        <v>228724.122</v>
      </c>
      <c r="T379" s="479">
        <v>400267.21350000001</v>
      </c>
    </row>
    <row r="380" spans="1:20">
      <c r="A380" s="478">
        <v>3</v>
      </c>
      <c r="B380" s="478" t="s">
        <v>1006</v>
      </c>
      <c r="C380" s="478"/>
      <c r="D380" s="478" t="s">
        <v>570</v>
      </c>
      <c r="E380" s="478" t="s">
        <v>611</v>
      </c>
      <c r="F380" s="478" t="s">
        <v>714</v>
      </c>
      <c r="G380" s="479">
        <v>73554.789399999994</v>
      </c>
      <c r="H380" s="479">
        <v>128720.88129999999</v>
      </c>
      <c r="I380" s="479">
        <v>100013.5282</v>
      </c>
      <c r="J380" s="479">
        <v>175023.67430000001</v>
      </c>
      <c r="K380" s="479">
        <v>126373.06170000001</v>
      </c>
      <c r="L380" s="479">
        <v>221152.8579</v>
      </c>
      <c r="M380" s="479">
        <v>166253.60750000001</v>
      </c>
      <c r="N380" s="479">
        <v>290943.81329999998</v>
      </c>
      <c r="O380" s="479">
        <v>205713.43960000001</v>
      </c>
      <c r="P380" s="479">
        <v>359998.51929999999</v>
      </c>
      <c r="Q380" s="479">
        <v>231552.53419999999</v>
      </c>
      <c r="R380" s="479">
        <v>405216.93489999999</v>
      </c>
      <c r="S380" s="479">
        <v>257017.66080000001</v>
      </c>
      <c r="T380" s="479">
        <v>449780.90659999999</v>
      </c>
    </row>
    <row r="381" spans="1:20">
      <c r="A381" s="478">
        <v>3</v>
      </c>
      <c r="B381" s="478" t="s">
        <v>1006</v>
      </c>
      <c r="C381" s="478"/>
      <c r="D381" s="478" t="s">
        <v>570</v>
      </c>
      <c r="E381" s="478" t="s">
        <v>611</v>
      </c>
      <c r="F381" s="478" t="s">
        <v>521</v>
      </c>
      <c r="G381" s="479">
        <v>82844.698199999999</v>
      </c>
      <c r="H381" s="479">
        <v>132551.5191</v>
      </c>
      <c r="I381" s="479">
        <v>115982.57739999999</v>
      </c>
      <c r="J381" s="479">
        <v>185572.12669999999</v>
      </c>
      <c r="K381" s="479">
        <v>149120.45680000001</v>
      </c>
      <c r="L381" s="479">
        <v>238592.73439999999</v>
      </c>
      <c r="M381" s="479">
        <v>198827.2757</v>
      </c>
      <c r="N381" s="479">
        <v>318123.6458</v>
      </c>
      <c r="O381" s="479">
        <v>248534.09460000001</v>
      </c>
      <c r="P381" s="479">
        <v>397654.55719999998</v>
      </c>
      <c r="Q381" s="479">
        <v>281671.97389999998</v>
      </c>
      <c r="R381" s="479">
        <v>450675.16489999997</v>
      </c>
      <c r="S381" s="479">
        <v>314809.85310000001</v>
      </c>
      <c r="T381" s="479">
        <v>503695.77250000002</v>
      </c>
    </row>
    <row r="382" spans="1:20">
      <c r="A382" s="478">
        <v>3</v>
      </c>
      <c r="B382" s="478" t="s">
        <v>1006</v>
      </c>
      <c r="C382" s="478"/>
      <c r="D382" s="478" t="s">
        <v>583</v>
      </c>
      <c r="E382" s="478" t="s">
        <v>637</v>
      </c>
      <c r="F382" s="478" t="s">
        <v>617</v>
      </c>
      <c r="G382" s="479">
        <v>95812.163799999995</v>
      </c>
      <c r="H382" s="479">
        <v>167671.28659999999</v>
      </c>
      <c r="I382" s="479">
        <v>124053.2268</v>
      </c>
      <c r="J382" s="479">
        <v>217093.14689999999</v>
      </c>
      <c r="K382" s="479">
        <v>148488.1427</v>
      </c>
      <c r="L382" s="479">
        <v>259854.24979999999</v>
      </c>
      <c r="M382" s="479">
        <v>177132.87729999999</v>
      </c>
      <c r="N382" s="479">
        <v>309982.53539999999</v>
      </c>
      <c r="O382" s="479">
        <v>208806.03159999999</v>
      </c>
      <c r="P382" s="479">
        <v>365410.5552</v>
      </c>
      <c r="Q382" s="479">
        <v>228946.76060000001</v>
      </c>
      <c r="R382" s="479">
        <v>400656.8309</v>
      </c>
      <c r="S382" s="479">
        <v>247899.1274</v>
      </c>
      <c r="T382" s="479">
        <v>433823.473</v>
      </c>
    </row>
    <row r="383" spans="1:20">
      <c r="A383" s="478">
        <v>3</v>
      </c>
      <c r="B383" s="478" t="s">
        <v>1006</v>
      </c>
      <c r="C383" s="478"/>
      <c r="D383" s="478" t="s">
        <v>583</v>
      </c>
      <c r="E383" s="478" t="s">
        <v>637</v>
      </c>
      <c r="F383" s="478" t="s">
        <v>667</v>
      </c>
      <c r="G383" s="479">
        <v>81972.701799999995</v>
      </c>
      <c r="H383" s="479">
        <v>143452.22820000001</v>
      </c>
      <c r="I383" s="479">
        <v>107179.47900000001</v>
      </c>
      <c r="J383" s="479">
        <v>187564.0882</v>
      </c>
      <c r="K383" s="479">
        <v>130009.53720000001</v>
      </c>
      <c r="L383" s="479">
        <v>227516.69</v>
      </c>
      <c r="M383" s="479">
        <v>158930.16140000001</v>
      </c>
      <c r="N383" s="479">
        <v>278127.78230000002</v>
      </c>
      <c r="O383" s="479">
        <v>188470.41899999999</v>
      </c>
      <c r="P383" s="479">
        <v>329823.23330000002</v>
      </c>
      <c r="Q383" s="479">
        <v>207616.04629999999</v>
      </c>
      <c r="R383" s="479">
        <v>363328.0809</v>
      </c>
      <c r="S383" s="479">
        <v>225412.12590000001</v>
      </c>
      <c r="T383" s="479">
        <v>394471.22019999998</v>
      </c>
    </row>
    <row r="384" spans="1:20">
      <c r="A384" s="478">
        <v>3</v>
      </c>
      <c r="B384" s="478" t="s">
        <v>1006</v>
      </c>
      <c r="C384" s="478"/>
      <c r="D384" s="478" t="s">
        <v>583</v>
      </c>
      <c r="E384" s="478" t="s">
        <v>637</v>
      </c>
      <c r="F384" s="478" t="s">
        <v>714</v>
      </c>
      <c r="G384" s="479">
        <v>73006.718500000003</v>
      </c>
      <c r="H384" s="479">
        <v>127761.7573</v>
      </c>
      <c r="I384" s="479">
        <v>99358.046900000001</v>
      </c>
      <c r="J384" s="479">
        <v>173876.58199999999</v>
      </c>
      <c r="K384" s="479">
        <v>125613.9134</v>
      </c>
      <c r="L384" s="479">
        <v>219824.34849999999</v>
      </c>
      <c r="M384" s="479">
        <v>165326.08189999999</v>
      </c>
      <c r="N384" s="479">
        <v>289320.6433</v>
      </c>
      <c r="O384" s="479">
        <v>204633.4124</v>
      </c>
      <c r="P384" s="479">
        <v>358108.47169999999</v>
      </c>
      <c r="Q384" s="479">
        <v>230388.47940000001</v>
      </c>
      <c r="R384" s="479">
        <v>403179.83889999997</v>
      </c>
      <c r="S384" s="479">
        <v>255783.69029999999</v>
      </c>
      <c r="T384" s="479">
        <v>447621.45809999999</v>
      </c>
    </row>
    <row r="385" spans="1:20">
      <c r="A385" s="478">
        <v>3</v>
      </c>
      <c r="B385" s="478" t="s">
        <v>1006</v>
      </c>
      <c r="C385" s="478"/>
      <c r="D385" s="478" t="s">
        <v>583</v>
      </c>
      <c r="E385" s="478" t="s">
        <v>637</v>
      </c>
      <c r="F385" s="478" t="s">
        <v>521</v>
      </c>
      <c r="G385" s="479">
        <v>81651.830400000006</v>
      </c>
      <c r="H385" s="479">
        <v>130642.93060000001</v>
      </c>
      <c r="I385" s="479">
        <v>114312.5626</v>
      </c>
      <c r="J385" s="479">
        <v>182900.10279999999</v>
      </c>
      <c r="K385" s="479">
        <v>146973.2948</v>
      </c>
      <c r="L385" s="479">
        <v>235157.2751</v>
      </c>
      <c r="M385" s="479">
        <v>195964.39300000001</v>
      </c>
      <c r="N385" s="479">
        <v>313543.03350000002</v>
      </c>
      <c r="O385" s="479">
        <v>244955.49119999999</v>
      </c>
      <c r="P385" s="479">
        <v>391928.79180000001</v>
      </c>
      <c r="Q385" s="479">
        <v>277616.22340000002</v>
      </c>
      <c r="R385" s="479">
        <v>444185.96409999998</v>
      </c>
      <c r="S385" s="479">
        <v>310276.95559999999</v>
      </c>
      <c r="T385" s="479">
        <v>496443.13630000001</v>
      </c>
    </row>
    <row r="386" spans="1:20">
      <c r="A386" s="478">
        <v>3</v>
      </c>
      <c r="B386" s="478" t="s">
        <v>1006</v>
      </c>
      <c r="C386" s="478"/>
      <c r="D386" s="478" t="s">
        <v>583</v>
      </c>
      <c r="E386" s="478" t="s">
        <v>685</v>
      </c>
      <c r="F386" s="478" t="s">
        <v>617</v>
      </c>
      <c r="G386" s="479">
        <v>94772.976299999995</v>
      </c>
      <c r="H386" s="479">
        <v>165852.70850000001</v>
      </c>
      <c r="I386" s="479">
        <v>122769.15429999999</v>
      </c>
      <c r="J386" s="479">
        <v>214846.02009999999</v>
      </c>
      <c r="K386" s="479">
        <v>146992.99619999999</v>
      </c>
      <c r="L386" s="479">
        <v>257237.74340000001</v>
      </c>
      <c r="M386" s="479">
        <v>175412.79380000001</v>
      </c>
      <c r="N386" s="479">
        <v>306972.38900000002</v>
      </c>
      <c r="O386" s="479">
        <v>206838.18859999999</v>
      </c>
      <c r="P386" s="479">
        <v>361966.83</v>
      </c>
      <c r="Q386" s="479">
        <v>226820.96040000001</v>
      </c>
      <c r="R386" s="479">
        <v>396936.68050000002</v>
      </c>
      <c r="S386" s="479">
        <v>245648.60949999999</v>
      </c>
      <c r="T386" s="479">
        <v>429885.06660000002</v>
      </c>
    </row>
    <row r="387" spans="1:20">
      <c r="A387" s="478">
        <v>3</v>
      </c>
      <c r="B387" s="478" t="s">
        <v>1006</v>
      </c>
      <c r="C387" s="478"/>
      <c r="D387" s="478" t="s">
        <v>583</v>
      </c>
      <c r="E387" s="478" t="s">
        <v>685</v>
      </c>
      <c r="F387" s="478" t="s">
        <v>667</v>
      </c>
      <c r="G387" s="479">
        <v>80797.833400000003</v>
      </c>
      <c r="H387" s="479">
        <v>141396.20850000001</v>
      </c>
      <c r="I387" s="479">
        <v>105729.97779999999</v>
      </c>
      <c r="J387" s="479">
        <v>185027.46109999999</v>
      </c>
      <c r="K387" s="479">
        <v>128333.228</v>
      </c>
      <c r="L387" s="479">
        <v>224583.149</v>
      </c>
      <c r="M387" s="479">
        <v>157031.61989999999</v>
      </c>
      <c r="N387" s="479">
        <v>274805.33480000001</v>
      </c>
      <c r="O387" s="479">
        <v>186303.20749999999</v>
      </c>
      <c r="P387" s="479">
        <v>326030.61310000002</v>
      </c>
      <c r="Q387" s="479">
        <v>205281.12160000001</v>
      </c>
      <c r="R387" s="479">
        <v>359241.96269999997</v>
      </c>
      <c r="S387" s="479">
        <v>222941.14730000001</v>
      </c>
      <c r="T387" s="479">
        <v>390147.00780000002</v>
      </c>
    </row>
    <row r="388" spans="1:20">
      <c r="A388" s="478">
        <v>3</v>
      </c>
      <c r="B388" s="478" t="s">
        <v>1006</v>
      </c>
      <c r="C388" s="478"/>
      <c r="D388" s="478" t="s">
        <v>583</v>
      </c>
      <c r="E388" s="478" t="s">
        <v>685</v>
      </c>
      <c r="F388" s="478" t="s">
        <v>714</v>
      </c>
      <c r="G388" s="479">
        <v>71762.160399999993</v>
      </c>
      <c r="H388" s="479">
        <v>125583.7806</v>
      </c>
      <c r="I388" s="479">
        <v>97587.710900000005</v>
      </c>
      <c r="J388" s="479">
        <v>170778.49419999999</v>
      </c>
      <c r="K388" s="479">
        <v>123316.8639</v>
      </c>
      <c r="L388" s="479">
        <v>215804.51190000001</v>
      </c>
      <c r="M388" s="479">
        <v>162242.18119999999</v>
      </c>
      <c r="N388" s="479">
        <v>283923.81719999999</v>
      </c>
      <c r="O388" s="479">
        <v>200758.69159999999</v>
      </c>
      <c r="P388" s="479">
        <v>351327.71029999998</v>
      </c>
      <c r="Q388" s="479">
        <v>225982.13510000001</v>
      </c>
      <c r="R388" s="479">
        <v>395468.7365</v>
      </c>
      <c r="S388" s="479">
        <v>250842.19469999999</v>
      </c>
      <c r="T388" s="479">
        <v>438973.8407</v>
      </c>
    </row>
    <row r="389" spans="1:20">
      <c r="A389" s="478">
        <v>3</v>
      </c>
      <c r="B389" s="478" t="s">
        <v>1006</v>
      </c>
      <c r="C389" s="478"/>
      <c r="D389" s="478" t="s">
        <v>583</v>
      </c>
      <c r="E389" s="478" t="s">
        <v>685</v>
      </c>
      <c r="F389" s="478" t="s">
        <v>521</v>
      </c>
      <c r="G389" s="479">
        <v>80750.960000000006</v>
      </c>
      <c r="H389" s="479">
        <v>129201.53780000001</v>
      </c>
      <c r="I389" s="479">
        <v>113051.34390000001</v>
      </c>
      <c r="J389" s="479">
        <v>180882.15289999999</v>
      </c>
      <c r="K389" s="479">
        <v>145351.7279</v>
      </c>
      <c r="L389" s="479">
        <v>232562.76809999999</v>
      </c>
      <c r="M389" s="479">
        <v>193802.30379999999</v>
      </c>
      <c r="N389" s="479">
        <v>310083.69089999999</v>
      </c>
      <c r="O389" s="479">
        <v>242252.8798</v>
      </c>
      <c r="P389" s="479">
        <v>387604.61349999998</v>
      </c>
      <c r="Q389" s="479">
        <v>274553.26370000001</v>
      </c>
      <c r="R389" s="479">
        <v>439285.22850000003</v>
      </c>
      <c r="S389" s="479">
        <v>306853.64779999998</v>
      </c>
      <c r="T389" s="479">
        <v>490965.84379999997</v>
      </c>
    </row>
    <row r="390" spans="1:20">
      <c r="A390" s="478">
        <v>3</v>
      </c>
      <c r="B390" s="478" t="s">
        <v>1006</v>
      </c>
      <c r="C390" s="478"/>
      <c r="D390" s="478" t="s">
        <v>583</v>
      </c>
      <c r="E390" s="478" t="s">
        <v>731</v>
      </c>
      <c r="F390" s="478" t="s">
        <v>617</v>
      </c>
      <c r="G390" s="479">
        <v>94290.988200000007</v>
      </c>
      <c r="H390" s="479">
        <v>165009.22940000001</v>
      </c>
      <c r="I390" s="479">
        <v>122130.90059999999</v>
      </c>
      <c r="J390" s="479">
        <v>213729.076</v>
      </c>
      <c r="K390" s="479">
        <v>146219.35070000001</v>
      </c>
      <c r="L390" s="479">
        <v>255883.86369999999</v>
      </c>
      <c r="M390" s="479">
        <v>174475.2286</v>
      </c>
      <c r="N390" s="479">
        <v>305331.65010000003</v>
      </c>
      <c r="O390" s="479">
        <v>205719.15220000001</v>
      </c>
      <c r="P390" s="479">
        <v>360008.51620000001</v>
      </c>
      <c r="Q390" s="479">
        <v>225586.62210000001</v>
      </c>
      <c r="R390" s="479">
        <v>394776.58860000002</v>
      </c>
      <c r="S390" s="479">
        <v>244300.24350000001</v>
      </c>
      <c r="T390" s="479">
        <v>427525.42609999998</v>
      </c>
    </row>
    <row r="391" spans="1:20">
      <c r="A391" s="478">
        <v>3</v>
      </c>
      <c r="B391" s="478" t="s">
        <v>1006</v>
      </c>
      <c r="C391" s="478"/>
      <c r="D391" s="478" t="s">
        <v>583</v>
      </c>
      <c r="E391" s="478" t="s">
        <v>731</v>
      </c>
      <c r="F391" s="478" t="s">
        <v>667</v>
      </c>
      <c r="G391" s="479">
        <v>80451.526199999993</v>
      </c>
      <c r="H391" s="479">
        <v>140790.1709</v>
      </c>
      <c r="I391" s="479">
        <v>105257.15270000001</v>
      </c>
      <c r="J391" s="479">
        <v>184200.01730000001</v>
      </c>
      <c r="K391" s="479">
        <v>127740.745</v>
      </c>
      <c r="L391" s="479">
        <v>223546.30379999999</v>
      </c>
      <c r="M391" s="479">
        <v>156272.51259999999</v>
      </c>
      <c r="N391" s="479">
        <v>273476.8971</v>
      </c>
      <c r="O391" s="479">
        <v>185383.53959999999</v>
      </c>
      <c r="P391" s="479">
        <v>324421.19439999998</v>
      </c>
      <c r="Q391" s="479">
        <v>204255.90779999999</v>
      </c>
      <c r="R391" s="479">
        <v>357447.83850000001</v>
      </c>
      <c r="S391" s="479">
        <v>221813.24179999999</v>
      </c>
      <c r="T391" s="479">
        <v>388173.17320000002</v>
      </c>
    </row>
    <row r="392" spans="1:20">
      <c r="A392" s="478">
        <v>3</v>
      </c>
      <c r="B392" s="478" t="s">
        <v>1006</v>
      </c>
      <c r="C392" s="478"/>
      <c r="D392" s="478" t="s">
        <v>583</v>
      </c>
      <c r="E392" s="478" t="s">
        <v>731</v>
      </c>
      <c r="F392" s="478" t="s">
        <v>714</v>
      </c>
      <c r="G392" s="479">
        <v>71499.545100000003</v>
      </c>
      <c r="H392" s="479">
        <v>125124.20389999999</v>
      </c>
      <c r="I392" s="479">
        <v>97248.004100000006</v>
      </c>
      <c r="J392" s="479">
        <v>170184.00709999999</v>
      </c>
      <c r="K392" s="479">
        <v>122901.0013</v>
      </c>
      <c r="L392" s="479">
        <v>215076.75219999999</v>
      </c>
      <c r="M392" s="479">
        <v>161708.86569999999</v>
      </c>
      <c r="N392" s="479">
        <v>282990.51500000001</v>
      </c>
      <c r="O392" s="479">
        <v>200111.8922</v>
      </c>
      <c r="P392" s="479">
        <v>350195.8113</v>
      </c>
      <c r="Q392" s="479">
        <v>225264.08979999999</v>
      </c>
      <c r="R392" s="479">
        <v>394212.15710000001</v>
      </c>
      <c r="S392" s="479">
        <v>250056.4314</v>
      </c>
      <c r="T392" s="479">
        <v>437598.7549</v>
      </c>
    </row>
    <row r="393" spans="1:20">
      <c r="A393" s="478">
        <v>3</v>
      </c>
      <c r="B393" s="478" t="s">
        <v>1006</v>
      </c>
      <c r="C393" s="478"/>
      <c r="D393" s="478" t="s">
        <v>583</v>
      </c>
      <c r="E393" s="478" t="s">
        <v>731</v>
      </c>
      <c r="F393" s="478" t="s">
        <v>521</v>
      </c>
      <c r="G393" s="479">
        <v>80343.7353</v>
      </c>
      <c r="H393" s="479">
        <v>128549.97840000001</v>
      </c>
      <c r="I393" s="479">
        <v>112481.2294</v>
      </c>
      <c r="J393" s="479">
        <v>179969.96969999999</v>
      </c>
      <c r="K393" s="479">
        <v>144618.72349999999</v>
      </c>
      <c r="L393" s="479">
        <v>231389.96109999999</v>
      </c>
      <c r="M393" s="479">
        <v>192824.96470000001</v>
      </c>
      <c r="N393" s="479">
        <v>308519.94819999998</v>
      </c>
      <c r="O393" s="479">
        <v>241031.2058</v>
      </c>
      <c r="P393" s="479">
        <v>385649.9351</v>
      </c>
      <c r="Q393" s="479">
        <v>273168.69990000001</v>
      </c>
      <c r="R393" s="479">
        <v>437069.9264</v>
      </c>
      <c r="S393" s="479">
        <v>305306.19410000002</v>
      </c>
      <c r="T393" s="479">
        <v>488489.9178</v>
      </c>
    </row>
    <row r="394" spans="1:20">
      <c r="A394" s="478">
        <v>3</v>
      </c>
      <c r="B394" s="478" t="s">
        <v>1006</v>
      </c>
      <c r="C394" s="478"/>
      <c r="D394" s="478" t="s">
        <v>583</v>
      </c>
      <c r="E394" s="478" t="s">
        <v>775</v>
      </c>
      <c r="F394" s="478" t="s">
        <v>617</v>
      </c>
      <c r="G394" s="479">
        <v>94772.976299999995</v>
      </c>
      <c r="H394" s="479">
        <v>165852.70850000001</v>
      </c>
      <c r="I394" s="479">
        <v>122769.15429999999</v>
      </c>
      <c r="J394" s="479">
        <v>214846.02009999999</v>
      </c>
      <c r="K394" s="479">
        <v>146992.99619999999</v>
      </c>
      <c r="L394" s="479">
        <v>257237.74340000001</v>
      </c>
      <c r="M394" s="479">
        <v>175412.79380000001</v>
      </c>
      <c r="N394" s="479">
        <v>306972.38900000002</v>
      </c>
      <c r="O394" s="479">
        <v>206838.18859999999</v>
      </c>
      <c r="P394" s="479">
        <v>361966.83</v>
      </c>
      <c r="Q394" s="479">
        <v>226820.96040000001</v>
      </c>
      <c r="R394" s="479">
        <v>396936.68050000002</v>
      </c>
      <c r="S394" s="479">
        <v>245648.60949999999</v>
      </c>
      <c r="T394" s="479">
        <v>429885.06660000002</v>
      </c>
    </row>
    <row r="395" spans="1:20">
      <c r="A395" s="478">
        <v>3</v>
      </c>
      <c r="B395" s="478" t="s">
        <v>1006</v>
      </c>
      <c r="C395" s="478"/>
      <c r="D395" s="478" t="s">
        <v>583</v>
      </c>
      <c r="E395" s="478" t="s">
        <v>775</v>
      </c>
      <c r="F395" s="478" t="s">
        <v>667</v>
      </c>
      <c r="G395" s="479">
        <v>80797.833400000003</v>
      </c>
      <c r="H395" s="479">
        <v>141396.20850000001</v>
      </c>
      <c r="I395" s="479">
        <v>105729.97779999999</v>
      </c>
      <c r="J395" s="479">
        <v>185027.46109999999</v>
      </c>
      <c r="K395" s="479">
        <v>128333.228</v>
      </c>
      <c r="L395" s="479">
        <v>224583.149</v>
      </c>
      <c r="M395" s="479">
        <v>157031.61989999999</v>
      </c>
      <c r="N395" s="479">
        <v>274805.33480000001</v>
      </c>
      <c r="O395" s="479">
        <v>186303.20749999999</v>
      </c>
      <c r="P395" s="479">
        <v>326030.61310000002</v>
      </c>
      <c r="Q395" s="479">
        <v>205281.12160000001</v>
      </c>
      <c r="R395" s="479">
        <v>359241.96269999997</v>
      </c>
      <c r="S395" s="479">
        <v>222941.14730000001</v>
      </c>
      <c r="T395" s="479">
        <v>390147.00780000002</v>
      </c>
    </row>
    <row r="396" spans="1:20">
      <c r="A396" s="478">
        <v>3</v>
      </c>
      <c r="B396" s="478" t="s">
        <v>1006</v>
      </c>
      <c r="C396" s="478"/>
      <c r="D396" s="478" t="s">
        <v>583</v>
      </c>
      <c r="E396" s="478" t="s">
        <v>775</v>
      </c>
      <c r="F396" s="478" t="s">
        <v>714</v>
      </c>
      <c r="G396" s="479">
        <v>71762.160399999993</v>
      </c>
      <c r="H396" s="479">
        <v>125583.7806</v>
      </c>
      <c r="I396" s="479">
        <v>97587.710900000005</v>
      </c>
      <c r="J396" s="479">
        <v>170778.49419999999</v>
      </c>
      <c r="K396" s="479">
        <v>123316.8639</v>
      </c>
      <c r="L396" s="479">
        <v>215804.51190000001</v>
      </c>
      <c r="M396" s="479">
        <v>162242.18119999999</v>
      </c>
      <c r="N396" s="479">
        <v>283923.81719999999</v>
      </c>
      <c r="O396" s="479">
        <v>200758.69159999999</v>
      </c>
      <c r="P396" s="479">
        <v>351327.71029999998</v>
      </c>
      <c r="Q396" s="479">
        <v>225982.13510000001</v>
      </c>
      <c r="R396" s="479">
        <v>395468.7365</v>
      </c>
      <c r="S396" s="479">
        <v>250842.19469999999</v>
      </c>
      <c r="T396" s="479">
        <v>438973.8407</v>
      </c>
    </row>
    <row r="397" spans="1:20">
      <c r="A397" s="478">
        <v>3</v>
      </c>
      <c r="B397" s="478" t="s">
        <v>1006</v>
      </c>
      <c r="C397" s="478"/>
      <c r="D397" s="478" t="s">
        <v>583</v>
      </c>
      <c r="E397" s="478" t="s">
        <v>775</v>
      </c>
      <c r="F397" s="478" t="s">
        <v>521</v>
      </c>
      <c r="G397" s="479">
        <v>80750.960000000006</v>
      </c>
      <c r="H397" s="479">
        <v>129201.53780000001</v>
      </c>
      <c r="I397" s="479">
        <v>113051.34390000001</v>
      </c>
      <c r="J397" s="479">
        <v>180882.15289999999</v>
      </c>
      <c r="K397" s="479">
        <v>145351.7279</v>
      </c>
      <c r="L397" s="479">
        <v>232562.76809999999</v>
      </c>
      <c r="M397" s="479">
        <v>193802.30379999999</v>
      </c>
      <c r="N397" s="479">
        <v>310083.69089999999</v>
      </c>
      <c r="O397" s="479">
        <v>242252.8798</v>
      </c>
      <c r="P397" s="479">
        <v>387604.61349999998</v>
      </c>
      <c r="Q397" s="479">
        <v>274553.26370000001</v>
      </c>
      <c r="R397" s="479">
        <v>439285.22850000003</v>
      </c>
      <c r="S397" s="479">
        <v>306853.64779999998</v>
      </c>
      <c r="T397" s="479">
        <v>490965.84379999997</v>
      </c>
    </row>
    <row r="398" spans="1:20">
      <c r="A398" s="478">
        <v>3</v>
      </c>
      <c r="B398" s="478" t="s">
        <v>1006</v>
      </c>
      <c r="C398" s="478"/>
      <c r="D398" s="478" t="s">
        <v>600</v>
      </c>
      <c r="E398" s="478" t="s">
        <v>654</v>
      </c>
      <c r="F398" s="478" t="s">
        <v>617</v>
      </c>
      <c r="G398" s="479">
        <v>108112.56849999999</v>
      </c>
      <c r="H398" s="479">
        <v>189196.99479999999</v>
      </c>
      <c r="I398" s="479">
        <v>140034.78659999999</v>
      </c>
      <c r="J398" s="479">
        <v>245060.87659999999</v>
      </c>
      <c r="K398" s="479">
        <v>167655.46539999999</v>
      </c>
      <c r="L398" s="479">
        <v>293397.06449999998</v>
      </c>
      <c r="M398" s="479">
        <v>200055.18220000001</v>
      </c>
      <c r="N398" s="479">
        <v>350096.56890000001</v>
      </c>
      <c r="O398" s="479">
        <v>235881.17559999999</v>
      </c>
      <c r="P398" s="479">
        <v>412792.05719999998</v>
      </c>
      <c r="Q398" s="479">
        <v>258662.29490000001</v>
      </c>
      <c r="R398" s="479">
        <v>452659.01610000001</v>
      </c>
      <c r="S398" s="479">
        <v>280120.89730000001</v>
      </c>
      <c r="T398" s="479">
        <v>490211.57020000002</v>
      </c>
    </row>
    <row r="399" spans="1:20">
      <c r="A399" s="478">
        <v>3</v>
      </c>
      <c r="B399" s="478" t="s">
        <v>1006</v>
      </c>
      <c r="C399" s="478"/>
      <c r="D399" s="478" t="s">
        <v>600</v>
      </c>
      <c r="E399" s="478" t="s">
        <v>654</v>
      </c>
      <c r="F399" s="478" t="s">
        <v>667</v>
      </c>
      <c r="G399" s="479">
        <v>92237.891699999993</v>
      </c>
      <c r="H399" s="479">
        <v>161416.31049999999</v>
      </c>
      <c r="I399" s="479">
        <v>120679.6056</v>
      </c>
      <c r="J399" s="479">
        <v>211189.30989999999</v>
      </c>
      <c r="K399" s="479">
        <v>146459.41819999999</v>
      </c>
      <c r="L399" s="479">
        <v>256303.98180000001</v>
      </c>
      <c r="M399" s="479">
        <v>179175.59650000001</v>
      </c>
      <c r="N399" s="479">
        <v>313557.29399999999</v>
      </c>
      <c r="O399" s="479">
        <v>212555.03219999999</v>
      </c>
      <c r="P399" s="479">
        <v>371971.3063</v>
      </c>
      <c r="Q399" s="479">
        <v>234194.7113</v>
      </c>
      <c r="R399" s="479">
        <v>409840.74479999999</v>
      </c>
      <c r="S399" s="479">
        <v>254326.98420000001</v>
      </c>
      <c r="T399" s="479">
        <v>445072.22220000002</v>
      </c>
    </row>
    <row r="400" spans="1:20">
      <c r="A400" s="478">
        <v>3</v>
      </c>
      <c r="B400" s="478" t="s">
        <v>1006</v>
      </c>
      <c r="C400" s="478"/>
      <c r="D400" s="478" t="s">
        <v>600</v>
      </c>
      <c r="E400" s="478" t="s">
        <v>654</v>
      </c>
      <c r="F400" s="478" t="s">
        <v>714</v>
      </c>
      <c r="G400" s="479">
        <v>81969.854699999996</v>
      </c>
      <c r="H400" s="479">
        <v>143447.24590000001</v>
      </c>
      <c r="I400" s="479">
        <v>111487.1203</v>
      </c>
      <c r="J400" s="479">
        <v>195102.46040000001</v>
      </c>
      <c r="K400" s="479">
        <v>140894.8854</v>
      </c>
      <c r="L400" s="479">
        <v>246566.04939999999</v>
      </c>
      <c r="M400" s="479">
        <v>185383.19130000001</v>
      </c>
      <c r="N400" s="479">
        <v>324420.5846</v>
      </c>
      <c r="O400" s="479">
        <v>229407.12409999999</v>
      </c>
      <c r="P400" s="479">
        <v>401462.46720000001</v>
      </c>
      <c r="Q400" s="479">
        <v>258240.44270000001</v>
      </c>
      <c r="R400" s="479">
        <v>451920.7746</v>
      </c>
      <c r="S400" s="479">
        <v>286660.9853</v>
      </c>
      <c r="T400" s="479">
        <v>501656.7242</v>
      </c>
    </row>
    <row r="401" spans="1:20">
      <c r="A401" s="478">
        <v>3</v>
      </c>
      <c r="B401" s="478" t="s">
        <v>1006</v>
      </c>
      <c r="C401" s="478"/>
      <c r="D401" s="478" t="s">
        <v>600</v>
      </c>
      <c r="E401" s="478" t="s">
        <v>654</v>
      </c>
      <c r="F401" s="478" t="s">
        <v>521</v>
      </c>
      <c r="G401" s="479">
        <v>92120.516099999993</v>
      </c>
      <c r="H401" s="479">
        <v>147392.82810000001</v>
      </c>
      <c r="I401" s="479">
        <v>128968.72259999999</v>
      </c>
      <c r="J401" s="479">
        <v>206349.95929999999</v>
      </c>
      <c r="K401" s="479">
        <v>165816.92910000001</v>
      </c>
      <c r="L401" s="479">
        <v>265307.09049999999</v>
      </c>
      <c r="M401" s="479">
        <v>221089.23869999999</v>
      </c>
      <c r="N401" s="479">
        <v>353742.78730000003</v>
      </c>
      <c r="O401" s="479">
        <v>276361.54849999998</v>
      </c>
      <c r="P401" s="479">
        <v>442178.4841</v>
      </c>
      <c r="Q401" s="479">
        <v>313209.7549</v>
      </c>
      <c r="R401" s="479">
        <v>501135.6152</v>
      </c>
      <c r="S401" s="479">
        <v>350057.96139999997</v>
      </c>
      <c r="T401" s="479">
        <v>560092.74650000001</v>
      </c>
    </row>
    <row r="402" spans="1:20">
      <c r="A402" s="478">
        <v>3</v>
      </c>
      <c r="B402" s="478" t="s">
        <v>1006</v>
      </c>
      <c r="C402" s="478"/>
      <c r="D402" s="478" t="s">
        <v>600</v>
      </c>
      <c r="E402" s="478" t="s">
        <v>703</v>
      </c>
      <c r="F402" s="478" t="s">
        <v>617</v>
      </c>
      <c r="G402" s="479">
        <v>97157.852799999993</v>
      </c>
      <c r="H402" s="479">
        <v>170026.24239999999</v>
      </c>
      <c r="I402" s="479">
        <v>125957.91069999999</v>
      </c>
      <c r="J402" s="479">
        <v>220426.34359999999</v>
      </c>
      <c r="K402" s="479">
        <v>150878.61629999999</v>
      </c>
      <c r="L402" s="479">
        <v>264037.57860000001</v>
      </c>
      <c r="M402" s="479">
        <v>180152.31450000001</v>
      </c>
      <c r="N402" s="479">
        <v>315266.55040000001</v>
      </c>
      <c r="O402" s="479">
        <v>212523.46290000001</v>
      </c>
      <c r="P402" s="479">
        <v>371916.06</v>
      </c>
      <c r="Q402" s="479">
        <v>233106.96059999999</v>
      </c>
      <c r="R402" s="479">
        <v>407937.18099999998</v>
      </c>
      <c r="S402" s="479">
        <v>252539.19620000001</v>
      </c>
      <c r="T402" s="479">
        <v>441943.59340000001</v>
      </c>
    </row>
    <row r="403" spans="1:20">
      <c r="A403" s="478">
        <v>3</v>
      </c>
      <c r="B403" s="478" t="s">
        <v>1006</v>
      </c>
      <c r="C403" s="478"/>
      <c r="D403" s="478" t="s">
        <v>600</v>
      </c>
      <c r="E403" s="478" t="s">
        <v>703</v>
      </c>
      <c r="F403" s="478" t="s">
        <v>667</v>
      </c>
      <c r="G403" s="479">
        <v>82368.623000000007</v>
      </c>
      <c r="H403" s="479">
        <v>144145.09039999999</v>
      </c>
      <c r="I403" s="479">
        <v>107926.1597</v>
      </c>
      <c r="J403" s="479">
        <v>188870.7794</v>
      </c>
      <c r="K403" s="479">
        <v>131131.8702</v>
      </c>
      <c r="L403" s="479">
        <v>229480.77290000001</v>
      </c>
      <c r="M403" s="479">
        <v>160700.3916</v>
      </c>
      <c r="N403" s="479">
        <v>281225.68520000001</v>
      </c>
      <c r="O403" s="479">
        <v>190792.26809999999</v>
      </c>
      <c r="P403" s="479">
        <v>333886.46909999999</v>
      </c>
      <c r="Q403" s="479">
        <v>210312.3726</v>
      </c>
      <c r="R403" s="479">
        <v>368046.652</v>
      </c>
      <c r="S403" s="479">
        <v>228508.96780000001</v>
      </c>
      <c r="T403" s="479">
        <v>399890.6937</v>
      </c>
    </row>
    <row r="404" spans="1:20">
      <c r="A404" s="478">
        <v>3</v>
      </c>
      <c r="B404" s="478" t="s">
        <v>1006</v>
      </c>
      <c r="C404" s="478"/>
      <c r="D404" s="478" t="s">
        <v>600</v>
      </c>
      <c r="E404" s="478" t="s">
        <v>703</v>
      </c>
      <c r="F404" s="478" t="s">
        <v>714</v>
      </c>
      <c r="G404" s="479">
        <v>72835.464900000006</v>
      </c>
      <c r="H404" s="479">
        <v>127462.0635</v>
      </c>
      <c r="I404" s="479">
        <v>98922.610100000005</v>
      </c>
      <c r="J404" s="479">
        <v>173114.56770000001</v>
      </c>
      <c r="K404" s="479">
        <v>124907.7423</v>
      </c>
      <c r="L404" s="479">
        <v>218588.549</v>
      </c>
      <c r="M404" s="479">
        <v>164236.34419999999</v>
      </c>
      <c r="N404" s="479">
        <v>287413.60249999998</v>
      </c>
      <c r="O404" s="479">
        <v>203132.3253</v>
      </c>
      <c r="P404" s="479">
        <v>355481.56929999997</v>
      </c>
      <c r="Q404" s="479">
        <v>228582.2892</v>
      </c>
      <c r="R404" s="479">
        <v>400019.0061</v>
      </c>
      <c r="S404" s="479">
        <v>253647.70120000001</v>
      </c>
      <c r="T404" s="479">
        <v>443883.47690000001</v>
      </c>
    </row>
    <row r="405" spans="1:20">
      <c r="A405" s="478">
        <v>3</v>
      </c>
      <c r="B405" s="478" t="s">
        <v>1006</v>
      </c>
      <c r="C405" s="478"/>
      <c r="D405" s="478" t="s">
        <v>600</v>
      </c>
      <c r="E405" s="478" t="s">
        <v>703</v>
      </c>
      <c r="F405" s="478" t="s">
        <v>521</v>
      </c>
      <c r="G405" s="479">
        <v>82758.281900000002</v>
      </c>
      <c r="H405" s="479">
        <v>132413.253</v>
      </c>
      <c r="I405" s="479">
        <v>115861.5946</v>
      </c>
      <c r="J405" s="479">
        <v>185378.55420000001</v>
      </c>
      <c r="K405" s="479">
        <v>148964.90729999999</v>
      </c>
      <c r="L405" s="479">
        <v>238343.8553</v>
      </c>
      <c r="M405" s="479">
        <v>198619.87650000001</v>
      </c>
      <c r="N405" s="479">
        <v>317791.80719999998</v>
      </c>
      <c r="O405" s="479">
        <v>248274.8456</v>
      </c>
      <c r="P405" s="479">
        <v>397239.75890000002</v>
      </c>
      <c r="Q405" s="479">
        <v>281378.15830000001</v>
      </c>
      <c r="R405" s="479">
        <v>450205.06</v>
      </c>
      <c r="S405" s="479">
        <v>314481.47110000002</v>
      </c>
      <c r="T405" s="479">
        <v>503170.36129999999</v>
      </c>
    </row>
    <row r="406" spans="1:20">
      <c r="A406" s="478">
        <v>3</v>
      </c>
      <c r="B406" s="478" t="s">
        <v>1006</v>
      </c>
      <c r="C406" s="478"/>
      <c r="D406" s="478" t="s">
        <v>600</v>
      </c>
      <c r="E406" s="478" t="s">
        <v>749</v>
      </c>
      <c r="F406" s="478" t="s">
        <v>617</v>
      </c>
      <c r="G406" s="479">
        <v>100175.1315</v>
      </c>
      <c r="H406" s="479">
        <v>175306.48009999999</v>
      </c>
      <c r="I406" s="479">
        <v>129800.039</v>
      </c>
      <c r="J406" s="479">
        <v>227150.06820000001</v>
      </c>
      <c r="K406" s="479">
        <v>155433.5791</v>
      </c>
      <c r="L406" s="479">
        <v>272008.7635</v>
      </c>
      <c r="M406" s="479">
        <v>185519.29070000001</v>
      </c>
      <c r="N406" s="479">
        <v>324658.75870000001</v>
      </c>
      <c r="O406" s="479">
        <v>218787.29430000001</v>
      </c>
      <c r="P406" s="479">
        <v>382877.76500000001</v>
      </c>
      <c r="Q406" s="479">
        <v>239941.5252</v>
      </c>
      <c r="R406" s="479">
        <v>419897.66899999999</v>
      </c>
      <c r="S406" s="479">
        <v>259885.69750000001</v>
      </c>
      <c r="T406" s="479">
        <v>454799.9706</v>
      </c>
    </row>
    <row r="407" spans="1:20">
      <c r="A407" s="478">
        <v>3</v>
      </c>
      <c r="B407" s="478" t="s">
        <v>1006</v>
      </c>
      <c r="C407" s="478"/>
      <c r="D407" s="478" t="s">
        <v>600</v>
      </c>
      <c r="E407" s="478" t="s">
        <v>749</v>
      </c>
      <c r="F407" s="478" t="s">
        <v>667</v>
      </c>
      <c r="G407" s="479">
        <v>85250.220799999996</v>
      </c>
      <c r="H407" s="479">
        <v>149187.88649999999</v>
      </c>
      <c r="I407" s="479">
        <v>111602.85920000001</v>
      </c>
      <c r="J407" s="479">
        <v>195305.0036</v>
      </c>
      <c r="K407" s="479">
        <v>135505.6703</v>
      </c>
      <c r="L407" s="479">
        <v>237134.92300000001</v>
      </c>
      <c r="M407" s="479">
        <v>165888.9099</v>
      </c>
      <c r="N407" s="479">
        <v>290305.59230000002</v>
      </c>
      <c r="O407" s="479">
        <v>196856.7309</v>
      </c>
      <c r="P407" s="479">
        <v>344499.27909999999</v>
      </c>
      <c r="Q407" s="479">
        <v>216937.81270000001</v>
      </c>
      <c r="R407" s="479">
        <v>379641.17229999998</v>
      </c>
      <c r="S407" s="479">
        <v>235635.00839999999</v>
      </c>
      <c r="T407" s="479">
        <v>412361.2648</v>
      </c>
    </row>
    <row r="408" spans="1:20">
      <c r="A408" s="478">
        <v>3</v>
      </c>
      <c r="B408" s="478" t="s">
        <v>1006</v>
      </c>
      <c r="C408" s="478"/>
      <c r="D408" s="478" t="s">
        <v>600</v>
      </c>
      <c r="E408" s="478" t="s">
        <v>749</v>
      </c>
      <c r="F408" s="478" t="s">
        <v>714</v>
      </c>
      <c r="G408" s="479">
        <v>75610.033800000005</v>
      </c>
      <c r="H408" s="479">
        <v>132317.55910000001</v>
      </c>
      <c r="I408" s="479">
        <v>102779.05220000001</v>
      </c>
      <c r="J408" s="479">
        <v>179863.3413</v>
      </c>
      <c r="K408" s="479">
        <v>129845.12149999999</v>
      </c>
      <c r="L408" s="479">
        <v>227228.9627</v>
      </c>
      <c r="M408" s="479">
        <v>170798.3486</v>
      </c>
      <c r="N408" s="479">
        <v>298897.11</v>
      </c>
      <c r="O408" s="479">
        <v>211314.98569999999</v>
      </c>
      <c r="P408" s="479">
        <v>369801.22489999997</v>
      </c>
      <c r="Q408" s="479">
        <v>237840.97700000001</v>
      </c>
      <c r="R408" s="479">
        <v>416221.70980000001</v>
      </c>
      <c r="S408" s="479">
        <v>263978.8884</v>
      </c>
      <c r="T408" s="479">
        <v>461963.05459999997</v>
      </c>
    </row>
    <row r="409" spans="1:20">
      <c r="A409" s="478">
        <v>3</v>
      </c>
      <c r="B409" s="478" t="s">
        <v>1006</v>
      </c>
      <c r="C409" s="478"/>
      <c r="D409" s="478" t="s">
        <v>600</v>
      </c>
      <c r="E409" s="478" t="s">
        <v>749</v>
      </c>
      <c r="F409" s="478" t="s">
        <v>521</v>
      </c>
      <c r="G409" s="479">
        <v>85345.663400000005</v>
      </c>
      <c r="H409" s="479">
        <v>136553.06340000001</v>
      </c>
      <c r="I409" s="479">
        <v>119483.9287</v>
      </c>
      <c r="J409" s="479">
        <v>191174.28880000001</v>
      </c>
      <c r="K409" s="479">
        <v>153622.19399999999</v>
      </c>
      <c r="L409" s="479">
        <v>245795.51420000001</v>
      </c>
      <c r="M409" s="479">
        <v>204829.59210000001</v>
      </c>
      <c r="N409" s="479">
        <v>327727.35220000002</v>
      </c>
      <c r="O409" s="479">
        <v>256036.9901</v>
      </c>
      <c r="P409" s="479">
        <v>409659.19020000001</v>
      </c>
      <c r="Q409" s="479">
        <v>290175.25540000002</v>
      </c>
      <c r="R409" s="479">
        <v>464280.4155</v>
      </c>
      <c r="S409" s="479">
        <v>324313.5208</v>
      </c>
      <c r="T409" s="479">
        <v>518901.6409</v>
      </c>
    </row>
    <row r="410" spans="1:20">
      <c r="A410" s="478">
        <v>3</v>
      </c>
      <c r="B410" s="478" t="s">
        <v>1006</v>
      </c>
      <c r="C410" s="478"/>
      <c r="D410" s="478" t="s">
        <v>600</v>
      </c>
      <c r="E410" s="478" t="s">
        <v>791</v>
      </c>
      <c r="F410" s="478" t="s">
        <v>617</v>
      </c>
      <c r="G410" s="479">
        <v>98779.300499999998</v>
      </c>
      <c r="H410" s="479">
        <v>172863.77590000001</v>
      </c>
      <c r="I410" s="479">
        <v>127890.3106</v>
      </c>
      <c r="J410" s="479">
        <v>223808.0436</v>
      </c>
      <c r="K410" s="479">
        <v>153077.8671</v>
      </c>
      <c r="L410" s="479">
        <v>267886.26730000001</v>
      </c>
      <c r="M410" s="479">
        <v>182603.2162</v>
      </c>
      <c r="N410" s="479">
        <v>319555.62839999999</v>
      </c>
      <c r="O410" s="479">
        <v>215250.01430000001</v>
      </c>
      <c r="P410" s="479">
        <v>376687.52490000002</v>
      </c>
      <c r="Q410" s="479">
        <v>236009.90710000001</v>
      </c>
      <c r="R410" s="479">
        <v>413017.33730000001</v>
      </c>
      <c r="S410" s="479">
        <v>255543.1024</v>
      </c>
      <c r="T410" s="479">
        <v>447200.42910000001</v>
      </c>
    </row>
    <row r="411" spans="1:20">
      <c r="A411" s="478">
        <v>3</v>
      </c>
      <c r="B411" s="478" t="s">
        <v>1006</v>
      </c>
      <c r="C411" s="478"/>
      <c r="D411" s="478" t="s">
        <v>600</v>
      </c>
      <c r="E411" s="478" t="s">
        <v>791</v>
      </c>
      <c r="F411" s="478" t="s">
        <v>667</v>
      </c>
      <c r="G411" s="479">
        <v>84532.795800000007</v>
      </c>
      <c r="H411" s="479">
        <v>147932.3927</v>
      </c>
      <c r="I411" s="479">
        <v>110520.27650000001</v>
      </c>
      <c r="J411" s="479">
        <v>193410.48389999999</v>
      </c>
      <c r="K411" s="479">
        <v>134055.77359999999</v>
      </c>
      <c r="L411" s="479">
        <v>234597.60370000001</v>
      </c>
      <c r="M411" s="479">
        <v>163865.12669999999</v>
      </c>
      <c r="N411" s="479">
        <v>286763.97169999999</v>
      </c>
      <c r="O411" s="479">
        <v>194316.29610000001</v>
      </c>
      <c r="P411" s="479">
        <v>340053.51809999999</v>
      </c>
      <c r="Q411" s="479">
        <v>214051.81940000001</v>
      </c>
      <c r="R411" s="479">
        <v>374590.6839</v>
      </c>
      <c r="S411" s="479">
        <v>232394.71900000001</v>
      </c>
      <c r="T411" s="479">
        <v>406690.75819999998</v>
      </c>
    </row>
    <row r="412" spans="1:20">
      <c r="A412" s="478">
        <v>3</v>
      </c>
      <c r="B412" s="478" t="s">
        <v>1006</v>
      </c>
      <c r="C412" s="478"/>
      <c r="D412" s="478" t="s">
        <v>600</v>
      </c>
      <c r="E412" s="478" t="s">
        <v>791</v>
      </c>
      <c r="F412" s="478" t="s">
        <v>714</v>
      </c>
      <c r="G412" s="479">
        <v>75301.734599999996</v>
      </c>
      <c r="H412" s="479">
        <v>131778.0356</v>
      </c>
      <c r="I412" s="479">
        <v>102487.20600000001</v>
      </c>
      <c r="J412" s="479">
        <v>179352.61060000001</v>
      </c>
      <c r="K412" s="479">
        <v>129574.408</v>
      </c>
      <c r="L412" s="479">
        <v>226755.21400000001</v>
      </c>
      <c r="M412" s="479">
        <v>170543.23740000001</v>
      </c>
      <c r="N412" s="479">
        <v>298450.6654</v>
      </c>
      <c r="O412" s="479">
        <v>211095.32180000001</v>
      </c>
      <c r="P412" s="479">
        <v>369416.81319999998</v>
      </c>
      <c r="Q412" s="479">
        <v>237666.99479999999</v>
      </c>
      <c r="R412" s="479">
        <v>415917.24089999998</v>
      </c>
      <c r="S412" s="479">
        <v>263868.22769999999</v>
      </c>
      <c r="T412" s="479">
        <v>461769.39840000001</v>
      </c>
    </row>
    <row r="413" spans="1:20">
      <c r="A413" s="478">
        <v>3</v>
      </c>
      <c r="B413" s="478" t="s">
        <v>1006</v>
      </c>
      <c r="C413" s="478"/>
      <c r="D413" s="478" t="s">
        <v>600</v>
      </c>
      <c r="E413" s="478" t="s">
        <v>791</v>
      </c>
      <c r="F413" s="478" t="s">
        <v>521</v>
      </c>
      <c r="G413" s="479">
        <v>84181.596900000004</v>
      </c>
      <c r="H413" s="479">
        <v>134690.55710000001</v>
      </c>
      <c r="I413" s="479">
        <v>117854.2357</v>
      </c>
      <c r="J413" s="479">
        <v>188566.77989999999</v>
      </c>
      <c r="K413" s="479">
        <v>151526.87450000001</v>
      </c>
      <c r="L413" s="479">
        <v>242443.00279999999</v>
      </c>
      <c r="M413" s="479">
        <v>202035.83259999999</v>
      </c>
      <c r="N413" s="479">
        <v>323257.337</v>
      </c>
      <c r="O413" s="479">
        <v>252544.79070000001</v>
      </c>
      <c r="P413" s="479">
        <v>404071.67119999998</v>
      </c>
      <c r="Q413" s="479">
        <v>286217.42950000003</v>
      </c>
      <c r="R413" s="479">
        <v>457947.89399999997</v>
      </c>
      <c r="S413" s="479">
        <v>319890.06829999998</v>
      </c>
      <c r="T413" s="479">
        <v>511824.11690000002</v>
      </c>
    </row>
    <row r="414" spans="1:20">
      <c r="A414" s="478">
        <v>3</v>
      </c>
      <c r="B414" s="478" t="s">
        <v>1006</v>
      </c>
      <c r="C414" s="478"/>
      <c r="D414" s="478" t="s">
        <v>600</v>
      </c>
      <c r="E414" s="478" t="s">
        <v>831</v>
      </c>
      <c r="F414" s="478" t="s">
        <v>617</v>
      </c>
      <c r="G414" s="479">
        <v>97207.991800000003</v>
      </c>
      <c r="H414" s="479">
        <v>170113.98560000001</v>
      </c>
      <c r="I414" s="479">
        <v>125962.95140000001</v>
      </c>
      <c r="J414" s="479">
        <v>220435.1649</v>
      </c>
      <c r="K414" s="479">
        <v>150843.85019999999</v>
      </c>
      <c r="L414" s="479">
        <v>263976.73800000001</v>
      </c>
      <c r="M414" s="479">
        <v>180048.94649999999</v>
      </c>
      <c r="N414" s="479">
        <v>315085.65649999998</v>
      </c>
      <c r="O414" s="479">
        <v>212343.30549999999</v>
      </c>
      <c r="P414" s="479">
        <v>371600.78460000001</v>
      </c>
      <c r="Q414" s="479">
        <v>232878.372</v>
      </c>
      <c r="R414" s="479">
        <v>407537.15090000001</v>
      </c>
      <c r="S414" s="479">
        <v>252241.71539999999</v>
      </c>
      <c r="T414" s="479">
        <v>441423.00189999997</v>
      </c>
    </row>
    <row r="415" spans="1:20">
      <c r="A415" s="478">
        <v>3</v>
      </c>
      <c r="B415" s="478" t="s">
        <v>1006</v>
      </c>
      <c r="C415" s="478"/>
      <c r="D415" s="478" t="s">
        <v>600</v>
      </c>
      <c r="E415" s="478" t="s">
        <v>831</v>
      </c>
      <c r="F415" s="478" t="s">
        <v>667</v>
      </c>
      <c r="G415" s="479">
        <v>82690.123699999996</v>
      </c>
      <c r="H415" s="479">
        <v>144707.71660000001</v>
      </c>
      <c r="I415" s="479">
        <v>108262.0578</v>
      </c>
      <c r="J415" s="479">
        <v>189458.6012</v>
      </c>
      <c r="K415" s="479">
        <v>131459.42929999999</v>
      </c>
      <c r="L415" s="479">
        <v>230054.00140000001</v>
      </c>
      <c r="M415" s="479">
        <v>160953.93919999999</v>
      </c>
      <c r="N415" s="479">
        <v>281669.39370000002</v>
      </c>
      <c r="O415" s="479">
        <v>191010.84779999999</v>
      </c>
      <c r="P415" s="479">
        <v>334268.98369999998</v>
      </c>
      <c r="Q415" s="479">
        <v>210502.03279999999</v>
      </c>
      <c r="R415" s="479">
        <v>368378.5575</v>
      </c>
      <c r="S415" s="479">
        <v>228652.4081</v>
      </c>
      <c r="T415" s="479">
        <v>400141.71429999999</v>
      </c>
    </row>
    <row r="416" spans="1:20">
      <c r="A416" s="478">
        <v>3</v>
      </c>
      <c r="B416" s="478" t="s">
        <v>1006</v>
      </c>
      <c r="C416" s="478"/>
      <c r="D416" s="478" t="s">
        <v>600</v>
      </c>
      <c r="E416" s="478" t="s">
        <v>831</v>
      </c>
      <c r="F416" s="478" t="s">
        <v>714</v>
      </c>
      <c r="G416" s="479">
        <v>73315.014599999995</v>
      </c>
      <c r="H416" s="479">
        <v>128301.27559999999</v>
      </c>
      <c r="I416" s="479">
        <v>99649.888699999996</v>
      </c>
      <c r="J416" s="479">
        <v>174387.30530000001</v>
      </c>
      <c r="K416" s="479">
        <v>125884.62149999999</v>
      </c>
      <c r="L416" s="479">
        <v>220298.08780000001</v>
      </c>
      <c r="M416" s="479">
        <v>165581.18590000001</v>
      </c>
      <c r="N416" s="479">
        <v>289767.07539999997</v>
      </c>
      <c r="O416" s="479">
        <v>204853.0673</v>
      </c>
      <c r="P416" s="479">
        <v>358492.8677</v>
      </c>
      <c r="Q416" s="479">
        <v>230562.45139999999</v>
      </c>
      <c r="R416" s="479">
        <v>403484.29009999998</v>
      </c>
      <c r="S416" s="479">
        <v>255894.33960000001</v>
      </c>
      <c r="T416" s="479">
        <v>447815.0944</v>
      </c>
    </row>
    <row r="417" spans="1:20">
      <c r="A417" s="478">
        <v>3</v>
      </c>
      <c r="B417" s="478" t="s">
        <v>1006</v>
      </c>
      <c r="C417" s="478"/>
      <c r="D417" s="478" t="s">
        <v>600</v>
      </c>
      <c r="E417" s="478" t="s">
        <v>831</v>
      </c>
      <c r="F417" s="478" t="s">
        <v>521</v>
      </c>
      <c r="G417" s="479">
        <v>82815.8943</v>
      </c>
      <c r="H417" s="479">
        <v>132505.43280000001</v>
      </c>
      <c r="I417" s="479">
        <v>115942.25199999999</v>
      </c>
      <c r="J417" s="479">
        <v>185507.6059</v>
      </c>
      <c r="K417" s="479">
        <v>149068.6096</v>
      </c>
      <c r="L417" s="479">
        <v>238509.77910000001</v>
      </c>
      <c r="M417" s="479">
        <v>198758.14619999999</v>
      </c>
      <c r="N417" s="479">
        <v>318013.03869999998</v>
      </c>
      <c r="O417" s="479">
        <v>248447.68280000001</v>
      </c>
      <c r="P417" s="479">
        <v>397516.29830000002</v>
      </c>
      <c r="Q417" s="479">
        <v>281574.0404</v>
      </c>
      <c r="R417" s="479">
        <v>450518.47139999998</v>
      </c>
      <c r="S417" s="479">
        <v>314700.3982</v>
      </c>
      <c r="T417" s="479">
        <v>503520.6446</v>
      </c>
    </row>
    <row r="418" spans="1:20">
      <c r="A418" s="478">
        <v>3</v>
      </c>
      <c r="B418" s="478" t="s">
        <v>1006</v>
      </c>
      <c r="C418" s="478"/>
      <c r="D418" s="478" t="s">
        <v>600</v>
      </c>
      <c r="E418" s="478" t="s">
        <v>866</v>
      </c>
      <c r="F418" s="478" t="s">
        <v>617</v>
      </c>
      <c r="G418" s="479">
        <v>98247.173500000004</v>
      </c>
      <c r="H418" s="479">
        <v>171932.55360000001</v>
      </c>
      <c r="I418" s="479">
        <v>127247.01609999999</v>
      </c>
      <c r="J418" s="479">
        <v>222682.27830000001</v>
      </c>
      <c r="K418" s="479">
        <v>152338.98749999999</v>
      </c>
      <c r="L418" s="479">
        <v>266593.22820000001</v>
      </c>
      <c r="M418" s="479">
        <v>181769.019</v>
      </c>
      <c r="N418" s="479">
        <v>318095.78330000001</v>
      </c>
      <c r="O418" s="479">
        <v>214311.13510000001</v>
      </c>
      <c r="P418" s="479">
        <v>375044.4865</v>
      </c>
      <c r="Q418" s="479">
        <v>235004.1574</v>
      </c>
      <c r="R418" s="479">
        <v>411257.27559999999</v>
      </c>
      <c r="S418" s="479">
        <v>254492.21720000001</v>
      </c>
      <c r="T418" s="479">
        <v>445361.38010000001</v>
      </c>
    </row>
    <row r="419" spans="1:20">
      <c r="A419" s="478">
        <v>3</v>
      </c>
      <c r="B419" s="478" t="s">
        <v>1006</v>
      </c>
      <c r="C419" s="478"/>
      <c r="D419" s="478" t="s">
        <v>600</v>
      </c>
      <c r="E419" s="478" t="s">
        <v>866</v>
      </c>
      <c r="F419" s="478" t="s">
        <v>667</v>
      </c>
      <c r="G419" s="479">
        <v>83864.987999999998</v>
      </c>
      <c r="H419" s="479">
        <v>146763.72899999999</v>
      </c>
      <c r="I419" s="479">
        <v>109711.5533</v>
      </c>
      <c r="J419" s="479">
        <v>191995.21840000001</v>
      </c>
      <c r="K419" s="479">
        <v>133135.73139999999</v>
      </c>
      <c r="L419" s="479">
        <v>232987.53</v>
      </c>
      <c r="M419" s="479">
        <v>162852.47159999999</v>
      </c>
      <c r="N419" s="479">
        <v>284991.82549999998</v>
      </c>
      <c r="O419" s="479">
        <v>193178.0484</v>
      </c>
      <c r="P419" s="479">
        <v>338061.58470000001</v>
      </c>
      <c r="Q419" s="479">
        <v>212836.94529999999</v>
      </c>
      <c r="R419" s="479">
        <v>372464.65429999999</v>
      </c>
      <c r="S419" s="479">
        <v>231123.3732</v>
      </c>
      <c r="T419" s="479">
        <v>404465.9032</v>
      </c>
    </row>
    <row r="420" spans="1:20">
      <c r="A420" s="478">
        <v>3</v>
      </c>
      <c r="B420" s="478" t="s">
        <v>1006</v>
      </c>
      <c r="C420" s="478"/>
      <c r="D420" s="478" t="s">
        <v>600</v>
      </c>
      <c r="E420" s="478" t="s">
        <v>866</v>
      </c>
      <c r="F420" s="478" t="s">
        <v>714</v>
      </c>
      <c r="G420" s="479">
        <v>74559.569699999993</v>
      </c>
      <c r="H420" s="479">
        <v>130479.24679999999</v>
      </c>
      <c r="I420" s="479">
        <v>101420.2205</v>
      </c>
      <c r="J420" s="479">
        <v>177485.386</v>
      </c>
      <c r="K420" s="479">
        <v>128181.66620000001</v>
      </c>
      <c r="L420" s="479">
        <v>224317.91570000001</v>
      </c>
      <c r="M420" s="479">
        <v>168665.0802</v>
      </c>
      <c r="N420" s="479">
        <v>295163.89039999997</v>
      </c>
      <c r="O420" s="479">
        <v>208727.78039999999</v>
      </c>
      <c r="P420" s="479">
        <v>365273.61560000002</v>
      </c>
      <c r="Q420" s="479">
        <v>234968.78709999999</v>
      </c>
      <c r="R420" s="479">
        <v>411195.3775</v>
      </c>
      <c r="S420" s="479">
        <v>260835.8259</v>
      </c>
      <c r="T420" s="479">
        <v>456462.69530000002</v>
      </c>
    </row>
    <row r="421" spans="1:20">
      <c r="A421" s="478">
        <v>3</v>
      </c>
      <c r="B421" s="478" t="s">
        <v>1006</v>
      </c>
      <c r="C421" s="478"/>
      <c r="D421" s="478" t="s">
        <v>600</v>
      </c>
      <c r="E421" s="478" t="s">
        <v>866</v>
      </c>
      <c r="F421" s="478" t="s">
        <v>521</v>
      </c>
      <c r="G421" s="479">
        <v>83716.759900000005</v>
      </c>
      <c r="H421" s="479">
        <v>133946.81779999999</v>
      </c>
      <c r="I421" s="479">
        <v>117203.4638</v>
      </c>
      <c r="J421" s="479">
        <v>187525.54500000001</v>
      </c>
      <c r="K421" s="479">
        <v>150690.1678</v>
      </c>
      <c r="L421" s="479">
        <v>241104.2721</v>
      </c>
      <c r="M421" s="479">
        <v>200920.22380000001</v>
      </c>
      <c r="N421" s="479">
        <v>321472.3627</v>
      </c>
      <c r="O421" s="479">
        <v>251150.27970000001</v>
      </c>
      <c r="P421" s="479">
        <v>401840.4534</v>
      </c>
      <c r="Q421" s="479">
        <v>284636.98359999998</v>
      </c>
      <c r="R421" s="479">
        <v>455419.18050000002</v>
      </c>
      <c r="S421" s="479">
        <v>318123.6875</v>
      </c>
      <c r="T421" s="479">
        <v>508997.90769999998</v>
      </c>
    </row>
    <row r="422" spans="1:20">
      <c r="A422" s="478">
        <v>3</v>
      </c>
      <c r="B422" s="478" t="s">
        <v>1006</v>
      </c>
      <c r="C422" s="478"/>
      <c r="D422" s="478" t="s">
        <v>600</v>
      </c>
      <c r="E422" s="478" t="s">
        <v>896</v>
      </c>
      <c r="F422" s="478" t="s">
        <v>617</v>
      </c>
      <c r="G422" s="479">
        <v>116938.7819</v>
      </c>
      <c r="H422" s="479">
        <v>204642.86850000001</v>
      </c>
      <c r="I422" s="479">
        <v>151538.49230000001</v>
      </c>
      <c r="J422" s="479">
        <v>265192.3616</v>
      </c>
      <c r="K422" s="479">
        <v>181476.8057</v>
      </c>
      <c r="L422" s="479">
        <v>317584.40999999997</v>
      </c>
      <c r="M422" s="479">
        <v>216621.27239999999</v>
      </c>
      <c r="N422" s="479">
        <v>379087.2267</v>
      </c>
      <c r="O422" s="479">
        <v>255483.38519999999</v>
      </c>
      <c r="P422" s="479">
        <v>447095.924</v>
      </c>
      <c r="Q422" s="479">
        <v>280194.64559999999</v>
      </c>
      <c r="R422" s="479">
        <v>490340.62969999999</v>
      </c>
      <c r="S422" s="479">
        <v>303499.07370000001</v>
      </c>
      <c r="T422" s="479">
        <v>531123.37910000002</v>
      </c>
    </row>
    <row r="423" spans="1:20">
      <c r="A423" s="478">
        <v>3</v>
      </c>
      <c r="B423" s="478" t="s">
        <v>1006</v>
      </c>
      <c r="C423" s="478"/>
      <c r="D423" s="478" t="s">
        <v>600</v>
      </c>
      <c r="E423" s="478" t="s">
        <v>896</v>
      </c>
      <c r="F423" s="478" t="s">
        <v>667</v>
      </c>
      <c r="G423" s="479">
        <v>99435.933099999995</v>
      </c>
      <c r="H423" s="479">
        <v>174012.883</v>
      </c>
      <c r="I423" s="479">
        <v>130198.1645</v>
      </c>
      <c r="J423" s="479">
        <v>227846.78779999999</v>
      </c>
      <c r="K423" s="479">
        <v>158106.80480000001</v>
      </c>
      <c r="L423" s="479">
        <v>276686.90830000001</v>
      </c>
      <c r="M423" s="479">
        <v>193600.1906</v>
      </c>
      <c r="N423" s="479">
        <v>338800.33350000001</v>
      </c>
      <c r="O423" s="479">
        <v>229764.8167</v>
      </c>
      <c r="P423" s="479">
        <v>402088.42920000001</v>
      </c>
      <c r="Q423" s="479">
        <v>253217.56589999999</v>
      </c>
      <c r="R423" s="479">
        <v>443130.74040000001</v>
      </c>
      <c r="S423" s="479">
        <v>275059.63089999999</v>
      </c>
      <c r="T423" s="479">
        <v>481354.35399999999</v>
      </c>
    </row>
    <row r="424" spans="1:20">
      <c r="A424" s="478">
        <v>3</v>
      </c>
      <c r="B424" s="478" t="s">
        <v>1006</v>
      </c>
      <c r="C424" s="478"/>
      <c r="D424" s="478" t="s">
        <v>600</v>
      </c>
      <c r="E424" s="478" t="s">
        <v>896</v>
      </c>
      <c r="F424" s="478" t="s">
        <v>714</v>
      </c>
      <c r="G424" s="479">
        <v>88135.587799999994</v>
      </c>
      <c r="H424" s="479">
        <v>154237.27859999999</v>
      </c>
      <c r="I424" s="479">
        <v>119783.6924</v>
      </c>
      <c r="J424" s="479">
        <v>209621.46170000001</v>
      </c>
      <c r="K424" s="479">
        <v>151311.06589999999</v>
      </c>
      <c r="L424" s="479">
        <v>264794.36540000001</v>
      </c>
      <c r="M424" s="479">
        <v>199017.41589999999</v>
      </c>
      <c r="N424" s="479">
        <v>348280.4779</v>
      </c>
      <c r="O424" s="479">
        <v>246211.76500000001</v>
      </c>
      <c r="P424" s="479">
        <v>430870.58870000002</v>
      </c>
      <c r="Q424" s="479">
        <v>277105.77429999999</v>
      </c>
      <c r="R424" s="479">
        <v>484935.10509999999</v>
      </c>
      <c r="S424" s="479">
        <v>307544.67170000001</v>
      </c>
      <c r="T424" s="479">
        <v>538203.17539999995</v>
      </c>
    </row>
    <row r="425" spans="1:20">
      <c r="A425" s="478">
        <v>3</v>
      </c>
      <c r="B425" s="478" t="s">
        <v>1006</v>
      </c>
      <c r="C425" s="478"/>
      <c r="D425" s="478" t="s">
        <v>600</v>
      </c>
      <c r="E425" s="478" t="s">
        <v>896</v>
      </c>
      <c r="F425" s="478" t="s">
        <v>521</v>
      </c>
      <c r="G425" s="479">
        <v>99623.407099999997</v>
      </c>
      <c r="H425" s="479">
        <v>159397.45379999999</v>
      </c>
      <c r="I425" s="479">
        <v>139472.76999999999</v>
      </c>
      <c r="J425" s="479">
        <v>223156.43530000001</v>
      </c>
      <c r="K425" s="479">
        <v>179322.13279999999</v>
      </c>
      <c r="L425" s="479">
        <v>286915.41680000001</v>
      </c>
      <c r="M425" s="479">
        <v>239096.1771</v>
      </c>
      <c r="N425" s="479">
        <v>382553.88919999998</v>
      </c>
      <c r="O425" s="479">
        <v>298870.22139999998</v>
      </c>
      <c r="P425" s="479">
        <v>478192.36139999999</v>
      </c>
      <c r="Q425" s="479">
        <v>338719.58429999999</v>
      </c>
      <c r="R425" s="479">
        <v>541951.34290000005</v>
      </c>
      <c r="S425" s="479">
        <v>378568.94709999999</v>
      </c>
      <c r="T425" s="479">
        <v>605710.32440000004</v>
      </c>
    </row>
    <row r="426" spans="1:20">
      <c r="A426" s="478">
        <v>3</v>
      </c>
      <c r="B426" s="478" t="s">
        <v>1006</v>
      </c>
      <c r="C426" s="478"/>
      <c r="D426" s="478" t="s">
        <v>600</v>
      </c>
      <c r="E426" s="478" t="s">
        <v>919</v>
      </c>
      <c r="F426" s="478" t="s">
        <v>617</v>
      </c>
      <c r="G426" s="479">
        <v>122973.33319999999</v>
      </c>
      <c r="H426" s="479">
        <v>215203.33309999999</v>
      </c>
      <c r="I426" s="479">
        <v>159222.74129999999</v>
      </c>
      <c r="J426" s="479">
        <v>278639.79739999998</v>
      </c>
      <c r="K426" s="479">
        <v>190586.72210000001</v>
      </c>
      <c r="L426" s="479">
        <v>333526.76370000001</v>
      </c>
      <c r="M426" s="479">
        <v>227355.21419999999</v>
      </c>
      <c r="N426" s="479">
        <v>397871.62479999999</v>
      </c>
      <c r="O426" s="479">
        <v>268011.03570000001</v>
      </c>
      <c r="P426" s="479">
        <v>469019.3125</v>
      </c>
      <c r="Q426" s="479">
        <v>293863.76130000001</v>
      </c>
      <c r="R426" s="479">
        <v>514261.58230000001</v>
      </c>
      <c r="S426" s="479">
        <v>318192.06180000002</v>
      </c>
      <c r="T426" s="479">
        <v>556836.10829999996</v>
      </c>
    </row>
    <row r="427" spans="1:20">
      <c r="A427" s="478">
        <v>3</v>
      </c>
      <c r="B427" s="478" t="s">
        <v>1006</v>
      </c>
      <c r="C427" s="478"/>
      <c r="D427" s="478" t="s">
        <v>600</v>
      </c>
      <c r="E427" s="478" t="s">
        <v>919</v>
      </c>
      <c r="F427" s="478" t="s">
        <v>667</v>
      </c>
      <c r="G427" s="479">
        <v>105199.1226</v>
      </c>
      <c r="H427" s="479">
        <v>184098.46460000001</v>
      </c>
      <c r="I427" s="479">
        <v>137551.55600000001</v>
      </c>
      <c r="J427" s="479">
        <v>240715.22289999999</v>
      </c>
      <c r="K427" s="479">
        <v>166854.3959</v>
      </c>
      <c r="L427" s="479">
        <v>291995.19280000002</v>
      </c>
      <c r="M427" s="479">
        <v>203977.21669999999</v>
      </c>
      <c r="N427" s="479">
        <v>356960.12920000002</v>
      </c>
      <c r="O427" s="479">
        <v>241893.73009999999</v>
      </c>
      <c r="P427" s="479">
        <v>423314.02779999998</v>
      </c>
      <c r="Q427" s="479">
        <v>266468.43280000001</v>
      </c>
      <c r="R427" s="479">
        <v>466319.7574</v>
      </c>
      <c r="S427" s="479">
        <v>289311.69770000002</v>
      </c>
      <c r="T427" s="479">
        <v>506295.47110000002</v>
      </c>
    </row>
    <row r="428" spans="1:20">
      <c r="A428" s="478">
        <v>3</v>
      </c>
      <c r="B428" s="478" t="s">
        <v>1006</v>
      </c>
      <c r="C428" s="478"/>
      <c r="D428" s="478" t="s">
        <v>600</v>
      </c>
      <c r="E428" s="478" t="s">
        <v>919</v>
      </c>
      <c r="F428" s="478" t="s">
        <v>714</v>
      </c>
      <c r="G428" s="479">
        <v>93684.719599999997</v>
      </c>
      <c r="H428" s="479">
        <v>163948.25940000001</v>
      </c>
      <c r="I428" s="479">
        <v>127496.5681</v>
      </c>
      <c r="J428" s="479">
        <v>223118.99419999999</v>
      </c>
      <c r="K428" s="479">
        <v>161185.81359999999</v>
      </c>
      <c r="L428" s="479">
        <v>282075.17389999999</v>
      </c>
      <c r="M428" s="479">
        <v>212141.41020000001</v>
      </c>
      <c r="N428" s="479">
        <v>371247.46789999999</v>
      </c>
      <c r="O428" s="479">
        <v>262577.06780000002</v>
      </c>
      <c r="P428" s="479">
        <v>459509.8688</v>
      </c>
      <c r="Q428" s="479">
        <v>295623.12959999999</v>
      </c>
      <c r="R428" s="479">
        <v>517340.4768</v>
      </c>
      <c r="S428" s="479">
        <v>328207.0233</v>
      </c>
      <c r="T428" s="479">
        <v>574362.29090000002</v>
      </c>
    </row>
    <row r="429" spans="1:20">
      <c r="A429" s="478">
        <v>3</v>
      </c>
      <c r="B429" s="478" t="s">
        <v>1006</v>
      </c>
      <c r="C429" s="478"/>
      <c r="D429" s="478" t="s">
        <v>600</v>
      </c>
      <c r="E429" s="478" t="s">
        <v>919</v>
      </c>
      <c r="F429" s="478" t="s">
        <v>521</v>
      </c>
      <c r="G429" s="479">
        <v>104798.16499999999</v>
      </c>
      <c r="H429" s="479">
        <v>167677.06640000001</v>
      </c>
      <c r="I429" s="479">
        <v>146717.43090000001</v>
      </c>
      <c r="J429" s="479">
        <v>234747.89290000001</v>
      </c>
      <c r="K429" s="479">
        <v>188636.69690000001</v>
      </c>
      <c r="L429" s="479">
        <v>301818.7194</v>
      </c>
      <c r="M429" s="479">
        <v>251515.59580000001</v>
      </c>
      <c r="N429" s="479">
        <v>402424.95929999999</v>
      </c>
      <c r="O429" s="479">
        <v>314394.49479999999</v>
      </c>
      <c r="P429" s="479">
        <v>503031.19900000002</v>
      </c>
      <c r="Q429" s="479">
        <v>356313.76069999998</v>
      </c>
      <c r="R429" s="479">
        <v>570102.02549999999</v>
      </c>
      <c r="S429" s="479">
        <v>398233.02659999998</v>
      </c>
      <c r="T429" s="479">
        <v>637172.85210000002</v>
      </c>
    </row>
    <row r="430" spans="1:20">
      <c r="A430" s="478">
        <v>3</v>
      </c>
      <c r="B430" s="478" t="s">
        <v>1006</v>
      </c>
      <c r="C430" s="478"/>
      <c r="D430" s="478" t="s">
        <v>600</v>
      </c>
      <c r="E430" s="478" t="s">
        <v>937</v>
      </c>
      <c r="F430" s="478" t="s">
        <v>617</v>
      </c>
      <c r="G430" s="479">
        <v>105195.5707</v>
      </c>
      <c r="H430" s="479">
        <v>184092.2487</v>
      </c>
      <c r="I430" s="479">
        <v>136202.74350000001</v>
      </c>
      <c r="J430" s="479">
        <v>238354.80110000001</v>
      </c>
      <c r="K430" s="479">
        <v>163030.97500000001</v>
      </c>
      <c r="L430" s="479">
        <v>285304.20620000002</v>
      </c>
      <c r="M430" s="479">
        <v>194481.4754</v>
      </c>
      <c r="N430" s="479">
        <v>340342.58199999999</v>
      </c>
      <c r="O430" s="479">
        <v>229257.03539999999</v>
      </c>
      <c r="P430" s="479">
        <v>401199.81209999998</v>
      </c>
      <c r="Q430" s="479">
        <v>251370.55979999999</v>
      </c>
      <c r="R430" s="479">
        <v>439898.47960000002</v>
      </c>
      <c r="S430" s="479">
        <v>272179.44150000002</v>
      </c>
      <c r="T430" s="479">
        <v>476314.02260000003</v>
      </c>
    </row>
    <row r="431" spans="1:20">
      <c r="A431" s="478">
        <v>3</v>
      </c>
      <c r="B431" s="478" t="s">
        <v>1006</v>
      </c>
      <c r="C431" s="478"/>
      <c r="D431" s="478" t="s">
        <v>600</v>
      </c>
      <c r="E431" s="478" t="s">
        <v>937</v>
      </c>
      <c r="F431" s="478" t="s">
        <v>667</v>
      </c>
      <c r="G431" s="479">
        <v>89999.298299999995</v>
      </c>
      <c r="H431" s="479">
        <v>157498.7721</v>
      </c>
      <c r="I431" s="479">
        <v>117674.70630000001</v>
      </c>
      <c r="J431" s="479">
        <v>205930.736</v>
      </c>
      <c r="K431" s="479">
        <v>142740.7409</v>
      </c>
      <c r="L431" s="479">
        <v>249796.2965</v>
      </c>
      <c r="M431" s="479">
        <v>174494.179</v>
      </c>
      <c r="N431" s="479">
        <v>305364.81319999998</v>
      </c>
      <c r="O431" s="479">
        <v>206927.73499999999</v>
      </c>
      <c r="P431" s="479">
        <v>362123.53619999997</v>
      </c>
      <c r="Q431" s="479">
        <v>227948.59839999999</v>
      </c>
      <c r="R431" s="479">
        <v>398910.04719999997</v>
      </c>
      <c r="S431" s="479">
        <v>247487.83129999999</v>
      </c>
      <c r="T431" s="479">
        <v>433103.70480000001</v>
      </c>
    </row>
    <row r="432" spans="1:20">
      <c r="A432" s="478">
        <v>3</v>
      </c>
      <c r="B432" s="478" t="s">
        <v>1006</v>
      </c>
      <c r="C432" s="478"/>
      <c r="D432" s="478" t="s">
        <v>600</v>
      </c>
      <c r="E432" s="478" t="s">
        <v>937</v>
      </c>
      <c r="F432" s="478" t="s">
        <v>714</v>
      </c>
      <c r="G432" s="479">
        <v>80154.388399999996</v>
      </c>
      <c r="H432" s="479">
        <v>140270.17970000001</v>
      </c>
      <c r="I432" s="479">
        <v>109085.23970000001</v>
      </c>
      <c r="J432" s="479">
        <v>190899.16940000001</v>
      </c>
      <c r="K432" s="479">
        <v>137911.27009999999</v>
      </c>
      <c r="L432" s="479">
        <v>241344.72270000001</v>
      </c>
      <c r="M432" s="479">
        <v>181510.8774</v>
      </c>
      <c r="N432" s="479">
        <v>317644.0355</v>
      </c>
      <c r="O432" s="479">
        <v>224665.95670000001</v>
      </c>
      <c r="P432" s="479">
        <v>393165.42420000001</v>
      </c>
      <c r="Q432" s="479">
        <v>252942.08960000001</v>
      </c>
      <c r="R432" s="479">
        <v>442648.6568</v>
      </c>
      <c r="S432" s="479">
        <v>280823.08639999997</v>
      </c>
      <c r="T432" s="479">
        <v>491440.40120000002</v>
      </c>
    </row>
    <row r="433" spans="1:20">
      <c r="A433" s="478">
        <v>3</v>
      </c>
      <c r="B433" s="478" t="s">
        <v>1006</v>
      </c>
      <c r="C433" s="478"/>
      <c r="D433" s="478" t="s">
        <v>600</v>
      </c>
      <c r="E433" s="478" t="s">
        <v>937</v>
      </c>
      <c r="F433" s="478" t="s">
        <v>521</v>
      </c>
      <c r="G433" s="479">
        <v>89648.361999999994</v>
      </c>
      <c r="H433" s="479">
        <v>143437.38140000001</v>
      </c>
      <c r="I433" s="479">
        <v>125507.7069</v>
      </c>
      <c r="J433" s="479">
        <v>200812.334</v>
      </c>
      <c r="K433" s="479">
        <v>161367.05170000001</v>
      </c>
      <c r="L433" s="479">
        <v>258187.28649999999</v>
      </c>
      <c r="M433" s="479">
        <v>215156.06890000001</v>
      </c>
      <c r="N433" s="479">
        <v>344249.71539999999</v>
      </c>
      <c r="O433" s="479">
        <v>268945.08610000001</v>
      </c>
      <c r="P433" s="479">
        <v>430312.14419999998</v>
      </c>
      <c r="Q433" s="479">
        <v>304804.43089999998</v>
      </c>
      <c r="R433" s="479">
        <v>487687.09669999999</v>
      </c>
      <c r="S433" s="479">
        <v>340663.7757</v>
      </c>
      <c r="T433" s="479">
        <v>545062.04929999996</v>
      </c>
    </row>
    <row r="434" spans="1:20">
      <c r="A434" s="478">
        <v>3</v>
      </c>
      <c r="B434" s="478" t="s">
        <v>1006</v>
      </c>
      <c r="C434" s="478"/>
      <c r="D434" s="478" t="s">
        <v>600</v>
      </c>
      <c r="E434" s="478" t="s">
        <v>949</v>
      </c>
      <c r="F434" s="478" t="s">
        <v>617</v>
      </c>
      <c r="G434" s="479">
        <v>102635.21060000001</v>
      </c>
      <c r="H434" s="479">
        <v>179611.61859999999</v>
      </c>
      <c r="I434" s="479">
        <v>132996.3486</v>
      </c>
      <c r="J434" s="479">
        <v>232743.61009999999</v>
      </c>
      <c r="K434" s="479">
        <v>159267.04089999999</v>
      </c>
      <c r="L434" s="479">
        <v>278717.32150000002</v>
      </c>
      <c r="M434" s="479">
        <v>190103.74840000001</v>
      </c>
      <c r="N434" s="479">
        <v>332681.55969999998</v>
      </c>
      <c r="O434" s="479">
        <v>224202.3193</v>
      </c>
      <c r="P434" s="479">
        <v>392354.05859999999</v>
      </c>
      <c r="Q434" s="479">
        <v>245884.62779999999</v>
      </c>
      <c r="R434" s="479">
        <v>430298.09850000002</v>
      </c>
      <c r="S434" s="479">
        <v>266330.04670000001</v>
      </c>
      <c r="T434" s="479">
        <v>466077.58189999999</v>
      </c>
    </row>
    <row r="435" spans="1:20">
      <c r="A435" s="478">
        <v>3</v>
      </c>
      <c r="B435" s="478" t="s">
        <v>1006</v>
      </c>
      <c r="C435" s="478"/>
      <c r="D435" s="478" t="s">
        <v>600</v>
      </c>
      <c r="E435" s="478" t="s">
        <v>949</v>
      </c>
      <c r="F435" s="478" t="s">
        <v>667</v>
      </c>
      <c r="G435" s="479">
        <v>87303.257400000002</v>
      </c>
      <c r="H435" s="479">
        <v>152780.70050000001</v>
      </c>
      <c r="I435" s="479">
        <v>114302.8826</v>
      </c>
      <c r="J435" s="479">
        <v>200030.04459999999</v>
      </c>
      <c r="K435" s="479">
        <v>138795.64420000001</v>
      </c>
      <c r="L435" s="479">
        <v>242892.37729999999</v>
      </c>
      <c r="M435" s="479">
        <v>169937.99410000001</v>
      </c>
      <c r="N435" s="479">
        <v>297391.48959999997</v>
      </c>
      <c r="O435" s="479">
        <v>201673.6502</v>
      </c>
      <c r="P435" s="479">
        <v>352928.88770000002</v>
      </c>
      <c r="Q435" s="479">
        <v>222253.54199999999</v>
      </c>
      <c r="R435" s="479">
        <v>388943.69839999999</v>
      </c>
      <c r="S435" s="479">
        <v>241417.976</v>
      </c>
      <c r="T435" s="479">
        <v>422481.45799999998</v>
      </c>
    </row>
    <row r="436" spans="1:20">
      <c r="A436" s="478">
        <v>3</v>
      </c>
      <c r="B436" s="478" t="s">
        <v>1006</v>
      </c>
      <c r="C436" s="478"/>
      <c r="D436" s="478" t="s">
        <v>600</v>
      </c>
      <c r="E436" s="478" t="s">
        <v>949</v>
      </c>
      <c r="F436" s="478" t="s">
        <v>714</v>
      </c>
      <c r="G436" s="479">
        <v>77402.659799999994</v>
      </c>
      <c r="H436" s="479">
        <v>135454.65470000001</v>
      </c>
      <c r="I436" s="479">
        <v>105204.8652</v>
      </c>
      <c r="J436" s="479">
        <v>184108.514</v>
      </c>
      <c r="K436" s="479">
        <v>132901.31390000001</v>
      </c>
      <c r="L436" s="479">
        <v>232577.29920000001</v>
      </c>
      <c r="M436" s="479">
        <v>174809.7677</v>
      </c>
      <c r="N436" s="479">
        <v>305917.09350000002</v>
      </c>
      <c r="O436" s="479">
        <v>216269.72459999999</v>
      </c>
      <c r="P436" s="479">
        <v>378472.01819999999</v>
      </c>
      <c r="Q436" s="479">
        <v>243411.36600000001</v>
      </c>
      <c r="R436" s="479">
        <v>425969.89039999997</v>
      </c>
      <c r="S436" s="479">
        <v>270154.3432</v>
      </c>
      <c r="T436" s="479">
        <v>472770.1005</v>
      </c>
    </row>
    <row r="437" spans="1:20">
      <c r="A437" s="478">
        <v>3</v>
      </c>
      <c r="B437" s="478" t="s">
        <v>1006</v>
      </c>
      <c r="C437" s="478"/>
      <c r="D437" s="478" t="s">
        <v>600</v>
      </c>
      <c r="E437" s="478" t="s">
        <v>949</v>
      </c>
      <c r="F437" s="478" t="s">
        <v>521</v>
      </c>
      <c r="G437" s="479">
        <v>87439.399000000005</v>
      </c>
      <c r="H437" s="479">
        <v>139903.0405</v>
      </c>
      <c r="I437" s="479">
        <v>122415.1586</v>
      </c>
      <c r="J437" s="479">
        <v>195864.2568</v>
      </c>
      <c r="K437" s="479">
        <v>157390.91819999999</v>
      </c>
      <c r="L437" s="479">
        <v>251825.47289999999</v>
      </c>
      <c r="M437" s="479">
        <v>209854.5577</v>
      </c>
      <c r="N437" s="479">
        <v>335767.29729999998</v>
      </c>
      <c r="O437" s="479">
        <v>262318.19699999999</v>
      </c>
      <c r="P437" s="479">
        <v>419709.1214</v>
      </c>
      <c r="Q437" s="479">
        <v>297293.95669999998</v>
      </c>
      <c r="R437" s="479">
        <v>475670.33769999997</v>
      </c>
      <c r="S437" s="479">
        <v>332269.71620000002</v>
      </c>
      <c r="T437" s="479">
        <v>531631.55390000006</v>
      </c>
    </row>
    <row r="438" spans="1:20">
      <c r="A438" s="478">
        <v>3</v>
      </c>
      <c r="B438" s="478" t="s">
        <v>1006</v>
      </c>
      <c r="C438" s="478"/>
      <c r="D438" s="478" t="s">
        <v>600</v>
      </c>
      <c r="E438" s="478" t="s">
        <v>961</v>
      </c>
      <c r="F438" s="478" t="s">
        <v>617</v>
      </c>
      <c r="G438" s="479">
        <v>98779.300499999998</v>
      </c>
      <c r="H438" s="479">
        <v>172863.77590000001</v>
      </c>
      <c r="I438" s="479">
        <v>127890.3106</v>
      </c>
      <c r="J438" s="479">
        <v>223808.0436</v>
      </c>
      <c r="K438" s="479">
        <v>153077.8671</v>
      </c>
      <c r="L438" s="479">
        <v>267886.26730000001</v>
      </c>
      <c r="M438" s="479">
        <v>182603.2162</v>
      </c>
      <c r="N438" s="479">
        <v>319555.62839999999</v>
      </c>
      <c r="O438" s="479">
        <v>215250.01430000001</v>
      </c>
      <c r="P438" s="479">
        <v>376687.52490000002</v>
      </c>
      <c r="Q438" s="479">
        <v>236009.90710000001</v>
      </c>
      <c r="R438" s="479">
        <v>413017.33730000001</v>
      </c>
      <c r="S438" s="479">
        <v>255543.1024</v>
      </c>
      <c r="T438" s="479">
        <v>447200.42910000001</v>
      </c>
    </row>
    <row r="439" spans="1:20">
      <c r="A439" s="478">
        <v>3</v>
      </c>
      <c r="B439" s="478" t="s">
        <v>1006</v>
      </c>
      <c r="C439" s="478"/>
      <c r="D439" s="478" t="s">
        <v>600</v>
      </c>
      <c r="E439" s="478" t="s">
        <v>961</v>
      </c>
      <c r="F439" s="478" t="s">
        <v>667</v>
      </c>
      <c r="G439" s="479">
        <v>84532.795800000007</v>
      </c>
      <c r="H439" s="479">
        <v>147932.3927</v>
      </c>
      <c r="I439" s="479">
        <v>110520.27650000001</v>
      </c>
      <c r="J439" s="479">
        <v>193410.48389999999</v>
      </c>
      <c r="K439" s="479">
        <v>134055.77359999999</v>
      </c>
      <c r="L439" s="479">
        <v>234597.60370000001</v>
      </c>
      <c r="M439" s="479">
        <v>163865.12669999999</v>
      </c>
      <c r="N439" s="479">
        <v>286763.97169999999</v>
      </c>
      <c r="O439" s="479">
        <v>194316.29610000001</v>
      </c>
      <c r="P439" s="479">
        <v>340053.51809999999</v>
      </c>
      <c r="Q439" s="479">
        <v>214051.81940000001</v>
      </c>
      <c r="R439" s="479">
        <v>374590.6839</v>
      </c>
      <c r="S439" s="479">
        <v>232394.71900000001</v>
      </c>
      <c r="T439" s="479">
        <v>406690.75819999998</v>
      </c>
    </row>
    <row r="440" spans="1:20">
      <c r="A440" s="478">
        <v>3</v>
      </c>
      <c r="B440" s="478" t="s">
        <v>1006</v>
      </c>
      <c r="C440" s="478"/>
      <c r="D440" s="478" t="s">
        <v>600</v>
      </c>
      <c r="E440" s="478" t="s">
        <v>961</v>
      </c>
      <c r="F440" s="478" t="s">
        <v>714</v>
      </c>
      <c r="G440" s="479">
        <v>75301.734599999996</v>
      </c>
      <c r="H440" s="479">
        <v>131778.0356</v>
      </c>
      <c r="I440" s="479">
        <v>102487.20600000001</v>
      </c>
      <c r="J440" s="479">
        <v>179352.61060000001</v>
      </c>
      <c r="K440" s="479">
        <v>129574.408</v>
      </c>
      <c r="L440" s="479">
        <v>226755.21400000001</v>
      </c>
      <c r="M440" s="479">
        <v>170543.23740000001</v>
      </c>
      <c r="N440" s="479">
        <v>298450.6654</v>
      </c>
      <c r="O440" s="479">
        <v>211095.32180000001</v>
      </c>
      <c r="P440" s="479">
        <v>369416.81319999998</v>
      </c>
      <c r="Q440" s="479">
        <v>237666.99479999999</v>
      </c>
      <c r="R440" s="479">
        <v>415917.24089999998</v>
      </c>
      <c r="S440" s="479">
        <v>263868.22769999999</v>
      </c>
      <c r="T440" s="479">
        <v>461769.39840000001</v>
      </c>
    </row>
    <row r="441" spans="1:20">
      <c r="A441" s="478">
        <v>3</v>
      </c>
      <c r="B441" s="478" t="s">
        <v>1006</v>
      </c>
      <c r="C441" s="478"/>
      <c r="D441" s="478" t="s">
        <v>600</v>
      </c>
      <c r="E441" s="478" t="s">
        <v>961</v>
      </c>
      <c r="F441" s="478" t="s">
        <v>521</v>
      </c>
      <c r="G441" s="479">
        <v>84181.596900000004</v>
      </c>
      <c r="H441" s="479">
        <v>134690.55710000001</v>
      </c>
      <c r="I441" s="479">
        <v>117854.2357</v>
      </c>
      <c r="J441" s="479">
        <v>188566.77989999999</v>
      </c>
      <c r="K441" s="479">
        <v>151526.87450000001</v>
      </c>
      <c r="L441" s="479">
        <v>242443.00279999999</v>
      </c>
      <c r="M441" s="479">
        <v>202035.83259999999</v>
      </c>
      <c r="N441" s="479">
        <v>323257.337</v>
      </c>
      <c r="O441" s="479">
        <v>252544.79070000001</v>
      </c>
      <c r="P441" s="479">
        <v>404071.67119999998</v>
      </c>
      <c r="Q441" s="479">
        <v>286217.42950000003</v>
      </c>
      <c r="R441" s="479">
        <v>457947.89399999997</v>
      </c>
      <c r="S441" s="479">
        <v>319890.06829999998</v>
      </c>
      <c r="T441" s="479">
        <v>511824.11690000002</v>
      </c>
    </row>
    <row r="442" spans="1:20">
      <c r="A442" s="478">
        <v>3</v>
      </c>
      <c r="B442" s="478" t="s">
        <v>1006</v>
      </c>
      <c r="C442" s="478"/>
      <c r="D442" s="478" t="s">
        <v>600</v>
      </c>
      <c r="E442" s="478" t="s">
        <v>971</v>
      </c>
      <c r="F442" s="478" t="s">
        <v>617</v>
      </c>
      <c r="G442" s="479">
        <v>96751.070399999997</v>
      </c>
      <c r="H442" s="479">
        <v>169314.37330000001</v>
      </c>
      <c r="I442" s="479">
        <v>125327.21400000001</v>
      </c>
      <c r="J442" s="479">
        <v>219322.62460000001</v>
      </c>
      <c r="K442" s="479">
        <v>150052.81700000001</v>
      </c>
      <c r="L442" s="479">
        <v>262592.42969999998</v>
      </c>
      <c r="M442" s="479">
        <v>179059.69159999999</v>
      </c>
      <c r="N442" s="479">
        <v>313354.46029999998</v>
      </c>
      <c r="O442" s="479">
        <v>211134.18309999999</v>
      </c>
      <c r="P442" s="479">
        <v>369484.82059999998</v>
      </c>
      <c r="Q442" s="479">
        <v>231529.73130000001</v>
      </c>
      <c r="R442" s="479">
        <v>405177.02980000002</v>
      </c>
      <c r="S442" s="479">
        <v>250744.6</v>
      </c>
      <c r="T442" s="479">
        <v>438803.05</v>
      </c>
    </row>
    <row r="443" spans="1:20">
      <c r="A443" s="478">
        <v>3</v>
      </c>
      <c r="B443" s="478" t="s">
        <v>1006</v>
      </c>
      <c r="C443" s="478"/>
      <c r="D443" s="478" t="s">
        <v>600</v>
      </c>
      <c r="E443" s="478" t="s">
        <v>971</v>
      </c>
      <c r="F443" s="478" t="s">
        <v>667</v>
      </c>
      <c r="G443" s="479">
        <v>82504.565799999997</v>
      </c>
      <c r="H443" s="479">
        <v>144382.9901</v>
      </c>
      <c r="I443" s="479">
        <v>107957.18</v>
      </c>
      <c r="J443" s="479">
        <v>188925.065</v>
      </c>
      <c r="K443" s="479">
        <v>131030.72349999999</v>
      </c>
      <c r="L443" s="479">
        <v>229303.766</v>
      </c>
      <c r="M443" s="479">
        <v>160321.60209999999</v>
      </c>
      <c r="N443" s="479">
        <v>280562.80369999999</v>
      </c>
      <c r="O443" s="479">
        <v>190200.46489999999</v>
      </c>
      <c r="P443" s="479">
        <v>332850.8137</v>
      </c>
      <c r="Q443" s="479">
        <v>209571.64369999999</v>
      </c>
      <c r="R443" s="479">
        <v>366750.37640000001</v>
      </c>
      <c r="S443" s="479">
        <v>227596.21660000001</v>
      </c>
      <c r="T443" s="479">
        <v>398293.37900000002</v>
      </c>
    </row>
    <row r="444" spans="1:20">
      <c r="A444" s="478">
        <v>3</v>
      </c>
      <c r="B444" s="478" t="s">
        <v>1006</v>
      </c>
      <c r="C444" s="478"/>
      <c r="D444" s="478" t="s">
        <v>600</v>
      </c>
      <c r="E444" s="478" t="s">
        <v>971</v>
      </c>
      <c r="F444" s="478" t="s">
        <v>714</v>
      </c>
      <c r="G444" s="479">
        <v>73292.174199999994</v>
      </c>
      <c r="H444" s="479">
        <v>128261.30469999999</v>
      </c>
      <c r="I444" s="479">
        <v>99673.821299999996</v>
      </c>
      <c r="J444" s="479">
        <v>174429.18729999999</v>
      </c>
      <c r="K444" s="479">
        <v>125957.19899999999</v>
      </c>
      <c r="L444" s="479">
        <v>220425.09830000001</v>
      </c>
      <c r="M444" s="479">
        <v>165720.29199999999</v>
      </c>
      <c r="N444" s="479">
        <v>290010.5111</v>
      </c>
      <c r="O444" s="479">
        <v>205066.64019999999</v>
      </c>
      <c r="P444" s="479">
        <v>358866.62030000001</v>
      </c>
      <c r="Q444" s="479">
        <v>230834.4889</v>
      </c>
      <c r="R444" s="479">
        <v>403960.35560000001</v>
      </c>
      <c r="S444" s="479">
        <v>256231.8976</v>
      </c>
      <c r="T444" s="479">
        <v>448405.82089999999</v>
      </c>
    </row>
    <row r="445" spans="1:20">
      <c r="A445" s="478">
        <v>3</v>
      </c>
      <c r="B445" s="478" t="s">
        <v>1006</v>
      </c>
      <c r="C445" s="478"/>
      <c r="D445" s="478" t="s">
        <v>600</v>
      </c>
      <c r="E445" s="478" t="s">
        <v>971</v>
      </c>
      <c r="F445" s="478" t="s">
        <v>521</v>
      </c>
      <c r="G445" s="479">
        <v>82437.473499999993</v>
      </c>
      <c r="H445" s="479">
        <v>131899.95970000001</v>
      </c>
      <c r="I445" s="479">
        <v>115412.463</v>
      </c>
      <c r="J445" s="479">
        <v>184659.94349999999</v>
      </c>
      <c r="K445" s="479">
        <v>148387.45240000001</v>
      </c>
      <c r="L445" s="479">
        <v>237419.92739999999</v>
      </c>
      <c r="M445" s="479">
        <v>197849.93650000001</v>
      </c>
      <c r="N445" s="479">
        <v>316559.9031</v>
      </c>
      <c r="O445" s="479">
        <v>247312.42060000001</v>
      </c>
      <c r="P445" s="479">
        <v>395699.87880000001</v>
      </c>
      <c r="Q445" s="479">
        <v>280287.40999999997</v>
      </c>
      <c r="R445" s="479">
        <v>448459.8627</v>
      </c>
      <c r="S445" s="479">
        <v>313262.3995</v>
      </c>
      <c r="T445" s="479">
        <v>501219.84659999999</v>
      </c>
    </row>
    <row r="446" spans="1:20">
      <c r="A446" s="478">
        <v>3</v>
      </c>
      <c r="B446" s="478" t="s">
        <v>1006</v>
      </c>
      <c r="C446" s="478"/>
      <c r="D446" s="478" t="s">
        <v>600</v>
      </c>
      <c r="E446" s="478" t="s">
        <v>977</v>
      </c>
      <c r="F446" s="478" t="s">
        <v>617</v>
      </c>
      <c r="G446" s="479">
        <v>95787.094299999997</v>
      </c>
      <c r="H446" s="479">
        <v>167627.41510000001</v>
      </c>
      <c r="I446" s="479">
        <v>124050.7064</v>
      </c>
      <c r="J446" s="479">
        <v>217088.73629999999</v>
      </c>
      <c r="K446" s="479">
        <v>148505.5258</v>
      </c>
      <c r="L446" s="479">
        <v>259884.67009999999</v>
      </c>
      <c r="M446" s="479">
        <v>177184.56140000001</v>
      </c>
      <c r="N446" s="479">
        <v>310072.98239999998</v>
      </c>
      <c r="O446" s="479">
        <v>208896.1102</v>
      </c>
      <c r="P446" s="479">
        <v>365568.19290000002</v>
      </c>
      <c r="Q446" s="479">
        <v>229061.05480000001</v>
      </c>
      <c r="R446" s="479">
        <v>400856.84600000002</v>
      </c>
      <c r="S446" s="479">
        <v>248047.86790000001</v>
      </c>
      <c r="T446" s="479">
        <v>434083.76880000002</v>
      </c>
    </row>
    <row r="447" spans="1:20">
      <c r="A447" s="478">
        <v>3</v>
      </c>
      <c r="B447" s="478" t="s">
        <v>1006</v>
      </c>
      <c r="C447" s="478"/>
      <c r="D447" s="478" t="s">
        <v>600</v>
      </c>
      <c r="E447" s="478" t="s">
        <v>977</v>
      </c>
      <c r="F447" s="478" t="s">
        <v>667</v>
      </c>
      <c r="G447" s="479">
        <v>81811.951400000005</v>
      </c>
      <c r="H447" s="479">
        <v>143170.91510000001</v>
      </c>
      <c r="I447" s="479">
        <v>107011.52989999999</v>
      </c>
      <c r="J447" s="479">
        <v>187270.17730000001</v>
      </c>
      <c r="K447" s="479">
        <v>129845.75750000001</v>
      </c>
      <c r="L447" s="479">
        <v>227230.07569999999</v>
      </c>
      <c r="M447" s="479">
        <v>158803.38750000001</v>
      </c>
      <c r="N447" s="479">
        <v>277905.92810000002</v>
      </c>
      <c r="O447" s="479">
        <v>188361.12909999999</v>
      </c>
      <c r="P447" s="479">
        <v>329631.97600000002</v>
      </c>
      <c r="Q447" s="479">
        <v>207521.21599999999</v>
      </c>
      <c r="R447" s="479">
        <v>363162.12819999998</v>
      </c>
      <c r="S447" s="479">
        <v>225340.4057</v>
      </c>
      <c r="T447" s="479">
        <v>394345.70990000002</v>
      </c>
    </row>
    <row r="448" spans="1:20">
      <c r="A448" s="478">
        <v>3</v>
      </c>
      <c r="B448" s="478" t="s">
        <v>1006</v>
      </c>
      <c r="C448" s="478"/>
      <c r="D448" s="478" t="s">
        <v>600</v>
      </c>
      <c r="E448" s="478" t="s">
        <v>977</v>
      </c>
      <c r="F448" s="478" t="s">
        <v>714</v>
      </c>
      <c r="G448" s="479">
        <v>72766.943700000003</v>
      </c>
      <c r="H448" s="479">
        <v>127342.1513</v>
      </c>
      <c r="I448" s="479">
        <v>98994.407600000006</v>
      </c>
      <c r="J448" s="479">
        <v>173240.2132</v>
      </c>
      <c r="K448" s="479">
        <v>125125.47380000001</v>
      </c>
      <c r="L448" s="479">
        <v>218969.57920000001</v>
      </c>
      <c r="M448" s="479">
        <v>164653.66099999999</v>
      </c>
      <c r="N448" s="479">
        <v>288143.9069</v>
      </c>
      <c r="O448" s="479">
        <v>203773.04139999999</v>
      </c>
      <c r="P448" s="479">
        <v>356602.8224</v>
      </c>
      <c r="Q448" s="479">
        <v>229398.3982</v>
      </c>
      <c r="R448" s="479">
        <v>401447.19689999998</v>
      </c>
      <c r="S448" s="479">
        <v>254660.37109999999</v>
      </c>
      <c r="T448" s="479">
        <v>445655.64939999999</v>
      </c>
    </row>
    <row r="449" spans="1:20">
      <c r="A449" s="478">
        <v>3</v>
      </c>
      <c r="B449" s="478" t="s">
        <v>1006</v>
      </c>
      <c r="C449" s="478"/>
      <c r="D449" s="478" t="s">
        <v>600</v>
      </c>
      <c r="E449" s="478" t="s">
        <v>977</v>
      </c>
      <c r="F449" s="478" t="s">
        <v>521</v>
      </c>
      <c r="G449" s="479">
        <v>81623.024300000005</v>
      </c>
      <c r="H449" s="479">
        <v>130596.8407</v>
      </c>
      <c r="I449" s="479">
        <v>114272.23390000001</v>
      </c>
      <c r="J449" s="479">
        <v>182835.57699999999</v>
      </c>
      <c r="K449" s="479">
        <v>146921.4436</v>
      </c>
      <c r="L449" s="479">
        <v>235074.31330000001</v>
      </c>
      <c r="M449" s="479">
        <v>195895.25820000001</v>
      </c>
      <c r="N449" s="479">
        <v>313432.4178</v>
      </c>
      <c r="O449" s="479">
        <v>244869.07260000001</v>
      </c>
      <c r="P449" s="479">
        <v>391790.5221</v>
      </c>
      <c r="Q449" s="479">
        <v>277518.28230000002</v>
      </c>
      <c r="R449" s="479">
        <v>444029.25839999999</v>
      </c>
      <c r="S449" s="479">
        <v>310167.49209999997</v>
      </c>
      <c r="T449" s="479">
        <v>496267.99469999998</v>
      </c>
    </row>
    <row r="450" spans="1:20">
      <c r="A450" s="478">
        <v>3</v>
      </c>
      <c r="B450" s="478" t="s">
        <v>1006</v>
      </c>
      <c r="C450" s="478"/>
      <c r="D450" s="478" t="s">
        <v>600</v>
      </c>
      <c r="E450" s="478" t="s">
        <v>983</v>
      </c>
      <c r="F450" s="478" t="s">
        <v>617</v>
      </c>
      <c r="G450" s="479">
        <v>96244.009900000005</v>
      </c>
      <c r="H450" s="479">
        <v>168427.01740000001</v>
      </c>
      <c r="I450" s="479">
        <v>124686.43610000001</v>
      </c>
      <c r="J450" s="479">
        <v>218201.26319999999</v>
      </c>
      <c r="K450" s="479">
        <v>149296.54990000001</v>
      </c>
      <c r="L450" s="479">
        <v>261268.96230000001</v>
      </c>
      <c r="M450" s="479">
        <v>178173.8052</v>
      </c>
      <c r="N450" s="479">
        <v>311804.15909999999</v>
      </c>
      <c r="O450" s="479">
        <v>210105.21919999999</v>
      </c>
      <c r="P450" s="479">
        <v>367684.13370000001</v>
      </c>
      <c r="Q450" s="479">
        <v>230409.6807</v>
      </c>
      <c r="R450" s="479">
        <v>403216.9412</v>
      </c>
      <c r="S450" s="479">
        <v>249544.96720000001</v>
      </c>
      <c r="T450" s="479">
        <v>436703.69260000001</v>
      </c>
    </row>
    <row r="451" spans="1:20">
      <c r="A451" s="478">
        <v>3</v>
      </c>
      <c r="B451" s="478" t="s">
        <v>1006</v>
      </c>
      <c r="C451" s="478"/>
      <c r="D451" s="478" t="s">
        <v>600</v>
      </c>
      <c r="E451" s="478" t="s">
        <v>983</v>
      </c>
      <c r="F451" s="478" t="s">
        <v>667</v>
      </c>
      <c r="G451" s="479">
        <v>81997.505300000004</v>
      </c>
      <c r="H451" s="479">
        <v>143495.6342</v>
      </c>
      <c r="I451" s="479">
        <v>107316.40210000001</v>
      </c>
      <c r="J451" s="479">
        <v>187803.70360000001</v>
      </c>
      <c r="K451" s="479">
        <v>130274.4564</v>
      </c>
      <c r="L451" s="479">
        <v>227980.29870000001</v>
      </c>
      <c r="M451" s="479">
        <v>159435.7156</v>
      </c>
      <c r="N451" s="479">
        <v>279012.5024</v>
      </c>
      <c r="O451" s="479">
        <v>189171.50099999999</v>
      </c>
      <c r="P451" s="479">
        <v>331050.12689999997</v>
      </c>
      <c r="Q451" s="479">
        <v>208451.59299999999</v>
      </c>
      <c r="R451" s="479">
        <v>364790.28779999999</v>
      </c>
      <c r="S451" s="479">
        <v>226396.58379999999</v>
      </c>
      <c r="T451" s="479">
        <v>396194.02169999998</v>
      </c>
    </row>
    <row r="452" spans="1:20">
      <c r="A452" s="478">
        <v>3</v>
      </c>
      <c r="B452" s="478" t="s">
        <v>1006</v>
      </c>
      <c r="C452" s="478"/>
      <c r="D452" s="478" t="s">
        <v>600</v>
      </c>
      <c r="E452" s="478" t="s">
        <v>983</v>
      </c>
      <c r="F452" s="478" t="s">
        <v>714</v>
      </c>
      <c r="G452" s="479">
        <v>72789.781000000003</v>
      </c>
      <c r="H452" s="479">
        <v>127382.1167</v>
      </c>
      <c r="I452" s="479">
        <v>98970.4709</v>
      </c>
      <c r="J452" s="479">
        <v>173198.3242</v>
      </c>
      <c r="K452" s="479">
        <v>125052.89139999999</v>
      </c>
      <c r="L452" s="479">
        <v>218842.55989999999</v>
      </c>
      <c r="M452" s="479">
        <v>164514.54860000001</v>
      </c>
      <c r="N452" s="479">
        <v>287900.46000000002</v>
      </c>
      <c r="O452" s="479">
        <v>203559.4608</v>
      </c>
      <c r="P452" s="479">
        <v>356229.0564</v>
      </c>
      <c r="Q452" s="479">
        <v>229126.35219999999</v>
      </c>
      <c r="R452" s="479">
        <v>400971.1164</v>
      </c>
      <c r="S452" s="479">
        <v>254322.80369999999</v>
      </c>
      <c r="T452" s="479">
        <v>445064.90649999998</v>
      </c>
    </row>
    <row r="453" spans="1:20">
      <c r="A453" s="478">
        <v>3</v>
      </c>
      <c r="B453" s="478" t="s">
        <v>1006</v>
      </c>
      <c r="C453" s="478"/>
      <c r="D453" s="478" t="s">
        <v>600</v>
      </c>
      <c r="E453" s="478" t="s">
        <v>983</v>
      </c>
      <c r="F453" s="478" t="s">
        <v>521</v>
      </c>
      <c r="G453" s="479">
        <v>82001.440100000007</v>
      </c>
      <c r="H453" s="479">
        <v>131202.30609999999</v>
      </c>
      <c r="I453" s="479">
        <v>114802.01609999999</v>
      </c>
      <c r="J453" s="479">
        <v>183683.2285</v>
      </c>
      <c r="K453" s="479">
        <v>147602.59220000001</v>
      </c>
      <c r="L453" s="479">
        <v>236164.15100000001</v>
      </c>
      <c r="M453" s="479">
        <v>196803.45619999999</v>
      </c>
      <c r="N453" s="479">
        <v>314885.53460000001</v>
      </c>
      <c r="O453" s="479">
        <v>246004.32029999999</v>
      </c>
      <c r="P453" s="479">
        <v>393606.91830000002</v>
      </c>
      <c r="Q453" s="479">
        <v>278804.89620000002</v>
      </c>
      <c r="R453" s="479">
        <v>446087.8407</v>
      </c>
      <c r="S453" s="479">
        <v>311605.47230000002</v>
      </c>
      <c r="T453" s="479">
        <v>498568.76319999999</v>
      </c>
    </row>
    <row r="454" spans="1:20">
      <c r="A454" s="478">
        <v>3</v>
      </c>
      <c r="B454" s="478" t="s">
        <v>1006</v>
      </c>
      <c r="C454" s="478"/>
      <c r="D454" s="478" t="s">
        <v>600</v>
      </c>
      <c r="E454" s="478" t="s">
        <v>987</v>
      </c>
      <c r="F454" s="478" t="s">
        <v>617</v>
      </c>
      <c r="G454" s="479">
        <v>97233.058499999999</v>
      </c>
      <c r="H454" s="479">
        <v>170157.8524</v>
      </c>
      <c r="I454" s="479">
        <v>125965.4679</v>
      </c>
      <c r="J454" s="479">
        <v>220439.56880000001</v>
      </c>
      <c r="K454" s="479">
        <v>150826.46249999999</v>
      </c>
      <c r="L454" s="479">
        <v>263946.30940000003</v>
      </c>
      <c r="M454" s="479">
        <v>179997.2567</v>
      </c>
      <c r="N454" s="479">
        <v>314995.19929999998</v>
      </c>
      <c r="O454" s="479">
        <v>212253.21960000001</v>
      </c>
      <c r="P454" s="479">
        <v>371443.13439999998</v>
      </c>
      <c r="Q454" s="479">
        <v>232764.06959999999</v>
      </c>
      <c r="R454" s="479">
        <v>407337.12180000002</v>
      </c>
      <c r="S454" s="479">
        <v>252092.96599999999</v>
      </c>
      <c r="T454" s="479">
        <v>441162.69050000003</v>
      </c>
    </row>
    <row r="455" spans="1:20">
      <c r="A455" s="478">
        <v>3</v>
      </c>
      <c r="B455" s="478" t="s">
        <v>1006</v>
      </c>
      <c r="C455" s="478"/>
      <c r="D455" s="478" t="s">
        <v>600</v>
      </c>
      <c r="E455" s="478" t="s">
        <v>987</v>
      </c>
      <c r="F455" s="478" t="s">
        <v>667</v>
      </c>
      <c r="G455" s="479">
        <v>82850.873000000007</v>
      </c>
      <c r="H455" s="479">
        <v>144989.02780000001</v>
      </c>
      <c r="I455" s="479">
        <v>108430.00509999999</v>
      </c>
      <c r="J455" s="479">
        <v>189752.50889999999</v>
      </c>
      <c r="K455" s="479">
        <v>131623.2064</v>
      </c>
      <c r="L455" s="479">
        <v>230340.61120000001</v>
      </c>
      <c r="M455" s="479">
        <v>161080.70929999999</v>
      </c>
      <c r="N455" s="479">
        <v>281891.2414</v>
      </c>
      <c r="O455" s="479">
        <v>191120.13279999999</v>
      </c>
      <c r="P455" s="479">
        <v>334460.23249999998</v>
      </c>
      <c r="Q455" s="479">
        <v>210596.85750000001</v>
      </c>
      <c r="R455" s="479">
        <v>368544.50050000002</v>
      </c>
      <c r="S455" s="479">
        <v>228724.122</v>
      </c>
      <c r="T455" s="479">
        <v>400267.21350000001</v>
      </c>
    </row>
    <row r="456" spans="1:20">
      <c r="A456" s="478">
        <v>3</v>
      </c>
      <c r="B456" s="478" t="s">
        <v>1006</v>
      </c>
      <c r="C456" s="478"/>
      <c r="D456" s="478" t="s">
        <v>600</v>
      </c>
      <c r="E456" s="478" t="s">
        <v>987</v>
      </c>
      <c r="F456" s="478" t="s">
        <v>714</v>
      </c>
      <c r="G456" s="479">
        <v>73554.789399999994</v>
      </c>
      <c r="H456" s="479">
        <v>128720.88129999999</v>
      </c>
      <c r="I456" s="479">
        <v>100013.5282</v>
      </c>
      <c r="J456" s="479">
        <v>175023.67430000001</v>
      </c>
      <c r="K456" s="479">
        <v>126373.06170000001</v>
      </c>
      <c r="L456" s="479">
        <v>221152.8579</v>
      </c>
      <c r="M456" s="479">
        <v>166253.60750000001</v>
      </c>
      <c r="N456" s="479">
        <v>290943.81329999998</v>
      </c>
      <c r="O456" s="479">
        <v>205713.43960000001</v>
      </c>
      <c r="P456" s="479">
        <v>359998.51929999999</v>
      </c>
      <c r="Q456" s="479">
        <v>231552.53419999999</v>
      </c>
      <c r="R456" s="479">
        <v>405216.93489999999</v>
      </c>
      <c r="S456" s="479">
        <v>257017.66080000001</v>
      </c>
      <c r="T456" s="479">
        <v>449780.90659999999</v>
      </c>
    </row>
    <row r="457" spans="1:20">
      <c r="A457" s="478">
        <v>3</v>
      </c>
      <c r="B457" s="478" t="s">
        <v>1006</v>
      </c>
      <c r="C457" s="478"/>
      <c r="D457" s="478" t="s">
        <v>600</v>
      </c>
      <c r="E457" s="478" t="s">
        <v>987</v>
      </c>
      <c r="F457" s="478" t="s">
        <v>521</v>
      </c>
      <c r="G457" s="479">
        <v>82844.698199999999</v>
      </c>
      <c r="H457" s="479">
        <v>132551.5191</v>
      </c>
      <c r="I457" s="479">
        <v>115982.57739999999</v>
      </c>
      <c r="J457" s="479">
        <v>185572.12669999999</v>
      </c>
      <c r="K457" s="479">
        <v>149120.45680000001</v>
      </c>
      <c r="L457" s="479">
        <v>238592.73439999999</v>
      </c>
      <c r="M457" s="479">
        <v>198827.2757</v>
      </c>
      <c r="N457" s="479">
        <v>318123.6458</v>
      </c>
      <c r="O457" s="479">
        <v>248534.09460000001</v>
      </c>
      <c r="P457" s="479">
        <v>397654.55719999998</v>
      </c>
      <c r="Q457" s="479">
        <v>281671.97389999998</v>
      </c>
      <c r="R457" s="479">
        <v>450675.16489999997</v>
      </c>
      <c r="S457" s="479">
        <v>314809.85310000001</v>
      </c>
      <c r="T457" s="479">
        <v>503695.77250000002</v>
      </c>
    </row>
    <row r="458" spans="1:20">
      <c r="A458" s="478">
        <v>3</v>
      </c>
      <c r="B458" s="478" t="s">
        <v>1006</v>
      </c>
      <c r="C458" s="478"/>
      <c r="D458" s="478" t="s">
        <v>610</v>
      </c>
      <c r="E458" s="478" t="s">
        <v>635</v>
      </c>
      <c r="F458" s="478" t="s">
        <v>617</v>
      </c>
      <c r="G458" s="479">
        <v>103367.8907</v>
      </c>
      <c r="H458" s="479">
        <v>180893.80859999999</v>
      </c>
      <c r="I458" s="479">
        <v>133659.802</v>
      </c>
      <c r="J458" s="479">
        <v>233904.65349999999</v>
      </c>
      <c r="K458" s="479">
        <v>159866.85130000001</v>
      </c>
      <c r="L458" s="479">
        <v>279766.98969999998</v>
      </c>
      <c r="M458" s="479">
        <v>190524.46780000001</v>
      </c>
      <c r="N458" s="479">
        <v>333417.81880000001</v>
      </c>
      <c r="O458" s="479">
        <v>224420.56159999999</v>
      </c>
      <c r="P458" s="479">
        <v>392735.9828</v>
      </c>
      <c r="Q458" s="479">
        <v>245976.0148</v>
      </c>
      <c r="R458" s="479">
        <v>430458.02590000001</v>
      </c>
      <c r="S458" s="479">
        <v>266190.99949999998</v>
      </c>
      <c r="T458" s="479">
        <v>465834.24910000002</v>
      </c>
    </row>
    <row r="459" spans="1:20">
      <c r="A459" s="478">
        <v>3</v>
      </c>
      <c r="B459" s="478" t="s">
        <v>1006</v>
      </c>
      <c r="C459" s="478"/>
      <c r="D459" s="478" t="s">
        <v>610</v>
      </c>
      <c r="E459" s="478" t="s">
        <v>635</v>
      </c>
      <c r="F459" s="478" t="s">
        <v>667</v>
      </c>
      <c r="G459" s="479">
        <v>89257.066900000005</v>
      </c>
      <c r="H459" s="479">
        <v>156199.867</v>
      </c>
      <c r="I459" s="479">
        <v>116455.1967</v>
      </c>
      <c r="J459" s="479">
        <v>203796.59419999999</v>
      </c>
      <c r="K459" s="479">
        <v>141025.9204</v>
      </c>
      <c r="L459" s="479">
        <v>246795.36060000001</v>
      </c>
      <c r="M459" s="479">
        <v>171964.83619999999</v>
      </c>
      <c r="N459" s="479">
        <v>300938.4633</v>
      </c>
      <c r="O459" s="479">
        <v>203686.21189999999</v>
      </c>
      <c r="P459" s="479">
        <v>356450.87089999998</v>
      </c>
      <c r="Q459" s="479">
        <v>224227.05160000001</v>
      </c>
      <c r="R459" s="479">
        <v>392397.34029999998</v>
      </c>
      <c r="S459" s="479">
        <v>243263.07670000001</v>
      </c>
      <c r="T459" s="479">
        <v>425710.38429999998</v>
      </c>
    </row>
    <row r="460" spans="1:20">
      <c r="A460" s="478">
        <v>3</v>
      </c>
      <c r="B460" s="478" t="s">
        <v>1006</v>
      </c>
      <c r="C460" s="478"/>
      <c r="D460" s="478" t="s">
        <v>610</v>
      </c>
      <c r="E460" s="478" t="s">
        <v>635</v>
      </c>
      <c r="F460" s="478" t="s">
        <v>714</v>
      </c>
      <c r="G460" s="479">
        <v>80063.023799999995</v>
      </c>
      <c r="H460" s="479">
        <v>140110.2916</v>
      </c>
      <c r="I460" s="479">
        <v>109180.9653</v>
      </c>
      <c r="J460" s="479">
        <v>191066.68919999999</v>
      </c>
      <c r="K460" s="479">
        <v>138201.57320000001</v>
      </c>
      <c r="L460" s="479">
        <v>241852.75320000001</v>
      </c>
      <c r="M460" s="479">
        <v>182067.29240000001</v>
      </c>
      <c r="N460" s="479">
        <v>318617.76160000003</v>
      </c>
      <c r="O460" s="479">
        <v>225520.23550000001</v>
      </c>
      <c r="P460" s="479">
        <v>394660.41210000002</v>
      </c>
      <c r="Q460" s="479">
        <v>254030.2242</v>
      </c>
      <c r="R460" s="479">
        <v>444552.89240000001</v>
      </c>
      <c r="S460" s="479">
        <v>282173.30099999998</v>
      </c>
      <c r="T460" s="479">
        <v>493803.27679999999</v>
      </c>
    </row>
    <row r="461" spans="1:20">
      <c r="A461" s="478">
        <v>3</v>
      </c>
      <c r="B461" s="478" t="s">
        <v>1006</v>
      </c>
      <c r="C461" s="478"/>
      <c r="D461" s="478" t="s">
        <v>610</v>
      </c>
      <c r="E461" s="478" t="s">
        <v>635</v>
      </c>
      <c r="F461" s="478" t="s">
        <v>521</v>
      </c>
      <c r="G461" s="479">
        <v>88134.683399999994</v>
      </c>
      <c r="H461" s="479">
        <v>141015.49540000001</v>
      </c>
      <c r="I461" s="479">
        <v>123388.5566</v>
      </c>
      <c r="J461" s="479">
        <v>197421.6936</v>
      </c>
      <c r="K461" s="479">
        <v>158642.43</v>
      </c>
      <c r="L461" s="479">
        <v>253827.89180000001</v>
      </c>
      <c r="M461" s="479">
        <v>211523.24</v>
      </c>
      <c r="N461" s="479">
        <v>338437.18900000001</v>
      </c>
      <c r="O461" s="479">
        <v>264404.05</v>
      </c>
      <c r="P461" s="479">
        <v>423046.48629999999</v>
      </c>
      <c r="Q461" s="479">
        <v>299657.92330000002</v>
      </c>
      <c r="R461" s="479">
        <v>479452.68440000003</v>
      </c>
      <c r="S461" s="479">
        <v>334911.7966</v>
      </c>
      <c r="T461" s="479">
        <v>535858.88249999995</v>
      </c>
    </row>
    <row r="462" spans="1:20">
      <c r="A462" s="478">
        <v>3</v>
      </c>
      <c r="B462" s="478" t="s">
        <v>1006</v>
      </c>
      <c r="C462" s="478"/>
      <c r="D462" s="478" t="s">
        <v>610</v>
      </c>
      <c r="E462" s="478" t="s">
        <v>709</v>
      </c>
      <c r="F462" s="478" t="s">
        <v>617</v>
      </c>
      <c r="G462" s="479">
        <v>102835.76360000001</v>
      </c>
      <c r="H462" s="479">
        <v>179962.5864</v>
      </c>
      <c r="I462" s="479">
        <v>133016.50750000001</v>
      </c>
      <c r="J462" s="479">
        <v>232778.88819999999</v>
      </c>
      <c r="K462" s="479">
        <v>159127.9718</v>
      </c>
      <c r="L462" s="479">
        <v>278473.95059999998</v>
      </c>
      <c r="M462" s="479">
        <v>189690.27069999999</v>
      </c>
      <c r="N462" s="479">
        <v>331957.97379999998</v>
      </c>
      <c r="O462" s="479">
        <v>223481.6825</v>
      </c>
      <c r="P462" s="479">
        <v>391092.94439999998</v>
      </c>
      <c r="Q462" s="479">
        <v>244970.26519999999</v>
      </c>
      <c r="R462" s="479">
        <v>428697.96409999998</v>
      </c>
      <c r="S462" s="479">
        <v>265140.11430000002</v>
      </c>
      <c r="T462" s="479">
        <v>463995.20010000002</v>
      </c>
    </row>
    <row r="463" spans="1:20">
      <c r="A463" s="478">
        <v>3</v>
      </c>
      <c r="B463" s="478" t="s">
        <v>1006</v>
      </c>
      <c r="C463" s="478"/>
      <c r="D463" s="478" t="s">
        <v>610</v>
      </c>
      <c r="E463" s="478" t="s">
        <v>709</v>
      </c>
      <c r="F463" s="478" t="s">
        <v>667</v>
      </c>
      <c r="G463" s="479">
        <v>88589.259000000005</v>
      </c>
      <c r="H463" s="479">
        <v>155031.20319999999</v>
      </c>
      <c r="I463" s="479">
        <v>115646.47349999999</v>
      </c>
      <c r="J463" s="479">
        <v>202381.32860000001</v>
      </c>
      <c r="K463" s="479">
        <v>140105.87830000001</v>
      </c>
      <c r="L463" s="479">
        <v>245185.28700000001</v>
      </c>
      <c r="M463" s="479">
        <v>170952.18119999999</v>
      </c>
      <c r="N463" s="479">
        <v>299166.31709999999</v>
      </c>
      <c r="O463" s="479">
        <v>202547.96429999999</v>
      </c>
      <c r="P463" s="479">
        <v>354458.9375</v>
      </c>
      <c r="Q463" s="479">
        <v>223012.17749999999</v>
      </c>
      <c r="R463" s="479">
        <v>390271.31060000003</v>
      </c>
      <c r="S463" s="479">
        <v>241991.7309</v>
      </c>
      <c r="T463" s="479">
        <v>423485.52919999999</v>
      </c>
    </row>
    <row r="464" spans="1:20">
      <c r="A464" s="478">
        <v>3</v>
      </c>
      <c r="B464" s="478" t="s">
        <v>1006</v>
      </c>
      <c r="C464" s="478"/>
      <c r="D464" s="478" t="s">
        <v>610</v>
      </c>
      <c r="E464" s="478" t="s">
        <v>709</v>
      </c>
      <c r="F464" s="478" t="s">
        <v>714</v>
      </c>
      <c r="G464" s="479">
        <v>79320.858699999997</v>
      </c>
      <c r="H464" s="479">
        <v>138811.50279999999</v>
      </c>
      <c r="I464" s="479">
        <v>108113.9797</v>
      </c>
      <c r="J464" s="479">
        <v>189199.46470000001</v>
      </c>
      <c r="K464" s="479">
        <v>136808.83129999999</v>
      </c>
      <c r="L464" s="479">
        <v>239415.45490000001</v>
      </c>
      <c r="M464" s="479">
        <v>180189.13519999999</v>
      </c>
      <c r="N464" s="479">
        <v>315330.9865</v>
      </c>
      <c r="O464" s="479">
        <v>223152.69409999999</v>
      </c>
      <c r="P464" s="479">
        <v>390517.21460000001</v>
      </c>
      <c r="Q464" s="479">
        <v>251332.01670000001</v>
      </c>
      <c r="R464" s="479">
        <v>439831.02919999999</v>
      </c>
      <c r="S464" s="479">
        <v>279140.89919999999</v>
      </c>
      <c r="T464" s="479">
        <v>488496.5736</v>
      </c>
    </row>
    <row r="465" spans="1:20">
      <c r="A465" s="478">
        <v>3</v>
      </c>
      <c r="B465" s="478" t="s">
        <v>1006</v>
      </c>
      <c r="C465" s="478"/>
      <c r="D465" s="478" t="s">
        <v>610</v>
      </c>
      <c r="E465" s="478" t="s">
        <v>709</v>
      </c>
      <c r="F465" s="478" t="s">
        <v>521</v>
      </c>
      <c r="G465" s="479">
        <v>87669.846300000005</v>
      </c>
      <c r="H465" s="479">
        <v>140271.7562</v>
      </c>
      <c r="I465" s="479">
        <v>122737.78479999999</v>
      </c>
      <c r="J465" s="479">
        <v>196380.45860000001</v>
      </c>
      <c r="K465" s="479">
        <v>157805.72330000001</v>
      </c>
      <c r="L465" s="479">
        <v>252489.1611</v>
      </c>
      <c r="M465" s="479">
        <v>210407.6311</v>
      </c>
      <c r="N465" s="479">
        <v>336652.21470000001</v>
      </c>
      <c r="O465" s="479">
        <v>263009.53889999999</v>
      </c>
      <c r="P465" s="479">
        <v>420815.2684</v>
      </c>
      <c r="Q465" s="479">
        <v>298077.47739999997</v>
      </c>
      <c r="R465" s="479">
        <v>476923.97080000001</v>
      </c>
      <c r="S465" s="479">
        <v>333145.41590000002</v>
      </c>
      <c r="T465" s="479">
        <v>533032.67339999997</v>
      </c>
    </row>
    <row r="466" spans="1:20">
      <c r="A466" s="478">
        <v>3</v>
      </c>
      <c r="B466" s="478" t="s">
        <v>1006</v>
      </c>
      <c r="C466" s="478"/>
      <c r="D466" s="478" t="s">
        <v>610</v>
      </c>
      <c r="E466" s="478" t="s">
        <v>757</v>
      </c>
      <c r="F466" s="478" t="s">
        <v>617</v>
      </c>
      <c r="G466" s="479">
        <v>91017.349799999996</v>
      </c>
      <c r="H466" s="479">
        <v>159280.36240000001</v>
      </c>
      <c r="I466" s="479">
        <v>117673.2052</v>
      </c>
      <c r="J466" s="479">
        <v>205928.10930000001</v>
      </c>
      <c r="K466" s="479">
        <v>140734.29930000001</v>
      </c>
      <c r="L466" s="479">
        <v>246285.02369999999</v>
      </c>
      <c r="M466" s="479">
        <v>167705.53649999999</v>
      </c>
      <c r="N466" s="479">
        <v>293484.68900000001</v>
      </c>
      <c r="O466" s="479">
        <v>197525.58170000001</v>
      </c>
      <c r="P466" s="479">
        <v>345669.76799999998</v>
      </c>
      <c r="Q466" s="479">
        <v>216489.07629999999</v>
      </c>
      <c r="R466" s="479">
        <v>378855.88370000001</v>
      </c>
      <c r="S466" s="479">
        <v>234266.71849999999</v>
      </c>
      <c r="T466" s="479">
        <v>409966.75750000001</v>
      </c>
    </row>
    <row r="467" spans="1:20">
      <c r="A467" s="478">
        <v>3</v>
      </c>
      <c r="B467" s="478" t="s">
        <v>1006</v>
      </c>
      <c r="C467" s="478"/>
      <c r="D467" s="478" t="s">
        <v>610</v>
      </c>
      <c r="E467" s="478" t="s">
        <v>757</v>
      </c>
      <c r="F467" s="478" t="s">
        <v>667</v>
      </c>
      <c r="G467" s="479">
        <v>78670.378200000006</v>
      </c>
      <c r="H467" s="479">
        <v>137673.16209999999</v>
      </c>
      <c r="I467" s="479">
        <v>102619.1747</v>
      </c>
      <c r="J467" s="479">
        <v>179583.55559999999</v>
      </c>
      <c r="K467" s="479">
        <v>124248.4837</v>
      </c>
      <c r="L467" s="479">
        <v>217434.84650000001</v>
      </c>
      <c r="M467" s="479">
        <v>151465.8578</v>
      </c>
      <c r="N467" s="479">
        <v>265065.2512</v>
      </c>
      <c r="O467" s="479">
        <v>179383.0246</v>
      </c>
      <c r="P467" s="479">
        <v>313920.2929</v>
      </c>
      <c r="Q467" s="479">
        <v>197458.7323</v>
      </c>
      <c r="R467" s="479">
        <v>345552.78159999999</v>
      </c>
      <c r="S467" s="479">
        <v>214204.78479999999</v>
      </c>
      <c r="T467" s="479">
        <v>374858.37339999998</v>
      </c>
    </row>
    <row r="468" spans="1:20">
      <c r="A468" s="478">
        <v>3</v>
      </c>
      <c r="B468" s="478" t="s">
        <v>1006</v>
      </c>
      <c r="C468" s="478"/>
      <c r="D468" s="478" t="s">
        <v>610</v>
      </c>
      <c r="E468" s="478" t="s">
        <v>757</v>
      </c>
      <c r="F468" s="478" t="s">
        <v>714</v>
      </c>
      <c r="G468" s="479">
        <v>70620.339300000007</v>
      </c>
      <c r="H468" s="479">
        <v>123585.5937</v>
      </c>
      <c r="I468" s="479">
        <v>96324.615300000005</v>
      </c>
      <c r="J468" s="479">
        <v>168568.07680000001</v>
      </c>
      <c r="K468" s="479">
        <v>121943.7245</v>
      </c>
      <c r="L468" s="479">
        <v>213401.5178</v>
      </c>
      <c r="M468" s="479">
        <v>160665.34460000001</v>
      </c>
      <c r="N468" s="479">
        <v>281164.3529</v>
      </c>
      <c r="O468" s="479">
        <v>199025.7856</v>
      </c>
      <c r="P468" s="479">
        <v>348295.12479999999</v>
      </c>
      <c r="Q468" s="479">
        <v>224198.103</v>
      </c>
      <c r="R468" s="479">
        <v>392346.6801</v>
      </c>
      <c r="S468" s="479">
        <v>249049.37220000001</v>
      </c>
      <c r="T468" s="479">
        <v>435836.40149999998</v>
      </c>
    </row>
    <row r="469" spans="1:20">
      <c r="A469" s="478">
        <v>3</v>
      </c>
      <c r="B469" s="478" t="s">
        <v>1006</v>
      </c>
      <c r="C469" s="478"/>
      <c r="D469" s="478" t="s">
        <v>610</v>
      </c>
      <c r="E469" s="478" t="s">
        <v>757</v>
      </c>
      <c r="F469" s="478" t="s">
        <v>521</v>
      </c>
      <c r="G469" s="479">
        <v>77608.387700000007</v>
      </c>
      <c r="H469" s="479">
        <v>124173.4221</v>
      </c>
      <c r="I469" s="479">
        <v>108651.7427</v>
      </c>
      <c r="J469" s="479">
        <v>173842.79089999999</v>
      </c>
      <c r="K469" s="479">
        <v>139695.09770000001</v>
      </c>
      <c r="L469" s="479">
        <v>223512.15979999999</v>
      </c>
      <c r="M469" s="479">
        <v>186260.13029999999</v>
      </c>
      <c r="N469" s="479">
        <v>298016.21299999999</v>
      </c>
      <c r="O469" s="479">
        <v>232825.1629</v>
      </c>
      <c r="P469" s="479">
        <v>372520.26620000001</v>
      </c>
      <c r="Q469" s="479">
        <v>263868.51799999998</v>
      </c>
      <c r="R469" s="479">
        <v>422189.63500000001</v>
      </c>
      <c r="S469" s="479">
        <v>294911.87300000002</v>
      </c>
      <c r="T469" s="479">
        <v>471859.00380000001</v>
      </c>
    </row>
    <row r="470" spans="1:20">
      <c r="A470" s="478">
        <v>3</v>
      </c>
      <c r="B470" s="478" t="s">
        <v>1006</v>
      </c>
      <c r="C470" s="478"/>
      <c r="D470" s="478" t="s">
        <v>610</v>
      </c>
      <c r="E470" s="478" t="s">
        <v>797</v>
      </c>
      <c r="F470" s="478" t="s">
        <v>617</v>
      </c>
      <c r="G470" s="479">
        <v>99818.487999999998</v>
      </c>
      <c r="H470" s="479">
        <v>174682.35399999999</v>
      </c>
      <c r="I470" s="479">
        <v>129174.38310000001</v>
      </c>
      <c r="J470" s="479">
        <v>226055.1703</v>
      </c>
      <c r="K470" s="479">
        <v>154573.01360000001</v>
      </c>
      <c r="L470" s="479">
        <v>270502.77370000002</v>
      </c>
      <c r="M470" s="479">
        <v>184323.29980000001</v>
      </c>
      <c r="N470" s="479">
        <v>322565.7746</v>
      </c>
      <c r="O470" s="479">
        <v>217217.8572</v>
      </c>
      <c r="P470" s="479">
        <v>380131.2501</v>
      </c>
      <c r="Q470" s="479">
        <v>238135.70730000001</v>
      </c>
      <c r="R470" s="479">
        <v>416737.4877</v>
      </c>
      <c r="S470" s="479">
        <v>257793.62030000001</v>
      </c>
      <c r="T470" s="479">
        <v>451138.83549999999</v>
      </c>
    </row>
    <row r="471" spans="1:20">
      <c r="A471" s="478">
        <v>3</v>
      </c>
      <c r="B471" s="478" t="s">
        <v>1006</v>
      </c>
      <c r="C471" s="478"/>
      <c r="D471" s="478" t="s">
        <v>610</v>
      </c>
      <c r="E471" s="478" t="s">
        <v>797</v>
      </c>
      <c r="F471" s="478" t="s">
        <v>667</v>
      </c>
      <c r="G471" s="479">
        <v>85707.664300000004</v>
      </c>
      <c r="H471" s="479">
        <v>149988.41250000001</v>
      </c>
      <c r="I471" s="479">
        <v>111969.77770000001</v>
      </c>
      <c r="J471" s="479">
        <v>195947.111</v>
      </c>
      <c r="K471" s="479">
        <v>135732.0827</v>
      </c>
      <c r="L471" s="479">
        <v>237531.1447</v>
      </c>
      <c r="M471" s="479">
        <v>165763.66819999999</v>
      </c>
      <c r="N471" s="479">
        <v>290086.4192</v>
      </c>
      <c r="O471" s="479">
        <v>196483.50760000001</v>
      </c>
      <c r="P471" s="479">
        <v>343846.13819999999</v>
      </c>
      <c r="Q471" s="479">
        <v>216386.74410000001</v>
      </c>
      <c r="R471" s="479">
        <v>378676.80209999997</v>
      </c>
      <c r="S471" s="479">
        <v>234865.69750000001</v>
      </c>
      <c r="T471" s="479">
        <v>411014.9706</v>
      </c>
    </row>
    <row r="472" spans="1:20">
      <c r="A472" s="478">
        <v>3</v>
      </c>
      <c r="B472" s="478" t="s">
        <v>1006</v>
      </c>
      <c r="C472" s="478"/>
      <c r="D472" s="478" t="s">
        <v>610</v>
      </c>
      <c r="E472" s="478" t="s">
        <v>797</v>
      </c>
      <c r="F472" s="478" t="s">
        <v>714</v>
      </c>
      <c r="G472" s="479">
        <v>76546.292799999996</v>
      </c>
      <c r="H472" s="479">
        <v>133956.01240000001</v>
      </c>
      <c r="I472" s="479">
        <v>104257.5419</v>
      </c>
      <c r="J472" s="479">
        <v>182450.69839999999</v>
      </c>
      <c r="K472" s="479">
        <v>131871.45749999999</v>
      </c>
      <c r="L472" s="479">
        <v>230775.05059999999</v>
      </c>
      <c r="M472" s="479">
        <v>173627.13810000001</v>
      </c>
      <c r="N472" s="479">
        <v>303847.49160000001</v>
      </c>
      <c r="O472" s="479">
        <v>214970.04259999999</v>
      </c>
      <c r="P472" s="479">
        <v>376197.57459999999</v>
      </c>
      <c r="Q472" s="479">
        <v>242073.33900000001</v>
      </c>
      <c r="R472" s="479">
        <v>423628.3432</v>
      </c>
      <c r="S472" s="479">
        <v>268809.72330000001</v>
      </c>
      <c r="T472" s="479">
        <v>470417.0159</v>
      </c>
    </row>
    <row r="473" spans="1:20">
      <c r="A473" s="478">
        <v>3</v>
      </c>
      <c r="B473" s="478" t="s">
        <v>1006</v>
      </c>
      <c r="C473" s="478"/>
      <c r="D473" s="478" t="s">
        <v>610</v>
      </c>
      <c r="E473" s="478" t="s">
        <v>797</v>
      </c>
      <c r="F473" s="478" t="s">
        <v>521</v>
      </c>
      <c r="G473" s="479">
        <v>85082.467399999994</v>
      </c>
      <c r="H473" s="479">
        <v>136131.94990000001</v>
      </c>
      <c r="I473" s="479">
        <v>119115.4544</v>
      </c>
      <c r="J473" s="479">
        <v>190584.72990000001</v>
      </c>
      <c r="K473" s="479">
        <v>153148.44140000001</v>
      </c>
      <c r="L473" s="479">
        <v>245037.5098</v>
      </c>
      <c r="M473" s="479">
        <v>204197.92180000001</v>
      </c>
      <c r="N473" s="479">
        <v>326716.67969999998</v>
      </c>
      <c r="O473" s="479">
        <v>255247.40220000001</v>
      </c>
      <c r="P473" s="479">
        <v>408395.84960000002</v>
      </c>
      <c r="Q473" s="479">
        <v>289280.38919999998</v>
      </c>
      <c r="R473" s="479">
        <v>462848.62959999999</v>
      </c>
      <c r="S473" s="479">
        <v>323313.37609999999</v>
      </c>
      <c r="T473" s="479">
        <v>517301.40950000001</v>
      </c>
    </row>
    <row r="474" spans="1:20">
      <c r="A474" s="478">
        <v>3</v>
      </c>
      <c r="B474" s="478" t="s">
        <v>1006</v>
      </c>
      <c r="C474" s="478"/>
      <c r="D474" s="478" t="s">
        <v>610</v>
      </c>
      <c r="E474" s="478" t="s">
        <v>836</v>
      </c>
      <c r="F474" s="478" t="s">
        <v>617</v>
      </c>
      <c r="G474" s="479">
        <v>93070.649600000004</v>
      </c>
      <c r="H474" s="479">
        <v>162873.63680000001</v>
      </c>
      <c r="I474" s="479">
        <v>120238.8222</v>
      </c>
      <c r="J474" s="479">
        <v>210417.9388</v>
      </c>
      <c r="K474" s="479">
        <v>143741.9662</v>
      </c>
      <c r="L474" s="479">
        <v>251548.44089999999</v>
      </c>
      <c r="M474" s="479">
        <v>171197.3769</v>
      </c>
      <c r="N474" s="479">
        <v>299595.40950000001</v>
      </c>
      <c r="O474" s="479">
        <v>201551.33350000001</v>
      </c>
      <c r="P474" s="479">
        <v>352714.83360000001</v>
      </c>
      <c r="Q474" s="479">
        <v>220854.9571</v>
      </c>
      <c r="R474" s="479">
        <v>386496.17499999999</v>
      </c>
      <c r="S474" s="479">
        <v>238916.47959999999</v>
      </c>
      <c r="T474" s="479">
        <v>418103.8394</v>
      </c>
    </row>
    <row r="475" spans="1:20">
      <c r="A475" s="478">
        <v>3</v>
      </c>
      <c r="B475" s="478" t="s">
        <v>1006</v>
      </c>
      <c r="C475" s="478"/>
      <c r="D475" s="478" t="s">
        <v>610</v>
      </c>
      <c r="E475" s="478" t="s">
        <v>836</v>
      </c>
      <c r="F475" s="478" t="s">
        <v>667</v>
      </c>
      <c r="G475" s="479">
        <v>80859.359599999996</v>
      </c>
      <c r="H475" s="479">
        <v>141503.87940000001</v>
      </c>
      <c r="I475" s="479">
        <v>105350.2213</v>
      </c>
      <c r="J475" s="479">
        <v>184362.8872</v>
      </c>
      <c r="K475" s="479">
        <v>127437.3144</v>
      </c>
      <c r="L475" s="479">
        <v>223015.30009999999</v>
      </c>
      <c r="M475" s="479">
        <v>155136.15700000001</v>
      </c>
      <c r="N475" s="479">
        <v>271488.27470000001</v>
      </c>
      <c r="O475" s="479">
        <v>183608.14610000001</v>
      </c>
      <c r="P475" s="479">
        <v>321314.25569999998</v>
      </c>
      <c r="Q475" s="479">
        <v>202033.73869999999</v>
      </c>
      <c r="R475" s="479">
        <v>353559.0428</v>
      </c>
      <c r="S475" s="479">
        <v>219075.00779999999</v>
      </c>
      <c r="T475" s="479">
        <v>383381.26360000001</v>
      </c>
    </row>
    <row r="476" spans="1:20">
      <c r="A476" s="478">
        <v>3</v>
      </c>
      <c r="B476" s="478" t="s">
        <v>1006</v>
      </c>
      <c r="C476" s="478"/>
      <c r="D476" s="478" t="s">
        <v>610</v>
      </c>
      <c r="E476" s="478" t="s">
        <v>836</v>
      </c>
      <c r="F476" s="478" t="s">
        <v>714</v>
      </c>
      <c r="G476" s="479">
        <v>72869.676099999997</v>
      </c>
      <c r="H476" s="479">
        <v>127521.93309999999</v>
      </c>
      <c r="I476" s="479">
        <v>99501.641600000003</v>
      </c>
      <c r="J476" s="479">
        <v>174127.87270000001</v>
      </c>
      <c r="K476" s="479">
        <v>126049.376</v>
      </c>
      <c r="L476" s="479">
        <v>220586.408</v>
      </c>
      <c r="M476" s="479">
        <v>166160.71470000001</v>
      </c>
      <c r="N476" s="479">
        <v>290781.25069999998</v>
      </c>
      <c r="O476" s="479">
        <v>205914.84340000001</v>
      </c>
      <c r="P476" s="479">
        <v>360350.97590000002</v>
      </c>
      <c r="Q476" s="479">
        <v>232020.69579999999</v>
      </c>
      <c r="R476" s="479">
        <v>406036.21769999998</v>
      </c>
      <c r="S476" s="479">
        <v>257809.02830000001</v>
      </c>
      <c r="T476" s="479">
        <v>451165.79950000002</v>
      </c>
    </row>
    <row r="477" spans="1:20">
      <c r="A477" s="478">
        <v>3</v>
      </c>
      <c r="B477" s="478" t="s">
        <v>1006</v>
      </c>
      <c r="C477" s="478"/>
      <c r="D477" s="478" t="s">
        <v>610</v>
      </c>
      <c r="E477" s="478" t="s">
        <v>836</v>
      </c>
      <c r="F477" s="478" t="s">
        <v>521</v>
      </c>
      <c r="G477" s="479">
        <v>79381.3174</v>
      </c>
      <c r="H477" s="479">
        <v>127010.1097</v>
      </c>
      <c r="I477" s="479">
        <v>111133.8443</v>
      </c>
      <c r="J477" s="479">
        <v>177814.15359999999</v>
      </c>
      <c r="K477" s="479">
        <v>142886.3713</v>
      </c>
      <c r="L477" s="479">
        <v>228618.19750000001</v>
      </c>
      <c r="M477" s="479">
        <v>190515.1617</v>
      </c>
      <c r="N477" s="479">
        <v>304824.26329999999</v>
      </c>
      <c r="O477" s="479">
        <v>238143.95209999999</v>
      </c>
      <c r="P477" s="479">
        <v>381030.32909999997</v>
      </c>
      <c r="Q477" s="479">
        <v>269896.4791</v>
      </c>
      <c r="R477" s="479">
        <v>431834.37300000002</v>
      </c>
      <c r="S477" s="479">
        <v>301649.0061</v>
      </c>
      <c r="T477" s="479">
        <v>482638.41690000001</v>
      </c>
    </row>
    <row r="478" spans="1:20">
      <c r="A478" s="478">
        <v>3</v>
      </c>
      <c r="B478" s="478" t="s">
        <v>1006</v>
      </c>
      <c r="C478" s="478"/>
      <c r="D478" s="478" t="s">
        <v>610</v>
      </c>
      <c r="E478" s="478" t="s">
        <v>871</v>
      </c>
      <c r="F478" s="478" t="s">
        <v>617</v>
      </c>
      <c r="G478" s="479">
        <v>94441.405199999994</v>
      </c>
      <c r="H478" s="479">
        <v>165272.45910000001</v>
      </c>
      <c r="I478" s="479">
        <v>122146.02250000001</v>
      </c>
      <c r="J478" s="479">
        <v>213755.53950000001</v>
      </c>
      <c r="K478" s="479">
        <v>146115.05230000001</v>
      </c>
      <c r="L478" s="479">
        <v>255701.3414</v>
      </c>
      <c r="M478" s="479">
        <v>174165.12450000001</v>
      </c>
      <c r="N478" s="479">
        <v>304788.96789999999</v>
      </c>
      <c r="O478" s="479">
        <v>205178.6795</v>
      </c>
      <c r="P478" s="479">
        <v>359062.68900000001</v>
      </c>
      <c r="Q478" s="479">
        <v>224900.85550000001</v>
      </c>
      <c r="R478" s="479">
        <v>393576.49709999998</v>
      </c>
      <c r="S478" s="479">
        <v>243407.8</v>
      </c>
      <c r="T478" s="479">
        <v>425963.64990000002</v>
      </c>
    </row>
    <row r="479" spans="1:20">
      <c r="A479" s="478">
        <v>3</v>
      </c>
      <c r="B479" s="478" t="s">
        <v>1006</v>
      </c>
      <c r="C479" s="478"/>
      <c r="D479" s="478" t="s">
        <v>610</v>
      </c>
      <c r="E479" s="478" t="s">
        <v>871</v>
      </c>
      <c r="F479" s="478" t="s">
        <v>667</v>
      </c>
      <c r="G479" s="479">
        <v>81416.029200000004</v>
      </c>
      <c r="H479" s="479">
        <v>142478.05119999999</v>
      </c>
      <c r="I479" s="479">
        <v>106264.84819999999</v>
      </c>
      <c r="J479" s="479">
        <v>185963.48439999999</v>
      </c>
      <c r="K479" s="479">
        <v>128723.4235</v>
      </c>
      <c r="L479" s="479">
        <v>225265.99110000001</v>
      </c>
      <c r="M479" s="479">
        <v>157033.15659999999</v>
      </c>
      <c r="N479" s="479">
        <v>274808.02399999998</v>
      </c>
      <c r="O479" s="479">
        <v>186039.27960000001</v>
      </c>
      <c r="P479" s="479">
        <v>325568.73910000001</v>
      </c>
      <c r="Q479" s="479">
        <v>204824.88920000001</v>
      </c>
      <c r="R479" s="479">
        <v>358443.55599999998</v>
      </c>
      <c r="S479" s="479">
        <v>222243.56330000001</v>
      </c>
      <c r="T479" s="479">
        <v>388926.23560000001</v>
      </c>
    </row>
    <row r="480" spans="1:20">
      <c r="A480" s="478">
        <v>3</v>
      </c>
      <c r="B480" s="478" t="s">
        <v>1006</v>
      </c>
      <c r="C480" s="478"/>
      <c r="D480" s="478" t="s">
        <v>610</v>
      </c>
      <c r="E480" s="478" t="s">
        <v>871</v>
      </c>
      <c r="F480" s="478" t="s">
        <v>714</v>
      </c>
      <c r="G480" s="479">
        <v>72938.195800000001</v>
      </c>
      <c r="H480" s="479">
        <v>127641.8426</v>
      </c>
      <c r="I480" s="479">
        <v>99429.842099999994</v>
      </c>
      <c r="J480" s="479">
        <v>174002.2237</v>
      </c>
      <c r="K480" s="479">
        <v>125831.64200000001</v>
      </c>
      <c r="L480" s="479">
        <v>220205.37349999999</v>
      </c>
      <c r="M480" s="479">
        <v>165743.3947</v>
      </c>
      <c r="N480" s="479">
        <v>290050.94069999998</v>
      </c>
      <c r="O480" s="479">
        <v>205274.12340000001</v>
      </c>
      <c r="P480" s="479">
        <v>359229.71590000001</v>
      </c>
      <c r="Q480" s="479">
        <v>231204.58249999999</v>
      </c>
      <c r="R480" s="479">
        <v>404608.01939999999</v>
      </c>
      <c r="S480" s="479">
        <v>256796.35370000001</v>
      </c>
      <c r="T480" s="479">
        <v>449393.6188</v>
      </c>
    </row>
    <row r="481" spans="1:20">
      <c r="A481" s="478">
        <v>3</v>
      </c>
      <c r="B481" s="478" t="s">
        <v>1006</v>
      </c>
      <c r="C481" s="478"/>
      <c r="D481" s="478" t="s">
        <v>610</v>
      </c>
      <c r="E481" s="478" t="s">
        <v>871</v>
      </c>
      <c r="F481" s="478" t="s">
        <v>521</v>
      </c>
      <c r="G481" s="479">
        <v>80516.5726</v>
      </c>
      <c r="H481" s="479">
        <v>128826.5181</v>
      </c>
      <c r="I481" s="479">
        <v>112723.20170000001</v>
      </c>
      <c r="J481" s="479">
        <v>180357.12530000001</v>
      </c>
      <c r="K481" s="479">
        <v>144929.83069999999</v>
      </c>
      <c r="L481" s="479">
        <v>231887.73259999999</v>
      </c>
      <c r="M481" s="479">
        <v>193239.77420000001</v>
      </c>
      <c r="N481" s="479">
        <v>309183.6434</v>
      </c>
      <c r="O481" s="479">
        <v>241549.71780000001</v>
      </c>
      <c r="P481" s="479">
        <v>386479.55420000001</v>
      </c>
      <c r="Q481" s="479">
        <v>273756.3468</v>
      </c>
      <c r="R481" s="479">
        <v>438010.16139999998</v>
      </c>
      <c r="S481" s="479">
        <v>305962.97590000002</v>
      </c>
      <c r="T481" s="479">
        <v>489540.76870000002</v>
      </c>
    </row>
    <row r="482" spans="1:20">
      <c r="A482" s="478">
        <v>3</v>
      </c>
      <c r="B482" s="478" t="s">
        <v>1006</v>
      </c>
      <c r="C482" s="478"/>
      <c r="D482" s="478" t="s">
        <v>610</v>
      </c>
      <c r="E482" s="478" t="s">
        <v>738</v>
      </c>
      <c r="F482" s="478" t="s">
        <v>617</v>
      </c>
      <c r="G482" s="479">
        <v>94466.474600000001</v>
      </c>
      <c r="H482" s="479">
        <v>165316.33059999999</v>
      </c>
      <c r="I482" s="479">
        <v>122148.5429</v>
      </c>
      <c r="J482" s="479">
        <v>213759.95009999999</v>
      </c>
      <c r="K482" s="479">
        <v>146097.6692</v>
      </c>
      <c r="L482" s="479">
        <v>255670.92110000001</v>
      </c>
      <c r="M482" s="479">
        <v>174113.4405</v>
      </c>
      <c r="N482" s="479">
        <v>304698.5209</v>
      </c>
      <c r="O482" s="479">
        <v>205088.60079999999</v>
      </c>
      <c r="P482" s="479">
        <v>358905.0514</v>
      </c>
      <c r="Q482" s="479">
        <v>224786.56109999999</v>
      </c>
      <c r="R482" s="479">
        <v>393376.48200000002</v>
      </c>
      <c r="S482" s="479">
        <v>243259.05960000001</v>
      </c>
      <c r="T482" s="479">
        <v>425703.3542</v>
      </c>
    </row>
    <row r="483" spans="1:20">
      <c r="A483" s="478">
        <v>3</v>
      </c>
      <c r="B483" s="478" t="s">
        <v>1006</v>
      </c>
      <c r="C483" s="478"/>
      <c r="D483" s="478" t="s">
        <v>610</v>
      </c>
      <c r="E483" s="478" t="s">
        <v>738</v>
      </c>
      <c r="F483" s="478" t="s">
        <v>667</v>
      </c>
      <c r="G483" s="479">
        <v>81576.779599999994</v>
      </c>
      <c r="H483" s="479">
        <v>142759.36420000001</v>
      </c>
      <c r="I483" s="479">
        <v>106432.79730000001</v>
      </c>
      <c r="J483" s="479">
        <v>186257.3953</v>
      </c>
      <c r="K483" s="479">
        <v>128887.2031</v>
      </c>
      <c r="L483" s="479">
        <v>225552.6053</v>
      </c>
      <c r="M483" s="479">
        <v>157159.93040000001</v>
      </c>
      <c r="N483" s="479">
        <v>275029.87819999998</v>
      </c>
      <c r="O483" s="479">
        <v>186148.56940000001</v>
      </c>
      <c r="P483" s="479">
        <v>325759.9964</v>
      </c>
      <c r="Q483" s="479">
        <v>204919.71919999999</v>
      </c>
      <c r="R483" s="479">
        <v>358609.50870000001</v>
      </c>
      <c r="S483" s="479">
        <v>222315.28339999999</v>
      </c>
      <c r="T483" s="479">
        <v>389051.74589999998</v>
      </c>
    </row>
    <row r="484" spans="1:20">
      <c r="A484" s="478">
        <v>3</v>
      </c>
      <c r="B484" s="478" t="s">
        <v>1006</v>
      </c>
      <c r="C484" s="478"/>
      <c r="D484" s="478" t="s">
        <v>610</v>
      </c>
      <c r="E484" s="478" t="s">
        <v>738</v>
      </c>
      <c r="F484" s="478" t="s">
        <v>714</v>
      </c>
      <c r="G484" s="479">
        <v>73177.970700000005</v>
      </c>
      <c r="H484" s="479">
        <v>128061.44869999999</v>
      </c>
      <c r="I484" s="479">
        <v>99793.481400000004</v>
      </c>
      <c r="J484" s="479">
        <v>174638.5925</v>
      </c>
      <c r="K484" s="479">
        <v>126320.0816</v>
      </c>
      <c r="L484" s="479">
        <v>221060.14290000001</v>
      </c>
      <c r="M484" s="479">
        <v>166415.8155</v>
      </c>
      <c r="N484" s="479">
        <v>291227.67719999998</v>
      </c>
      <c r="O484" s="479">
        <v>206134.4944</v>
      </c>
      <c r="P484" s="479">
        <v>360735.3652</v>
      </c>
      <c r="Q484" s="479">
        <v>232194.6636</v>
      </c>
      <c r="R484" s="479">
        <v>406340.66139999998</v>
      </c>
      <c r="S484" s="479">
        <v>257919.67290000001</v>
      </c>
      <c r="T484" s="479">
        <v>451359.42749999999</v>
      </c>
    </row>
    <row r="485" spans="1:20">
      <c r="A485" s="478">
        <v>3</v>
      </c>
      <c r="B485" s="478" t="s">
        <v>1006</v>
      </c>
      <c r="C485" s="478"/>
      <c r="D485" s="478" t="s">
        <v>610</v>
      </c>
      <c r="E485" s="478" t="s">
        <v>738</v>
      </c>
      <c r="F485" s="478" t="s">
        <v>521</v>
      </c>
      <c r="G485" s="479">
        <v>80545.378800000006</v>
      </c>
      <c r="H485" s="479">
        <v>128872.60799999999</v>
      </c>
      <c r="I485" s="479">
        <v>112763.5303</v>
      </c>
      <c r="J485" s="479">
        <v>180421.65119999999</v>
      </c>
      <c r="K485" s="479">
        <v>144981.68179999999</v>
      </c>
      <c r="L485" s="479">
        <v>231970.69440000001</v>
      </c>
      <c r="M485" s="479">
        <v>193308.90909999999</v>
      </c>
      <c r="N485" s="479">
        <v>309294.25929999998</v>
      </c>
      <c r="O485" s="479">
        <v>241636.13639999999</v>
      </c>
      <c r="P485" s="479">
        <v>386617.82390000002</v>
      </c>
      <c r="Q485" s="479">
        <v>273854.2879</v>
      </c>
      <c r="R485" s="479">
        <v>438166.86709999997</v>
      </c>
      <c r="S485" s="479">
        <v>306072.43939999997</v>
      </c>
      <c r="T485" s="479">
        <v>489715.91039999999</v>
      </c>
    </row>
    <row r="486" spans="1:20">
      <c r="A486" s="478">
        <v>3</v>
      </c>
      <c r="B486" s="478" t="s">
        <v>1006</v>
      </c>
      <c r="C486" s="478"/>
      <c r="D486" s="478" t="s">
        <v>610</v>
      </c>
      <c r="E486" s="478" t="s">
        <v>921</v>
      </c>
      <c r="F486" s="478" t="s">
        <v>617</v>
      </c>
      <c r="G486" s="479">
        <v>92056.531499999997</v>
      </c>
      <c r="H486" s="479">
        <v>161098.9302</v>
      </c>
      <c r="I486" s="479">
        <v>118957.27009999999</v>
      </c>
      <c r="J486" s="479">
        <v>208175.22270000001</v>
      </c>
      <c r="K486" s="479">
        <v>142229.43669999999</v>
      </c>
      <c r="L486" s="479">
        <v>248901.51420000001</v>
      </c>
      <c r="M486" s="479">
        <v>169425.60930000001</v>
      </c>
      <c r="N486" s="479">
        <v>296494.81630000001</v>
      </c>
      <c r="O486" s="479">
        <v>199493.41190000001</v>
      </c>
      <c r="P486" s="479">
        <v>349113.47070000001</v>
      </c>
      <c r="Q486" s="479">
        <v>218614.86249999999</v>
      </c>
      <c r="R486" s="479">
        <v>382576.00949999999</v>
      </c>
      <c r="S486" s="479">
        <v>236517.2213</v>
      </c>
      <c r="T486" s="479">
        <v>413905.1373</v>
      </c>
    </row>
    <row r="487" spans="1:20">
      <c r="A487" s="478">
        <v>3</v>
      </c>
      <c r="B487" s="478" t="s">
        <v>1006</v>
      </c>
      <c r="C487" s="478"/>
      <c r="D487" s="478" t="s">
        <v>610</v>
      </c>
      <c r="E487" s="478" t="s">
        <v>921</v>
      </c>
      <c r="F487" s="478" t="s">
        <v>667</v>
      </c>
      <c r="G487" s="479">
        <v>79845.241599999994</v>
      </c>
      <c r="H487" s="479">
        <v>139729.1728</v>
      </c>
      <c r="I487" s="479">
        <v>104068.6692</v>
      </c>
      <c r="J487" s="479">
        <v>182120.17110000001</v>
      </c>
      <c r="K487" s="479">
        <v>125924.78479999999</v>
      </c>
      <c r="L487" s="479">
        <v>220368.37340000001</v>
      </c>
      <c r="M487" s="479">
        <v>153364.38939999999</v>
      </c>
      <c r="N487" s="479">
        <v>268387.68150000001</v>
      </c>
      <c r="O487" s="479">
        <v>181550.22450000001</v>
      </c>
      <c r="P487" s="479">
        <v>317712.89279999997</v>
      </c>
      <c r="Q487" s="479">
        <v>199793.64420000001</v>
      </c>
      <c r="R487" s="479">
        <v>349638.8774</v>
      </c>
      <c r="S487" s="479">
        <v>216675.74950000001</v>
      </c>
      <c r="T487" s="479">
        <v>379182.56150000001</v>
      </c>
    </row>
    <row r="488" spans="1:20">
      <c r="A488" s="478">
        <v>3</v>
      </c>
      <c r="B488" s="478" t="s">
        <v>1006</v>
      </c>
      <c r="C488" s="478"/>
      <c r="D488" s="478" t="s">
        <v>610</v>
      </c>
      <c r="E488" s="478" t="s">
        <v>921</v>
      </c>
      <c r="F488" s="478" t="s">
        <v>714</v>
      </c>
      <c r="G488" s="479">
        <v>71864.892900000006</v>
      </c>
      <c r="H488" s="479">
        <v>125763.5624</v>
      </c>
      <c r="I488" s="479">
        <v>98094.945000000007</v>
      </c>
      <c r="J488" s="479">
        <v>171666.1537</v>
      </c>
      <c r="K488" s="479">
        <v>124240.76609999999</v>
      </c>
      <c r="L488" s="479">
        <v>217421.3407</v>
      </c>
      <c r="M488" s="479">
        <v>163749.23480000001</v>
      </c>
      <c r="N488" s="479">
        <v>286561.16090000002</v>
      </c>
      <c r="O488" s="479">
        <v>202900.49359999999</v>
      </c>
      <c r="P488" s="479">
        <v>355075.86379999999</v>
      </c>
      <c r="Q488" s="479">
        <v>228604.4327</v>
      </c>
      <c r="R488" s="479">
        <v>400057.7573</v>
      </c>
      <c r="S488" s="479">
        <v>253990.85190000001</v>
      </c>
      <c r="T488" s="479">
        <v>444483.99070000002</v>
      </c>
    </row>
    <row r="489" spans="1:20">
      <c r="A489" s="478">
        <v>3</v>
      </c>
      <c r="B489" s="478" t="s">
        <v>1006</v>
      </c>
      <c r="C489" s="478"/>
      <c r="D489" s="478" t="s">
        <v>610</v>
      </c>
      <c r="E489" s="478" t="s">
        <v>921</v>
      </c>
      <c r="F489" s="478" t="s">
        <v>521</v>
      </c>
      <c r="G489" s="479">
        <v>78509.253100000002</v>
      </c>
      <c r="H489" s="479">
        <v>125614.80680000001</v>
      </c>
      <c r="I489" s="479">
        <v>109912.9543</v>
      </c>
      <c r="J489" s="479">
        <v>175860.72949999999</v>
      </c>
      <c r="K489" s="479">
        <v>141316.6556</v>
      </c>
      <c r="L489" s="479">
        <v>226106.65229999999</v>
      </c>
      <c r="M489" s="479">
        <v>188422.20740000001</v>
      </c>
      <c r="N489" s="479">
        <v>301475.53639999998</v>
      </c>
      <c r="O489" s="479">
        <v>235527.75930000001</v>
      </c>
      <c r="P489" s="479">
        <v>376844.4204</v>
      </c>
      <c r="Q489" s="479">
        <v>266931.46049999999</v>
      </c>
      <c r="R489" s="479">
        <v>427090.3431</v>
      </c>
      <c r="S489" s="479">
        <v>298335.1618</v>
      </c>
      <c r="T489" s="479">
        <v>477336.2659</v>
      </c>
    </row>
    <row r="490" spans="1:20">
      <c r="A490" s="478">
        <v>3</v>
      </c>
      <c r="B490" s="478" t="s">
        <v>1006</v>
      </c>
      <c r="C490" s="478"/>
      <c r="D490" s="478" t="s">
        <v>610</v>
      </c>
      <c r="E490" s="478" t="s">
        <v>859</v>
      </c>
      <c r="F490" s="478" t="s">
        <v>617</v>
      </c>
      <c r="G490" s="479">
        <v>92438.244600000005</v>
      </c>
      <c r="H490" s="479">
        <v>161766.92800000001</v>
      </c>
      <c r="I490" s="479">
        <v>119585.4463</v>
      </c>
      <c r="J490" s="479">
        <v>209274.53109999999</v>
      </c>
      <c r="K490" s="479">
        <v>143072.61910000001</v>
      </c>
      <c r="L490" s="479">
        <v>250377.0834</v>
      </c>
      <c r="M490" s="479">
        <v>170569.91589999999</v>
      </c>
      <c r="N490" s="479">
        <v>298497.3529</v>
      </c>
      <c r="O490" s="479">
        <v>200972.76980000001</v>
      </c>
      <c r="P490" s="479">
        <v>351702.34700000001</v>
      </c>
      <c r="Q490" s="479">
        <v>220306.3855</v>
      </c>
      <c r="R490" s="479">
        <v>385536.17450000002</v>
      </c>
      <c r="S490" s="479">
        <v>238460.55720000001</v>
      </c>
      <c r="T490" s="479">
        <v>417305.97499999998</v>
      </c>
    </row>
    <row r="491" spans="1:20">
      <c r="A491" s="478">
        <v>3</v>
      </c>
      <c r="B491" s="478" t="s">
        <v>1006</v>
      </c>
      <c r="C491" s="478"/>
      <c r="D491" s="478" t="s">
        <v>610</v>
      </c>
      <c r="E491" s="478" t="s">
        <v>859</v>
      </c>
      <c r="F491" s="478" t="s">
        <v>667</v>
      </c>
      <c r="G491" s="479">
        <v>79548.549499999994</v>
      </c>
      <c r="H491" s="479">
        <v>139209.96160000001</v>
      </c>
      <c r="I491" s="479">
        <v>103869.70080000001</v>
      </c>
      <c r="J491" s="479">
        <v>181771.97630000001</v>
      </c>
      <c r="K491" s="479">
        <v>125862.15300000001</v>
      </c>
      <c r="L491" s="479">
        <v>220258.7677</v>
      </c>
      <c r="M491" s="479">
        <v>153616.40580000001</v>
      </c>
      <c r="N491" s="479">
        <v>268828.71010000003</v>
      </c>
      <c r="O491" s="479">
        <v>182032.7383</v>
      </c>
      <c r="P491" s="479">
        <v>318557.29210000002</v>
      </c>
      <c r="Q491" s="479">
        <v>200439.5436</v>
      </c>
      <c r="R491" s="479">
        <v>350769.20120000001</v>
      </c>
      <c r="S491" s="479">
        <v>217516.78099999999</v>
      </c>
      <c r="T491" s="479">
        <v>380654.36670000001</v>
      </c>
    </row>
    <row r="492" spans="1:20">
      <c r="A492" s="478">
        <v>3</v>
      </c>
      <c r="B492" s="478" t="s">
        <v>1006</v>
      </c>
      <c r="C492" s="478"/>
      <c r="D492" s="478" t="s">
        <v>610</v>
      </c>
      <c r="E492" s="478" t="s">
        <v>859</v>
      </c>
      <c r="F492" s="478" t="s">
        <v>714</v>
      </c>
      <c r="G492" s="479">
        <v>71168.410099999994</v>
      </c>
      <c r="H492" s="479">
        <v>124544.71769999999</v>
      </c>
      <c r="I492" s="479">
        <v>96980.096699999995</v>
      </c>
      <c r="J492" s="479">
        <v>169715.1692</v>
      </c>
      <c r="K492" s="479">
        <v>122702.87270000001</v>
      </c>
      <c r="L492" s="479">
        <v>214730.02720000001</v>
      </c>
      <c r="M492" s="479">
        <v>161592.8702</v>
      </c>
      <c r="N492" s="479">
        <v>282787.52289999998</v>
      </c>
      <c r="O492" s="479">
        <v>200105.81280000001</v>
      </c>
      <c r="P492" s="479">
        <v>350185.17239999998</v>
      </c>
      <c r="Q492" s="479">
        <v>225362.15779999999</v>
      </c>
      <c r="R492" s="479">
        <v>394383.77610000002</v>
      </c>
      <c r="S492" s="479">
        <v>250283.34280000001</v>
      </c>
      <c r="T492" s="479">
        <v>437995.84989999997</v>
      </c>
    </row>
    <row r="493" spans="1:20">
      <c r="A493" s="478">
        <v>3</v>
      </c>
      <c r="B493" s="478" t="s">
        <v>1006</v>
      </c>
      <c r="C493" s="478"/>
      <c r="D493" s="478" t="s">
        <v>610</v>
      </c>
      <c r="E493" s="478" t="s">
        <v>859</v>
      </c>
      <c r="F493" s="478" t="s">
        <v>521</v>
      </c>
      <c r="G493" s="479">
        <v>78801.255399999995</v>
      </c>
      <c r="H493" s="479">
        <v>126082.01059999999</v>
      </c>
      <c r="I493" s="479">
        <v>110321.7576</v>
      </c>
      <c r="J493" s="479">
        <v>176514.81469999999</v>
      </c>
      <c r="K493" s="479">
        <v>141842.2597</v>
      </c>
      <c r="L493" s="479">
        <v>226947.61900000001</v>
      </c>
      <c r="M493" s="479">
        <v>189123.01300000001</v>
      </c>
      <c r="N493" s="479">
        <v>302596.82530000003</v>
      </c>
      <c r="O493" s="479">
        <v>236403.76620000001</v>
      </c>
      <c r="P493" s="479">
        <v>378246.03159999999</v>
      </c>
      <c r="Q493" s="479">
        <v>267924.2684</v>
      </c>
      <c r="R493" s="479">
        <v>428678.8358</v>
      </c>
      <c r="S493" s="479">
        <v>299444.77059999999</v>
      </c>
      <c r="T493" s="479">
        <v>479111.64</v>
      </c>
    </row>
    <row r="494" spans="1:20">
      <c r="A494" s="478">
        <v>3</v>
      </c>
      <c r="B494" s="478" t="s">
        <v>1006</v>
      </c>
      <c r="C494" s="478"/>
      <c r="D494" s="478" t="s">
        <v>610</v>
      </c>
      <c r="E494" s="478" t="s">
        <v>951</v>
      </c>
      <c r="F494" s="478" t="s">
        <v>617</v>
      </c>
      <c r="G494" s="479">
        <v>94491.547099999996</v>
      </c>
      <c r="H494" s="479">
        <v>165360.20749999999</v>
      </c>
      <c r="I494" s="479">
        <v>122151.067</v>
      </c>
      <c r="J494" s="479">
        <v>213764.36739999999</v>
      </c>
      <c r="K494" s="479">
        <v>146080.29070000001</v>
      </c>
      <c r="L494" s="479">
        <v>255640.50870000001</v>
      </c>
      <c r="M494" s="479">
        <v>174061.76190000001</v>
      </c>
      <c r="N494" s="479">
        <v>304608.08319999999</v>
      </c>
      <c r="O494" s="479">
        <v>204998.52830000001</v>
      </c>
      <c r="P494" s="479">
        <v>358747.42440000002</v>
      </c>
      <c r="Q494" s="479">
        <v>224672.27350000001</v>
      </c>
      <c r="R494" s="479">
        <v>393176.47869999998</v>
      </c>
      <c r="S494" s="479">
        <v>243110.32629999999</v>
      </c>
      <c r="T494" s="479">
        <v>425443.071</v>
      </c>
    </row>
    <row r="495" spans="1:20">
      <c r="A495" s="478">
        <v>3</v>
      </c>
      <c r="B495" s="478" t="s">
        <v>1006</v>
      </c>
      <c r="C495" s="478"/>
      <c r="D495" s="478" t="s">
        <v>610</v>
      </c>
      <c r="E495" s="478" t="s">
        <v>951</v>
      </c>
      <c r="F495" s="478" t="s">
        <v>667</v>
      </c>
      <c r="G495" s="479">
        <v>81737.532900000006</v>
      </c>
      <c r="H495" s="479">
        <v>143040.6826</v>
      </c>
      <c r="I495" s="479">
        <v>106600.75019999999</v>
      </c>
      <c r="J495" s="479">
        <v>186551.31280000001</v>
      </c>
      <c r="K495" s="479">
        <v>129050.9872</v>
      </c>
      <c r="L495" s="479">
        <v>225839.22760000001</v>
      </c>
      <c r="M495" s="479">
        <v>157286.7095</v>
      </c>
      <c r="N495" s="479">
        <v>275251.74170000001</v>
      </c>
      <c r="O495" s="479">
        <v>186257.86540000001</v>
      </c>
      <c r="P495" s="479">
        <v>325951.26449999999</v>
      </c>
      <c r="Q495" s="479">
        <v>205014.55609999999</v>
      </c>
      <c r="R495" s="479">
        <v>358775.4731</v>
      </c>
      <c r="S495" s="479">
        <v>222387.01070000001</v>
      </c>
      <c r="T495" s="479">
        <v>389177.26870000002</v>
      </c>
    </row>
    <row r="496" spans="1:20">
      <c r="A496" s="478">
        <v>3</v>
      </c>
      <c r="B496" s="478" t="s">
        <v>1006</v>
      </c>
      <c r="C496" s="478"/>
      <c r="D496" s="478" t="s">
        <v>610</v>
      </c>
      <c r="E496" s="478" t="s">
        <v>951</v>
      </c>
      <c r="F496" s="478" t="s">
        <v>714</v>
      </c>
      <c r="G496" s="479">
        <v>73417.748600000006</v>
      </c>
      <c r="H496" s="479">
        <v>128481.06</v>
      </c>
      <c r="I496" s="479">
        <v>100157.1249</v>
      </c>
      <c r="J496" s="479">
        <v>175274.96859999999</v>
      </c>
      <c r="K496" s="479">
        <v>126808.5266</v>
      </c>
      <c r="L496" s="479">
        <v>221914.92170000001</v>
      </c>
      <c r="M496" s="479">
        <v>167088.24350000001</v>
      </c>
      <c r="N496" s="479">
        <v>292404.42619999999</v>
      </c>
      <c r="O496" s="479">
        <v>206994.8744</v>
      </c>
      <c r="P496" s="479">
        <v>362241.03019999998</v>
      </c>
      <c r="Q496" s="479">
        <v>233184.755</v>
      </c>
      <c r="R496" s="479">
        <v>408073.3211</v>
      </c>
      <c r="S496" s="479">
        <v>259043.00349999999</v>
      </c>
      <c r="T496" s="479">
        <v>453325.2561</v>
      </c>
    </row>
    <row r="497" spans="1:20">
      <c r="A497" s="478">
        <v>3</v>
      </c>
      <c r="B497" s="478" t="s">
        <v>1006</v>
      </c>
      <c r="C497" s="478"/>
      <c r="D497" s="478" t="s">
        <v>610</v>
      </c>
      <c r="E497" s="478" t="s">
        <v>951</v>
      </c>
      <c r="F497" s="478" t="s">
        <v>521</v>
      </c>
      <c r="G497" s="479">
        <v>80574.187600000005</v>
      </c>
      <c r="H497" s="479">
        <v>128918.70209999999</v>
      </c>
      <c r="I497" s="479">
        <v>112803.86259999999</v>
      </c>
      <c r="J497" s="479">
        <v>180486.18290000001</v>
      </c>
      <c r="K497" s="479">
        <v>145033.53769999999</v>
      </c>
      <c r="L497" s="479">
        <v>232053.66380000001</v>
      </c>
      <c r="M497" s="479">
        <v>193378.0502</v>
      </c>
      <c r="N497" s="479">
        <v>309404.88500000001</v>
      </c>
      <c r="O497" s="479">
        <v>241722.56280000001</v>
      </c>
      <c r="P497" s="479">
        <v>386756.10609999998</v>
      </c>
      <c r="Q497" s="479">
        <v>273952.2377</v>
      </c>
      <c r="R497" s="479">
        <v>438323.587</v>
      </c>
      <c r="S497" s="479">
        <v>306181.91279999999</v>
      </c>
      <c r="T497" s="479">
        <v>489891.06780000002</v>
      </c>
    </row>
    <row r="498" spans="1:20">
      <c r="A498" s="478">
        <v>3</v>
      </c>
      <c r="B498" s="478" t="s">
        <v>1006</v>
      </c>
      <c r="C498" s="478"/>
      <c r="D498" s="478" t="s">
        <v>610</v>
      </c>
      <c r="E498" s="478" t="s">
        <v>963</v>
      </c>
      <c r="F498" s="478" t="s">
        <v>617</v>
      </c>
      <c r="G498" s="479">
        <v>97001.765199999994</v>
      </c>
      <c r="H498" s="479">
        <v>169753.08919999999</v>
      </c>
      <c r="I498" s="479">
        <v>125352.41740000001</v>
      </c>
      <c r="J498" s="479">
        <v>219366.73050000001</v>
      </c>
      <c r="K498" s="479">
        <v>149878.98629999999</v>
      </c>
      <c r="L498" s="479">
        <v>262288.22600000002</v>
      </c>
      <c r="M498" s="479">
        <v>178542.85149999999</v>
      </c>
      <c r="N498" s="479">
        <v>312449.9902</v>
      </c>
      <c r="O498" s="479">
        <v>210233.39569999999</v>
      </c>
      <c r="P498" s="479">
        <v>367908.4425</v>
      </c>
      <c r="Q498" s="479">
        <v>230386.78750000001</v>
      </c>
      <c r="R498" s="479">
        <v>403176.87809999997</v>
      </c>
      <c r="S498" s="479">
        <v>249257.19469999999</v>
      </c>
      <c r="T498" s="479">
        <v>436200.0907</v>
      </c>
    </row>
    <row r="499" spans="1:20">
      <c r="A499" s="478">
        <v>3</v>
      </c>
      <c r="B499" s="478" t="s">
        <v>1006</v>
      </c>
      <c r="C499" s="478"/>
      <c r="D499" s="478" t="s">
        <v>610</v>
      </c>
      <c r="E499" s="478" t="s">
        <v>963</v>
      </c>
      <c r="F499" s="478" t="s">
        <v>667</v>
      </c>
      <c r="G499" s="479">
        <v>84112.070099999997</v>
      </c>
      <c r="H499" s="479">
        <v>147196.12280000001</v>
      </c>
      <c r="I499" s="479">
        <v>109636.6718</v>
      </c>
      <c r="J499" s="479">
        <v>191864.17559999999</v>
      </c>
      <c r="K499" s="479">
        <v>132668.5203</v>
      </c>
      <c r="L499" s="479">
        <v>232169.91029999999</v>
      </c>
      <c r="M499" s="479">
        <v>161589.34150000001</v>
      </c>
      <c r="N499" s="479">
        <v>282781.34749999997</v>
      </c>
      <c r="O499" s="479">
        <v>191293.36429999999</v>
      </c>
      <c r="P499" s="479">
        <v>334763.38760000002</v>
      </c>
      <c r="Q499" s="479">
        <v>210519.94560000001</v>
      </c>
      <c r="R499" s="479">
        <v>368409.90480000002</v>
      </c>
      <c r="S499" s="479">
        <v>228313.4186</v>
      </c>
      <c r="T499" s="479">
        <v>399548.48249999998</v>
      </c>
    </row>
    <row r="500" spans="1:20">
      <c r="A500" s="478">
        <v>3</v>
      </c>
      <c r="B500" s="478" t="s">
        <v>1006</v>
      </c>
      <c r="C500" s="478"/>
      <c r="D500" s="478" t="s">
        <v>610</v>
      </c>
      <c r="E500" s="478" t="s">
        <v>963</v>
      </c>
      <c r="F500" s="478" t="s">
        <v>714</v>
      </c>
      <c r="G500" s="479">
        <v>75689.924400000004</v>
      </c>
      <c r="H500" s="479">
        <v>132457.3677</v>
      </c>
      <c r="I500" s="479">
        <v>103310.21649999999</v>
      </c>
      <c r="J500" s="479">
        <v>180792.87899999999</v>
      </c>
      <c r="K500" s="479">
        <v>130841.59819999999</v>
      </c>
      <c r="L500" s="479">
        <v>228972.79699999999</v>
      </c>
      <c r="M500" s="479">
        <v>172444.50440000001</v>
      </c>
      <c r="N500" s="479">
        <v>301777.88250000001</v>
      </c>
      <c r="O500" s="479">
        <v>213670.3554</v>
      </c>
      <c r="P500" s="479">
        <v>373923.12199999997</v>
      </c>
      <c r="Q500" s="479">
        <v>240735.30609999999</v>
      </c>
      <c r="R500" s="479">
        <v>421286.78570000001</v>
      </c>
      <c r="S500" s="479">
        <v>267465.0968</v>
      </c>
      <c r="T500" s="479">
        <v>468063.91940000001</v>
      </c>
    </row>
    <row r="501" spans="1:20">
      <c r="A501" s="478">
        <v>3</v>
      </c>
      <c r="B501" s="478" t="s">
        <v>1006</v>
      </c>
      <c r="C501" s="478"/>
      <c r="D501" s="478" t="s">
        <v>610</v>
      </c>
      <c r="E501" s="478" t="s">
        <v>963</v>
      </c>
      <c r="F501" s="478" t="s">
        <v>521</v>
      </c>
      <c r="G501" s="479">
        <v>82725.535699999993</v>
      </c>
      <c r="H501" s="479">
        <v>132360.859</v>
      </c>
      <c r="I501" s="479">
        <v>115815.7499</v>
      </c>
      <c r="J501" s="479">
        <v>185305.20250000001</v>
      </c>
      <c r="K501" s="479">
        <v>148905.96410000001</v>
      </c>
      <c r="L501" s="479">
        <v>238249.54620000001</v>
      </c>
      <c r="M501" s="479">
        <v>198541.2855</v>
      </c>
      <c r="N501" s="479">
        <v>317666.06150000001</v>
      </c>
      <c r="O501" s="479">
        <v>248176.60690000001</v>
      </c>
      <c r="P501" s="479">
        <v>397082.57689999999</v>
      </c>
      <c r="Q501" s="479">
        <v>281266.8211</v>
      </c>
      <c r="R501" s="479">
        <v>450026.9204</v>
      </c>
      <c r="S501" s="479">
        <v>314357.03539999999</v>
      </c>
      <c r="T501" s="479">
        <v>502971.26409999997</v>
      </c>
    </row>
    <row r="502" spans="1:20">
      <c r="A502" s="478">
        <v>3</v>
      </c>
      <c r="B502" s="478" t="s">
        <v>1006</v>
      </c>
      <c r="C502" s="478"/>
      <c r="D502" s="478" t="s">
        <v>610</v>
      </c>
      <c r="E502" s="478" t="s">
        <v>973</v>
      </c>
      <c r="F502" s="478" t="s">
        <v>617</v>
      </c>
      <c r="G502" s="479">
        <v>98879.581399999995</v>
      </c>
      <c r="H502" s="479">
        <v>173039.26749999999</v>
      </c>
      <c r="I502" s="479">
        <v>127900.39569999999</v>
      </c>
      <c r="J502" s="479">
        <v>223825.69260000001</v>
      </c>
      <c r="K502" s="479">
        <v>153008.33929999999</v>
      </c>
      <c r="L502" s="479">
        <v>267764.59389999998</v>
      </c>
      <c r="M502" s="479">
        <v>182396.48560000001</v>
      </c>
      <c r="N502" s="479">
        <v>319193.84980000003</v>
      </c>
      <c r="O502" s="479">
        <v>214889.70559999999</v>
      </c>
      <c r="P502" s="479">
        <v>376056.98479999998</v>
      </c>
      <c r="Q502" s="479">
        <v>235552.73639999999</v>
      </c>
      <c r="R502" s="479">
        <v>412217.28879999998</v>
      </c>
      <c r="S502" s="479">
        <v>254948.14780000001</v>
      </c>
      <c r="T502" s="479">
        <v>446159.2586</v>
      </c>
    </row>
    <row r="503" spans="1:20">
      <c r="A503" s="478">
        <v>3</v>
      </c>
      <c r="B503" s="478" t="s">
        <v>1006</v>
      </c>
      <c r="C503" s="478"/>
      <c r="D503" s="478" t="s">
        <v>610</v>
      </c>
      <c r="E503" s="478" t="s">
        <v>973</v>
      </c>
      <c r="F503" s="478" t="s">
        <v>667</v>
      </c>
      <c r="G503" s="479">
        <v>85175.800300000003</v>
      </c>
      <c r="H503" s="479">
        <v>149057.65040000001</v>
      </c>
      <c r="I503" s="479">
        <v>111192.07670000001</v>
      </c>
      <c r="J503" s="479">
        <v>194586.1342</v>
      </c>
      <c r="K503" s="479">
        <v>134710.89629999999</v>
      </c>
      <c r="L503" s="479">
        <v>235744.0687</v>
      </c>
      <c r="M503" s="479">
        <v>164372.2274</v>
      </c>
      <c r="N503" s="479">
        <v>287651.39799999999</v>
      </c>
      <c r="O503" s="479">
        <v>194753.46170000001</v>
      </c>
      <c r="P503" s="479">
        <v>340818.55790000001</v>
      </c>
      <c r="Q503" s="479">
        <v>214431.14660000001</v>
      </c>
      <c r="R503" s="479">
        <v>375254.50650000002</v>
      </c>
      <c r="S503" s="479">
        <v>232681.60680000001</v>
      </c>
      <c r="T503" s="479">
        <v>407192.81180000002</v>
      </c>
    </row>
    <row r="504" spans="1:20">
      <c r="A504" s="478">
        <v>3</v>
      </c>
      <c r="B504" s="478" t="s">
        <v>1006</v>
      </c>
      <c r="C504" s="478"/>
      <c r="D504" s="478" t="s">
        <v>610</v>
      </c>
      <c r="E504" s="478" t="s">
        <v>973</v>
      </c>
      <c r="F504" s="478" t="s">
        <v>714</v>
      </c>
      <c r="G504" s="479">
        <v>76260.837199999994</v>
      </c>
      <c r="H504" s="479">
        <v>133456.465</v>
      </c>
      <c r="I504" s="479">
        <v>103941.7675</v>
      </c>
      <c r="J504" s="479">
        <v>181898.0931</v>
      </c>
      <c r="K504" s="479">
        <v>131528.17189999999</v>
      </c>
      <c r="L504" s="479">
        <v>230174.3008</v>
      </c>
      <c r="M504" s="479">
        <v>173232.92790000001</v>
      </c>
      <c r="N504" s="479">
        <v>303157.6238</v>
      </c>
      <c r="O504" s="479">
        <v>214536.81479999999</v>
      </c>
      <c r="P504" s="479">
        <v>375439.42599999998</v>
      </c>
      <c r="Q504" s="479">
        <v>241627.32949999999</v>
      </c>
      <c r="R504" s="479">
        <v>422847.82650000002</v>
      </c>
      <c r="S504" s="479">
        <v>268361.51610000001</v>
      </c>
      <c r="T504" s="479">
        <v>469632.6532</v>
      </c>
    </row>
    <row r="505" spans="1:20">
      <c r="A505" s="478">
        <v>3</v>
      </c>
      <c r="B505" s="478" t="s">
        <v>1006</v>
      </c>
      <c r="C505" s="478"/>
      <c r="D505" s="478" t="s">
        <v>610</v>
      </c>
      <c r="E505" s="478" t="s">
        <v>973</v>
      </c>
      <c r="F505" s="478" t="s">
        <v>521</v>
      </c>
      <c r="G505" s="479">
        <v>84296.824299999993</v>
      </c>
      <c r="H505" s="479">
        <v>134874.9209</v>
      </c>
      <c r="I505" s="479">
        <v>118015.554</v>
      </c>
      <c r="J505" s="479">
        <v>188824.88930000001</v>
      </c>
      <c r="K505" s="479">
        <v>151734.2838</v>
      </c>
      <c r="L505" s="479">
        <v>242774.85759999999</v>
      </c>
      <c r="M505" s="479">
        <v>202312.37830000001</v>
      </c>
      <c r="N505" s="479">
        <v>323699.8101</v>
      </c>
      <c r="O505" s="479">
        <v>252890.47279999999</v>
      </c>
      <c r="P505" s="479">
        <v>404624.76250000001</v>
      </c>
      <c r="Q505" s="479">
        <v>286609.20250000001</v>
      </c>
      <c r="R505" s="479">
        <v>458574.73090000002</v>
      </c>
      <c r="S505" s="479">
        <v>320327.93229999999</v>
      </c>
      <c r="T505" s="479">
        <v>512524.69929999998</v>
      </c>
    </row>
    <row r="506" spans="1:20">
      <c r="A506" s="478">
        <v>3</v>
      </c>
      <c r="B506" s="478" t="s">
        <v>1006</v>
      </c>
      <c r="C506" s="478"/>
      <c r="D506" s="478" t="s">
        <v>612</v>
      </c>
      <c r="E506" s="478" t="s">
        <v>664</v>
      </c>
      <c r="F506" s="478" t="s">
        <v>617</v>
      </c>
      <c r="G506" s="479">
        <v>98221.150299999994</v>
      </c>
      <c r="H506" s="479">
        <v>171887.01310000001</v>
      </c>
      <c r="I506" s="479">
        <v>127304.58689999999</v>
      </c>
      <c r="J506" s="479">
        <v>222783.02710000001</v>
      </c>
      <c r="K506" s="479">
        <v>152470.08489999999</v>
      </c>
      <c r="L506" s="479">
        <v>266822.64850000001</v>
      </c>
      <c r="M506" s="479">
        <v>182019.74669999999</v>
      </c>
      <c r="N506" s="479">
        <v>318534.55680000002</v>
      </c>
      <c r="O506" s="479">
        <v>214695.56589999999</v>
      </c>
      <c r="P506" s="479">
        <v>375717.2402</v>
      </c>
      <c r="Q506" s="479">
        <v>235473.00140000001</v>
      </c>
      <c r="R506" s="479">
        <v>412077.7524</v>
      </c>
      <c r="S506" s="479">
        <v>255076.03580000001</v>
      </c>
      <c r="T506" s="479">
        <v>446383.06270000001</v>
      </c>
    </row>
    <row r="507" spans="1:20">
      <c r="A507" s="478">
        <v>3</v>
      </c>
      <c r="B507" s="478" t="s">
        <v>1006</v>
      </c>
      <c r="C507" s="478"/>
      <c r="D507" s="478" t="s">
        <v>612</v>
      </c>
      <c r="E507" s="478" t="s">
        <v>664</v>
      </c>
      <c r="F507" s="478" t="s">
        <v>667</v>
      </c>
      <c r="G507" s="479">
        <v>83418.075500000006</v>
      </c>
      <c r="H507" s="479">
        <v>145981.63219999999</v>
      </c>
      <c r="I507" s="479">
        <v>109255.95540000001</v>
      </c>
      <c r="J507" s="479">
        <v>191197.92189999999</v>
      </c>
      <c r="K507" s="479">
        <v>132704.85269999999</v>
      </c>
      <c r="L507" s="479">
        <v>232233.49230000001</v>
      </c>
      <c r="M507" s="479">
        <v>162549.61379999999</v>
      </c>
      <c r="N507" s="479">
        <v>284461.82419999997</v>
      </c>
      <c r="O507" s="479">
        <v>192944.02729999999</v>
      </c>
      <c r="P507" s="479">
        <v>337652.0478</v>
      </c>
      <c r="Q507" s="479">
        <v>212657.0741</v>
      </c>
      <c r="R507" s="479">
        <v>372149.87969999999</v>
      </c>
      <c r="S507" s="479">
        <v>231023.31150000001</v>
      </c>
      <c r="T507" s="479">
        <v>404290.79509999999</v>
      </c>
    </row>
    <row r="508" spans="1:20">
      <c r="A508" s="478">
        <v>3</v>
      </c>
      <c r="B508" s="478" t="s">
        <v>1006</v>
      </c>
      <c r="C508" s="478"/>
      <c r="D508" s="478" t="s">
        <v>612</v>
      </c>
      <c r="E508" s="478" t="s">
        <v>664</v>
      </c>
      <c r="F508" s="478" t="s">
        <v>714</v>
      </c>
      <c r="G508" s="479">
        <v>73867.042600000001</v>
      </c>
      <c r="H508" s="479">
        <v>129267.32460000001</v>
      </c>
      <c r="I508" s="479">
        <v>100363.96649999999</v>
      </c>
      <c r="J508" s="479">
        <v>175636.94140000001</v>
      </c>
      <c r="K508" s="479">
        <v>126758.78170000001</v>
      </c>
      <c r="L508" s="479">
        <v>221827.86799999999</v>
      </c>
      <c r="M508" s="479">
        <v>166702.23680000001</v>
      </c>
      <c r="N508" s="479">
        <v>291728.91460000002</v>
      </c>
      <c r="O508" s="479">
        <v>206212.666</v>
      </c>
      <c r="P508" s="479">
        <v>360872.1655</v>
      </c>
      <c r="Q508" s="479">
        <v>232071.81210000001</v>
      </c>
      <c r="R508" s="479">
        <v>406125.67109999998</v>
      </c>
      <c r="S508" s="479">
        <v>257546.04610000001</v>
      </c>
      <c r="T508" s="479">
        <v>450705.58069999999</v>
      </c>
    </row>
    <row r="509" spans="1:20">
      <c r="A509" s="478">
        <v>3</v>
      </c>
      <c r="B509" s="478" t="s">
        <v>1006</v>
      </c>
      <c r="C509" s="478"/>
      <c r="D509" s="478" t="s">
        <v>612</v>
      </c>
      <c r="E509" s="478" t="s">
        <v>664</v>
      </c>
      <c r="F509" s="478" t="s">
        <v>521</v>
      </c>
      <c r="G509" s="479">
        <v>83671.897200000007</v>
      </c>
      <c r="H509" s="479">
        <v>133875.0374</v>
      </c>
      <c r="I509" s="479">
        <v>117140.656</v>
      </c>
      <c r="J509" s="479">
        <v>187425.05230000001</v>
      </c>
      <c r="K509" s="479">
        <v>150609.4148</v>
      </c>
      <c r="L509" s="479">
        <v>240975.0673</v>
      </c>
      <c r="M509" s="479">
        <v>200812.55300000001</v>
      </c>
      <c r="N509" s="479">
        <v>321300.08970000001</v>
      </c>
      <c r="O509" s="479">
        <v>251015.69140000001</v>
      </c>
      <c r="P509" s="479">
        <v>401625.11210000003</v>
      </c>
      <c r="Q509" s="479">
        <v>284484.45010000002</v>
      </c>
      <c r="R509" s="479">
        <v>455175.12699999998</v>
      </c>
      <c r="S509" s="479">
        <v>317953.20899999997</v>
      </c>
      <c r="T509" s="479">
        <v>508725.14199999999</v>
      </c>
    </row>
    <row r="510" spans="1:20">
      <c r="A510" s="478">
        <v>3</v>
      </c>
      <c r="B510" s="478" t="s">
        <v>1006</v>
      </c>
      <c r="C510" s="478"/>
      <c r="D510" s="478" t="s">
        <v>612</v>
      </c>
      <c r="E510" s="478" t="s">
        <v>711</v>
      </c>
      <c r="F510" s="478" t="s">
        <v>617</v>
      </c>
      <c r="G510" s="479">
        <v>98241.304600000003</v>
      </c>
      <c r="H510" s="479">
        <v>171922.283</v>
      </c>
      <c r="I510" s="479">
        <v>127300.59819999999</v>
      </c>
      <c r="J510" s="479">
        <v>222776.04689999999</v>
      </c>
      <c r="K510" s="479">
        <v>152444.81200000001</v>
      </c>
      <c r="L510" s="479">
        <v>266778.42099999997</v>
      </c>
      <c r="M510" s="479">
        <v>181958.50109999999</v>
      </c>
      <c r="N510" s="479">
        <v>318427.37689999997</v>
      </c>
      <c r="O510" s="479">
        <v>214594.07449999999</v>
      </c>
      <c r="P510" s="479">
        <v>375539.63050000003</v>
      </c>
      <c r="Q510" s="479">
        <v>235346.11850000001</v>
      </c>
      <c r="R510" s="479">
        <v>411855.7072</v>
      </c>
      <c r="S510" s="479">
        <v>254913.54370000001</v>
      </c>
      <c r="T510" s="479">
        <v>446098.70150000002</v>
      </c>
    </row>
    <row r="511" spans="1:20">
      <c r="A511" s="478">
        <v>3</v>
      </c>
      <c r="B511" s="478" t="s">
        <v>1006</v>
      </c>
      <c r="C511" s="478"/>
      <c r="D511" s="478" t="s">
        <v>612</v>
      </c>
      <c r="E511" s="478" t="s">
        <v>711</v>
      </c>
      <c r="F511" s="478" t="s">
        <v>667</v>
      </c>
      <c r="G511" s="479">
        <v>83575.295199999993</v>
      </c>
      <c r="H511" s="479">
        <v>146256.7666</v>
      </c>
      <c r="I511" s="479">
        <v>109419.08349999999</v>
      </c>
      <c r="J511" s="479">
        <v>191483.39619999999</v>
      </c>
      <c r="K511" s="479">
        <v>132862.59099999999</v>
      </c>
      <c r="L511" s="479">
        <v>232509.5344</v>
      </c>
      <c r="M511" s="479">
        <v>162668.64689999999</v>
      </c>
      <c r="N511" s="479">
        <v>284670.13219999999</v>
      </c>
      <c r="O511" s="479">
        <v>193043.93890000001</v>
      </c>
      <c r="P511" s="479">
        <v>337826.89309999999</v>
      </c>
      <c r="Q511" s="479">
        <v>212741.44949999999</v>
      </c>
      <c r="R511" s="479">
        <v>372297.5368</v>
      </c>
      <c r="S511" s="479">
        <v>231083.5295</v>
      </c>
      <c r="T511" s="479">
        <v>404396.17670000001</v>
      </c>
    </row>
    <row r="512" spans="1:20">
      <c r="A512" s="478">
        <v>3</v>
      </c>
      <c r="B512" s="478" t="s">
        <v>1006</v>
      </c>
      <c r="C512" s="478"/>
      <c r="D512" s="478" t="s">
        <v>612</v>
      </c>
      <c r="E512" s="478" t="s">
        <v>711</v>
      </c>
      <c r="F512" s="478" t="s">
        <v>714</v>
      </c>
      <c r="G512" s="479">
        <v>74104.140799999994</v>
      </c>
      <c r="H512" s="479">
        <v>129682.2463</v>
      </c>
      <c r="I512" s="479">
        <v>100724.1436</v>
      </c>
      <c r="J512" s="479">
        <v>176267.2513</v>
      </c>
      <c r="K512" s="479">
        <v>127242.98330000001</v>
      </c>
      <c r="L512" s="479">
        <v>222675.22080000001</v>
      </c>
      <c r="M512" s="479">
        <v>167369.22289999999</v>
      </c>
      <c r="N512" s="479">
        <v>292896.14010000002</v>
      </c>
      <c r="O512" s="479">
        <v>207066.446</v>
      </c>
      <c r="P512" s="479">
        <v>362366.2806</v>
      </c>
      <c r="Q512" s="479">
        <v>233054.57639999999</v>
      </c>
      <c r="R512" s="479">
        <v>407845.50870000001</v>
      </c>
      <c r="S512" s="479">
        <v>258661.35879999999</v>
      </c>
      <c r="T512" s="479">
        <v>452657.37780000002</v>
      </c>
    </row>
    <row r="513" spans="1:20">
      <c r="A513" s="478">
        <v>3</v>
      </c>
      <c r="B513" s="478" t="s">
        <v>1006</v>
      </c>
      <c r="C513" s="478"/>
      <c r="D513" s="478" t="s">
        <v>612</v>
      </c>
      <c r="E513" s="478" t="s">
        <v>711</v>
      </c>
      <c r="F513" s="478" t="s">
        <v>521</v>
      </c>
      <c r="G513" s="479">
        <v>83696.550600000002</v>
      </c>
      <c r="H513" s="479">
        <v>133914.4829</v>
      </c>
      <c r="I513" s="479">
        <v>117175.17080000001</v>
      </c>
      <c r="J513" s="479">
        <v>187480.27600000001</v>
      </c>
      <c r="K513" s="479">
        <v>150653.791</v>
      </c>
      <c r="L513" s="479">
        <v>241046.0692</v>
      </c>
      <c r="M513" s="479">
        <v>200871.72140000001</v>
      </c>
      <c r="N513" s="479">
        <v>321394.75890000002</v>
      </c>
      <c r="O513" s="479">
        <v>251089.65169999999</v>
      </c>
      <c r="P513" s="479">
        <v>401743.4486</v>
      </c>
      <c r="Q513" s="479">
        <v>284568.27189999999</v>
      </c>
      <c r="R513" s="479">
        <v>455309.24170000001</v>
      </c>
      <c r="S513" s="479">
        <v>318046.8921</v>
      </c>
      <c r="T513" s="479">
        <v>508875.03490000003</v>
      </c>
    </row>
    <row r="514" spans="1:20">
      <c r="A514" s="478">
        <v>3</v>
      </c>
      <c r="B514" s="478" t="s">
        <v>1006</v>
      </c>
      <c r="C514" s="478"/>
      <c r="D514" s="478" t="s">
        <v>612</v>
      </c>
      <c r="E514" s="478" t="s">
        <v>657</v>
      </c>
      <c r="F514" s="478" t="s">
        <v>617</v>
      </c>
      <c r="G514" s="479">
        <v>100229.23209999999</v>
      </c>
      <c r="H514" s="479">
        <v>175401.1563</v>
      </c>
      <c r="I514" s="479">
        <v>129871.67969999999</v>
      </c>
      <c r="J514" s="479">
        <v>227275.43950000001</v>
      </c>
      <c r="K514" s="479">
        <v>155520.41690000001</v>
      </c>
      <c r="L514" s="479">
        <v>272160.72950000002</v>
      </c>
      <c r="M514" s="479">
        <v>185624.5276</v>
      </c>
      <c r="N514" s="479">
        <v>324842.92330000002</v>
      </c>
      <c r="O514" s="479">
        <v>218912.90040000001</v>
      </c>
      <c r="P514" s="479">
        <v>383097.57579999999</v>
      </c>
      <c r="Q514" s="479">
        <v>240080.07329999999</v>
      </c>
      <c r="R514" s="479">
        <v>420140.12839999999</v>
      </c>
      <c r="S514" s="479">
        <v>260037.0447</v>
      </c>
      <c r="T514" s="479">
        <v>455064.82819999999</v>
      </c>
    </row>
    <row r="515" spans="1:20">
      <c r="A515" s="478">
        <v>3</v>
      </c>
      <c r="B515" s="478" t="s">
        <v>1006</v>
      </c>
      <c r="C515" s="478"/>
      <c r="D515" s="478" t="s">
        <v>612</v>
      </c>
      <c r="E515" s="478" t="s">
        <v>657</v>
      </c>
      <c r="F515" s="478" t="s">
        <v>667</v>
      </c>
      <c r="G515" s="479">
        <v>85289.092099999994</v>
      </c>
      <c r="H515" s="479">
        <v>149255.9111</v>
      </c>
      <c r="I515" s="479">
        <v>111655.9314</v>
      </c>
      <c r="J515" s="479">
        <v>195397.88</v>
      </c>
      <c r="K515" s="479">
        <v>135572.1735</v>
      </c>
      <c r="L515" s="479">
        <v>237251.30360000001</v>
      </c>
      <c r="M515" s="479">
        <v>165974.1158</v>
      </c>
      <c r="N515" s="479">
        <v>290454.70270000002</v>
      </c>
      <c r="O515" s="479">
        <v>196959.959</v>
      </c>
      <c r="P515" s="479">
        <v>344679.92820000002</v>
      </c>
      <c r="Q515" s="479">
        <v>217052.88769999999</v>
      </c>
      <c r="R515" s="479">
        <v>379842.55359999998</v>
      </c>
      <c r="S515" s="479">
        <v>235761.61009999999</v>
      </c>
      <c r="T515" s="479">
        <v>412582.81760000001</v>
      </c>
    </row>
    <row r="516" spans="1:20">
      <c r="A516" s="478">
        <v>3</v>
      </c>
      <c r="B516" s="478" t="s">
        <v>1006</v>
      </c>
      <c r="C516" s="478"/>
      <c r="D516" s="478" t="s">
        <v>612</v>
      </c>
      <c r="E516" s="478" t="s">
        <v>657</v>
      </c>
      <c r="F516" s="478" t="s">
        <v>714</v>
      </c>
      <c r="G516" s="479">
        <v>75639.510999999999</v>
      </c>
      <c r="H516" s="479">
        <v>132369.14430000001</v>
      </c>
      <c r="I516" s="479">
        <v>102817.1825</v>
      </c>
      <c r="J516" s="479">
        <v>179930.06950000001</v>
      </c>
      <c r="K516" s="479">
        <v>129891.8</v>
      </c>
      <c r="L516" s="479">
        <v>227310.64989999999</v>
      </c>
      <c r="M516" s="479">
        <v>170858.21049999999</v>
      </c>
      <c r="N516" s="479">
        <v>299001.86849999998</v>
      </c>
      <c r="O516" s="479">
        <v>211387.58559999999</v>
      </c>
      <c r="P516" s="479">
        <v>369928.27480000001</v>
      </c>
      <c r="Q516" s="479">
        <v>237921.57399999999</v>
      </c>
      <c r="R516" s="479">
        <v>416362.75439999998</v>
      </c>
      <c r="S516" s="479">
        <v>264067.08630000002</v>
      </c>
      <c r="T516" s="479">
        <v>462117.40100000001</v>
      </c>
    </row>
    <row r="517" spans="1:20">
      <c r="A517" s="478">
        <v>3</v>
      </c>
      <c r="B517" s="478" t="s">
        <v>1006</v>
      </c>
      <c r="C517" s="478"/>
      <c r="D517" s="478" t="s">
        <v>612</v>
      </c>
      <c r="E517" s="478" t="s">
        <v>657</v>
      </c>
      <c r="F517" s="478" t="s">
        <v>521</v>
      </c>
      <c r="G517" s="479">
        <v>85391.372300000003</v>
      </c>
      <c r="H517" s="479">
        <v>136626.19760000001</v>
      </c>
      <c r="I517" s="479">
        <v>119547.92110000001</v>
      </c>
      <c r="J517" s="479">
        <v>191276.67670000001</v>
      </c>
      <c r="K517" s="479">
        <v>153704.47010000001</v>
      </c>
      <c r="L517" s="479">
        <v>245927.15580000001</v>
      </c>
      <c r="M517" s="479">
        <v>204939.2934</v>
      </c>
      <c r="N517" s="479">
        <v>327902.87430000002</v>
      </c>
      <c r="O517" s="479">
        <v>256174.11670000001</v>
      </c>
      <c r="P517" s="479">
        <v>409878.59289999999</v>
      </c>
      <c r="Q517" s="479">
        <v>290330.66560000001</v>
      </c>
      <c r="R517" s="479">
        <v>464529.07189999998</v>
      </c>
      <c r="S517" s="479">
        <v>324487.2145</v>
      </c>
      <c r="T517" s="479">
        <v>519179.55099999998</v>
      </c>
    </row>
    <row r="518" spans="1:20">
      <c r="A518" s="478">
        <v>3</v>
      </c>
      <c r="B518" s="478" t="s">
        <v>1006</v>
      </c>
      <c r="C518" s="478"/>
      <c r="D518" s="478" t="s">
        <v>612</v>
      </c>
      <c r="E518" s="478" t="s">
        <v>799</v>
      </c>
      <c r="F518" s="478" t="s">
        <v>617</v>
      </c>
      <c r="G518" s="479">
        <v>97734.244000000006</v>
      </c>
      <c r="H518" s="479">
        <v>171034.927</v>
      </c>
      <c r="I518" s="479">
        <v>126659.82030000001</v>
      </c>
      <c r="J518" s="479">
        <v>221654.68549999999</v>
      </c>
      <c r="K518" s="479">
        <v>151688.54500000001</v>
      </c>
      <c r="L518" s="479">
        <v>265454.95370000001</v>
      </c>
      <c r="M518" s="479">
        <v>181072.61470000001</v>
      </c>
      <c r="N518" s="479">
        <v>316877.07569999999</v>
      </c>
      <c r="O518" s="479">
        <v>213565.11060000001</v>
      </c>
      <c r="P518" s="479">
        <v>373738.9437</v>
      </c>
      <c r="Q518" s="479">
        <v>234226.06779999999</v>
      </c>
      <c r="R518" s="479">
        <v>409895.61869999999</v>
      </c>
      <c r="S518" s="479">
        <v>253713.91089999999</v>
      </c>
      <c r="T518" s="479">
        <v>443999.34419999999</v>
      </c>
    </row>
    <row r="519" spans="1:20">
      <c r="A519" s="478">
        <v>3</v>
      </c>
      <c r="B519" s="478" t="s">
        <v>1006</v>
      </c>
      <c r="C519" s="478"/>
      <c r="D519" s="478" t="s">
        <v>612</v>
      </c>
      <c r="E519" s="478" t="s">
        <v>799</v>
      </c>
      <c r="F519" s="478" t="s">
        <v>667</v>
      </c>
      <c r="G519" s="479">
        <v>83068.234599999996</v>
      </c>
      <c r="H519" s="479">
        <v>145369.41070000001</v>
      </c>
      <c r="I519" s="479">
        <v>108778.30560000001</v>
      </c>
      <c r="J519" s="479">
        <v>190362.03479999999</v>
      </c>
      <c r="K519" s="479">
        <v>132106.32399999999</v>
      </c>
      <c r="L519" s="479">
        <v>231186.06709999999</v>
      </c>
      <c r="M519" s="479">
        <v>161782.7605</v>
      </c>
      <c r="N519" s="479">
        <v>283119.8309</v>
      </c>
      <c r="O519" s="479">
        <v>192014.97500000001</v>
      </c>
      <c r="P519" s="479">
        <v>336026.20630000002</v>
      </c>
      <c r="Q519" s="479">
        <v>211621.399</v>
      </c>
      <c r="R519" s="479">
        <v>370337.44819999998</v>
      </c>
      <c r="S519" s="479">
        <v>229883.89679999999</v>
      </c>
      <c r="T519" s="479">
        <v>402296.81939999998</v>
      </c>
    </row>
    <row r="520" spans="1:20">
      <c r="A520" s="478">
        <v>3</v>
      </c>
      <c r="B520" s="478" t="s">
        <v>1006</v>
      </c>
      <c r="C520" s="478"/>
      <c r="D520" s="478" t="s">
        <v>612</v>
      </c>
      <c r="E520" s="478" t="s">
        <v>799</v>
      </c>
      <c r="F520" s="478" t="s">
        <v>714</v>
      </c>
      <c r="G520" s="479">
        <v>73601.747600000002</v>
      </c>
      <c r="H520" s="479">
        <v>128803.05839999999</v>
      </c>
      <c r="I520" s="479">
        <v>100020.7932</v>
      </c>
      <c r="J520" s="479">
        <v>175036.38810000001</v>
      </c>
      <c r="K520" s="479">
        <v>126338.67570000001</v>
      </c>
      <c r="L520" s="479">
        <v>221092.68239999999</v>
      </c>
      <c r="M520" s="479">
        <v>166163.47940000001</v>
      </c>
      <c r="N520" s="479">
        <v>290786.08899999998</v>
      </c>
      <c r="O520" s="479">
        <v>205559.26670000001</v>
      </c>
      <c r="P520" s="479">
        <v>359728.71669999999</v>
      </c>
      <c r="Q520" s="479">
        <v>231346.43969999999</v>
      </c>
      <c r="R520" s="479">
        <v>404856.2696</v>
      </c>
      <c r="S520" s="479">
        <v>256752.26490000001</v>
      </c>
      <c r="T520" s="479">
        <v>449316.46340000001</v>
      </c>
    </row>
    <row r="521" spans="1:20">
      <c r="A521" s="478">
        <v>3</v>
      </c>
      <c r="B521" s="478" t="s">
        <v>1006</v>
      </c>
      <c r="C521" s="478"/>
      <c r="D521" s="478" t="s">
        <v>612</v>
      </c>
      <c r="E521" s="478" t="s">
        <v>799</v>
      </c>
      <c r="F521" s="478" t="s">
        <v>521</v>
      </c>
      <c r="G521" s="479">
        <v>83260.517099999997</v>
      </c>
      <c r="H521" s="479">
        <v>133216.82939999999</v>
      </c>
      <c r="I521" s="479">
        <v>116564.7239</v>
      </c>
      <c r="J521" s="479">
        <v>186503.56109999999</v>
      </c>
      <c r="K521" s="479">
        <v>149868.9308</v>
      </c>
      <c r="L521" s="479">
        <v>239790.2929</v>
      </c>
      <c r="M521" s="479">
        <v>199825.24110000001</v>
      </c>
      <c r="N521" s="479">
        <v>319720.39049999998</v>
      </c>
      <c r="O521" s="479">
        <v>249781.55129999999</v>
      </c>
      <c r="P521" s="479">
        <v>399650.48800000001</v>
      </c>
      <c r="Q521" s="479">
        <v>283085.75809999998</v>
      </c>
      <c r="R521" s="479">
        <v>452937.21970000002</v>
      </c>
      <c r="S521" s="479">
        <v>316389.96500000003</v>
      </c>
      <c r="T521" s="479">
        <v>506223.95150000002</v>
      </c>
    </row>
    <row r="522" spans="1:20">
      <c r="A522" s="478">
        <v>3</v>
      </c>
      <c r="B522" s="478" t="s">
        <v>1006</v>
      </c>
      <c r="C522" s="478"/>
      <c r="D522" s="478" t="s">
        <v>612</v>
      </c>
      <c r="E522" s="478" t="s">
        <v>838</v>
      </c>
      <c r="F522" s="478" t="s">
        <v>617</v>
      </c>
      <c r="G522" s="479">
        <v>100269.5346</v>
      </c>
      <c r="H522" s="479">
        <v>175471.6856</v>
      </c>
      <c r="I522" s="479">
        <v>129863.6948</v>
      </c>
      <c r="J522" s="479">
        <v>227261.46590000001</v>
      </c>
      <c r="K522" s="479">
        <v>155469.8621</v>
      </c>
      <c r="L522" s="479">
        <v>272072.25870000001</v>
      </c>
      <c r="M522" s="479">
        <v>185502.0257</v>
      </c>
      <c r="N522" s="479">
        <v>324628.54499999998</v>
      </c>
      <c r="O522" s="479">
        <v>218709.9057</v>
      </c>
      <c r="P522" s="479">
        <v>382742.33480000001</v>
      </c>
      <c r="Q522" s="479">
        <v>239826.2942</v>
      </c>
      <c r="R522" s="479">
        <v>419696.0147</v>
      </c>
      <c r="S522" s="479">
        <v>259712.04620000001</v>
      </c>
      <c r="T522" s="479">
        <v>454496.0808</v>
      </c>
    </row>
    <row r="523" spans="1:20">
      <c r="A523" s="478">
        <v>3</v>
      </c>
      <c r="B523" s="478" t="s">
        <v>1006</v>
      </c>
      <c r="C523" s="478"/>
      <c r="D523" s="478" t="s">
        <v>612</v>
      </c>
      <c r="E523" s="478" t="s">
        <v>838</v>
      </c>
      <c r="F523" s="478" t="s">
        <v>667</v>
      </c>
      <c r="G523" s="479">
        <v>85603.525299999994</v>
      </c>
      <c r="H523" s="479">
        <v>149806.1692</v>
      </c>
      <c r="I523" s="479">
        <v>111982.1801</v>
      </c>
      <c r="J523" s="479">
        <v>195968.81520000001</v>
      </c>
      <c r="K523" s="479">
        <v>135887.64120000001</v>
      </c>
      <c r="L523" s="479">
        <v>237803.37210000001</v>
      </c>
      <c r="M523" s="479">
        <v>166212.1715</v>
      </c>
      <c r="N523" s="479">
        <v>290871.3002</v>
      </c>
      <c r="O523" s="479">
        <v>197159.77</v>
      </c>
      <c r="P523" s="479">
        <v>345029.59749999997</v>
      </c>
      <c r="Q523" s="479">
        <v>217221.62530000001</v>
      </c>
      <c r="R523" s="479">
        <v>380137.8443</v>
      </c>
      <c r="S523" s="479">
        <v>235882.03200000001</v>
      </c>
      <c r="T523" s="479">
        <v>412793.55589999998</v>
      </c>
    </row>
    <row r="524" spans="1:20">
      <c r="A524" s="478">
        <v>3</v>
      </c>
      <c r="B524" s="478" t="s">
        <v>1006</v>
      </c>
      <c r="C524" s="478"/>
      <c r="D524" s="478" t="s">
        <v>612</v>
      </c>
      <c r="E524" s="478" t="s">
        <v>838</v>
      </c>
      <c r="F524" s="478" t="s">
        <v>714</v>
      </c>
      <c r="G524" s="479">
        <v>76113.701199999996</v>
      </c>
      <c r="H524" s="479">
        <v>133198.97719999999</v>
      </c>
      <c r="I524" s="479">
        <v>103537.52830000001</v>
      </c>
      <c r="J524" s="479">
        <v>181190.6746</v>
      </c>
      <c r="K524" s="479">
        <v>130860.1923</v>
      </c>
      <c r="L524" s="479">
        <v>229005.3365</v>
      </c>
      <c r="M524" s="479">
        <v>172192.16819999999</v>
      </c>
      <c r="N524" s="479">
        <v>301336.29430000001</v>
      </c>
      <c r="O524" s="479">
        <v>213095.12770000001</v>
      </c>
      <c r="P524" s="479">
        <v>372916.47340000002</v>
      </c>
      <c r="Q524" s="479">
        <v>239887.08230000001</v>
      </c>
      <c r="R524" s="479">
        <v>419802.39390000002</v>
      </c>
      <c r="S524" s="479">
        <v>266297.6888</v>
      </c>
      <c r="T524" s="479">
        <v>466020.95539999998</v>
      </c>
    </row>
    <row r="525" spans="1:20">
      <c r="A525" s="478">
        <v>3</v>
      </c>
      <c r="B525" s="478" t="s">
        <v>1006</v>
      </c>
      <c r="C525" s="478"/>
      <c r="D525" s="478" t="s">
        <v>612</v>
      </c>
      <c r="E525" s="478" t="s">
        <v>838</v>
      </c>
      <c r="F525" s="478" t="s">
        <v>521</v>
      </c>
      <c r="G525" s="479">
        <v>85440.673899999994</v>
      </c>
      <c r="H525" s="479">
        <v>136705.08040000001</v>
      </c>
      <c r="I525" s="479">
        <v>119616.94349999999</v>
      </c>
      <c r="J525" s="479">
        <v>191387.11249999999</v>
      </c>
      <c r="K525" s="479">
        <v>153793.21309999999</v>
      </c>
      <c r="L525" s="479">
        <v>246069.1447</v>
      </c>
      <c r="M525" s="479">
        <v>205057.61739999999</v>
      </c>
      <c r="N525" s="479">
        <v>328092.19280000002</v>
      </c>
      <c r="O525" s="479">
        <v>256322.02179999999</v>
      </c>
      <c r="P525" s="479">
        <v>410115.24099999998</v>
      </c>
      <c r="Q525" s="479">
        <v>290498.29139999999</v>
      </c>
      <c r="R525" s="479">
        <v>464797.27309999999</v>
      </c>
      <c r="S525" s="479">
        <v>324674.56099999999</v>
      </c>
      <c r="T525" s="479">
        <v>519479.3052</v>
      </c>
    </row>
    <row r="526" spans="1:20">
      <c r="A526" s="478">
        <v>3</v>
      </c>
      <c r="B526" s="478" t="s">
        <v>1006</v>
      </c>
      <c r="C526" s="478"/>
      <c r="D526" s="478" t="s">
        <v>612</v>
      </c>
      <c r="E526" s="478" t="s">
        <v>873</v>
      </c>
      <c r="F526" s="478" t="s">
        <v>617</v>
      </c>
      <c r="G526" s="479">
        <v>98728.210900000005</v>
      </c>
      <c r="H526" s="479">
        <v>172774.36900000001</v>
      </c>
      <c r="I526" s="479">
        <v>127945.3648</v>
      </c>
      <c r="J526" s="479">
        <v>223904.3884</v>
      </c>
      <c r="K526" s="479">
        <v>153226.35190000001</v>
      </c>
      <c r="L526" s="479">
        <v>268146.11589999998</v>
      </c>
      <c r="M526" s="479">
        <v>182905.63320000001</v>
      </c>
      <c r="N526" s="479">
        <v>320084.85810000001</v>
      </c>
      <c r="O526" s="479">
        <v>215724.52970000001</v>
      </c>
      <c r="P526" s="479">
        <v>377517.92700000003</v>
      </c>
      <c r="Q526" s="479">
        <v>236593.05189999999</v>
      </c>
      <c r="R526" s="479">
        <v>414037.84090000001</v>
      </c>
      <c r="S526" s="479">
        <v>256275.6686</v>
      </c>
      <c r="T526" s="479">
        <v>448482.42009999999</v>
      </c>
    </row>
    <row r="527" spans="1:20">
      <c r="A527" s="478">
        <v>3</v>
      </c>
      <c r="B527" s="478" t="s">
        <v>1006</v>
      </c>
      <c r="C527" s="478"/>
      <c r="D527" s="478" t="s">
        <v>612</v>
      </c>
      <c r="E527" s="478" t="s">
        <v>873</v>
      </c>
      <c r="F527" s="478" t="s">
        <v>667</v>
      </c>
      <c r="G527" s="479">
        <v>83925.136100000003</v>
      </c>
      <c r="H527" s="479">
        <v>146868.98819999999</v>
      </c>
      <c r="I527" s="479">
        <v>109896.73330000001</v>
      </c>
      <c r="J527" s="479">
        <v>192319.28339999999</v>
      </c>
      <c r="K527" s="479">
        <v>133461.11979999999</v>
      </c>
      <c r="L527" s="479">
        <v>233556.9595</v>
      </c>
      <c r="M527" s="479">
        <v>163435.50030000001</v>
      </c>
      <c r="N527" s="479">
        <v>286012.12540000002</v>
      </c>
      <c r="O527" s="479">
        <v>193972.99110000001</v>
      </c>
      <c r="P527" s="479">
        <v>339452.73450000002</v>
      </c>
      <c r="Q527" s="479">
        <v>213777.12469999999</v>
      </c>
      <c r="R527" s="479">
        <v>374109.96830000001</v>
      </c>
      <c r="S527" s="479">
        <v>232222.9442</v>
      </c>
      <c r="T527" s="479">
        <v>406390.15240000002</v>
      </c>
    </row>
    <row r="528" spans="1:20">
      <c r="A528" s="478">
        <v>3</v>
      </c>
      <c r="B528" s="478" t="s">
        <v>1006</v>
      </c>
      <c r="C528" s="478"/>
      <c r="D528" s="478" t="s">
        <v>612</v>
      </c>
      <c r="E528" s="478" t="s">
        <v>873</v>
      </c>
      <c r="F528" s="478" t="s">
        <v>714</v>
      </c>
      <c r="G528" s="479">
        <v>74369.435800000007</v>
      </c>
      <c r="H528" s="479">
        <v>130146.5125</v>
      </c>
      <c r="I528" s="479">
        <v>101067.31690000001</v>
      </c>
      <c r="J528" s="479">
        <v>176867.8045</v>
      </c>
      <c r="K528" s="479">
        <v>127663.0894</v>
      </c>
      <c r="L528" s="479">
        <v>223410.40640000001</v>
      </c>
      <c r="M528" s="479">
        <v>167907.9803</v>
      </c>
      <c r="N528" s="479">
        <v>293838.9657</v>
      </c>
      <c r="O528" s="479">
        <v>207719.84539999999</v>
      </c>
      <c r="P528" s="479">
        <v>363509.72950000002</v>
      </c>
      <c r="Q528" s="479">
        <v>233779.94870000001</v>
      </c>
      <c r="R528" s="479">
        <v>409114.91029999999</v>
      </c>
      <c r="S528" s="479">
        <v>259455.14</v>
      </c>
      <c r="T528" s="479">
        <v>454046.495</v>
      </c>
    </row>
    <row r="529" spans="1:20">
      <c r="A529" s="478">
        <v>3</v>
      </c>
      <c r="B529" s="478" t="s">
        <v>1006</v>
      </c>
      <c r="C529" s="478"/>
      <c r="D529" s="478" t="s">
        <v>612</v>
      </c>
      <c r="E529" s="478" t="s">
        <v>873</v>
      </c>
      <c r="F529" s="478" t="s">
        <v>521</v>
      </c>
      <c r="G529" s="479">
        <v>84107.930600000007</v>
      </c>
      <c r="H529" s="479">
        <v>134572.69089999999</v>
      </c>
      <c r="I529" s="479">
        <v>117751.10279999999</v>
      </c>
      <c r="J529" s="479">
        <v>188401.76730000001</v>
      </c>
      <c r="K529" s="479">
        <v>151394.27499999999</v>
      </c>
      <c r="L529" s="479">
        <v>242230.84359999999</v>
      </c>
      <c r="M529" s="479">
        <v>201859.03339999999</v>
      </c>
      <c r="N529" s="479">
        <v>322974.45819999999</v>
      </c>
      <c r="O529" s="479">
        <v>252323.7916</v>
      </c>
      <c r="P529" s="479">
        <v>403718.07260000001</v>
      </c>
      <c r="Q529" s="479">
        <v>285966.96389999997</v>
      </c>
      <c r="R529" s="479">
        <v>457547.14899999998</v>
      </c>
      <c r="S529" s="479">
        <v>319610.1361</v>
      </c>
      <c r="T529" s="479">
        <v>511376.2254</v>
      </c>
    </row>
    <row r="530" spans="1:20">
      <c r="A530" s="478">
        <v>3</v>
      </c>
      <c r="B530" s="478" t="s">
        <v>1006</v>
      </c>
      <c r="C530" s="478"/>
      <c r="D530" s="478" t="s">
        <v>612</v>
      </c>
      <c r="E530" s="478" t="s">
        <v>900</v>
      </c>
      <c r="F530" s="478" t="s">
        <v>617</v>
      </c>
      <c r="G530" s="479">
        <v>96760.425600000002</v>
      </c>
      <c r="H530" s="479">
        <v>169330.74479999999</v>
      </c>
      <c r="I530" s="479">
        <v>125370.2795</v>
      </c>
      <c r="J530" s="479">
        <v>219397.989</v>
      </c>
      <c r="K530" s="479">
        <v>150125.4558</v>
      </c>
      <c r="L530" s="479">
        <v>262719.5477</v>
      </c>
      <c r="M530" s="479">
        <v>179178.33919999999</v>
      </c>
      <c r="N530" s="479">
        <v>313562.09350000002</v>
      </c>
      <c r="O530" s="479">
        <v>211304.1868</v>
      </c>
      <c r="P530" s="479">
        <v>369782.32699999999</v>
      </c>
      <c r="Q530" s="479">
        <v>231732.18590000001</v>
      </c>
      <c r="R530" s="479">
        <v>405531.32530000003</v>
      </c>
      <c r="S530" s="479">
        <v>250989.64499999999</v>
      </c>
      <c r="T530" s="479">
        <v>439231.8787</v>
      </c>
    </row>
    <row r="531" spans="1:20">
      <c r="A531" s="478">
        <v>3</v>
      </c>
      <c r="B531" s="478" t="s">
        <v>1006</v>
      </c>
      <c r="C531" s="478"/>
      <c r="D531" s="478" t="s">
        <v>612</v>
      </c>
      <c r="E531" s="478" t="s">
        <v>900</v>
      </c>
      <c r="F531" s="478" t="s">
        <v>667</v>
      </c>
      <c r="G531" s="479">
        <v>82368.548599999995</v>
      </c>
      <c r="H531" s="479">
        <v>144144.9601</v>
      </c>
      <c r="I531" s="479">
        <v>107823.0003</v>
      </c>
      <c r="J531" s="479">
        <v>188690.25049999999</v>
      </c>
      <c r="K531" s="479">
        <v>130909.2595</v>
      </c>
      <c r="L531" s="479">
        <v>229091.20420000001</v>
      </c>
      <c r="M531" s="479">
        <v>160249.0448</v>
      </c>
      <c r="N531" s="479">
        <v>280435.8284</v>
      </c>
      <c r="O531" s="479">
        <v>190156.85939999999</v>
      </c>
      <c r="P531" s="479">
        <v>332774.50400000002</v>
      </c>
      <c r="Q531" s="479">
        <v>209550.03640000001</v>
      </c>
      <c r="R531" s="479">
        <v>366712.56359999999</v>
      </c>
      <c r="S531" s="479">
        <v>227605.05379999999</v>
      </c>
      <c r="T531" s="479">
        <v>398308.84419999999</v>
      </c>
    </row>
    <row r="532" spans="1:20">
      <c r="A532" s="478">
        <v>3</v>
      </c>
      <c r="B532" s="478" t="s">
        <v>1006</v>
      </c>
      <c r="C532" s="478"/>
      <c r="D532" s="478" t="s">
        <v>612</v>
      </c>
      <c r="E532" s="478" t="s">
        <v>900</v>
      </c>
      <c r="F532" s="478" t="s">
        <v>714</v>
      </c>
      <c r="G532" s="479">
        <v>73071.154500000004</v>
      </c>
      <c r="H532" s="479">
        <v>127874.5203</v>
      </c>
      <c r="I532" s="479">
        <v>99334.442599999995</v>
      </c>
      <c r="J532" s="479">
        <v>173835.2745</v>
      </c>
      <c r="K532" s="479">
        <v>125498.4584</v>
      </c>
      <c r="L532" s="479">
        <v>219622.30230000001</v>
      </c>
      <c r="M532" s="479">
        <v>165085.95800000001</v>
      </c>
      <c r="N532" s="479">
        <v>288900.4265</v>
      </c>
      <c r="O532" s="479">
        <v>204252.4601</v>
      </c>
      <c r="P532" s="479">
        <v>357441.8051</v>
      </c>
      <c r="Q532" s="479">
        <v>229895.68650000001</v>
      </c>
      <c r="R532" s="479">
        <v>402317.45130000002</v>
      </c>
      <c r="S532" s="479">
        <v>255164.69279999999</v>
      </c>
      <c r="T532" s="479">
        <v>446538.21250000002</v>
      </c>
    </row>
    <row r="533" spans="1:20">
      <c r="A533" s="478">
        <v>3</v>
      </c>
      <c r="B533" s="478" t="s">
        <v>1006</v>
      </c>
      <c r="C533" s="478"/>
      <c r="D533" s="478" t="s">
        <v>612</v>
      </c>
      <c r="E533" s="478" t="s">
        <v>900</v>
      </c>
      <c r="F533" s="478" t="s">
        <v>521</v>
      </c>
      <c r="G533" s="479">
        <v>82437.752200000003</v>
      </c>
      <c r="H533" s="479">
        <v>131900.40549999999</v>
      </c>
      <c r="I533" s="479">
        <v>115412.85309999999</v>
      </c>
      <c r="J533" s="479">
        <v>184660.56770000001</v>
      </c>
      <c r="K533" s="479">
        <v>148387.95389999999</v>
      </c>
      <c r="L533" s="479">
        <v>237420.72990000001</v>
      </c>
      <c r="M533" s="479">
        <v>197850.60519999999</v>
      </c>
      <c r="N533" s="479">
        <v>316560.9731</v>
      </c>
      <c r="O533" s="479">
        <v>247313.25659999999</v>
      </c>
      <c r="P533" s="479">
        <v>395701.21639999998</v>
      </c>
      <c r="Q533" s="479">
        <v>280288.35739999998</v>
      </c>
      <c r="R533" s="479">
        <v>448461.3786</v>
      </c>
      <c r="S533" s="479">
        <v>313263.4583</v>
      </c>
      <c r="T533" s="479">
        <v>501221.54070000001</v>
      </c>
    </row>
    <row r="534" spans="1:20">
      <c r="A534" s="478">
        <v>3</v>
      </c>
      <c r="B534" s="478" t="s">
        <v>1006</v>
      </c>
      <c r="C534" s="478"/>
      <c r="D534" s="478" t="s">
        <v>612</v>
      </c>
      <c r="E534" s="478" t="s">
        <v>923</v>
      </c>
      <c r="F534" s="478" t="s">
        <v>617</v>
      </c>
      <c r="G534" s="479">
        <v>97267.486099999995</v>
      </c>
      <c r="H534" s="479">
        <v>170218.10079999999</v>
      </c>
      <c r="I534" s="479">
        <v>126011.05740000001</v>
      </c>
      <c r="J534" s="479">
        <v>220519.3504</v>
      </c>
      <c r="K534" s="479">
        <v>150881.72279999999</v>
      </c>
      <c r="L534" s="479">
        <v>264043.01500000001</v>
      </c>
      <c r="M534" s="479">
        <v>180064.22560000001</v>
      </c>
      <c r="N534" s="479">
        <v>315112.3947</v>
      </c>
      <c r="O534" s="479">
        <v>212333.1507</v>
      </c>
      <c r="P534" s="479">
        <v>371583.01370000001</v>
      </c>
      <c r="Q534" s="479">
        <v>232852.2365</v>
      </c>
      <c r="R534" s="479">
        <v>407491.41399999999</v>
      </c>
      <c r="S534" s="479">
        <v>252189.27780000001</v>
      </c>
      <c r="T534" s="479">
        <v>441331.23609999998</v>
      </c>
    </row>
    <row r="535" spans="1:20">
      <c r="A535" s="478">
        <v>3</v>
      </c>
      <c r="B535" s="478" t="s">
        <v>1006</v>
      </c>
      <c r="C535" s="478"/>
      <c r="D535" s="478" t="s">
        <v>612</v>
      </c>
      <c r="E535" s="478" t="s">
        <v>923</v>
      </c>
      <c r="F535" s="478" t="s">
        <v>667</v>
      </c>
      <c r="G535" s="479">
        <v>82875.609200000006</v>
      </c>
      <c r="H535" s="479">
        <v>145032.3161</v>
      </c>
      <c r="I535" s="479">
        <v>108463.77830000001</v>
      </c>
      <c r="J535" s="479">
        <v>189811.61189999999</v>
      </c>
      <c r="K535" s="479">
        <v>131665.52660000001</v>
      </c>
      <c r="L535" s="479">
        <v>230414.67139999999</v>
      </c>
      <c r="M535" s="479">
        <v>161134.93119999999</v>
      </c>
      <c r="N535" s="479">
        <v>281986.12969999999</v>
      </c>
      <c r="O535" s="479">
        <v>191185.82329999999</v>
      </c>
      <c r="P535" s="479">
        <v>334575.19089999999</v>
      </c>
      <c r="Q535" s="479">
        <v>210670.08689999999</v>
      </c>
      <c r="R535" s="479">
        <v>368672.65210000001</v>
      </c>
      <c r="S535" s="479">
        <v>228804.68659999999</v>
      </c>
      <c r="T535" s="479">
        <v>400408.20150000002</v>
      </c>
    </row>
    <row r="536" spans="1:20">
      <c r="A536" s="478">
        <v>3</v>
      </c>
      <c r="B536" s="478" t="s">
        <v>1006</v>
      </c>
      <c r="C536" s="478"/>
      <c r="D536" s="478" t="s">
        <v>612</v>
      </c>
      <c r="E536" s="478" t="s">
        <v>923</v>
      </c>
      <c r="F536" s="478" t="s">
        <v>714</v>
      </c>
      <c r="G536" s="479">
        <v>73573.547600000005</v>
      </c>
      <c r="H536" s="479">
        <v>128753.70819999999</v>
      </c>
      <c r="I536" s="479">
        <v>100037.79300000001</v>
      </c>
      <c r="J536" s="479">
        <v>175066.13759999999</v>
      </c>
      <c r="K536" s="479">
        <v>126402.76609999999</v>
      </c>
      <c r="L536" s="479">
        <v>221204.8406</v>
      </c>
      <c r="M536" s="479">
        <v>166291.7015</v>
      </c>
      <c r="N536" s="479">
        <v>291010.47769999999</v>
      </c>
      <c r="O536" s="479">
        <v>205759.63949999999</v>
      </c>
      <c r="P536" s="479">
        <v>360079.36910000001</v>
      </c>
      <c r="Q536" s="479">
        <v>231603.82310000001</v>
      </c>
      <c r="R536" s="479">
        <v>405306.69050000003</v>
      </c>
      <c r="S536" s="479">
        <v>257073.7867</v>
      </c>
      <c r="T536" s="479">
        <v>449879.12689999997</v>
      </c>
    </row>
    <row r="537" spans="1:20">
      <c r="A537" s="478">
        <v>3</v>
      </c>
      <c r="B537" s="478" t="s">
        <v>1006</v>
      </c>
      <c r="C537" s="478"/>
      <c r="D537" s="478" t="s">
        <v>612</v>
      </c>
      <c r="E537" s="478" t="s">
        <v>923</v>
      </c>
      <c r="F537" s="478" t="s">
        <v>521</v>
      </c>
      <c r="G537" s="479">
        <v>82873.785699999993</v>
      </c>
      <c r="H537" s="479">
        <v>132598.05900000001</v>
      </c>
      <c r="I537" s="479">
        <v>116023.2999</v>
      </c>
      <c r="J537" s="479">
        <v>185637.28260000001</v>
      </c>
      <c r="K537" s="479">
        <v>149172.81409999999</v>
      </c>
      <c r="L537" s="479">
        <v>238676.5062</v>
      </c>
      <c r="M537" s="479">
        <v>198897.08549999999</v>
      </c>
      <c r="N537" s="479">
        <v>318235.34159999999</v>
      </c>
      <c r="O537" s="479">
        <v>248621.35690000001</v>
      </c>
      <c r="P537" s="479">
        <v>397794.17690000002</v>
      </c>
      <c r="Q537" s="479">
        <v>281770.87119999999</v>
      </c>
      <c r="R537" s="479">
        <v>450833.40059999999</v>
      </c>
      <c r="S537" s="479">
        <v>314920.38549999997</v>
      </c>
      <c r="T537" s="479">
        <v>503872.62410000002</v>
      </c>
    </row>
    <row r="538" spans="1:20">
      <c r="A538" s="478">
        <v>4</v>
      </c>
      <c r="B538" s="478" t="s">
        <v>1007</v>
      </c>
      <c r="C538" s="478"/>
      <c r="D538" s="478" t="s">
        <v>562</v>
      </c>
      <c r="E538" s="478" t="s">
        <v>619</v>
      </c>
      <c r="F538" s="478" t="s">
        <v>617</v>
      </c>
      <c r="G538" s="479">
        <v>77264.622700000007</v>
      </c>
      <c r="H538" s="479">
        <v>135213.08979999999</v>
      </c>
      <c r="I538" s="479">
        <v>99860.495299999995</v>
      </c>
      <c r="J538" s="479">
        <v>174755.86670000001</v>
      </c>
      <c r="K538" s="479">
        <v>119408.70170000001</v>
      </c>
      <c r="L538" s="479">
        <v>208965.22779999999</v>
      </c>
      <c r="M538" s="479">
        <v>142259.51629999999</v>
      </c>
      <c r="N538" s="479">
        <v>248954.15349999999</v>
      </c>
      <c r="O538" s="479">
        <v>167523.41519999999</v>
      </c>
      <c r="P538" s="479">
        <v>293165.9767</v>
      </c>
      <c r="Q538" s="479">
        <v>183589.7317</v>
      </c>
      <c r="R538" s="479">
        <v>321282.03039999999</v>
      </c>
      <c r="S538" s="479">
        <v>198638.6819</v>
      </c>
      <c r="T538" s="479">
        <v>347617.69349999999</v>
      </c>
    </row>
    <row r="539" spans="1:20">
      <c r="A539" s="478">
        <v>4</v>
      </c>
      <c r="B539" s="478" t="s">
        <v>1007</v>
      </c>
      <c r="C539" s="478"/>
      <c r="D539" s="478" t="s">
        <v>562</v>
      </c>
      <c r="E539" s="478" t="s">
        <v>619</v>
      </c>
      <c r="F539" s="478" t="s">
        <v>667</v>
      </c>
      <c r="G539" s="479">
        <v>66933.483600000007</v>
      </c>
      <c r="H539" s="479">
        <v>117133.5963</v>
      </c>
      <c r="I539" s="479">
        <v>87264.265799999994</v>
      </c>
      <c r="J539" s="479">
        <v>152712.46530000001</v>
      </c>
      <c r="K539" s="479">
        <v>105614.44809999999</v>
      </c>
      <c r="L539" s="479">
        <v>184825.28419999999</v>
      </c>
      <c r="M539" s="479">
        <v>128671.21400000001</v>
      </c>
      <c r="N539" s="479">
        <v>225174.62460000001</v>
      </c>
      <c r="O539" s="479">
        <v>152342.9087</v>
      </c>
      <c r="P539" s="479">
        <v>266600.09019999998</v>
      </c>
      <c r="Q539" s="479">
        <v>167666.3829</v>
      </c>
      <c r="R539" s="479">
        <v>293416.17019999999</v>
      </c>
      <c r="S539" s="479">
        <v>181852.16639999999</v>
      </c>
      <c r="T539" s="479">
        <v>318241.29129999998</v>
      </c>
    </row>
    <row r="540" spans="1:20">
      <c r="A540" s="478">
        <v>4</v>
      </c>
      <c r="B540" s="478" t="s">
        <v>1007</v>
      </c>
      <c r="C540" s="478"/>
      <c r="D540" s="478" t="s">
        <v>562</v>
      </c>
      <c r="E540" s="478" t="s">
        <v>619</v>
      </c>
      <c r="F540" s="478" t="s">
        <v>714</v>
      </c>
      <c r="G540" s="479">
        <v>60187.544800000003</v>
      </c>
      <c r="H540" s="479">
        <v>105328.20329999999</v>
      </c>
      <c r="I540" s="479">
        <v>82134.027100000007</v>
      </c>
      <c r="J540" s="479">
        <v>143734.54740000001</v>
      </c>
      <c r="K540" s="479">
        <v>104009.24739999999</v>
      </c>
      <c r="L540" s="479">
        <v>182016.18280000001</v>
      </c>
      <c r="M540" s="479">
        <v>137067.20439999999</v>
      </c>
      <c r="N540" s="479">
        <v>239867.60769999999</v>
      </c>
      <c r="O540" s="479">
        <v>169822.95050000001</v>
      </c>
      <c r="P540" s="479">
        <v>297190.16330000001</v>
      </c>
      <c r="Q540" s="479">
        <v>191324.32449999999</v>
      </c>
      <c r="R540" s="479">
        <v>334817.56780000002</v>
      </c>
      <c r="S540" s="479">
        <v>212557.06649999999</v>
      </c>
      <c r="T540" s="479">
        <v>371974.8664</v>
      </c>
    </row>
    <row r="541" spans="1:20">
      <c r="A541" s="478">
        <v>4</v>
      </c>
      <c r="B541" s="478" t="s">
        <v>1007</v>
      </c>
      <c r="C541" s="478"/>
      <c r="D541" s="478" t="s">
        <v>562</v>
      </c>
      <c r="E541" s="478" t="s">
        <v>619</v>
      </c>
      <c r="F541" s="478" t="s">
        <v>521</v>
      </c>
      <c r="G541" s="479">
        <v>65889.779800000004</v>
      </c>
      <c r="H541" s="479">
        <v>105423.6492</v>
      </c>
      <c r="I541" s="479">
        <v>92245.691600000006</v>
      </c>
      <c r="J541" s="479">
        <v>147593.10879999999</v>
      </c>
      <c r="K541" s="479">
        <v>118601.6035</v>
      </c>
      <c r="L541" s="479">
        <v>189762.56849999999</v>
      </c>
      <c r="M541" s="479">
        <v>158135.47150000001</v>
      </c>
      <c r="N541" s="479">
        <v>253016.75810000001</v>
      </c>
      <c r="O541" s="479">
        <v>197669.33919999999</v>
      </c>
      <c r="P541" s="479">
        <v>316270.94750000001</v>
      </c>
      <c r="Q541" s="479">
        <v>224025.25109999999</v>
      </c>
      <c r="R541" s="479">
        <v>358440.40720000002</v>
      </c>
      <c r="S541" s="479">
        <v>250381.16310000001</v>
      </c>
      <c r="T541" s="479">
        <v>400609.86690000002</v>
      </c>
    </row>
    <row r="542" spans="1:20">
      <c r="A542" s="478">
        <v>4</v>
      </c>
      <c r="B542" s="478" t="s">
        <v>1007</v>
      </c>
      <c r="C542" s="478"/>
      <c r="D542" s="478" t="s">
        <v>562</v>
      </c>
      <c r="E542" s="478" t="s">
        <v>668</v>
      </c>
      <c r="F542" s="478" t="s">
        <v>617</v>
      </c>
      <c r="G542" s="479">
        <v>83380.398700000005</v>
      </c>
      <c r="H542" s="479">
        <v>145915.69779999999</v>
      </c>
      <c r="I542" s="479">
        <v>107805.68730000001</v>
      </c>
      <c r="J542" s="479">
        <v>188659.95269999999</v>
      </c>
      <c r="K542" s="479">
        <v>128937.10460000001</v>
      </c>
      <c r="L542" s="479">
        <v>225639.93290000001</v>
      </c>
      <c r="M542" s="479">
        <v>153653.70209999999</v>
      </c>
      <c r="N542" s="479">
        <v>268893.97869999998</v>
      </c>
      <c r="O542" s="479">
        <v>180981.05869999999</v>
      </c>
      <c r="P542" s="479">
        <v>316716.85269999999</v>
      </c>
      <c r="Q542" s="479">
        <v>198359.33470000001</v>
      </c>
      <c r="R542" s="479">
        <v>347128.8357</v>
      </c>
      <c r="S542" s="479">
        <v>214653.25810000001</v>
      </c>
      <c r="T542" s="479">
        <v>375643.20179999998</v>
      </c>
    </row>
    <row r="543" spans="1:20">
      <c r="A543" s="478">
        <v>4</v>
      </c>
      <c r="B543" s="478" t="s">
        <v>1007</v>
      </c>
      <c r="C543" s="478"/>
      <c r="D543" s="478" t="s">
        <v>562</v>
      </c>
      <c r="E543" s="478" t="s">
        <v>668</v>
      </c>
      <c r="F543" s="478" t="s">
        <v>667</v>
      </c>
      <c r="G543" s="479">
        <v>72041.343599999993</v>
      </c>
      <c r="H543" s="479">
        <v>126072.3515</v>
      </c>
      <c r="I543" s="479">
        <v>93980.557799999995</v>
      </c>
      <c r="J543" s="479">
        <v>164465.976</v>
      </c>
      <c r="K543" s="479">
        <v>113797.0705</v>
      </c>
      <c r="L543" s="479">
        <v>199144.87340000001</v>
      </c>
      <c r="M543" s="479">
        <v>138739.7121</v>
      </c>
      <c r="N543" s="479">
        <v>242794.49609999999</v>
      </c>
      <c r="O543" s="479">
        <v>164319.52739999999</v>
      </c>
      <c r="P543" s="479">
        <v>287559.17290000001</v>
      </c>
      <c r="Q543" s="479">
        <v>180882.4889</v>
      </c>
      <c r="R543" s="479">
        <v>316544.35560000001</v>
      </c>
      <c r="S543" s="479">
        <v>196229.03400000001</v>
      </c>
      <c r="T543" s="479">
        <v>343400.80969999998</v>
      </c>
    </row>
    <row r="544" spans="1:20">
      <c r="A544" s="478">
        <v>4</v>
      </c>
      <c r="B544" s="478" t="s">
        <v>1007</v>
      </c>
      <c r="C544" s="478"/>
      <c r="D544" s="478" t="s">
        <v>562</v>
      </c>
      <c r="E544" s="478" t="s">
        <v>668</v>
      </c>
      <c r="F544" s="478" t="s">
        <v>714</v>
      </c>
      <c r="G544" s="479">
        <v>64650.356099999997</v>
      </c>
      <c r="H544" s="479">
        <v>113138.1231</v>
      </c>
      <c r="I544" s="479">
        <v>88174.301000000007</v>
      </c>
      <c r="J544" s="479">
        <v>154305.02669999999</v>
      </c>
      <c r="K544" s="479">
        <v>111620.03140000001</v>
      </c>
      <c r="L544" s="479">
        <v>195335.05489999999</v>
      </c>
      <c r="M544" s="479">
        <v>147057.6685</v>
      </c>
      <c r="N544" s="479">
        <v>257350.91990000001</v>
      </c>
      <c r="O544" s="479">
        <v>182163.61060000001</v>
      </c>
      <c r="P544" s="479">
        <v>318786.3186</v>
      </c>
      <c r="Q544" s="479">
        <v>205199.022</v>
      </c>
      <c r="R544" s="479">
        <v>359098.28850000002</v>
      </c>
      <c r="S544" s="479">
        <v>227939.59340000001</v>
      </c>
      <c r="T544" s="479">
        <v>398894.28850000002</v>
      </c>
    </row>
    <row r="545" spans="1:20">
      <c r="A545" s="478">
        <v>4</v>
      </c>
      <c r="B545" s="478" t="s">
        <v>1007</v>
      </c>
      <c r="C545" s="478"/>
      <c r="D545" s="478" t="s">
        <v>562</v>
      </c>
      <c r="E545" s="478" t="s">
        <v>668</v>
      </c>
      <c r="F545" s="478" t="s">
        <v>521</v>
      </c>
      <c r="G545" s="479">
        <v>71095.036300000007</v>
      </c>
      <c r="H545" s="479">
        <v>113752.0598</v>
      </c>
      <c r="I545" s="479">
        <v>99533.050799999997</v>
      </c>
      <c r="J545" s="479">
        <v>159252.88370000001</v>
      </c>
      <c r="K545" s="479">
        <v>127971.06540000001</v>
      </c>
      <c r="L545" s="479">
        <v>204753.70759999999</v>
      </c>
      <c r="M545" s="479">
        <v>170628.0871</v>
      </c>
      <c r="N545" s="479">
        <v>273004.94349999999</v>
      </c>
      <c r="O545" s="479">
        <v>213285.10889999999</v>
      </c>
      <c r="P545" s="479">
        <v>341256.17930000002</v>
      </c>
      <c r="Q545" s="479">
        <v>241723.12340000001</v>
      </c>
      <c r="R545" s="479">
        <v>386757.00319999998</v>
      </c>
      <c r="S545" s="479">
        <v>270161.13799999998</v>
      </c>
      <c r="T545" s="479">
        <v>432257.8272</v>
      </c>
    </row>
    <row r="546" spans="1:20">
      <c r="A546" s="478">
        <v>4</v>
      </c>
      <c r="B546" s="478" t="s">
        <v>1007</v>
      </c>
      <c r="C546" s="478"/>
      <c r="D546" s="478" t="s">
        <v>562</v>
      </c>
      <c r="E546" s="478" t="s">
        <v>715</v>
      </c>
      <c r="F546" s="478" t="s">
        <v>617</v>
      </c>
      <c r="G546" s="479">
        <v>82366.280700000003</v>
      </c>
      <c r="H546" s="479">
        <v>144140.99119999999</v>
      </c>
      <c r="I546" s="479">
        <v>106524.1352</v>
      </c>
      <c r="J546" s="479">
        <v>186417.2366</v>
      </c>
      <c r="K546" s="479">
        <v>127424.57490000001</v>
      </c>
      <c r="L546" s="479">
        <v>222993.0062</v>
      </c>
      <c r="M546" s="479">
        <v>151881.93460000001</v>
      </c>
      <c r="N546" s="479">
        <v>265793.38540000003</v>
      </c>
      <c r="O546" s="479">
        <v>178923.13699999999</v>
      </c>
      <c r="P546" s="479">
        <v>313115.48979999998</v>
      </c>
      <c r="Q546" s="479">
        <v>196119.2401</v>
      </c>
      <c r="R546" s="479">
        <v>343208.6703</v>
      </c>
      <c r="S546" s="479">
        <v>212253.99969999999</v>
      </c>
      <c r="T546" s="479">
        <v>371444.49959999998</v>
      </c>
    </row>
    <row r="547" spans="1:20">
      <c r="A547" s="478">
        <v>4</v>
      </c>
      <c r="B547" s="478" t="s">
        <v>1007</v>
      </c>
      <c r="C547" s="478"/>
      <c r="D547" s="478" t="s">
        <v>562</v>
      </c>
      <c r="E547" s="478" t="s">
        <v>715</v>
      </c>
      <c r="F547" s="478" t="s">
        <v>667</v>
      </c>
      <c r="G547" s="479">
        <v>71027.225600000005</v>
      </c>
      <c r="H547" s="479">
        <v>124297.6449</v>
      </c>
      <c r="I547" s="479">
        <v>92699.005699999994</v>
      </c>
      <c r="J547" s="479">
        <v>162223.2599</v>
      </c>
      <c r="K547" s="479">
        <v>112284.54090000001</v>
      </c>
      <c r="L547" s="479">
        <v>196497.9466</v>
      </c>
      <c r="M547" s="479">
        <v>136967.94450000001</v>
      </c>
      <c r="N547" s="479">
        <v>239693.90289999999</v>
      </c>
      <c r="O547" s="479">
        <v>162261.60579999999</v>
      </c>
      <c r="P547" s="479">
        <v>283957.81</v>
      </c>
      <c r="Q547" s="479">
        <v>178642.39430000001</v>
      </c>
      <c r="R547" s="479">
        <v>312624.19010000001</v>
      </c>
      <c r="S547" s="479">
        <v>193829.7757</v>
      </c>
      <c r="T547" s="479">
        <v>339202.10749999998</v>
      </c>
    </row>
    <row r="548" spans="1:20">
      <c r="A548" s="478">
        <v>4</v>
      </c>
      <c r="B548" s="478" t="s">
        <v>1007</v>
      </c>
      <c r="C548" s="478"/>
      <c r="D548" s="478" t="s">
        <v>562</v>
      </c>
      <c r="E548" s="478" t="s">
        <v>715</v>
      </c>
      <c r="F548" s="478" t="s">
        <v>714</v>
      </c>
      <c r="G548" s="479">
        <v>63645.572800000002</v>
      </c>
      <c r="H548" s="479">
        <v>111379.75229999999</v>
      </c>
      <c r="I548" s="479">
        <v>86767.604399999997</v>
      </c>
      <c r="J548" s="479">
        <v>151843.3077</v>
      </c>
      <c r="K548" s="479">
        <v>109811.4215</v>
      </c>
      <c r="L548" s="479">
        <v>192169.98759999999</v>
      </c>
      <c r="M548" s="479">
        <v>144646.18859999999</v>
      </c>
      <c r="N548" s="479">
        <v>253130.83009999999</v>
      </c>
      <c r="O548" s="479">
        <v>179149.26079999999</v>
      </c>
      <c r="P548" s="479">
        <v>313511.20640000002</v>
      </c>
      <c r="Q548" s="479">
        <v>201782.75889999999</v>
      </c>
      <c r="R548" s="479">
        <v>353119.82809999998</v>
      </c>
      <c r="S548" s="479">
        <v>224121.41699999999</v>
      </c>
      <c r="T548" s="479">
        <v>392212.47970000003</v>
      </c>
    </row>
    <row r="549" spans="1:20">
      <c r="A549" s="478">
        <v>4</v>
      </c>
      <c r="B549" s="478" t="s">
        <v>1007</v>
      </c>
      <c r="C549" s="478"/>
      <c r="D549" s="478" t="s">
        <v>562</v>
      </c>
      <c r="E549" s="478" t="s">
        <v>715</v>
      </c>
      <c r="F549" s="478" t="s">
        <v>521</v>
      </c>
      <c r="G549" s="479">
        <v>70222.971999999994</v>
      </c>
      <c r="H549" s="479">
        <v>112356.75689999999</v>
      </c>
      <c r="I549" s="479">
        <v>98312.160799999998</v>
      </c>
      <c r="J549" s="479">
        <v>157299.45970000001</v>
      </c>
      <c r="K549" s="479">
        <v>126401.3496</v>
      </c>
      <c r="L549" s="479">
        <v>202242.16250000001</v>
      </c>
      <c r="M549" s="479">
        <v>168535.13279999999</v>
      </c>
      <c r="N549" s="479">
        <v>269656.21659999999</v>
      </c>
      <c r="O549" s="479">
        <v>210668.916</v>
      </c>
      <c r="P549" s="479">
        <v>337070.27069999999</v>
      </c>
      <c r="Q549" s="479">
        <v>238758.1048</v>
      </c>
      <c r="R549" s="479">
        <v>382012.97340000002</v>
      </c>
      <c r="S549" s="479">
        <v>266847.29359999998</v>
      </c>
      <c r="T549" s="479">
        <v>426955.67619999999</v>
      </c>
    </row>
    <row r="550" spans="1:20">
      <c r="A550" s="478">
        <v>4</v>
      </c>
      <c r="B550" s="478" t="s">
        <v>1007</v>
      </c>
      <c r="C550" s="478"/>
      <c r="D550" s="478" t="s">
        <v>562</v>
      </c>
      <c r="E550" s="478" t="s">
        <v>761</v>
      </c>
      <c r="F550" s="478" t="s">
        <v>617</v>
      </c>
      <c r="G550" s="479">
        <v>78666.801000000007</v>
      </c>
      <c r="H550" s="479">
        <v>137666.90169999999</v>
      </c>
      <c r="I550" s="479">
        <v>101686.59789999999</v>
      </c>
      <c r="J550" s="479">
        <v>177951.54629999999</v>
      </c>
      <c r="K550" s="479">
        <v>121601.73450000001</v>
      </c>
      <c r="L550" s="479">
        <v>212803.03539999999</v>
      </c>
      <c r="M550" s="479">
        <v>144886.58979999999</v>
      </c>
      <c r="N550" s="479">
        <v>253551.53229999999</v>
      </c>
      <c r="O550" s="479">
        <v>170630.58360000001</v>
      </c>
      <c r="P550" s="479">
        <v>298603.52130000002</v>
      </c>
      <c r="Q550" s="479">
        <v>187002.11799999999</v>
      </c>
      <c r="R550" s="479">
        <v>327253.70659999998</v>
      </c>
      <c r="S550" s="479">
        <v>202342.41589999999</v>
      </c>
      <c r="T550" s="479">
        <v>354099.2279</v>
      </c>
    </row>
    <row r="551" spans="1:20">
      <c r="A551" s="478">
        <v>4</v>
      </c>
      <c r="B551" s="478" t="s">
        <v>1007</v>
      </c>
      <c r="C551" s="478"/>
      <c r="D551" s="478" t="s">
        <v>562</v>
      </c>
      <c r="E551" s="478" t="s">
        <v>761</v>
      </c>
      <c r="F551" s="478" t="s">
        <v>667</v>
      </c>
      <c r="G551" s="479">
        <v>68083.683000000005</v>
      </c>
      <c r="H551" s="479">
        <v>119146.44530000001</v>
      </c>
      <c r="I551" s="479">
        <v>88783.143700000001</v>
      </c>
      <c r="J551" s="479">
        <v>155370.50150000001</v>
      </c>
      <c r="K551" s="479">
        <v>107471.0361</v>
      </c>
      <c r="L551" s="479">
        <v>188074.31330000001</v>
      </c>
      <c r="M551" s="479">
        <v>130966.8659</v>
      </c>
      <c r="N551" s="479">
        <v>229192.0154</v>
      </c>
      <c r="O551" s="479">
        <v>155079.82120000001</v>
      </c>
      <c r="P551" s="479">
        <v>271389.68699999998</v>
      </c>
      <c r="Q551" s="479">
        <v>170690.39540000001</v>
      </c>
      <c r="R551" s="479">
        <v>298708.19189999998</v>
      </c>
      <c r="S551" s="479">
        <v>185146.4736</v>
      </c>
      <c r="T551" s="479">
        <v>324006.32880000002</v>
      </c>
    </row>
    <row r="552" spans="1:20">
      <c r="A552" s="478">
        <v>4</v>
      </c>
      <c r="B552" s="478" t="s">
        <v>1007</v>
      </c>
      <c r="C552" s="478"/>
      <c r="D552" s="478" t="s">
        <v>562</v>
      </c>
      <c r="E552" s="478" t="s">
        <v>761</v>
      </c>
      <c r="F552" s="478" t="s">
        <v>714</v>
      </c>
      <c r="G552" s="479">
        <v>61177.648999999998</v>
      </c>
      <c r="H552" s="479">
        <v>107060.88559999999</v>
      </c>
      <c r="I552" s="479">
        <v>83468.257500000007</v>
      </c>
      <c r="J552" s="479">
        <v>146069.45060000001</v>
      </c>
      <c r="K552" s="479">
        <v>105685.8658</v>
      </c>
      <c r="L552" s="479">
        <v>184950.26519999999</v>
      </c>
      <c r="M552" s="479">
        <v>139263.38380000001</v>
      </c>
      <c r="N552" s="479">
        <v>243710.92170000001</v>
      </c>
      <c r="O552" s="479">
        <v>172531.3198</v>
      </c>
      <c r="P552" s="479">
        <v>301929.80959999998</v>
      </c>
      <c r="Q552" s="479">
        <v>194365.96369999999</v>
      </c>
      <c r="R552" s="479">
        <v>340140.43650000001</v>
      </c>
      <c r="S552" s="479">
        <v>215925.42370000001</v>
      </c>
      <c r="T552" s="479">
        <v>377869.4914</v>
      </c>
    </row>
    <row r="553" spans="1:20">
      <c r="A553" s="478">
        <v>4</v>
      </c>
      <c r="B553" s="478" t="s">
        <v>1007</v>
      </c>
      <c r="C553" s="478"/>
      <c r="D553" s="478" t="s">
        <v>562</v>
      </c>
      <c r="E553" s="478" t="s">
        <v>761</v>
      </c>
      <c r="F553" s="478" t="s">
        <v>521</v>
      </c>
      <c r="G553" s="479">
        <v>67082.085000000006</v>
      </c>
      <c r="H553" s="479">
        <v>107331.33749999999</v>
      </c>
      <c r="I553" s="479">
        <v>93914.918999999994</v>
      </c>
      <c r="J553" s="479">
        <v>150263.8726</v>
      </c>
      <c r="K553" s="479">
        <v>120747.753</v>
      </c>
      <c r="L553" s="479">
        <v>193196.40760000001</v>
      </c>
      <c r="M553" s="479">
        <v>160997.00390000001</v>
      </c>
      <c r="N553" s="479">
        <v>257595.2101</v>
      </c>
      <c r="O553" s="479">
        <v>201246.2549</v>
      </c>
      <c r="P553" s="479">
        <v>321994.01260000002</v>
      </c>
      <c r="Q553" s="479">
        <v>228079.0889</v>
      </c>
      <c r="R553" s="479">
        <v>364926.5477</v>
      </c>
      <c r="S553" s="479">
        <v>254911.92290000001</v>
      </c>
      <c r="T553" s="479">
        <v>407859.08260000002</v>
      </c>
    </row>
    <row r="554" spans="1:20">
      <c r="A554" s="478">
        <v>4</v>
      </c>
      <c r="B554" s="478" t="s">
        <v>1007</v>
      </c>
      <c r="C554" s="478"/>
      <c r="D554" s="478" t="s">
        <v>562</v>
      </c>
      <c r="E554" s="478" t="s">
        <v>802</v>
      </c>
      <c r="F554" s="478" t="s">
        <v>617</v>
      </c>
      <c r="G554" s="479">
        <v>82813.843599999993</v>
      </c>
      <c r="H554" s="479">
        <v>144924.22640000001</v>
      </c>
      <c r="I554" s="479">
        <v>107116.8029</v>
      </c>
      <c r="J554" s="479">
        <v>187454.40520000001</v>
      </c>
      <c r="K554" s="479">
        <v>128142.9644</v>
      </c>
      <c r="L554" s="479">
        <v>224250.18780000001</v>
      </c>
      <c r="M554" s="479">
        <v>152752.53589999999</v>
      </c>
      <c r="N554" s="479">
        <v>267316.93780000001</v>
      </c>
      <c r="O554" s="479">
        <v>179962.24849999999</v>
      </c>
      <c r="P554" s="479">
        <v>314933.93489999999</v>
      </c>
      <c r="Q554" s="479">
        <v>197265.41819999999</v>
      </c>
      <c r="R554" s="479">
        <v>345214.48190000001</v>
      </c>
      <c r="S554" s="479">
        <v>213506.06140000001</v>
      </c>
      <c r="T554" s="479">
        <v>373635.60749999998</v>
      </c>
    </row>
    <row r="555" spans="1:20">
      <c r="A555" s="478">
        <v>4</v>
      </c>
      <c r="B555" s="478" t="s">
        <v>1007</v>
      </c>
      <c r="C555" s="478"/>
      <c r="D555" s="478" t="s">
        <v>562</v>
      </c>
      <c r="E555" s="478" t="s">
        <v>802</v>
      </c>
      <c r="F555" s="478" t="s">
        <v>667</v>
      </c>
      <c r="G555" s="479">
        <v>71348.798500000004</v>
      </c>
      <c r="H555" s="479">
        <v>124860.3974</v>
      </c>
      <c r="I555" s="479">
        <v>93138.060100000002</v>
      </c>
      <c r="J555" s="479">
        <v>162991.60519999999</v>
      </c>
      <c r="K555" s="479">
        <v>112834.70699999999</v>
      </c>
      <c r="L555" s="479">
        <v>197460.7372</v>
      </c>
      <c r="M555" s="479">
        <v>137672.83410000001</v>
      </c>
      <c r="N555" s="479">
        <v>240927.4595</v>
      </c>
      <c r="O555" s="479">
        <v>163115.5882</v>
      </c>
      <c r="P555" s="479">
        <v>285452.27929999999</v>
      </c>
      <c r="Q555" s="479">
        <v>179594.38430000001</v>
      </c>
      <c r="R555" s="479">
        <v>314290.17249999999</v>
      </c>
      <c r="S555" s="479">
        <v>194877.12280000001</v>
      </c>
      <c r="T555" s="479">
        <v>341034.96480000002</v>
      </c>
    </row>
    <row r="556" spans="1:20">
      <c r="A556" s="478">
        <v>4</v>
      </c>
      <c r="B556" s="478" t="s">
        <v>1007</v>
      </c>
      <c r="C556" s="478"/>
      <c r="D556" s="478" t="s">
        <v>562</v>
      </c>
      <c r="E556" s="478" t="s">
        <v>802</v>
      </c>
      <c r="F556" s="478" t="s">
        <v>714</v>
      </c>
      <c r="G556" s="479">
        <v>63889.431299999997</v>
      </c>
      <c r="H556" s="479">
        <v>111806.5047</v>
      </c>
      <c r="I556" s="479">
        <v>87083.0484</v>
      </c>
      <c r="J556" s="479">
        <v>152395.33470000001</v>
      </c>
      <c r="K556" s="479">
        <v>110197.58199999999</v>
      </c>
      <c r="L556" s="479">
        <v>192845.7683</v>
      </c>
      <c r="M556" s="479">
        <v>145141.41320000001</v>
      </c>
      <c r="N556" s="479">
        <v>253997.473</v>
      </c>
      <c r="O556" s="479">
        <v>179749.86379999999</v>
      </c>
      <c r="P556" s="479">
        <v>314562.26179999998</v>
      </c>
      <c r="Q556" s="479">
        <v>202449.51930000001</v>
      </c>
      <c r="R556" s="479">
        <v>354286.65870000003</v>
      </c>
      <c r="S556" s="479">
        <v>224851.05869999999</v>
      </c>
      <c r="T556" s="479">
        <v>393489.35269999999</v>
      </c>
    </row>
    <row r="557" spans="1:20">
      <c r="A557" s="478">
        <v>4</v>
      </c>
      <c r="B557" s="478" t="s">
        <v>1007</v>
      </c>
      <c r="C557" s="478"/>
      <c r="D557" s="478" t="s">
        <v>562</v>
      </c>
      <c r="E557" s="478" t="s">
        <v>802</v>
      </c>
      <c r="F557" s="478" t="s">
        <v>521</v>
      </c>
      <c r="G557" s="479">
        <v>70601.111399999994</v>
      </c>
      <c r="H557" s="479">
        <v>112961.7801</v>
      </c>
      <c r="I557" s="479">
        <v>98841.555999999997</v>
      </c>
      <c r="J557" s="479">
        <v>158146.492</v>
      </c>
      <c r="K557" s="479">
        <v>127082.0006</v>
      </c>
      <c r="L557" s="479">
        <v>203331.204</v>
      </c>
      <c r="M557" s="479">
        <v>169442.66750000001</v>
      </c>
      <c r="N557" s="479">
        <v>271108.272</v>
      </c>
      <c r="O557" s="479">
        <v>211803.33429999999</v>
      </c>
      <c r="P557" s="479">
        <v>338885.33990000002</v>
      </c>
      <c r="Q557" s="479">
        <v>240043.7789</v>
      </c>
      <c r="R557" s="479">
        <v>384070.05190000002</v>
      </c>
      <c r="S557" s="479">
        <v>268284.22350000002</v>
      </c>
      <c r="T557" s="479">
        <v>429254.76400000002</v>
      </c>
    </row>
    <row r="558" spans="1:20">
      <c r="A558" s="478">
        <v>4</v>
      </c>
      <c r="B558" s="478" t="s">
        <v>1007</v>
      </c>
      <c r="C558" s="478"/>
      <c r="D558" s="478" t="s">
        <v>562</v>
      </c>
      <c r="E558" s="478" t="s">
        <v>840</v>
      </c>
      <c r="F558" s="478" t="s">
        <v>617</v>
      </c>
      <c r="G558" s="479">
        <v>82754.3465</v>
      </c>
      <c r="H558" s="479">
        <v>144820.10639999999</v>
      </c>
      <c r="I558" s="479">
        <v>107068.6931</v>
      </c>
      <c r="J558" s="479">
        <v>187370.21290000001</v>
      </c>
      <c r="K558" s="479">
        <v>128105.0871</v>
      </c>
      <c r="L558" s="479">
        <v>224183.90239999999</v>
      </c>
      <c r="M558" s="479">
        <v>152737.25090000001</v>
      </c>
      <c r="N558" s="479">
        <v>267290.18920000002</v>
      </c>
      <c r="O558" s="479">
        <v>179972.39610000001</v>
      </c>
      <c r="P558" s="479">
        <v>314951.69309999997</v>
      </c>
      <c r="Q558" s="479">
        <v>197291.54560000001</v>
      </c>
      <c r="R558" s="479">
        <v>345260.2047</v>
      </c>
      <c r="S558" s="479">
        <v>213558.49</v>
      </c>
      <c r="T558" s="479">
        <v>373727.35749999998</v>
      </c>
    </row>
    <row r="559" spans="1:20">
      <c r="A559" s="478">
        <v>4</v>
      </c>
      <c r="B559" s="478" t="s">
        <v>1007</v>
      </c>
      <c r="C559" s="478"/>
      <c r="D559" s="478" t="s">
        <v>562</v>
      </c>
      <c r="E559" s="478" t="s">
        <v>840</v>
      </c>
      <c r="F559" s="478" t="s">
        <v>667</v>
      </c>
      <c r="G559" s="479">
        <v>71163.312000000005</v>
      </c>
      <c r="H559" s="479">
        <v>124535.7959</v>
      </c>
      <c r="I559" s="479">
        <v>92936.337799999994</v>
      </c>
      <c r="J559" s="479">
        <v>162638.59109999999</v>
      </c>
      <c r="K559" s="479">
        <v>112628.6072</v>
      </c>
      <c r="L559" s="479">
        <v>197100.0626</v>
      </c>
      <c r="M559" s="479">
        <v>137491.8383</v>
      </c>
      <c r="N559" s="479">
        <v>240610.717</v>
      </c>
      <c r="O559" s="479">
        <v>162940.60769999999</v>
      </c>
      <c r="P559" s="479">
        <v>285146.06359999999</v>
      </c>
      <c r="Q559" s="479">
        <v>179426.32459999999</v>
      </c>
      <c r="R559" s="479">
        <v>313996.06809999997</v>
      </c>
      <c r="S559" s="479">
        <v>194724.83790000001</v>
      </c>
      <c r="T559" s="479">
        <v>340768.46639999998</v>
      </c>
    </row>
    <row r="560" spans="1:20">
      <c r="A560" s="478">
        <v>4</v>
      </c>
      <c r="B560" s="478" t="s">
        <v>1007</v>
      </c>
      <c r="C560" s="478"/>
      <c r="D560" s="478" t="s">
        <v>562</v>
      </c>
      <c r="E560" s="478" t="s">
        <v>840</v>
      </c>
      <c r="F560" s="478" t="s">
        <v>714</v>
      </c>
      <c r="G560" s="479">
        <v>63630.898200000003</v>
      </c>
      <c r="H560" s="479">
        <v>111354.07180000001</v>
      </c>
      <c r="I560" s="479">
        <v>86695.1443</v>
      </c>
      <c r="J560" s="479">
        <v>151716.50260000001</v>
      </c>
      <c r="K560" s="479">
        <v>109679.4378</v>
      </c>
      <c r="L560" s="479">
        <v>191939.01620000001</v>
      </c>
      <c r="M560" s="479">
        <v>144430.89840000001</v>
      </c>
      <c r="N560" s="479">
        <v>252754.07209999999</v>
      </c>
      <c r="O560" s="479">
        <v>178843.2929</v>
      </c>
      <c r="P560" s="479">
        <v>312975.76250000001</v>
      </c>
      <c r="Q560" s="479">
        <v>201408.14920000001</v>
      </c>
      <c r="R560" s="479">
        <v>352464.2611</v>
      </c>
      <c r="S560" s="479">
        <v>223671.61350000001</v>
      </c>
      <c r="T560" s="479">
        <v>391425.3236</v>
      </c>
    </row>
    <row r="561" spans="1:20">
      <c r="A561" s="478">
        <v>4</v>
      </c>
      <c r="B561" s="478" t="s">
        <v>1007</v>
      </c>
      <c r="C561" s="478"/>
      <c r="D561" s="478" t="s">
        <v>562</v>
      </c>
      <c r="E561" s="478" t="s">
        <v>840</v>
      </c>
      <c r="F561" s="478" t="s">
        <v>521</v>
      </c>
      <c r="G561" s="479">
        <v>70543.217699999994</v>
      </c>
      <c r="H561" s="479">
        <v>112869.1502</v>
      </c>
      <c r="I561" s="479">
        <v>98760.504799999995</v>
      </c>
      <c r="J561" s="479">
        <v>158016.81020000001</v>
      </c>
      <c r="K561" s="479">
        <v>126977.792</v>
      </c>
      <c r="L561" s="479">
        <v>203164.47029999999</v>
      </c>
      <c r="M561" s="479">
        <v>169303.72270000001</v>
      </c>
      <c r="N561" s="479">
        <v>270885.96039999998</v>
      </c>
      <c r="O561" s="479">
        <v>211629.65340000001</v>
      </c>
      <c r="P561" s="479">
        <v>338607.45030000003</v>
      </c>
      <c r="Q561" s="479">
        <v>239846.94039999999</v>
      </c>
      <c r="R561" s="479">
        <v>383755.11040000001</v>
      </c>
      <c r="S561" s="479">
        <v>268064.22759999998</v>
      </c>
      <c r="T561" s="479">
        <v>428902.77049999998</v>
      </c>
    </row>
    <row r="562" spans="1:20">
      <c r="A562" s="478">
        <v>4</v>
      </c>
      <c r="B562" s="478" t="s">
        <v>1007</v>
      </c>
      <c r="C562" s="478"/>
      <c r="D562" s="478" t="s">
        <v>562</v>
      </c>
      <c r="E562" s="478" t="s">
        <v>875</v>
      </c>
      <c r="F562" s="478" t="s">
        <v>617</v>
      </c>
      <c r="G562" s="479">
        <v>82425.777799999996</v>
      </c>
      <c r="H562" s="479">
        <v>144245.11120000001</v>
      </c>
      <c r="I562" s="479">
        <v>106572.245</v>
      </c>
      <c r="J562" s="479">
        <v>186501.4289</v>
      </c>
      <c r="K562" s="479">
        <v>127462.4523</v>
      </c>
      <c r="L562" s="479">
        <v>223059.29149999999</v>
      </c>
      <c r="M562" s="479">
        <v>151897.21950000001</v>
      </c>
      <c r="N562" s="479">
        <v>265820.13410000002</v>
      </c>
      <c r="O562" s="479">
        <v>178912.9895</v>
      </c>
      <c r="P562" s="479">
        <v>313097.7316</v>
      </c>
      <c r="Q562" s="479">
        <v>196093.11290000001</v>
      </c>
      <c r="R562" s="479">
        <v>343162.94750000001</v>
      </c>
      <c r="S562" s="479">
        <v>212201.57120000001</v>
      </c>
      <c r="T562" s="479">
        <v>371352.74959999998</v>
      </c>
    </row>
    <row r="563" spans="1:20">
      <c r="A563" s="478">
        <v>4</v>
      </c>
      <c r="B563" s="478" t="s">
        <v>1007</v>
      </c>
      <c r="C563" s="478"/>
      <c r="D563" s="478" t="s">
        <v>562</v>
      </c>
      <c r="E563" s="478" t="s">
        <v>875</v>
      </c>
      <c r="F563" s="478" t="s">
        <v>667</v>
      </c>
      <c r="G563" s="479">
        <v>71212.712199999994</v>
      </c>
      <c r="H563" s="479">
        <v>124622.2464</v>
      </c>
      <c r="I563" s="479">
        <v>92900.728000000003</v>
      </c>
      <c r="J563" s="479">
        <v>162576.2739</v>
      </c>
      <c r="K563" s="479">
        <v>112490.6407</v>
      </c>
      <c r="L563" s="479">
        <v>196858.6213</v>
      </c>
      <c r="M563" s="479">
        <v>137148.94029999999</v>
      </c>
      <c r="N563" s="479">
        <v>240010.64550000001</v>
      </c>
      <c r="O563" s="479">
        <v>162436.58619999999</v>
      </c>
      <c r="P563" s="479">
        <v>284264.0258</v>
      </c>
      <c r="Q563" s="479">
        <v>178810.4541</v>
      </c>
      <c r="R563" s="479">
        <v>312918.29460000002</v>
      </c>
      <c r="S563" s="479">
        <v>193982.06049999999</v>
      </c>
      <c r="T563" s="479">
        <v>339468.60590000002</v>
      </c>
    </row>
    <row r="564" spans="1:20">
      <c r="A564" s="478">
        <v>4</v>
      </c>
      <c r="B564" s="478" t="s">
        <v>1007</v>
      </c>
      <c r="C564" s="478"/>
      <c r="D564" s="478" t="s">
        <v>562</v>
      </c>
      <c r="E564" s="478" t="s">
        <v>875</v>
      </c>
      <c r="F564" s="478" t="s">
        <v>714</v>
      </c>
      <c r="G564" s="479">
        <v>63904.105900000002</v>
      </c>
      <c r="H564" s="479">
        <v>111832.1853</v>
      </c>
      <c r="I564" s="479">
        <v>87155.508400000006</v>
      </c>
      <c r="J564" s="479">
        <v>152522.13990000001</v>
      </c>
      <c r="K564" s="479">
        <v>110329.5656</v>
      </c>
      <c r="L564" s="479">
        <v>193076.73980000001</v>
      </c>
      <c r="M564" s="479">
        <v>145356.7034</v>
      </c>
      <c r="N564" s="479">
        <v>254374.231</v>
      </c>
      <c r="O564" s="479">
        <v>180055.83180000001</v>
      </c>
      <c r="P564" s="479">
        <v>315097.70569999999</v>
      </c>
      <c r="Q564" s="479">
        <v>202824.12899999999</v>
      </c>
      <c r="R564" s="479">
        <v>354942.22570000001</v>
      </c>
      <c r="S564" s="479">
        <v>225300.86230000001</v>
      </c>
      <c r="T564" s="479">
        <v>394276.50880000001</v>
      </c>
    </row>
    <row r="565" spans="1:20">
      <c r="A565" s="478">
        <v>4</v>
      </c>
      <c r="B565" s="478" t="s">
        <v>1007</v>
      </c>
      <c r="C565" s="478"/>
      <c r="D565" s="478" t="s">
        <v>562</v>
      </c>
      <c r="E565" s="478" t="s">
        <v>875</v>
      </c>
      <c r="F565" s="478" t="s">
        <v>521</v>
      </c>
      <c r="G565" s="479">
        <v>70280.865699999995</v>
      </c>
      <c r="H565" s="479">
        <v>112449.38679999999</v>
      </c>
      <c r="I565" s="479">
        <v>98393.211899999995</v>
      </c>
      <c r="J565" s="479">
        <v>157429.14139999999</v>
      </c>
      <c r="K565" s="479">
        <v>126505.5583</v>
      </c>
      <c r="L565" s="479">
        <v>202408.89610000001</v>
      </c>
      <c r="M565" s="479">
        <v>168674.07759999999</v>
      </c>
      <c r="N565" s="479">
        <v>269878.5282</v>
      </c>
      <c r="O565" s="479">
        <v>210842.59700000001</v>
      </c>
      <c r="P565" s="479">
        <v>337348.16029999999</v>
      </c>
      <c r="Q565" s="479">
        <v>238954.94330000001</v>
      </c>
      <c r="R565" s="479">
        <v>382327.91499999998</v>
      </c>
      <c r="S565" s="479">
        <v>267067.28950000001</v>
      </c>
      <c r="T565" s="479">
        <v>427307.66960000002</v>
      </c>
    </row>
    <row r="566" spans="1:20">
      <c r="A566" s="478">
        <v>4</v>
      </c>
      <c r="B566" s="478" t="s">
        <v>1007</v>
      </c>
      <c r="C566" s="478"/>
      <c r="D566" s="478" t="s">
        <v>562</v>
      </c>
      <c r="E566" s="478" t="s">
        <v>902</v>
      </c>
      <c r="F566" s="478" t="s">
        <v>617</v>
      </c>
      <c r="G566" s="479">
        <v>77324.119900000005</v>
      </c>
      <c r="H566" s="479">
        <v>135317.20989999999</v>
      </c>
      <c r="I566" s="479">
        <v>99908.605100000001</v>
      </c>
      <c r="J566" s="479">
        <v>174840.05900000001</v>
      </c>
      <c r="K566" s="479">
        <v>119446.57889999999</v>
      </c>
      <c r="L566" s="479">
        <v>209031.51319999999</v>
      </c>
      <c r="M566" s="479">
        <v>142274.80129999999</v>
      </c>
      <c r="N566" s="479">
        <v>248980.90229999999</v>
      </c>
      <c r="O566" s="479">
        <v>167513.2677</v>
      </c>
      <c r="P566" s="479">
        <v>293148.21850000002</v>
      </c>
      <c r="Q566" s="479">
        <v>183563.60430000001</v>
      </c>
      <c r="R566" s="479">
        <v>321236.3076</v>
      </c>
      <c r="S566" s="479">
        <v>198586.25339999999</v>
      </c>
      <c r="T566" s="479">
        <v>347525.94339999999</v>
      </c>
    </row>
    <row r="567" spans="1:20">
      <c r="A567" s="478">
        <v>4</v>
      </c>
      <c r="B567" s="478" t="s">
        <v>1007</v>
      </c>
      <c r="C567" s="478"/>
      <c r="D567" s="478" t="s">
        <v>562</v>
      </c>
      <c r="E567" s="478" t="s">
        <v>902</v>
      </c>
      <c r="F567" s="478" t="s">
        <v>667</v>
      </c>
      <c r="G567" s="479">
        <v>67118.970100000006</v>
      </c>
      <c r="H567" s="479">
        <v>117458.19779999999</v>
      </c>
      <c r="I567" s="479">
        <v>87465.988200000007</v>
      </c>
      <c r="J567" s="479">
        <v>153065.47930000001</v>
      </c>
      <c r="K567" s="479">
        <v>105820.54790000001</v>
      </c>
      <c r="L567" s="479">
        <v>185185.95879999999</v>
      </c>
      <c r="M567" s="479">
        <v>128852.2098</v>
      </c>
      <c r="N567" s="479">
        <v>225491.36730000001</v>
      </c>
      <c r="O567" s="479">
        <v>152517.8891</v>
      </c>
      <c r="P567" s="479">
        <v>266906.30599999998</v>
      </c>
      <c r="Q567" s="479">
        <v>167834.44260000001</v>
      </c>
      <c r="R567" s="479">
        <v>293710.2746</v>
      </c>
      <c r="S567" s="479">
        <v>182004.45129999999</v>
      </c>
      <c r="T567" s="479">
        <v>318507.78970000002</v>
      </c>
    </row>
    <row r="568" spans="1:20">
      <c r="A568" s="478">
        <v>4</v>
      </c>
      <c r="B568" s="478" t="s">
        <v>1007</v>
      </c>
      <c r="C568" s="478"/>
      <c r="D568" s="478" t="s">
        <v>562</v>
      </c>
      <c r="E568" s="478" t="s">
        <v>902</v>
      </c>
      <c r="F568" s="478" t="s">
        <v>714</v>
      </c>
      <c r="G568" s="479">
        <v>60446.077899999997</v>
      </c>
      <c r="H568" s="479">
        <v>105780.63619999999</v>
      </c>
      <c r="I568" s="479">
        <v>82521.931200000006</v>
      </c>
      <c r="J568" s="479">
        <v>144413.37950000001</v>
      </c>
      <c r="K568" s="479">
        <v>104527.39139999999</v>
      </c>
      <c r="L568" s="479">
        <v>182922.93489999999</v>
      </c>
      <c r="M568" s="479">
        <v>137777.71909999999</v>
      </c>
      <c r="N568" s="479">
        <v>241111.0085</v>
      </c>
      <c r="O568" s="479">
        <v>170729.5215</v>
      </c>
      <c r="P568" s="479">
        <v>298776.66249999998</v>
      </c>
      <c r="Q568" s="479">
        <v>192365.69450000001</v>
      </c>
      <c r="R568" s="479">
        <v>336639.96549999999</v>
      </c>
      <c r="S568" s="479">
        <v>213736.51180000001</v>
      </c>
      <c r="T568" s="479">
        <v>374038.89549999998</v>
      </c>
    </row>
    <row r="569" spans="1:20">
      <c r="A569" s="478">
        <v>4</v>
      </c>
      <c r="B569" s="478" t="s">
        <v>1007</v>
      </c>
      <c r="C569" s="478"/>
      <c r="D569" s="478" t="s">
        <v>562</v>
      </c>
      <c r="E569" s="478" t="s">
        <v>902</v>
      </c>
      <c r="F569" s="478" t="s">
        <v>521</v>
      </c>
      <c r="G569" s="479">
        <v>65947.673500000004</v>
      </c>
      <c r="H569" s="479">
        <v>105516.27899999999</v>
      </c>
      <c r="I569" s="479">
        <v>92326.742800000007</v>
      </c>
      <c r="J569" s="479">
        <v>147722.79070000001</v>
      </c>
      <c r="K569" s="479">
        <v>118705.8122</v>
      </c>
      <c r="L569" s="479">
        <v>189929.30230000001</v>
      </c>
      <c r="M569" s="479">
        <v>158274.41620000001</v>
      </c>
      <c r="N569" s="479">
        <v>253239.06969999999</v>
      </c>
      <c r="O569" s="479">
        <v>197843.0203</v>
      </c>
      <c r="P569" s="479">
        <v>316548.8371</v>
      </c>
      <c r="Q569" s="479">
        <v>224222.08960000001</v>
      </c>
      <c r="R569" s="479">
        <v>358755.34879999998</v>
      </c>
      <c r="S569" s="479">
        <v>250601.15900000001</v>
      </c>
      <c r="T569" s="479">
        <v>400961.8603</v>
      </c>
    </row>
    <row r="570" spans="1:20">
      <c r="A570" s="478">
        <v>4</v>
      </c>
      <c r="B570" s="478" t="s">
        <v>1007</v>
      </c>
      <c r="C570" s="478"/>
      <c r="D570" s="478" t="s">
        <v>562</v>
      </c>
      <c r="E570" s="478" t="s">
        <v>925</v>
      </c>
      <c r="F570" s="478" t="s">
        <v>617</v>
      </c>
      <c r="G570" s="479">
        <v>79740.413100000005</v>
      </c>
      <c r="H570" s="479">
        <v>139545.7231</v>
      </c>
      <c r="I570" s="479">
        <v>103016.25599999999</v>
      </c>
      <c r="J570" s="479">
        <v>180278.44810000001</v>
      </c>
      <c r="K570" s="479">
        <v>123152.1369</v>
      </c>
      <c r="L570" s="479">
        <v>215516.2396</v>
      </c>
      <c r="M570" s="479">
        <v>146673.63709999999</v>
      </c>
      <c r="N570" s="479">
        <v>256678.86499999999</v>
      </c>
      <c r="O570" s="479">
        <v>172678.35159999999</v>
      </c>
      <c r="P570" s="479">
        <v>302187.1153</v>
      </c>
      <c r="Q570" s="479">
        <v>189216.07860000001</v>
      </c>
      <c r="R570" s="479">
        <v>331128.13750000001</v>
      </c>
      <c r="S570" s="479">
        <v>204689.23860000001</v>
      </c>
      <c r="T570" s="479">
        <v>358206.16749999998</v>
      </c>
    </row>
    <row r="571" spans="1:20">
      <c r="A571" s="478">
        <v>4</v>
      </c>
      <c r="B571" s="478" t="s">
        <v>1007</v>
      </c>
      <c r="C571" s="478"/>
      <c r="D571" s="478" t="s">
        <v>562</v>
      </c>
      <c r="E571" s="478" t="s">
        <v>925</v>
      </c>
      <c r="F571" s="478" t="s">
        <v>667</v>
      </c>
      <c r="G571" s="479">
        <v>69283.284599999999</v>
      </c>
      <c r="H571" s="479">
        <v>121245.74800000001</v>
      </c>
      <c r="I571" s="479">
        <v>90266.414300000004</v>
      </c>
      <c r="J571" s="479">
        <v>157966.22500000001</v>
      </c>
      <c r="K571" s="479">
        <v>109189.66099999999</v>
      </c>
      <c r="L571" s="479">
        <v>191081.90669999999</v>
      </c>
      <c r="M571" s="479">
        <v>132919.62400000001</v>
      </c>
      <c r="N571" s="479">
        <v>232609.34210000001</v>
      </c>
      <c r="O571" s="479">
        <v>157312.71710000001</v>
      </c>
      <c r="P571" s="479">
        <v>275297.2549</v>
      </c>
      <c r="Q571" s="479">
        <v>173098.5429</v>
      </c>
      <c r="R571" s="479">
        <v>302922.45010000002</v>
      </c>
      <c r="S571" s="479">
        <v>187698.00959999999</v>
      </c>
      <c r="T571" s="479">
        <v>328471.51679999998</v>
      </c>
    </row>
    <row r="572" spans="1:20">
      <c r="A572" s="478">
        <v>4</v>
      </c>
      <c r="B572" s="478" t="s">
        <v>1007</v>
      </c>
      <c r="C572" s="478"/>
      <c r="D572" s="478" t="s">
        <v>562</v>
      </c>
      <c r="E572" s="478" t="s">
        <v>925</v>
      </c>
      <c r="F572" s="478" t="s">
        <v>714</v>
      </c>
      <c r="G572" s="479">
        <v>62440.962399999997</v>
      </c>
      <c r="H572" s="479">
        <v>109271.68399999999</v>
      </c>
      <c r="I572" s="479">
        <v>85262.854000000007</v>
      </c>
      <c r="J572" s="479">
        <v>149209.9944</v>
      </c>
      <c r="K572" s="479">
        <v>108012.61440000001</v>
      </c>
      <c r="L572" s="479">
        <v>189022.07519999999</v>
      </c>
      <c r="M572" s="479">
        <v>142385.37119999999</v>
      </c>
      <c r="N572" s="479">
        <v>249174.39970000001</v>
      </c>
      <c r="O572" s="479">
        <v>176452.23149999999</v>
      </c>
      <c r="P572" s="479">
        <v>308791.40519999998</v>
      </c>
      <c r="Q572" s="479">
        <v>198823.58670000001</v>
      </c>
      <c r="R572" s="479">
        <v>347941.27679999999</v>
      </c>
      <c r="S572" s="479">
        <v>220923.03400000001</v>
      </c>
      <c r="T572" s="479">
        <v>386615.30930000002</v>
      </c>
    </row>
    <row r="573" spans="1:20">
      <c r="A573" s="478">
        <v>4</v>
      </c>
      <c r="B573" s="478" t="s">
        <v>1007</v>
      </c>
      <c r="C573" s="478"/>
      <c r="D573" s="478" t="s">
        <v>562</v>
      </c>
      <c r="E573" s="478" t="s">
        <v>925</v>
      </c>
      <c r="F573" s="478" t="s">
        <v>521</v>
      </c>
      <c r="G573" s="479">
        <v>68012.040299999993</v>
      </c>
      <c r="H573" s="479">
        <v>108819.26609999999</v>
      </c>
      <c r="I573" s="479">
        <v>95216.856499999994</v>
      </c>
      <c r="J573" s="479">
        <v>152346.97260000001</v>
      </c>
      <c r="K573" s="479">
        <v>122421.67260000001</v>
      </c>
      <c r="L573" s="479">
        <v>195874.67910000001</v>
      </c>
      <c r="M573" s="479">
        <v>163228.89679999999</v>
      </c>
      <c r="N573" s="479">
        <v>261166.23869999999</v>
      </c>
      <c r="O573" s="479">
        <v>204036.12100000001</v>
      </c>
      <c r="P573" s="479">
        <v>326457.79840000003</v>
      </c>
      <c r="Q573" s="479">
        <v>231240.93710000001</v>
      </c>
      <c r="R573" s="479">
        <v>369985.5049</v>
      </c>
      <c r="S573" s="479">
        <v>258445.75330000001</v>
      </c>
      <c r="T573" s="479">
        <v>413513.21130000002</v>
      </c>
    </row>
    <row r="574" spans="1:20">
      <c r="A574" s="478">
        <v>4</v>
      </c>
      <c r="B574" s="478" t="s">
        <v>1007</v>
      </c>
      <c r="C574" s="478"/>
      <c r="D574" s="478" t="s">
        <v>571</v>
      </c>
      <c r="E574" s="478" t="s">
        <v>626</v>
      </c>
      <c r="F574" s="478" t="s">
        <v>617</v>
      </c>
      <c r="G574" s="479">
        <v>85921.699200000003</v>
      </c>
      <c r="H574" s="479">
        <v>150362.9736</v>
      </c>
      <c r="I574" s="479">
        <v>111262.9359</v>
      </c>
      <c r="J574" s="479">
        <v>194710.1378</v>
      </c>
      <c r="K574" s="479">
        <v>133189.04810000001</v>
      </c>
      <c r="L574" s="479">
        <v>233080.83420000001</v>
      </c>
      <c r="M574" s="479">
        <v>158898.39850000001</v>
      </c>
      <c r="N574" s="479">
        <v>278072.1973</v>
      </c>
      <c r="O574" s="479">
        <v>187326.0704</v>
      </c>
      <c r="P574" s="479">
        <v>327820.62319999997</v>
      </c>
      <c r="Q574" s="479">
        <v>205402.91810000001</v>
      </c>
      <c r="R574" s="479">
        <v>359455.1066</v>
      </c>
      <c r="S574" s="479">
        <v>222419.18859999999</v>
      </c>
      <c r="T574" s="479">
        <v>389233.58010000002</v>
      </c>
    </row>
    <row r="575" spans="1:20">
      <c r="A575" s="478">
        <v>4</v>
      </c>
      <c r="B575" s="478" t="s">
        <v>1007</v>
      </c>
      <c r="C575" s="478"/>
      <c r="D575" s="478" t="s">
        <v>571</v>
      </c>
      <c r="E575" s="478" t="s">
        <v>626</v>
      </c>
      <c r="F575" s="478" t="s">
        <v>667</v>
      </c>
      <c r="G575" s="479">
        <v>73439.046700000006</v>
      </c>
      <c r="H575" s="479">
        <v>128518.3319</v>
      </c>
      <c r="I575" s="479">
        <v>96043.476599999995</v>
      </c>
      <c r="J575" s="479">
        <v>168076.084</v>
      </c>
      <c r="K575" s="479">
        <v>116522.0698</v>
      </c>
      <c r="L575" s="479">
        <v>203913.62220000001</v>
      </c>
      <c r="M575" s="479">
        <v>142480.26190000001</v>
      </c>
      <c r="N575" s="479">
        <v>249340.45819999999</v>
      </c>
      <c r="O575" s="479">
        <v>168984.14480000001</v>
      </c>
      <c r="P575" s="479">
        <v>295722.25329999998</v>
      </c>
      <c r="Q575" s="479">
        <v>186163.44949999999</v>
      </c>
      <c r="R575" s="479">
        <v>325786.0367</v>
      </c>
      <c r="S575" s="479">
        <v>202136.79430000001</v>
      </c>
      <c r="T575" s="479">
        <v>353739.39</v>
      </c>
    </row>
    <row r="576" spans="1:20">
      <c r="A576" s="478">
        <v>4</v>
      </c>
      <c r="B576" s="478" t="s">
        <v>1007</v>
      </c>
      <c r="C576" s="478"/>
      <c r="D576" s="478" t="s">
        <v>571</v>
      </c>
      <c r="E576" s="478" t="s">
        <v>626</v>
      </c>
      <c r="F576" s="478" t="s">
        <v>714</v>
      </c>
      <c r="G576" s="479">
        <v>65356.656999999999</v>
      </c>
      <c r="H576" s="479">
        <v>114374.1498</v>
      </c>
      <c r="I576" s="479">
        <v>88927.505699999994</v>
      </c>
      <c r="J576" s="479">
        <v>155623.13500000001</v>
      </c>
      <c r="K576" s="479">
        <v>112412.2516</v>
      </c>
      <c r="L576" s="479">
        <v>196721.44029999999</v>
      </c>
      <c r="M576" s="479">
        <v>147935.54610000001</v>
      </c>
      <c r="N576" s="479">
        <v>258887.20559999999</v>
      </c>
      <c r="O576" s="479">
        <v>183093.69260000001</v>
      </c>
      <c r="P576" s="479">
        <v>320413.96189999999</v>
      </c>
      <c r="Q576" s="479">
        <v>206126.73680000001</v>
      </c>
      <c r="R576" s="479">
        <v>360721.78940000001</v>
      </c>
      <c r="S576" s="479">
        <v>228835.20499999999</v>
      </c>
      <c r="T576" s="479">
        <v>400461.60889999999</v>
      </c>
    </row>
    <row r="577" spans="1:20">
      <c r="A577" s="478">
        <v>4</v>
      </c>
      <c r="B577" s="478" t="s">
        <v>1007</v>
      </c>
      <c r="C577" s="478"/>
      <c r="D577" s="478" t="s">
        <v>571</v>
      </c>
      <c r="E577" s="478" t="s">
        <v>626</v>
      </c>
      <c r="F577" s="478" t="s">
        <v>521</v>
      </c>
      <c r="G577" s="479">
        <v>73219.267800000001</v>
      </c>
      <c r="H577" s="479">
        <v>117150.8302</v>
      </c>
      <c r="I577" s="479">
        <v>102506.9749</v>
      </c>
      <c r="J577" s="479">
        <v>164011.1623</v>
      </c>
      <c r="K577" s="479">
        <v>131794.68210000001</v>
      </c>
      <c r="L577" s="479">
        <v>210871.4944</v>
      </c>
      <c r="M577" s="479">
        <v>175726.2427</v>
      </c>
      <c r="N577" s="479">
        <v>281161.9926</v>
      </c>
      <c r="O577" s="479">
        <v>219657.8034</v>
      </c>
      <c r="P577" s="479">
        <v>351452.49060000002</v>
      </c>
      <c r="Q577" s="479">
        <v>248945.5105</v>
      </c>
      <c r="R577" s="479">
        <v>398312.82260000001</v>
      </c>
      <c r="S577" s="479">
        <v>278233.21759999997</v>
      </c>
      <c r="T577" s="479">
        <v>445173.15470000001</v>
      </c>
    </row>
    <row r="578" spans="1:20">
      <c r="A578" s="478">
        <v>4</v>
      </c>
      <c r="B578" s="478" t="s">
        <v>1007</v>
      </c>
      <c r="C578" s="478"/>
      <c r="D578" s="478" t="s">
        <v>571</v>
      </c>
      <c r="E578" s="478" t="s">
        <v>676</v>
      </c>
      <c r="F578" s="478" t="s">
        <v>617</v>
      </c>
      <c r="G578" s="479">
        <v>85389.572199999995</v>
      </c>
      <c r="H578" s="479">
        <v>149431.75150000001</v>
      </c>
      <c r="I578" s="479">
        <v>110619.64139999999</v>
      </c>
      <c r="J578" s="479">
        <v>193584.3726</v>
      </c>
      <c r="K578" s="479">
        <v>132450.1686</v>
      </c>
      <c r="L578" s="479">
        <v>231787.79500000001</v>
      </c>
      <c r="M578" s="479">
        <v>158064.20129999999</v>
      </c>
      <c r="N578" s="479">
        <v>276612.35220000002</v>
      </c>
      <c r="O578" s="479">
        <v>186387.19140000001</v>
      </c>
      <c r="P578" s="479">
        <v>326177.58480000001</v>
      </c>
      <c r="Q578" s="479">
        <v>204397.1684</v>
      </c>
      <c r="R578" s="479">
        <v>357695.04479999997</v>
      </c>
      <c r="S578" s="479">
        <v>221368.30350000001</v>
      </c>
      <c r="T578" s="479">
        <v>387394.53110000002</v>
      </c>
    </row>
    <row r="579" spans="1:20">
      <c r="A579" s="478">
        <v>4</v>
      </c>
      <c r="B579" s="478" t="s">
        <v>1007</v>
      </c>
      <c r="C579" s="478"/>
      <c r="D579" s="478" t="s">
        <v>571</v>
      </c>
      <c r="E579" s="478" t="s">
        <v>676</v>
      </c>
      <c r="F579" s="478" t="s">
        <v>667</v>
      </c>
      <c r="G579" s="479">
        <v>72771.238800000006</v>
      </c>
      <c r="H579" s="479">
        <v>127349.6681</v>
      </c>
      <c r="I579" s="479">
        <v>95234.753299999997</v>
      </c>
      <c r="J579" s="479">
        <v>166660.81830000001</v>
      </c>
      <c r="K579" s="479">
        <v>115602.02770000001</v>
      </c>
      <c r="L579" s="479">
        <v>202303.54860000001</v>
      </c>
      <c r="M579" s="479">
        <v>141467.60680000001</v>
      </c>
      <c r="N579" s="479">
        <v>247568.3119</v>
      </c>
      <c r="O579" s="479">
        <v>167845.8971</v>
      </c>
      <c r="P579" s="479">
        <v>293730.3199</v>
      </c>
      <c r="Q579" s="479">
        <v>184948.57550000001</v>
      </c>
      <c r="R579" s="479">
        <v>323660.00709999999</v>
      </c>
      <c r="S579" s="479">
        <v>200865.4486</v>
      </c>
      <c r="T579" s="479">
        <v>351514.53499999997</v>
      </c>
    </row>
    <row r="580" spans="1:20">
      <c r="A580" s="478">
        <v>4</v>
      </c>
      <c r="B580" s="478" t="s">
        <v>1007</v>
      </c>
      <c r="C580" s="478"/>
      <c r="D580" s="478" t="s">
        <v>571</v>
      </c>
      <c r="E580" s="478" t="s">
        <v>676</v>
      </c>
      <c r="F580" s="478" t="s">
        <v>714</v>
      </c>
      <c r="G580" s="479">
        <v>64614.491999999998</v>
      </c>
      <c r="H580" s="479">
        <v>113075.361</v>
      </c>
      <c r="I580" s="479">
        <v>87860.520199999999</v>
      </c>
      <c r="J580" s="479">
        <v>153755.91029999999</v>
      </c>
      <c r="K580" s="479">
        <v>111019.5097</v>
      </c>
      <c r="L580" s="479">
        <v>194284.14199999999</v>
      </c>
      <c r="M580" s="479">
        <v>146057.38889999999</v>
      </c>
      <c r="N580" s="479">
        <v>255600.43059999999</v>
      </c>
      <c r="O580" s="479">
        <v>180726.15109999999</v>
      </c>
      <c r="P580" s="479">
        <v>316270.76449999999</v>
      </c>
      <c r="Q580" s="479">
        <v>203428.52919999999</v>
      </c>
      <c r="R580" s="479">
        <v>355999.92609999998</v>
      </c>
      <c r="S580" s="479">
        <v>225802.8033</v>
      </c>
      <c r="T580" s="479">
        <v>395154.9057</v>
      </c>
    </row>
    <row r="581" spans="1:20">
      <c r="A581" s="478">
        <v>4</v>
      </c>
      <c r="B581" s="478" t="s">
        <v>1007</v>
      </c>
      <c r="C581" s="478"/>
      <c r="D581" s="478" t="s">
        <v>571</v>
      </c>
      <c r="E581" s="478" t="s">
        <v>676</v>
      </c>
      <c r="F581" s="478" t="s">
        <v>521</v>
      </c>
      <c r="G581" s="479">
        <v>72754.430800000002</v>
      </c>
      <c r="H581" s="479">
        <v>116407.0909</v>
      </c>
      <c r="I581" s="479">
        <v>101856.20299999999</v>
      </c>
      <c r="J581" s="479">
        <v>162969.92730000001</v>
      </c>
      <c r="K581" s="479">
        <v>130957.97530000001</v>
      </c>
      <c r="L581" s="479">
        <v>209532.76379999999</v>
      </c>
      <c r="M581" s="479">
        <v>174610.63389999999</v>
      </c>
      <c r="N581" s="479">
        <v>279377.0183</v>
      </c>
      <c r="O581" s="479">
        <v>218263.2922</v>
      </c>
      <c r="P581" s="479">
        <v>349221.27279999998</v>
      </c>
      <c r="Q581" s="479">
        <v>247365.06450000001</v>
      </c>
      <c r="R581" s="479">
        <v>395784.1091</v>
      </c>
      <c r="S581" s="479">
        <v>276466.83689999999</v>
      </c>
      <c r="T581" s="479">
        <v>442346.94559999998</v>
      </c>
    </row>
    <row r="582" spans="1:20">
      <c r="A582" s="478">
        <v>4</v>
      </c>
      <c r="B582" s="478" t="s">
        <v>1007</v>
      </c>
      <c r="C582" s="478"/>
      <c r="D582" s="478" t="s">
        <v>571</v>
      </c>
      <c r="E582" s="478" t="s">
        <v>722</v>
      </c>
      <c r="F582" s="478" t="s">
        <v>617</v>
      </c>
      <c r="G582" s="479">
        <v>84907.584099999993</v>
      </c>
      <c r="H582" s="479">
        <v>148588.27239999999</v>
      </c>
      <c r="I582" s="479">
        <v>109981.38770000001</v>
      </c>
      <c r="J582" s="479">
        <v>192467.4284</v>
      </c>
      <c r="K582" s="479">
        <v>131676.52299999999</v>
      </c>
      <c r="L582" s="479">
        <v>230433.91529999999</v>
      </c>
      <c r="M582" s="479">
        <v>157126.63620000001</v>
      </c>
      <c r="N582" s="479">
        <v>274971.61320000002</v>
      </c>
      <c r="O582" s="479">
        <v>185268.15489999999</v>
      </c>
      <c r="P582" s="479">
        <v>324219.27100000001</v>
      </c>
      <c r="Q582" s="479">
        <v>203162.8302</v>
      </c>
      <c r="R582" s="479">
        <v>355534.95289999997</v>
      </c>
      <c r="S582" s="479">
        <v>220019.9374</v>
      </c>
      <c r="T582" s="479">
        <v>385034.89059999998</v>
      </c>
    </row>
    <row r="583" spans="1:20">
      <c r="A583" s="478">
        <v>4</v>
      </c>
      <c r="B583" s="478" t="s">
        <v>1007</v>
      </c>
      <c r="C583" s="478"/>
      <c r="D583" s="478" t="s">
        <v>571</v>
      </c>
      <c r="E583" s="478" t="s">
        <v>722</v>
      </c>
      <c r="F583" s="478" t="s">
        <v>667</v>
      </c>
      <c r="G583" s="479">
        <v>72424.931700000001</v>
      </c>
      <c r="H583" s="479">
        <v>126743.6306</v>
      </c>
      <c r="I583" s="479">
        <v>94761.9283</v>
      </c>
      <c r="J583" s="479">
        <v>165833.37450000001</v>
      </c>
      <c r="K583" s="479">
        <v>115009.5448</v>
      </c>
      <c r="L583" s="479">
        <v>201266.7034</v>
      </c>
      <c r="M583" s="479">
        <v>140708.49960000001</v>
      </c>
      <c r="N583" s="479">
        <v>246239.87409999999</v>
      </c>
      <c r="O583" s="479">
        <v>166926.22930000001</v>
      </c>
      <c r="P583" s="479">
        <v>292120.90110000002</v>
      </c>
      <c r="Q583" s="479">
        <v>183923.36170000001</v>
      </c>
      <c r="R583" s="479">
        <v>321865.88290000003</v>
      </c>
      <c r="S583" s="479">
        <v>199737.54310000001</v>
      </c>
      <c r="T583" s="479">
        <v>349540.70049999998</v>
      </c>
    </row>
    <row r="584" spans="1:20">
      <c r="A584" s="478">
        <v>4</v>
      </c>
      <c r="B584" s="478" t="s">
        <v>1007</v>
      </c>
      <c r="C584" s="478"/>
      <c r="D584" s="478" t="s">
        <v>571</v>
      </c>
      <c r="E584" s="478" t="s">
        <v>722</v>
      </c>
      <c r="F584" s="478" t="s">
        <v>714</v>
      </c>
      <c r="G584" s="479">
        <v>64351.876799999998</v>
      </c>
      <c r="H584" s="479">
        <v>112615.7843</v>
      </c>
      <c r="I584" s="479">
        <v>87520.813299999994</v>
      </c>
      <c r="J584" s="479">
        <v>153161.42329999999</v>
      </c>
      <c r="K584" s="479">
        <v>110603.64720000001</v>
      </c>
      <c r="L584" s="479">
        <v>193556.38250000001</v>
      </c>
      <c r="M584" s="479">
        <v>145524.07339999999</v>
      </c>
      <c r="N584" s="479">
        <v>254667.12849999999</v>
      </c>
      <c r="O584" s="479">
        <v>180079.3518</v>
      </c>
      <c r="P584" s="479">
        <v>315138.86550000001</v>
      </c>
      <c r="Q584" s="479">
        <v>202710.48389999999</v>
      </c>
      <c r="R584" s="479">
        <v>354743.3468</v>
      </c>
      <c r="S584" s="479">
        <v>225017.04</v>
      </c>
      <c r="T584" s="479">
        <v>393779.82</v>
      </c>
    </row>
    <row r="585" spans="1:20">
      <c r="A585" s="478">
        <v>4</v>
      </c>
      <c r="B585" s="478" t="s">
        <v>1007</v>
      </c>
      <c r="C585" s="478"/>
      <c r="D585" s="478" t="s">
        <v>571</v>
      </c>
      <c r="E585" s="478" t="s">
        <v>722</v>
      </c>
      <c r="F585" s="478" t="s">
        <v>521</v>
      </c>
      <c r="G585" s="479">
        <v>72347.206099999996</v>
      </c>
      <c r="H585" s="479">
        <v>115755.5315</v>
      </c>
      <c r="I585" s="479">
        <v>101286.0886</v>
      </c>
      <c r="J585" s="479">
        <v>162057.74410000001</v>
      </c>
      <c r="K585" s="479">
        <v>130224.97100000001</v>
      </c>
      <c r="L585" s="479">
        <v>208359.95670000001</v>
      </c>
      <c r="M585" s="479">
        <v>173633.29459999999</v>
      </c>
      <c r="N585" s="479">
        <v>277813.27559999999</v>
      </c>
      <c r="O585" s="479">
        <v>217041.6183</v>
      </c>
      <c r="P585" s="479">
        <v>347266.5944</v>
      </c>
      <c r="Q585" s="479">
        <v>245980.5007</v>
      </c>
      <c r="R585" s="479">
        <v>393568.80699999997</v>
      </c>
      <c r="S585" s="479">
        <v>274919.38319999998</v>
      </c>
      <c r="T585" s="479">
        <v>439871.0196</v>
      </c>
    </row>
    <row r="586" spans="1:20">
      <c r="A586" s="478">
        <v>4</v>
      </c>
      <c r="B586" s="478" t="s">
        <v>1007</v>
      </c>
      <c r="C586" s="478"/>
      <c r="D586" s="478" t="s">
        <v>571</v>
      </c>
      <c r="E586" s="478" t="s">
        <v>768</v>
      </c>
      <c r="F586" s="478" t="s">
        <v>617</v>
      </c>
      <c r="G586" s="479">
        <v>86860.605899999995</v>
      </c>
      <c r="H586" s="479">
        <v>152006.06030000001</v>
      </c>
      <c r="I586" s="479">
        <v>112536.9232</v>
      </c>
      <c r="J586" s="479">
        <v>196939.61559999999</v>
      </c>
      <c r="K586" s="479">
        <v>134753.72219999999</v>
      </c>
      <c r="L586" s="479">
        <v>235819.01389999999</v>
      </c>
      <c r="M586" s="479">
        <v>160825.2127</v>
      </c>
      <c r="N586" s="479">
        <v>281444.12219999998</v>
      </c>
      <c r="O586" s="479">
        <v>189654.22210000001</v>
      </c>
      <c r="P586" s="479">
        <v>331894.8885</v>
      </c>
      <c r="Q586" s="479">
        <v>207985.88879999999</v>
      </c>
      <c r="R586" s="479">
        <v>363975.30550000002</v>
      </c>
      <c r="S586" s="479">
        <v>225264.6612</v>
      </c>
      <c r="T586" s="479">
        <v>394213.15700000001</v>
      </c>
    </row>
    <row r="587" spans="1:20">
      <c r="A587" s="478">
        <v>4</v>
      </c>
      <c r="B587" s="478" t="s">
        <v>1007</v>
      </c>
      <c r="C587" s="478"/>
      <c r="D587" s="478" t="s">
        <v>571</v>
      </c>
      <c r="E587" s="478" t="s">
        <v>768</v>
      </c>
      <c r="F587" s="478" t="s">
        <v>667</v>
      </c>
      <c r="G587" s="479">
        <v>73970.910799999998</v>
      </c>
      <c r="H587" s="479">
        <v>129449.09390000001</v>
      </c>
      <c r="I587" s="479">
        <v>96821.177599999995</v>
      </c>
      <c r="J587" s="479">
        <v>169437.06080000001</v>
      </c>
      <c r="K587" s="479">
        <v>117543.2562</v>
      </c>
      <c r="L587" s="479">
        <v>205700.69820000001</v>
      </c>
      <c r="M587" s="479">
        <v>143871.70250000001</v>
      </c>
      <c r="N587" s="479">
        <v>251775.47949999999</v>
      </c>
      <c r="O587" s="479">
        <v>170714.19070000001</v>
      </c>
      <c r="P587" s="479">
        <v>298749.83360000001</v>
      </c>
      <c r="Q587" s="479">
        <v>188119.04689999999</v>
      </c>
      <c r="R587" s="479">
        <v>329208.3322</v>
      </c>
      <c r="S587" s="479">
        <v>204320.88510000001</v>
      </c>
      <c r="T587" s="479">
        <v>357561.54879999999</v>
      </c>
    </row>
    <row r="588" spans="1:20">
      <c r="A588" s="478">
        <v>4</v>
      </c>
      <c r="B588" s="478" t="s">
        <v>1007</v>
      </c>
      <c r="C588" s="478"/>
      <c r="D588" s="478" t="s">
        <v>571</v>
      </c>
      <c r="E588" s="478" t="s">
        <v>768</v>
      </c>
      <c r="F588" s="478" t="s">
        <v>714</v>
      </c>
      <c r="G588" s="479">
        <v>65642.112599999993</v>
      </c>
      <c r="H588" s="479">
        <v>114873.6972</v>
      </c>
      <c r="I588" s="479">
        <v>89243.280199999994</v>
      </c>
      <c r="J588" s="479">
        <v>156175.7403</v>
      </c>
      <c r="K588" s="479">
        <v>112755.53720000001</v>
      </c>
      <c r="L588" s="479">
        <v>197322.19010000001</v>
      </c>
      <c r="M588" s="479">
        <v>148329.75630000001</v>
      </c>
      <c r="N588" s="479">
        <v>259577.07339999999</v>
      </c>
      <c r="O588" s="479">
        <v>183526.9203</v>
      </c>
      <c r="P588" s="479">
        <v>321172.11050000001</v>
      </c>
      <c r="Q588" s="479">
        <v>206572.7463</v>
      </c>
      <c r="R588" s="479">
        <v>361502.30609999999</v>
      </c>
      <c r="S588" s="479">
        <v>229283.4123</v>
      </c>
      <c r="T588" s="479">
        <v>401245.97159999999</v>
      </c>
    </row>
    <row r="589" spans="1:20">
      <c r="A589" s="478">
        <v>4</v>
      </c>
      <c r="B589" s="478" t="s">
        <v>1007</v>
      </c>
      <c r="C589" s="478"/>
      <c r="D589" s="478" t="s">
        <v>571</v>
      </c>
      <c r="E589" s="478" t="s">
        <v>768</v>
      </c>
      <c r="F589" s="478" t="s">
        <v>521</v>
      </c>
      <c r="G589" s="479">
        <v>74004.910999999993</v>
      </c>
      <c r="H589" s="479">
        <v>118407.85920000001</v>
      </c>
      <c r="I589" s="479">
        <v>103606.8753</v>
      </c>
      <c r="J589" s="479">
        <v>165771.00289999999</v>
      </c>
      <c r="K589" s="479">
        <v>133208.83970000001</v>
      </c>
      <c r="L589" s="479">
        <v>213134.14660000001</v>
      </c>
      <c r="M589" s="479">
        <v>177611.7861</v>
      </c>
      <c r="N589" s="479">
        <v>284178.86219999997</v>
      </c>
      <c r="O589" s="479">
        <v>222014.73269999999</v>
      </c>
      <c r="P589" s="479">
        <v>355223.57760000002</v>
      </c>
      <c r="Q589" s="479">
        <v>251616.69699999999</v>
      </c>
      <c r="R589" s="479">
        <v>402586.72129999998</v>
      </c>
      <c r="S589" s="479">
        <v>281218.66149999999</v>
      </c>
      <c r="T589" s="479">
        <v>449949.86499999999</v>
      </c>
    </row>
    <row r="590" spans="1:20">
      <c r="A590" s="478">
        <v>4</v>
      </c>
      <c r="B590" s="478" t="s">
        <v>1007</v>
      </c>
      <c r="C590" s="478"/>
      <c r="D590" s="478" t="s">
        <v>571</v>
      </c>
      <c r="E590" s="478" t="s">
        <v>808</v>
      </c>
      <c r="F590" s="478" t="s">
        <v>617</v>
      </c>
      <c r="G590" s="479">
        <v>85846.4908</v>
      </c>
      <c r="H590" s="479">
        <v>150231.359</v>
      </c>
      <c r="I590" s="479">
        <v>111255.3749</v>
      </c>
      <c r="J590" s="479">
        <v>194696.90609999999</v>
      </c>
      <c r="K590" s="479">
        <v>133241.1972</v>
      </c>
      <c r="L590" s="479">
        <v>233172.09520000001</v>
      </c>
      <c r="M590" s="479">
        <v>159053.4503</v>
      </c>
      <c r="N590" s="479">
        <v>278343.53810000001</v>
      </c>
      <c r="O590" s="479">
        <v>187596.30650000001</v>
      </c>
      <c r="P590" s="479">
        <v>328293.53639999998</v>
      </c>
      <c r="Q590" s="479">
        <v>205745.80100000001</v>
      </c>
      <c r="R590" s="479">
        <v>360055.15179999999</v>
      </c>
      <c r="S590" s="479">
        <v>222865.41</v>
      </c>
      <c r="T590" s="479">
        <v>390014.46740000002</v>
      </c>
    </row>
    <row r="591" spans="1:20">
      <c r="A591" s="478">
        <v>4</v>
      </c>
      <c r="B591" s="478" t="s">
        <v>1007</v>
      </c>
      <c r="C591" s="478"/>
      <c r="D591" s="478" t="s">
        <v>571</v>
      </c>
      <c r="E591" s="478" t="s">
        <v>808</v>
      </c>
      <c r="F591" s="478" t="s">
        <v>667</v>
      </c>
      <c r="G591" s="479">
        <v>72956.795800000007</v>
      </c>
      <c r="H591" s="479">
        <v>127674.39260000001</v>
      </c>
      <c r="I591" s="479">
        <v>95539.629300000001</v>
      </c>
      <c r="J591" s="479">
        <v>167194.35130000001</v>
      </c>
      <c r="K591" s="479">
        <v>116030.7311</v>
      </c>
      <c r="L591" s="479">
        <v>203053.7795</v>
      </c>
      <c r="M591" s="479">
        <v>142099.94029999999</v>
      </c>
      <c r="N591" s="479">
        <v>248674.89540000001</v>
      </c>
      <c r="O591" s="479">
        <v>168656.2751</v>
      </c>
      <c r="P591" s="479">
        <v>295148.48149999999</v>
      </c>
      <c r="Q591" s="479">
        <v>185878.95910000001</v>
      </c>
      <c r="R591" s="479">
        <v>325288.17849999998</v>
      </c>
      <c r="S591" s="479">
        <v>201921.63389999999</v>
      </c>
      <c r="T591" s="479">
        <v>353362.85920000001</v>
      </c>
    </row>
    <row r="592" spans="1:20">
      <c r="A592" s="478">
        <v>4</v>
      </c>
      <c r="B592" s="478" t="s">
        <v>1007</v>
      </c>
      <c r="C592" s="478"/>
      <c r="D592" s="478" t="s">
        <v>571</v>
      </c>
      <c r="E592" s="478" t="s">
        <v>808</v>
      </c>
      <c r="F592" s="478" t="s">
        <v>714</v>
      </c>
      <c r="G592" s="479">
        <v>64637.332300000002</v>
      </c>
      <c r="H592" s="479">
        <v>113115.3316</v>
      </c>
      <c r="I592" s="479">
        <v>87836.587799999994</v>
      </c>
      <c r="J592" s="479">
        <v>153714.02859999999</v>
      </c>
      <c r="K592" s="479">
        <v>110946.9327</v>
      </c>
      <c r="L592" s="479">
        <v>194157.13219999999</v>
      </c>
      <c r="M592" s="479">
        <v>145918.2836</v>
      </c>
      <c r="N592" s="479">
        <v>255356.99619999999</v>
      </c>
      <c r="O592" s="479">
        <v>180512.57939999999</v>
      </c>
      <c r="P592" s="479">
        <v>315897.01409999997</v>
      </c>
      <c r="Q592" s="479">
        <v>203156.49340000001</v>
      </c>
      <c r="R592" s="479">
        <v>355523.86349999998</v>
      </c>
      <c r="S592" s="479">
        <v>225465.24729999999</v>
      </c>
      <c r="T592" s="479">
        <v>394564.18280000001</v>
      </c>
    </row>
    <row r="593" spans="1:20">
      <c r="A593" s="478">
        <v>4</v>
      </c>
      <c r="B593" s="478" t="s">
        <v>1007</v>
      </c>
      <c r="C593" s="478"/>
      <c r="D593" s="478" t="s">
        <v>571</v>
      </c>
      <c r="E593" s="478" t="s">
        <v>808</v>
      </c>
      <c r="F593" s="478" t="s">
        <v>521</v>
      </c>
      <c r="G593" s="479">
        <v>73132.849199999997</v>
      </c>
      <c r="H593" s="479">
        <v>117012.56050000001</v>
      </c>
      <c r="I593" s="479">
        <v>102385.9889</v>
      </c>
      <c r="J593" s="479">
        <v>163817.58470000001</v>
      </c>
      <c r="K593" s="479">
        <v>131639.1286</v>
      </c>
      <c r="L593" s="479">
        <v>210622.60889999999</v>
      </c>
      <c r="M593" s="479">
        <v>175518.83809999999</v>
      </c>
      <c r="N593" s="479">
        <v>280830.14520000003</v>
      </c>
      <c r="O593" s="479">
        <v>219398.54759999999</v>
      </c>
      <c r="P593" s="479">
        <v>351037.6814</v>
      </c>
      <c r="Q593" s="479">
        <v>248651.68729999999</v>
      </c>
      <c r="R593" s="479">
        <v>397842.70559999999</v>
      </c>
      <c r="S593" s="479">
        <v>277904.82699999999</v>
      </c>
      <c r="T593" s="479">
        <v>444647.72989999998</v>
      </c>
    </row>
    <row r="594" spans="1:20">
      <c r="A594" s="478">
        <v>4</v>
      </c>
      <c r="B594" s="478" t="s">
        <v>1007</v>
      </c>
      <c r="C594" s="478"/>
      <c r="D594" s="478" t="s">
        <v>571</v>
      </c>
      <c r="E594" s="478" t="s">
        <v>845</v>
      </c>
      <c r="F594" s="478" t="s">
        <v>617</v>
      </c>
      <c r="G594" s="479">
        <v>87824.584799999997</v>
      </c>
      <c r="H594" s="479">
        <v>153693.02350000001</v>
      </c>
      <c r="I594" s="479">
        <v>113813.43459999999</v>
      </c>
      <c r="J594" s="479">
        <v>199173.51060000001</v>
      </c>
      <c r="K594" s="479">
        <v>136301.01800000001</v>
      </c>
      <c r="L594" s="479">
        <v>238526.78159999999</v>
      </c>
      <c r="M594" s="479">
        <v>162700.34849999999</v>
      </c>
      <c r="N594" s="479">
        <v>284725.60989999998</v>
      </c>
      <c r="O594" s="479">
        <v>191892.30160000001</v>
      </c>
      <c r="P594" s="479">
        <v>335811.52779999998</v>
      </c>
      <c r="Q594" s="479">
        <v>210454.57269999999</v>
      </c>
      <c r="R594" s="479">
        <v>368295.50229999999</v>
      </c>
      <c r="S594" s="479">
        <v>227961.4013</v>
      </c>
      <c r="T594" s="479">
        <v>398932.4523</v>
      </c>
    </row>
    <row r="595" spans="1:20">
      <c r="A595" s="478">
        <v>4</v>
      </c>
      <c r="B595" s="478" t="s">
        <v>1007</v>
      </c>
      <c r="C595" s="478"/>
      <c r="D595" s="478" t="s">
        <v>571</v>
      </c>
      <c r="E595" s="478" t="s">
        <v>845</v>
      </c>
      <c r="F595" s="478" t="s">
        <v>667</v>
      </c>
      <c r="G595" s="479">
        <v>74663.527199999997</v>
      </c>
      <c r="H595" s="479">
        <v>130661.17260000001</v>
      </c>
      <c r="I595" s="479">
        <v>97766.830499999996</v>
      </c>
      <c r="J595" s="479">
        <v>171091.9535</v>
      </c>
      <c r="K595" s="479">
        <v>118728.22560000001</v>
      </c>
      <c r="L595" s="479">
        <v>207774.39480000001</v>
      </c>
      <c r="M595" s="479">
        <v>145389.92170000001</v>
      </c>
      <c r="N595" s="479">
        <v>254432.36290000001</v>
      </c>
      <c r="O595" s="479">
        <v>172553.5319</v>
      </c>
      <c r="P595" s="479">
        <v>301968.68089999998</v>
      </c>
      <c r="Q595" s="479">
        <v>190169.48069999999</v>
      </c>
      <c r="R595" s="479">
        <v>332796.59120000002</v>
      </c>
      <c r="S595" s="479">
        <v>206576.70259999999</v>
      </c>
      <c r="T595" s="479">
        <v>361509.22960000002</v>
      </c>
    </row>
    <row r="596" spans="1:20">
      <c r="A596" s="478">
        <v>4</v>
      </c>
      <c r="B596" s="478" t="s">
        <v>1007</v>
      </c>
      <c r="C596" s="478"/>
      <c r="D596" s="478" t="s">
        <v>571</v>
      </c>
      <c r="E596" s="478" t="s">
        <v>845</v>
      </c>
      <c r="F596" s="478" t="s">
        <v>714</v>
      </c>
      <c r="G596" s="479">
        <v>66167.344800000006</v>
      </c>
      <c r="H596" s="479">
        <v>115792.8533</v>
      </c>
      <c r="I596" s="479">
        <v>89922.695900000006</v>
      </c>
      <c r="J596" s="479">
        <v>157364.71789999999</v>
      </c>
      <c r="K596" s="479">
        <v>113587.26489999999</v>
      </c>
      <c r="L596" s="479">
        <v>198777.71350000001</v>
      </c>
      <c r="M596" s="479">
        <v>149396.39050000001</v>
      </c>
      <c r="N596" s="479">
        <v>261443.6833</v>
      </c>
      <c r="O596" s="479">
        <v>184820.52299999999</v>
      </c>
      <c r="P596" s="479">
        <v>323435.91519999999</v>
      </c>
      <c r="Q596" s="479">
        <v>208008.8412</v>
      </c>
      <c r="R596" s="479">
        <v>364015.47220000002</v>
      </c>
      <c r="S596" s="479">
        <v>230854.9436</v>
      </c>
      <c r="T596" s="479">
        <v>403996.15120000002</v>
      </c>
    </row>
    <row r="597" spans="1:20">
      <c r="A597" s="478">
        <v>4</v>
      </c>
      <c r="B597" s="478" t="s">
        <v>1007</v>
      </c>
      <c r="C597" s="478"/>
      <c r="D597" s="478" t="s">
        <v>571</v>
      </c>
      <c r="E597" s="478" t="s">
        <v>845</v>
      </c>
      <c r="F597" s="478" t="s">
        <v>521</v>
      </c>
      <c r="G597" s="479">
        <v>74819.362699999998</v>
      </c>
      <c r="H597" s="479">
        <v>119710.98209999999</v>
      </c>
      <c r="I597" s="479">
        <v>104747.10769999999</v>
      </c>
      <c r="J597" s="479">
        <v>167595.37479999999</v>
      </c>
      <c r="K597" s="479">
        <v>134674.85279999999</v>
      </c>
      <c r="L597" s="479">
        <v>215479.76759999999</v>
      </c>
      <c r="M597" s="479">
        <v>179566.47029999999</v>
      </c>
      <c r="N597" s="479">
        <v>287306.35680000001</v>
      </c>
      <c r="O597" s="479">
        <v>224458.08790000001</v>
      </c>
      <c r="P597" s="479">
        <v>359132.9461</v>
      </c>
      <c r="Q597" s="479">
        <v>254385.83300000001</v>
      </c>
      <c r="R597" s="479">
        <v>407017.33880000003</v>
      </c>
      <c r="S597" s="479">
        <v>284313.57809999998</v>
      </c>
      <c r="T597" s="479">
        <v>454901.7316</v>
      </c>
    </row>
    <row r="598" spans="1:20">
      <c r="A598" s="478">
        <v>4</v>
      </c>
      <c r="B598" s="478" t="s">
        <v>1007</v>
      </c>
      <c r="C598" s="478"/>
      <c r="D598" s="478" t="s">
        <v>571</v>
      </c>
      <c r="E598" s="478" t="s">
        <v>880</v>
      </c>
      <c r="F598" s="478" t="s">
        <v>617</v>
      </c>
      <c r="G598" s="479">
        <v>87849.651400000002</v>
      </c>
      <c r="H598" s="479">
        <v>153736.89000000001</v>
      </c>
      <c r="I598" s="479">
        <v>113815.95110000001</v>
      </c>
      <c r="J598" s="479">
        <v>199177.91450000001</v>
      </c>
      <c r="K598" s="479">
        <v>136283.63039999999</v>
      </c>
      <c r="L598" s="479">
        <v>238496.35320000001</v>
      </c>
      <c r="M598" s="479">
        <v>162648.65900000001</v>
      </c>
      <c r="N598" s="479">
        <v>284635.1532</v>
      </c>
      <c r="O598" s="479">
        <v>191802.2162</v>
      </c>
      <c r="P598" s="479">
        <v>335653.87839999999</v>
      </c>
      <c r="Q598" s="479">
        <v>210340.27110000001</v>
      </c>
      <c r="R598" s="479">
        <v>368095.4743</v>
      </c>
      <c r="S598" s="479">
        <v>227812.65289999999</v>
      </c>
      <c r="T598" s="479">
        <v>398672.14240000001</v>
      </c>
    </row>
    <row r="599" spans="1:20">
      <c r="A599" s="478">
        <v>4</v>
      </c>
      <c r="B599" s="478" t="s">
        <v>1007</v>
      </c>
      <c r="C599" s="478"/>
      <c r="D599" s="478" t="s">
        <v>571</v>
      </c>
      <c r="E599" s="478" t="s">
        <v>880</v>
      </c>
      <c r="F599" s="478" t="s">
        <v>667</v>
      </c>
      <c r="G599" s="479">
        <v>74824.275500000003</v>
      </c>
      <c r="H599" s="479">
        <v>130942.48209999999</v>
      </c>
      <c r="I599" s="479">
        <v>97934.776800000007</v>
      </c>
      <c r="J599" s="479">
        <v>171385.85939999999</v>
      </c>
      <c r="K599" s="479">
        <v>118892.00169999999</v>
      </c>
      <c r="L599" s="479">
        <v>208061.00279999999</v>
      </c>
      <c r="M599" s="479">
        <v>145516.69099999999</v>
      </c>
      <c r="N599" s="479">
        <v>254654.20929999999</v>
      </c>
      <c r="O599" s="479">
        <v>172662.81630000001</v>
      </c>
      <c r="P599" s="479">
        <v>302159.92849999998</v>
      </c>
      <c r="Q599" s="479">
        <v>190264.30470000001</v>
      </c>
      <c r="R599" s="479">
        <v>332962.53320000001</v>
      </c>
      <c r="S599" s="479">
        <v>206648.4161</v>
      </c>
      <c r="T599" s="479">
        <v>361634.72810000001</v>
      </c>
    </row>
    <row r="600" spans="1:20">
      <c r="A600" s="478">
        <v>4</v>
      </c>
      <c r="B600" s="478" t="s">
        <v>1007</v>
      </c>
      <c r="C600" s="478"/>
      <c r="D600" s="478" t="s">
        <v>571</v>
      </c>
      <c r="E600" s="478" t="s">
        <v>880</v>
      </c>
      <c r="F600" s="478" t="s">
        <v>714</v>
      </c>
      <c r="G600" s="479">
        <v>66407.118100000007</v>
      </c>
      <c r="H600" s="479">
        <v>116212.4566</v>
      </c>
      <c r="I600" s="479">
        <v>90286.333199999994</v>
      </c>
      <c r="J600" s="479">
        <v>158001.08319999999</v>
      </c>
      <c r="K600" s="479">
        <v>114075.70209999999</v>
      </c>
      <c r="L600" s="479">
        <v>199632.4786</v>
      </c>
      <c r="M600" s="479">
        <v>150068.80799999999</v>
      </c>
      <c r="N600" s="479">
        <v>262620.4142</v>
      </c>
      <c r="O600" s="479">
        <v>185680.89009999999</v>
      </c>
      <c r="P600" s="479">
        <v>324941.5577</v>
      </c>
      <c r="Q600" s="479">
        <v>208998.91810000001</v>
      </c>
      <c r="R600" s="479">
        <v>365748.1067</v>
      </c>
      <c r="S600" s="479">
        <v>231978.25820000001</v>
      </c>
      <c r="T600" s="479">
        <v>405961.95169999998</v>
      </c>
    </row>
    <row r="601" spans="1:20">
      <c r="A601" s="478">
        <v>4</v>
      </c>
      <c r="B601" s="478" t="s">
        <v>1007</v>
      </c>
      <c r="C601" s="478"/>
      <c r="D601" s="478" t="s">
        <v>571</v>
      </c>
      <c r="E601" s="478" t="s">
        <v>880</v>
      </c>
      <c r="F601" s="478" t="s">
        <v>521</v>
      </c>
      <c r="G601" s="479">
        <v>74848.166400000002</v>
      </c>
      <c r="H601" s="479">
        <v>119757.0681</v>
      </c>
      <c r="I601" s="479">
        <v>104787.433</v>
      </c>
      <c r="J601" s="479">
        <v>167659.8953</v>
      </c>
      <c r="K601" s="479">
        <v>134726.69949999999</v>
      </c>
      <c r="L601" s="479">
        <v>215562.7225</v>
      </c>
      <c r="M601" s="479">
        <v>179635.59940000001</v>
      </c>
      <c r="N601" s="479">
        <v>287416.9633</v>
      </c>
      <c r="O601" s="479">
        <v>224544.49919999999</v>
      </c>
      <c r="P601" s="479">
        <v>359271.20409999997</v>
      </c>
      <c r="Q601" s="479">
        <v>254483.76569999999</v>
      </c>
      <c r="R601" s="479">
        <v>407174.03120000003</v>
      </c>
      <c r="S601" s="479">
        <v>284423.03230000002</v>
      </c>
      <c r="T601" s="479">
        <v>455076.85849999997</v>
      </c>
    </row>
    <row r="602" spans="1:20">
      <c r="A602" s="478">
        <v>4</v>
      </c>
      <c r="B602" s="478" t="s">
        <v>1007</v>
      </c>
      <c r="C602" s="478"/>
      <c r="D602" s="478" t="s">
        <v>571</v>
      </c>
      <c r="E602" s="478" t="s">
        <v>906</v>
      </c>
      <c r="F602" s="478" t="s">
        <v>617</v>
      </c>
      <c r="G602" s="479">
        <v>81608.870500000005</v>
      </c>
      <c r="H602" s="479">
        <v>142815.52340000001</v>
      </c>
      <c r="I602" s="479">
        <v>105521.16439999999</v>
      </c>
      <c r="J602" s="479">
        <v>184662.03769999999</v>
      </c>
      <c r="K602" s="479">
        <v>126208.8456</v>
      </c>
      <c r="L602" s="479">
        <v>220865.4798</v>
      </c>
      <c r="M602" s="479">
        <v>150408.61720000001</v>
      </c>
      <c r="N602" s="479">
        <v>263215.08</v>
      </c>
      <c r="O602" s="479">
        <v>177164.65040000001</v>
      </c>
      <c r="P602" s="479">
        <v>310038.13799999998</v>
      </c>
      <c r="Q602" s="479">
        <v>194179.56479999999</v>
      </c>
      <c r="R602" s="479">
        <v>339814.23839999997</v>
      </c>
      <c r="S602" s="479">
        <v>210135.1378</v>
      </c>
      <c r="T602" s="479">
        <v>367736.49119999999</v>
      </c>
    </row>
    <row r="603" spans="1:20">
      <c r="A603" s="478">
        <v>4</v>
      </c>
      <c r="B603" s="478" t="s">
        <v>1007</v>
      </c>
      <c r="C603" s="478"/>
      <c r="D603" s="478" t="s">
        <v>571</v>
      </c>
      <c r="E603" s="478" t="s">
        <v>906</v>
      </c>
      <c r="F603" s="478" t="s">
        <v>667</v>
      </c>
      <c r="G603" s="479">
        <v>70483.028300000005</v>
      </c>
      <c r="H603" s="479">
        <v>123345.2997</v>
      </c>
      <c r="I603" s="479">
        <v>91955.994399999996</v>
      </c>
      <c r="J603" s="479">
        <v>160922.99040000001</v>
      </c>
      <c r="K603" s="479">
        <v>111353.4958</v>
      </c>
      <c r="L603" s="479">
        <v>194868.6177</v>
      </c>
      <c r="M603" s="479">
        <v>135775.06099999999</v>
      </c>
      <c r="N603" s="479">
        <v>237606.35680000001</v>
      </c>
      <c r="O603" s="479">
        <v>160816.41269999999</v>
      </c>
      <c r="P603" s="479">
        <v>281428.72210000001</v>
      </c>
      <c r="Q603" s="479">
        <v>177031.34330000001</v>
      </c>
      <c r="R603" s="479">
        <v>309804.85080000001</v>
      </c>
      <c r="S603" s="479">
        <v>192057.35200000001</v>
      </c>
      <c r="T603" s="479">
        <v>336100.36599999998</v>
      </c>
    </row>
    <row r="604" spans="1:20">
      <c r="A604" s="478">
        <v>4</v>
      </c>
      <c r="B604" s="478" t="s">
        <v>1007</v>
      </c>
      <c r="C604" s="478"/>
      <c r="D604" s="478" t="s">
        <v>571</v>
      </c>
      <c r="E604" s="478" t="s">
        <v>906</v>
      </c>
      <c r="F604" s="478" t="s">
        <v>714</v>
      </c>
      <c r="G604" s="479">
        <v>63232.891499999998</v>
      </c>
      <c r="H604" s="479">
        <v>110657.5601</v>
      </c>
      <c r="I604" s="479">
        <v>86233.778999999995</v>
      </c>
      <c r="J604" s="479">
        <v>150909.11319999999</v>
      </c>
      <c r="K604" s="479">
        <v>109157.9227</v>
      </c>
      <c r="L604" s="479">
        <v>191026.36489999999</v>
      </c>
      <c r="M604" s="479">
        <v>143808.12100000001</v>
      </c>
      <c r="N604" s="479">
        <v>251664.21170000001</v>
      </c>
      <c r="O604" s="479">
        <v>178132.86120000001</v>
      </c>
      <c r="P604" s="479">
        <v>311732.5073</v>
      </c>
      <c r="Q604" s="479">
        <v>200654.40150000001</v>
      </c>
      <c r="R604" s="479">
        <v>351145.20240000001</v>
      </c>
      <c r="S604" s="479">
        <v>222886.64550000001</v>
      </c>
      <c r="T604" s="479">
        <v>390051.62969999999</v>
      </c>
    </row>
    <row r="605" spans="1:20">
      <c r="A605" s="478">
        <v>4</v>
      </c>
      <c r="B605" s="478" t="s">
        <v>1007</v>
      </c>
      <c r="C605" s="478"/>
      <c r="D605" s="478" t="s">
        <v>571</v>
      </c>
      <c r="E605" s="478" t="s">
        <v>906</v>
      </c>
      <c r="F605" s="478" t="s">
        <v>521</v>
      </c>
      <c r="G605" s="479">
        <v>69583.047300000006</v>
      </c>
      <c r="H605" s="479">
        <v>111332.87729999999</v>
      </c>
      <c r="I605" s="479">
        <v>97416.266099999993</v>
      </c>
      <c r="J605" s="479">
        <v>155866.0281</v>
      </c>
      <c r="K605" s="479">
        <v>125249.485</v>
      </c>
      <c r="L605" s="479">
        <v>200399.17910000001</v>
      </c>
      <c r="M605" s="479">
        <v>166999.31340000001</v>
      </c>
      <c r="N605" s="479">
        <v>267198.90539999999</v>
      </c>
      <c r="O605" s="479">
        <v>208749.14170000001</v>
      </c>
      <c r="P605" s="479">
        <v>333998.63160000002</v>
      </c>
      <c r="Q605" s="479">
        <v>236582.36060000001</v>
      </c>
      <c r="R605" s="479">
        <v>378531.78259999998</v>
      </c>
      <c r="S605" s="479">
        <v>264415.57949999999</v>
      </c>
      <c r="T605" s="479">
        <v>423064.93349999998</v>
      </c>
    </row>
    <row r="606" spans="1:20">
      <c r="A606" s="478">
        <v>4</v>
      </c>
      <c r="B606" s="478" t="s">
        <v>1007</v>
      </c>
      <c r="C606" s="478"/>
      <c r="D606" s="478" t="s">
        <v>571</v>
      </c>
      <c r="E606" s="478" t="s">
        <v>928</v>
      </c>
      <c r="F606" s="478" t="s">
        <v>617</v>
      </c>
      <c r="G606" s="479">
        <v>83054.837499999994</v>
      </c>
      <c r="H606" s="479">
        <v>145345.9657</v>
      </c>
      <c r="I606" s="479">
        <v>107435.92969999999</v>
      </c>
      <c r="J606" s="479">
        <v>188012.8769</v>
      </c>
      <c r="K606" s="479">
        <v>128529.78690000001</v>
      </c>
      <c r="L606" s="479">
        <v>224927.12710000001</v>
      </c>
      <c r="M606" s="479">
        <v>153221.31820000001</v>
      </c>
      <c r="N606" s="479">
        <v>268137.30670000002</v>
      </c>
      <c r="O606" s="479">
        <v>180521.76629999999</v>
      </c>
      <c r="P606" s="479">
        <v>315913.09110000002</v>
      </c>
      <c r="Q606" s="479">
        <v>197882.58689999999</v>
      </c>
      <c r="R606" s="479">
        <v>346294.527</v>
      </c>
      <c r="S606" s="479">
        <v>214180.24400000001</v>
      </c>
      <c r="T606" s="479">
        <v>374815.42690000002</v>
      </c>
    </row>
    <row r="607" spans="1:20">
      <c r="A607" s="478">
        <v>4</v>
      </c>
      <c r="B607" s="478" t="s">
        <v>1007</v>
      </c>
      <c r="C607" s="478"/>
      <c r="D607" s="478" t="s">
        <v>571</v>
      </c>
      <c r="E607" s="478" t="s">
        <v>928</v>
      </c>
      <c r="F607" s="478" t="s">
        <v>667</v>
      </c>
      <c r="G607" s="479">
        <v>71521.952000000005</v>
      </c>
      <c r="H607" s="479">
        <v>125163.41590000001</v>
      </c>
      <c r="I607" s="479">
        <v>93374.472500000003</v>
      </c>
      <c r="J607" s="479">
        <v>163405.32680000001</v>
      </c>
      <c r="K607" s="479">
        <v>113130.9482</v>
      </c>
      <c r="L607" s="479">
        <v>197979.1594</v>
      </c>
      <c r="M607" s="479">
        <v>138052.38740000001</v>
      </c>
      <c r="N607" s="479">
        <v>241591.67800000001</v>
      </c>
      <c r="O607" s="479">
        <v>163575.42180000001</v>
      </c>
      <c r="P607" s="479">
        <v>286256.98810000002</v>
      </c>
      <c r="Q607" s="479">
        <v>180106.9908</v>
      </c>
      <c r="R607" s="479">
        <v>315187.23389999999</v>
      </c>
      <c r="S607" s="479">
        <v>195441.07509999999</v>
      </c>
      <c r="T607" s="479">
        <v>342021.88130000001</v>
      </c>
    </row>
    <row r="608" spans="1:20">
      <c r="A608" s="478">
        <v>4</v>
      </c>
      <c r="B608" s="478" t="s">
        <v>1007</v>
      </c>
      <c r="C608" s="478"/>
      <c r="D608" s="478" t="s">
        <v>571</v>
      </c>
      <c r="E608" s="478" t="s">
        <v>928</v>
      </c>
      <c r="F608" s="478" t="s">
        <v>714</v>
      </c>
      <c r="G608" s="479">
        <v>64020.738799999999</v>
      </c>
      <c r="H608" s="479">
        <v>112036.2929</v>
      </c>
      <c r="I608" s="479">
        <v>87252.901700000002</v>
      </c>
      <c r="J608" s="479">
        <v>152692.57800000001</v>
      </c>
      <c r="K608" s="479">
        <v>110405.5131</v>
      </c>
      <c r="L608" s="479">
        <v>193209.64790000001</v>
      </c>
      <c r="M608" s="479">
        <v>145408.07070000001</v>
      </c>
      <c r="N608" s="479">
        <v>254464.1237</v>
      </c>
      <c r="O608" s="479">
        <v>180073.26329999999</v>
      </c>
      <c r="P608" s="479">
        <v>315128.2108</v>
      </c>
      <c r="Q608" s="479">
        <v>202808.5417</v>
      </c>
      <c r="R608" s="479">
        <v>354914.94790000003</v>
      </c>
      <c r="S608" s="479">
        <v>225243.94</v>
      </c>
      <c r="T608" s="479">
        <v>394176.89500000002</v>
      </c>
    </row>
    <row r="609" spans="1:20">
      <c r="A609" s="478">
        <v>4</v>
      </c>
      <c r="B609" s="478" t="s">
        <v>1007</v>
      </c>
      <c r="C609" s="478"/>
      <c r="D609" s="478" t="s">
        <v>571</v>
      </c>
      <c r="E609" s="478" t="s">
        <v>928</v>
      </c>
      <c r="F609" s="478" t="s">
        <v>521</v>
      </c>
      <c r="G609" s="479">
        <v>70804.723599999998</v>
      </c>
      <c r="H609" s="479">
        <v>113287.5595</v>
      </c>
      <c r="I609" s="479">
        <v>99126.612999999998</v>
      </c>
      <c r="J609" s="479">
        <v>158602.58319999999</v>
      </c>
      <c r="K609" s="479">
        <v>127448.5025</v>
      </c>
      <c r="L609" s="479">
        <v>203917.60709999999</v>
      </c>
      <c r="M609" s="479">
        <v>169931.33670000001</v>
      </c>
      <c r="N609" s="479">
        <v>271890.14279999997</v>
      </c>
      <c r="O609" s="479">
        <v>212414.17079999999</v>
      </c>
      <c r="P609" s="479">
        <v>339862.67849999998</v>
      </c>
      <c r="Q609" s="479">
        <v>240736.06030000001</v>
      </c>
      <c r="R609" s="479">
        <v>385177.7022</v>
      </c>
      <c r="S609" s="479">
        <v>269057.9498</v>
      </c>
      <c r="T609" s="479">
        <v>430492.72600000002</v>
      </c>
    </row>
    <row r="610" spans="1:20">
      <c r="A610" s="478">
        <v>4</v>
      </c>
      <c r="B610" s="478" t="s">
        <v>1007</v>
      </c>
      <c r="C610" s="478"/>
      <c r="D610" s="478" t="s">
        <v>571</v>
      </c>
      <c r="E610" s="478" t="s">
        <v>941</v>
      </c>
      <c r="F610" s="478" t="s">
        <v>617</v>
      </c>
      <c r="G610" s="479">
        <v>89802.676000000007</v>
      </c>
      <c r="H610" s="479">
        <v>157154.68290000001</v>
      </c>
      <c r="I610" s="479">
        <v>116371.4905</v>
      </c>
      <c r="J610" s="479">
        <v>203650.10829999999</v>
      </c>
      <c r="K610" s="479">
        <v>139360.83429999999</v>
      </c>
      <c r="L610" s="479">
        <v>243881.45989999999</v>
      </c>
      <c r="M610" s="479">
        <v>166347.24110000001</v>
      </c>
      <c r="N610" s="479">
        <v>291107.67180000001</v>
      </c>
      <c r="O610" s="479">
        <v>196188.29010000001</v>
      </c>
      <c r="P610" s="479">
        <v>343329.50750000001</v>
      </c>
      <c r="Q610" s="479">
        <v>215163.3371</v>
      </c>
      <c r="R610" s="479">
        <v>376535.83980000002</v>
      </c>
      <c r="S610" s="479">
        <v>233057.38459999999</v>
      </c>
      <c r="T610" s="479">
        <v>407850.42300000001</v>
      </c>
    </row>
    <row r="611" spans="1:20">
      <c r="A611" s="478">
        <v>4</v>
      </c>
      <c r="B611" s="478" t="s">
        <v>1007</v>
      </c>
      <c r="C611" s="478"/>
      <c r="D611" s="478" t="s">
        <v>571</v>
      </c>
      <c r="E611" s="478" t="s">
        <v>941</v>
      </c>
      <c r="F611" s="478" t="s">
        <v>667</v>
      </c>
      <c r="G611" s="479">
        <v>76370.256599999993</v>
      </c>
      <c r="H611" s="479">
        <v>133647.94899999999</v>
      </c>
      <c r="I611" s="479">
        <v>99994.028900000005</v>
      </c>
      <c r="J611" s="479">
        <v>174989.55059999999</v>
      </c>
      <c r="K611" s="479">
        <v>121425.71649999999</v>
      </c>
      <c r="L611" s="479">
        <v>212495.00390000001</v>
      </c>
      <c r="M611" s="479">
        <v>148679.89859999999</v>
      </c>
      <c r="N611" s="479">
        <v>260189.82250000001</v>
      </c>
      <c r="O611" s="479">
        <v>176450.78330000001</v>
      </c>
      <c r="P611" s="479">
        <v>308788.87060000002</v>
      </c>
      <c r="Q611" s="479">
        <v>194459.99609999999</v>
      </c>
      <c r="R611" s="479">
        <v>340304.99320000003</v>
      </c>
      <c r="S611" s="479">
        <v>211231.7648</v>
      </c>
      <c r="T611" s="479">
        <v>369655.5883</v>
      </c>
    </row>
    <row r="612" spans="1:20">
      <c r="A612" s="478">
        <v>4</v>
      </c>
      <c r="B612" s="478" t="s">
        <v>1007</v>
      </c>
      <c r="C612" s="478"/>
      <c r="D612" s="478" t="s">
        <v>571</v>
      </c>
      <c r="E612" s="478" t="s">
        <v>941</v>
      </c>
      <c r="F612" s="478" t="s">
        <v>714</v>
      </c>
      <c r="G612" s="479">
        <v>67697.355500000005</v>
      </c>
      <c r="H612" s="479">
        <v>118470.37209999999</v>
      </c>
      <c r="I612" s="479">
        <v>92008.802200000006</v>
      </c>
      <c r="J612" s="479">
        <v>161015.40359999999</v>
      </c>
      <c r="K612" s="479">
        <v>116227.5946</v>
      </c>
      <c r="L612" s="479">
        <v>203398.29060000001</v>
      </c>
      <c r="M612" s="479">
        <v>152874.49410000001</v>
      </c>
      <c r="N612" s="479">
        <v>267530.36469999998</v>
      </c>
      <c r="O612" s="479">
        <v>189128.46249999999</v>
      </c>
      <c r="P612" s="479">
        <v>330974.80949999997</v>
      </c>
      <c r="Q612" s="479">
        <v>212861.18479999999</v>
      </c>
      <c r="R612" s="479">
        <v>372507.0735</v>
      </c>
      <c r="S612" s="479">
        <v>236244.63510000001</v>
      </c>
      <c r="T612" s="479">
        <v>413428.1115</v>
      </c>
    </row>
    <row r="613" spans="1:20">
      <c r="A613" s="478">
        <v>4</v>
      </c>
      <c r="B613" s="478" t="s">
        <v>1007</v>
      </c>
      <c r="C613" s="478"/>
      <c r="D613" s="478" t="s">
        <v>571</v>
      </c>
      <c r="E613" s="478" t="s">
        <v>941</v>
      </c>
      <c r="F613" s="478" t="s">
        <v>521</v>
      </c>
      <c r="G613" s="479">
        <v>76505.873600000006</v>
      </c>
      <c r="H613" s="479">
        <v>122409.39969999999</v>
      </c>
      <c r="I613" s="479">
        <v>107108.2231</v>
      </c>
      <c r="J613" s="479">
        <v>171373.15950000001</v>
      </c>
      <c r="K613" s="479">
        <v>137710.57260000001</v>
      </c>
      <c r="L613" s="479">
        <v>220336.91940000001</v>
      </c>
      <c r="M613" s="479">
        <v>183614.09669999999</v>
      </c>
      <c r="N613" s="479">
        <v>293782.55920000002</v>
      </c>
      <c r="O613" s="479">
        <v>229517.62090000001</v>
      </c>
      <c r="P613" s="479">
        <v>367228.19890000002</v>
      </c>
      <c r="Q613" s="479">
        <v>260119.97029999999</v>
      </c>
      <c r="R613" s="479">
        <v>416191.95880000002</v>
      </c>
      <c r="S613" s="479">
        <v>290722.3198</v>
      </c>
      <c r="T613" s="479">
        <v>465155.71870000003</v>
      </c>
    </row>
    <row r="614" spans="1:20">
      <c r="A614" s="478">
        <v>4</v>
      </c>
      <c r="B614" s="478" t="s">
        <v>1007</v>
      </c>
      <c r="C614" s="478"/>
      <c r="D614" s="478" t="s">
        <v>571</v>
      </c>
      <c r="E614" s="478" t="s">
        <v>954</v>
      </c>
      <c r="F614" s="478" t="s">
        <v>617</v>
      </c>
      <c r="G614" s="479">
        <v>86428.756699999998</v>
      </c>
      <c r="H614" s="479">
        <v>151250.32430000001</v>
      </c>
      <c r="I614" s="479">
        <v>111903.71</v>
      </c>
      <c r="J614" s="479">
        <v>195831.4926</v>
      </c>
      <c r="K614" s="479">
        <v>133945.3106</v>
      </c>
      <c r="L614" s="479">
        <v>234404.2936</v>
      </c>
      <c r="M614" s="479">
        <v>159784.27960000001</v>
      </c>
      <c r="N614" s="479">
        <v>279622.48930000002</v>
      </c>
      <c r="O614" s="479">
        <v>188355.0282</v>
      </c>
      <c r="P614" s="479">
        <v>329621.29930000001</v>
      </c>
      <c r="Q614" s="479">
        <v>206522.96189999999</v>
      </c>
      <c r="R614" s="479">
        <v>361415.18349999998</v>
      </c>
      <c r="S614" s="479">
        <v>223618.81419999999</v>
      </c>
      <c r="T614" s="479">
        <v>391332.92499999999</v>
      </c>
    </row>
    <row r="615" spans="1:20">
      <c r="A615" s="478">
        <v>4</v>
      </c>
      <c r="B615" s="478" t="s">
        <v>1007</v>
      </c>
      <c r="C615" s="478"/>
      <c r="D615" s="478" t="s">
        <v>571</v>
      </c>
      <c r="E615" s="478" t="s">
        <v>954</v>
      </c>
      <c r="F615" s="478" t="s">
        <v>667</v>
      </c>
      <c r="G615" s="479">
        <v>73946.104300000006</v>
      </c>
      <c r="H615" s="479">
        <v>129405.6825</v>
      </c>
      <c r="I615" s="479">
        <v>96684.250700000004</v>
      </c>
      <c r="J615" s="479">
        <v>169197.4387</v>
      </c>
      <c r="K615" s="479">
        <v>117278.33229999999</v>
      </c>
      <c r="L615" s="479">
        <v>205237.08170000001</v>
      </c>
      <c r="M615" s="479">
        <v>143366.14300000001</v>
      </c>
      <c r="N615" s="479">
        <v>250890.75020000001</v>
      </c>
      <c r="O615" s="479">
        <v>170013.10260000001</v>
      </c>
      <c r="P615" s="479">
        <v>297522.92930000002</v>
      </c>
      <c r="Q615" s="479">
        <v>187283.49350000001</v>
      </c>
      <c r="R615" s="479">
        <v>327746.11359999998</v>
      </c>
      <c r="S615" s="479">
        <v>203336.41990000001</v>
      </c>
      <c r="T615" s="479">
        <v>355838.73489999998</v>
      </c>
    </row>
    <row r="616" spans="1:20">
      <c r="A616" s="478">
        <v>4</v>
      </c>
      <c r="B616" s="478" t="s">
        <v>1007</v>
      </c>
      <c r="C616" s="478"/>
      <c r="D616" s="478" t="s">
        <v>571</v>
      </c>
      <c r="E616" s="478" t="s">
        <v>954</v>
      </c>
      <c r="F616" s="478" t="s">
        <v>714</v>
      </c>
      <c r="G616" s="479">
        <v>65859.047099999996</v>
      </c>
      <c r="H616" s="479">
        <v>115253.3325</v>
      </c>
      <c r="I616" s="479">
        <v>89630.851899999994</v>
      </c>
      <c r="J616" s="479">
        <v>156853.9908</v>
      </c>
      <c r="K616" s="479">
        <v>113316.55379999999</v>
      </c>
      <c r="L616" s="479">
        <v>198303.96919999999</v>
      </c>
      <c r="M616" s="479">
        <v>149141.2824</v>
      </c>
      <c r="N616" s="479">
        <v>260997.24419999999</v>
      </c>
      <c r="O616" s="479">
        <v>184600.86300000001</v>
      </c>
      <c r="P616" s="479">
        <v>323051.51010000001</v>
      </c>
      <c r="Q616" s="479">
        <v>207834.8633</v>
      </c>
      <c r="R616" s="479">
        <v>363711.01069999998</v>
      </c>
      <c r="S616" s="479">
        <v>230744.28760000001</v>
      </c>
      <c r="T616" s="479">
        <v>403802.50329999998</v>
      </c>
    </row>
    <row r="617" spans="1:20">
      <c r="A617" s="478">
        <v>4</v>
      </c>
      <c r="B617" s="478" t="s">
        <v>1007</v>
      </c>
      <c r="C617" s="478"/>
      <c r="D617" s="478" t="s">
        <v>571</v>
      </c>
      <c r="E617" s="478" t="s">
        <v>954</v>
      </c>
      <c r="F617" s="478" t="s">
        <v>521</v>
      </c>
      <c r="G617" s="479">
        <v>73655.298599999995</v>
      </c>
      <c r="H617" s="479">
        <v>117848.47960000001</v>
      </c>
      <c r="I617" s="479">
        <v>103117.4181</v>
      </c>
      <c r="J617" s="479">
        <v>164987.8714</v>
      </c>
      <c r="K617" s="479">
        <v>132579.53760000001</v>
      </c>
      <c r="L617" s="479">
        <v>212127.26319999999</v>
      </c>
      <c r="M617" s="479">
        <v>176772.71669999999</v>
      </c>
      <c r="N617" s="479">
        <v>282836.35100000002</v>
      </c>
      <c r="O617" s="479">
        <v>220965.8959</v>
      </c>
      <c r="P617" s="479">
        <v>353545.4387</v>
      </c>
      <c r="Q617" s="479">
        <v>250428.0154</v>
      </c>
      <c r="R617" s="479">
        <v>400684.83049999998</v>
      </c>
      <c r="S617" s="479">
        <v>279890.1348</v>
      </c>
      <c r="T617" s="479">
        <v>447824.22230000002</v>
      </c>
    </row>
    <row r="618" spans="1:20">
      <c r="A618" s="478">
        <v>4</v>
      </c>
      <c r="B618" s="478" t="s">
        <v>1007</v>
      </c>
      <c r="C618" s="478"/>
      <c r="D618" s="478" t="s">
        <v>571</v>
      </c>
      <c r="E618" s="478" t="s">
        <v>966</v>
      </c>
      <c r="F618" s="478" t="s">
        <v>617</v>
      </c>
      <c r="G618" s="479">
        <v>88331.642300000007</v>
      </c>
      <c r="H618" s="479">
        <v>154580.37409999999</v>
      </c>
      <c r="I618" s="479">
        <v>114454.20879999999</v>
      </c>
      <c r="J618" s="479">
        <v>200294.8653</v>
      </c>
      <c r="K618" s="479">
        <v>137057.28049999999</v>
      </c>
      <c r="L618" s="479">
        <v>239850.24100000001</v>
      </c>
      <c r="M618" s="479">
        <v>163586.22959999999</v>
      </c>
      <c r="N618" s="479">
        <v>286275.9019</v>
      </c>
      <c r="O618" s="479">
        <v>192921.25940000001</v>
      </c>
      <c r="P618" s="479">
        <v>337612.20380000002</v>
      </c>
      <c r="Q618" s="479">
        <v>211574.61670000001</v>
      </c>
      <c r="R618" s="479">
        <v>370255.57919999998</v>
      </c>
      <c r="S618" s="479">
        <v>229161.0269</v>
      </c>
      <c r="T618" s="479">
        <v>401031.79710000003</v>
      </c>
    </row>
    <row r="619" spans="1:20">
      <c r="A619" s="478">
        <v>4</v>
      </c>
      <c r="B619" s="478" t="s">
        <v>1007</v>
      </c>
      <c r="C619" s="478"/>
      <c r="D619" s="478" t="s">
        <v>571</v>
      </c>
      <c r="E619" s="478" t="s">
        <v>966</v>
      </c>
      <c r="F619" s="478" t="s">
        <v>667</v>
      </c>
      <c r="G619" s="479">
        <v>75170.584700000007</v>
      </c>
      <c r="H619" s="479">
        <v>131548.5232</v>
      </c>
      <c r="I619" s="479">
        <v>98407.604600000006</v>
      </c>
      <c r="J619" s="479">
        <v>172213.30809999999</v>
      </c>
      <c r="K619" s="479">
        <v>119484.4881</v>
      </c>
      <c r="L619" s="479">
        <v>209097.8542</v>
      </c>
      <c r="M619" s="479">
        <v>146275.8028</v>
      </c>
      <c r="N619" s="479">
        <v>255982.65489999999</v>
      </c>
      <c r="O619" s="479">
        <v>173582.48970000001</v>
      </c>
      <c r="P619" s="479">
        <v>303769.35690000001</v>
      </c>
      <c r="Q619" s="479">
        <v>191289.5246</v>
      </c>
      <c r="R619" s="479">
        <v>334756.66810000001</v>
      </c>
      <c r="S619" s="479">
        <v>207776.32819999999</v>
      </c>
      <c r="T619" s="479">
        <v>363608.57449999999</v>
      </c>
    </row>
    <row r="620" spans="1:20">
      <c r="A620" s="478">
        <v>4</v>
      </c>
      <c r="B620" s="478" t="s">
        <v>1007</v>
      </c>
      <c r="C620" s="478"/>
      <c r="D620" s="478" t="s">
        <v>571</v>
      </c>
      <c r="E620" s="478" t="s">
        <v>966</v>
      </c>
      <c r="F620" s="478" t="s">
        <v>714</v>
      </c>
      <c r="G620" s="479">
        <v>66669.734800000006</v>
      </c>
      <c r="H620" s="479">
        <v>116672.03599999999</v>
      </c>
      <c r="I620" s="479">
        <v>90626.042100000006</v>
      </c>
      <c r="J620" s="479">
        <v>158595.57380000001</v>
      </c>
      <c r="K620" s="479">
        <v>114491.5671</v>
      </c>
      <c r="L620" s="479">
        <v>200360.24249999999</v>
      </c>
      <c r="M620" s="479">
        <v>150602.12669999999</v>
      </c>
      <c r="N620" s="479">
        <v>263553.7218</v>
      </c>
      <c r="O620" s="479">
        <v>186327.69330000001</v>
      </c>
      <c r="P620" s="479">
        <v>326073.46340000001</v>
      </c>
      <c r="Q620" s="479">
        <v>209716.96770000001</v>
      </c>
      <c r="R620" s="479">
        <v>367004.69349999999</v>
      </c>
      <c r="S620" s="479">
        <v>232764.02609999999</v>
      </c>
      <c r="T620" s="479">
        <v>407337.04560000001</v>
      </c>
    </row>
    <row r="621" spans="1:20">
      <c r="A621" s="478">
        <v>4</v>
      </c>
      <c r="B621" s="478" t="s">
        <v>1007</v>
      </c>
      <c r="C621" s="478"/>
      <c r="D621" s="478" t="s">
        <v>571</v>
      </c>
      <c r="E621" s="478" t="s">
        <v>966</v>
      </c>
      <c r="F621" s="478" t="s">
        <v>521</v>
      </c>
      <c r="G621" s="479">
        <v>75255.393500000006</v>
      </c>
      <c r="H621" s="479">
        <v>120408.6314</v>
      </c>
      <c r="I621" s="479">
        <v>105357.5508</v>
      </c>
      <c r="J621" s="479">
        <v>168572.0839</v>
      </c>
      <c r="K621" s="479">
        <v>135459.7083</v>
      </c>
      <c r="L621" s="479">
        <v>216735.53649999999</v>
      </c>
      <c r="M621" s="479">
        <v>180612.94440000001</v>
      </c>
      <c r="N621" s="479">
        <v>288980.71539999999</v>
      </c>
      <c r="O621" s="479">
        <v>225766.18049999999</v>
      </c>
      <c r="P621" s="479">
        <v>361225.89409999998</v>
      </c>
      <c r="Q621" s="479">
        <v>255868.33780000001</v>
      </c>
      <c r="R621" s="479">
        <v>409389.34659999999</v>
      </c>
      <c r="S621" s="479">
        <v>285970.4952</v>
      </c>
      <c r="T621" s="479">
        <v>457552.79920000001</v>
      </c>
    </row>
    <row r="622" spans="1:20">
      <c r="A622" s="478">
        <v>4</v>
      </c>
      <c r="B622" s="478" t="s">
        <v>1007</v>
      </c>
      <c r="C622" s="478"/>
      <c r="D622" s="478" t="s">
        <v>572</v>
      </c>
      <c r="E622" s="478" t="s">
        <v>627</v>
      </c>
      <c r="F622" s="478" t="s">
        <v>617</v>
      </c>
      <c r="G622" s="479">
        <v>81608.870500000005</v>
      </c>
      <c r="H622" s="479">
        <v>142815.52340000001</v>
      </c>
      <c r="I622" s="479">
        <v>105521.16439999999</v>
      </c>
      <c r="J622" s="479">
        <v>184662.03769999999</v>
      </c>
      <c r="K622" s="479">
        <v>126208.8456</v>
      </c>
      <c r="L622" s="479">
        <v>220865.4798</v>
      </c>
      <c r="M622" s="479">
        <v>150408.61720000001</v>
      </c>
      <c r="N622" s="479">
        <v>263215.08</v>
      </c>
      <c r="O622" s="479">
        <v>177164.65040000001</v>
      </c>
      <c r="P622" s="479">
        <v>310038.13799999998</v>
      </c>
      <c r="Q622" s="479">
        <v>194179.56479999999</v>
      </c>
      <c r="R622" s="479">
        <v>339814.23839999997</v>
      </c>
      <c r="S622" s="479">
        <v>210135.1378</v>
      </c>
      <c r="T622" s="479">
        <v>367736.49119999999</v>
      </c>
    </row>
    <row r="623" spans="1:20">
      <c r="A623" s="478">
        <v>4</v>
      </c>
      <c r="B623" s="478" t="s">
        <v>1007</v>
      </c>
      <c r="C623" s="478"/>
      <c r="D623" s="478" t="s">
        <v>572</v>
      </c>
      <c r="E623" s="478" t="s">
        <v>627</v>
      </c>
      <c r="F623" s="478" t="s">
        <v>667</v>
      </c>
      <c r="G623" s="479">
        <v>70483.028300000005</v>
      </c>
      <c r="H623" s="479">
        <v>123345.2997</v>
      </c>
      <c r="I623" s="479">
        <v>91955.994399999996</v>
      </c>
      <c r="J623" s="479">
        <v>160922.99040000001</v>
      </c>
      <c r="K623" s="479">
        <v>111353.4958</v>
      </c>
      <c r="L623" s="479">
        <v>194868.6177</v>
      </c>
      <c r="M623" s="479">
        <v>135775.06099999999</v>
      </c>
      <c r="N623" s="479">
        <v>237606.35680000001</v>
      </c>
      <c r="O623" s="479">
        <v>160816.41269999999</v>
      </c>
      <c r="P623" s="479">
        <v>281428.72210000001</v>
      </c>
      <c r="Q623" s="479">
        <v>177031.34330000001</v>
      </c>
      <c r="R623" s="479">
        <v>309804.85080000001</v>
      </c>
      <c r="S623" s="479">
        <v>192057.35200000001</v>
      </c>
      <c r="T623" s="479">
        <v>336100.36599999998</v>
      </c>
    </row>
    <row r="624" spans="1:20">
      <c r="A624" s="478">
        <v>4</v>
      </c>
      <c r="B624" s="478" t="s">
        <v>1007</v>
      </c>
      <c r="C624" s="478"/>
      <c r="D624" s="478" t="s">
        <v>572</v>
      </c>
      <c r="E624" s="478" t="s">
        <v>627</v>
      </c>
      <c r="F624" s="478" t="s">
        <v>714</v>
      </c>
      <c r="G624" s="479">
        <v>63232.891499999998</v>
      </c>
      <c r="H624" s="479">
        <v>110657.5601</v>
      </c>
      <c r="I624" s="479">
        <v>86233.778999999995</v>
      </c>
      <c r="J624" s="479">
        <v>150909.11319999999</v>
      </c>
      <c r="K624" s="479">
        <v>109157.9227</v>
      </c>
      <c r="L624" s="479">
        <v>191026.36489999999</v>
      </c>
      <c r="M624" s="479">
        <v>143808.12100000001</v>
      </c>
      <c r="N624" s="479">
        <v>251664.21170000001</v>
      </c>
      <c r="O624" s="479">
        <v>178132.86120000001</v>
      </c>
      <c r="P624" s="479">
        <v>311732.5073</v>
      </c>
      <c r="Q624" s="479">
        <v>200654.40150000001</v>
      </c>
      <c r="R624" s="479">
        <v>351145.20240000001</v>
      </c>
      <c r="S624" s="479">
        <v>222886.64550000001</v>
      </c>
      <c r="T624" s="479">
        <v>390051.62969999999</v>
      </c>
    </row>
    <row r="625" spans="1:20">
      <c r="A625" s="478">
        <v>4</v>
      </c>
      <c r="B625" s="478" t="s">
        <v>1007</v>
      </c>
      <c r="C625" s="478"/>
      <c r="D625" s="478" t="s">
        <v>572</v>
      </c>
      <c r="E625" s="478" t="s">
        <v>627</v>
      </c>
      <c r="F625" s="478" t="s">
        <v>521</v>
      </c>
      <c r="G625" s="479">
        <v>69583.047300000006</v>
      </c>
      <c r="H625" s="479">
        <v>111332.87729999999</v>
      </c>
      <c r="I625" s="479">
        <v>97416.266099999993</v>
      </c>
      <c r="J625" s="479">
        <v>155866.0281</v>
      </c>
      <c r="K625" s="479">
        <v>125249.485</v>
      </c>
      <c r="L625" s="479">
        <v>200399.17910000001</v>
      </c>
      <c r="M625" s="479">
        <v>166999.31340000001</v>
      </c>
      <c r="N625" s="479">
        <v>267198.90539999999</v>
      </c>
      <c r="O625" s="479">
        <v>208749.14170000001</v>
      </c>
      <c r="P625" s="479">
        <v>333998.63160000002</v>
      </c>
      <c r="Q625" s="479">
        <v>236582.36060000001</v>
      </c>
      <c r="R625" s="479">
        <v>378531.78259999998</v>
      </c>
      <c r="S625" s="479">
        <v>264415.57949999999</v>
      </c>
      <c r="T625" s="479">
        <v>423064.93349999998</v>
      </c>
    </row>
    <row r="626" spans="1:20">
      <c r="A626" s="478">
        <v>4</v>
      </c>
      <c r="B626" s="478" t="s">
        <v>1007</v>
      </c>
      <c r="C626" s="478"/>
      <c r="D626" s="478" t="s">
        <v>572</v>
      </c>
      <c r="E626" s="478" t="s">
        <v>677</v>
      </c>
      <c r="F626" s="478" t="s">
        <v>617</v>
      </c>
      <c r="G626" s="479">
        <v>81026.607399999994</v>
      </c>
      <c r="H626" s="479">
        <v>141796.5631</v>
      </c>
      <c r="I626" s="479">
        <v>104872.8331</v>
      </c>
      <c r="J626" s="479">
        <v>183527.45790000001</v>
      </c>
      <c r="K626" s="479">
        <v>125504.7368</v>
      </c>
      <c r="L626" s="479">
        <v>219633.28950000001</v>
      </c>
      <c r="M626" s="479">
        <v>149677.7936</v>
      </c>
      <c r="N626" s="479">
        <v>261936.13870000001</v>
      </c>
      <c r="O626" s="479">
        <v>176405.93530000001</v>
      </c>
      <c r="P626" s="479">
        <v>308710.38679999998</v>
      </c>
      <c r="Q626" s="479">
        <v>193402.4112</v>
      </c>
      <c r="R626" s="479">
        <v>338454.21950000001</v>
      </c>
      <c r="S626" s="479">
        <v>209381.74160000001</v>
      </c>
      <c r="T626" s="479">
        <v>366418.0477</v>
      </c>
    </row>
    <row r="627" spans="1:20">
      <c r="A627" s="478">
        <v>4</v>
      </c>
      <c r="B627" s="478" t="s">
        <v>1007</v>
      </c>
      <c r="C627" s="478"/>
      <c r="D627" s="478" t="s">
        <v>572</v>
      </c>
      <c r="E627" s="478" t="s">
        <v>677</v>
      </c>
      <c r="F627" s="478" t="s">
        <v>667</v>
      </c>
      <c r="G627" s="479">
        <v>69493.721900000004</v>
      </c>
      <c r="H627" s="479">
        <v>121614.01330000001</v>
      </c>
      <c r="I627" s="479">
        <v>90811.375899999999</v>
      </c>
      <c r="J627" s="479">
        <v>158919.90779999999</v>
      </c>
      <c r="K627" s="479">
        <v>110105.89810000001</v>
      </c>
      <c r="L627" s="479">
        <v>192685.3217</v>
      </c>
      <c r="M627" s="479">
        <v>134508.8628</v>
      </c>
      <c r="N627" s="479">
        <v>235390.5099</v>
      </c>
      <c r="O627" s="479">
        <v>159459.5907</v>
      </c>
      <c r="P627" s="479">
        <v>279054.28379999998</v>
      </c>
      <c r="Q627" s="479">
        <v>175626.81510000001</v>
      </c>
      <c r="R627" s="479">
        <v>307346.9264</v>
      </c>
      <c r="S627" s="479">
        <v>190642.57260000001</v>
      </c>
      <c r="T627" s="479">
        <v>333624.50219999999</v>
      </c>
    </row>
    <row r="628" spans="1:20">
      <c r="A628" s="478">
        <v>4</v>
      </c>
      <c r="B628" s="478" t="s">
        <v>1007</v>
      </c>
      <c r="C628" s="478"/>
      <c r="D628" s="478" t="s">
        <v>572</v>
      </c>
      <c r="E628" s="478" t="s">
        <v>677</v>
      </c>
      <c r="F628" s="478" t="s">
        <v>714</v>
      </c>
      <c r="G628" s="479">
        <v>62011.178200000002</v>
      </c>
      <c r="H628" s="479">
        <v>108519.56200000001</v>
      </c>
      <c r="I628" s="479">
        <v>84439.516900000002</v>
      </c>
      <c r="J628" s="479">
        <v>147769.15470000001</v>
      </c>
      <c r="K628" s="479">
        <v>106788.30409999999</v>
      </c>
      <c r="L628" s="479">
        <v>186879.53219999999</v>
      </c>
      <c r="M628" s="479">
        <v>140585.12539999999</v>
      </c>
      <c r="N628" s="479">
        <v>246023.9694</v>
      </c>
      <c r="O628" s="479">
        <v>174044.58170000001</v>
      </c>
      <c r="P628" s="479">
        <v>304578.01789999998</v>
      </c>
      <c r="Q628" s="479">
        <v>195976.03580000001</v>
      </c>
      <c r="R628" s="479">
        <v>342958.06270000001</v>
      </c>
      <c r="S628" s="479">
        <v>217607.61</v>
      </c>
      <c r="T628" s="479">
        <v>380813.3174</v>
      </c>
    </row>
    <row r="629" spans="1:20">
      <c r="A629" s="478">
        <v>4</v>
      </c>
      <c r="B629" s="478" t="s">
        <v>1007</v>
      </c>
      <c r="C629" s="478"/>
      <c r="D629" s="478" t="s">
        <v>572</v>
      </c>
      <c r="E629" s="478" t="s">
        <v>677</v>
      </c>
      <c r="F629" s="478" t="s">
        <v>521</v>
      </c>
      <c r="G629" s="479">
        <v>69060.600300000006</v>
      </c>
      <c r="H629" s="479">
        <v>110496.9621</v>
      </c>
      <c r="I629" s="479">
        <v>96684.840299999996</v>
      </c>
      <c r="J629" s="479">
        <v>154695.74679999999</v>
      </c>
      <c r="K629" s="479">
        <v>124309.08040000001</v>
      </c>
      <c r="L629" s="479">
        <v>198894.53169999999</v>
      </c>
      <c r="M629" s="479">
        <v>165745.4406</v>
      </c>
      <c r="N629" s="479">
        <v>265192.70890000003</v>
      </c>
      <c r="O629" s="479">
        <v>207181.80069999999</v>
      </c>
      <c r="P629" s="479">
        <v>331490.8861</v>
      </c>
      <c r="Q629" s="479">
        <v>234806.04079999999</v>
      </c>
      <c r="R629" s="479">
        <v>375689.67080000002</v>
      </c>
      <c r="S629" s="479">
        <v>262430.28090000001</v>
      </c>
      <c r="T629" s="479">
        <v>419888.45569999999</v>
      </c>
    </row>
    <row r="630" spans="1:20">
      <c r="A630" s="478">
        <v>4</v>
      </c>
      <c r="B630" s="478" t="s">
        <v>1007</v>
      </c>
      <c r="C630" s="478"/>
      <c r="D630" s="478" t="s">
        <v>572</v>
      </c>
      <c r="E630" s="478" t="s">
        <v>723</v>
      </c>
      <c r="F630" s="478" t="s">
        <v>617</v>
      </c>
      <c r="G630" s="479">
        <v>88964.047300000006</v>
      </c>
      <c r="H630" s="479">
        <v>155687.08290000001</v>
      </c>
      <c r="I630" s="479">
        <v>115107.5845</v>
      </c>
      <c r="J630" s="479">
        <v>201438.27299999999</v>
      </c>
      <c r="K630" s="479">
        <v>137726.62779999999</v>
      </c>
      <c r="L630" s="479">
        <v>241021.59849999999</v>
      </c>
      <c r="M630" s="479">
        <v>164213.69070000001</v>
      </c>
      <c r="N630" s="479">
        <v>287373.95860000001</v>
      </c>
      <c r="O630" s="479">
        <v>193499.82320000001</v>
      </c>
      <c r="P630" s="479">
        <v>338624.69050000003</v>
      </c>
      <c r="Q630" s="479">
        <v>212123.18830000001</v>
      </c>
      <c r="R630" s="479">
        <v>371215.57949999999</v>
      </c>
      <c r="S630" s="479">
        <v>229616.94940000001</v>
      </c>
      <c r="T630" s="479">
        <v>401829.66149999999</v>
      </c>
    </row>
    <row r="631" spans="1:20">
      <c r="A631" s="478">
        <v>4</v>
      </c>
      <c r="B631" s="478" t="s">
        <v>1007</v>
      </c>
      <c r="C631" s="478"/>
      <c r="D631" s="478" t="s">
        <v>572</v>
      </c>
      <c r="E631" s="478" t="s">
        <v>723</v>
      </c>
      <c r="F631" s="478" t="s">
        <v>667</v>
      </c>
      <c r="G631" s="479">
        <v>76481.394799999995</v>
      </c>
      <c r="H631" s="479">
        <v>133842.44099999999</v>
      </c>
      <c r="I631" s="479">
        <v>99888.125199999995</v>
      </c>
      <c r="J631" s="479">
        <v>174804.21909999999</v>
      </c>
      <c r="K631" s="479">
        <v>121059.6495</v>
      </c>
      <c r="L631" s="479">
        <v>211854.3867</v>
      </c>
      <c r="M631" s="479">
        <v>147795.55410000001</v>
      </c>
      <c r="N631" s="479">
        <v>258642.21960000001</v>
      </c>
      <c r="O631" s="479">
        <v>175157.89749999999</v>
      </c>
      <c r="P631" s="479">
        <v>306526.32059999998</v>
      </c>
      <c r="Q631" s="479">
        <v>192883.71979999999</v>
      </c>
      <c r="R631" s="479">
        <v>337546.50959999999</v>
      </c>
      <c r="S631" s="479">
        <v>209334.55499999999</v>
      </c>
      <c r="T631" s="479">
        <v>366335.47139999998</v>
      </c>
    </row>
    <row r="632" spans="1:20">
      <c r="A632" s="478">
        <v>4</v>
      </c>
      <c r="B632" s="478" t="s">
        <v>1007</v>
      </c>
      <c r="C632" s="478"/>
      <c r="D632" s="478" t="s">
        <v>572</v>
      </c>
      <c r="E632" s="478" t="s">
        <v>723</v>
      </c>
      <c r="F632" s="478" t="s">
        <v>714</v>
      </c>
      <c r="G632" s="479">
        <v>68371.000799999994</v>
      </c>
      <c r="H632" s="479">
        <v>119649.25139999999</v>
      </c>
      <c r="I632" s="479">
        <v>93147.587100000004</v>
      </c>
      <c r="J632" s="479">
        <v>163008.27729999999</v>
      </c>
      <c r="K632" s="479">
        <v>117838.0705</v>
      </c>
      <c r="L632" s="479">
        <v>206216.62330000001</v>
      </c>
      <c r="M632" s="479">
        <v>155169.9712</v>
      </c>
      <c r="N632" s="479">
        <v>271547.4497</v>
      </c>
      <c r="O632" s="479">
        <v>192136.72399999999</v>
      </c>
      <c r="P632" s="479">
        <v>336239.26699999999</v>
      </c>
      <c r="Q632" s="479">
        <v>216375.50580000001</v>
      </c>
      <c r="R632" s="479">
        <v>378657.13510000001</v>
      </c>
      <c r="S632" s="479">
        <v>240289.71160000001</v>
      </c>
      <c r="T632" s="479">
        <v>420506.9952</v>
      </c>
    </row>
    <row r="633" spans="1:20">
      <c r="A633" s="478">
        <v>4</v>
      </c>
      <c r="B633" s="478" t="s">
        <v>1007</v>
      </c>
      <c r="C633" s="478"/>
      <c r="D633" s="478" t="s">
        <v>572</v>
      </c>
      <c r="E633" s="478" t="s">
        <v>723</v>
      </c>
      <c r="F633" s="478" t="s">
        <v>521</v>
      </c>
      <c r="G633" s="479">
        <v>75835.455499999996</v>
      </c>
      <c r="H633" s="479">
        <v>121336.73050000001</v>
      </c>
      <c r="I633" s="479">
        <v>106169.63770000001</v>
      </c>
      <c r="J633" s="479">
        <v>169871.4228</v>
      </c>
      <c r="K633" s="479">
        <v>136503.8198</v>
      </c>
      <c r="L633" s="479">
        <v>218406.11499999999</v>
      </c>
      <c r="M633" s="479">
        <v>182005.0931</v>
      </c>
      <c r="N633" s="479">
        <v>291208.15330000001</v>
      </c>
      <c r="O633" s="479">
        <v>227506.3664</v>
      </c>
      <c r="P633" s="479">
        <v>364010.19160000002</v>
      </c>
      <c r="Q633" s="479">
        <v>257840.54860000001</v>
      </c>
      <c r="R633" s="479">
        <v>412544.88380000001</v>
      </c>
      <c r="S633" s="479">
        <v>288174.73070000001</v>
      </c>
      <c r="T633" s="479">
        <v>461079.576</v>
      </c>
    </row>
    <row r="634" spans="1:20">
      <c r="A634" s="478">
        <v>4</v>
      </c>
      <c r="B634" s="478" t="s">
        <v>1007</v>
      </c>
      <c r="C634" s="478"/>
      <c r="D634" s="478" t="s">
        <v>572</v>
      </c>
      <c r="E634" s="478" t="s">
        <v>636</v>
      </c>
      <c r="F634" s="478" t="s">
        <v>617</v>
      </c>
      <c r="G634" s="479">
        <v>83155.1155</v>
      </c>
      <c r="H634" s="479">
        <v>145521.4522</v>
      </c>
      <c r="I634" s="479">
        <v>107446.011</v>
      </c>
      <c r="J634" s="479">
        <v>188030.51930000001</v>
      </c>
      <c r="K634" s="479">
        <v>128460.2547</v>
      </c>
      <c r="L634" s="479">
        <v>224805.44570000001</v>
      </c>
      <c r="M634" s="479">
        <v>153014.58189999999</v>
      </c>
      <c r="N634" s="479">
        <v>267775.5184</v>
      </c>
      <c r="O634" s="479">
        <v>180161.45110000001</v>
      </c>
      <c r="P634" s="479">
        <v>315282.5393</v>
      </c>
      <c r="Q634" s="479">
        <v>197425.40900000001</v>
      </c>
      <c r="R634" s="479">
        <v>345494.4657</v>
      </c>
      <c r="S634" s="479">
        <v>213585.2813</v>
      </c>
      <c r="T634" s="479">
        <v>373774.24229999998</v>
      </c>
    </row>
    <row r="635" spans="1:20">
      <c r="A635" s="478">
        <v>4</v>
      </c>
      <c r="B635" s="478" t="s">
        <v>1007</v>
      </c>
      <c r="C635" s="478"/>
      <c r="D635" s="478" t="s">
        <v>572</v>
      </c>
      <c r="E635" s="478" t="s">
        <v>636</v>
      </c>
      <c r="F635" s="478" t="s">
        <v>667</v>
      </c>
      <c r="G635" s="479">
        <v>72164.954299999998</v>
      </c>
      <c r="H635" s="479">
        <v>126288.67</v>
      </c>
      <c r="I635" s="479">
        <v>94046.269799999995</v>
      </c>
      <c r="J635" s="479">
        <v>164580.97210000001</v>
      </c>
      <c r="K635" s="479">
        <v>113786.06759999999</v>
      </c>
      <c r="L635" s="479">
        <v>199125.61809999999</v>
      </c>
      <c r="M635" s="479">
        <v>138559.48370000001</v>
      </c>
      <c r="N635" s="479">
        <v>242479.09640000001</v>
      </c>
      <c r="O635" s="479">
        <v>164012.58189999999</v>
      </c>
      <c r="P635" s="479">
        <v>287022.0184</v>
      </c>
      <c r="Q635" s="479">
        <v>180486.3119</v>
      </c>
      <c r="R635" s="479">
        <v>315851.04580000002</v>
      </c>
      <c r="S635" s="479">
        <v>195727.95610000001</v>
      </c>
      <c r="T635" s="479">
        <v>342523.92320000002</v>
      </c>
    </row>
    <row r="636" spans="1:20">
      <c r="A636" s="478">
        <v>4</v>
      </c>
      <c r="B636" s="478" t="s">
        <v>1007</v>
      </c>
      <c r="C636" s="478"/>
      <c r="D636" s="478" t="s">
        <v>572</v>
      </c>
      <c r="E636" s="478" t="s">
        <v>636</v>
      </c>
      <c r="F636" s="478" t="s">
        <v>714</v>
      </c>
      <c r="G636" s="479">
        <v>64979.839800000002</v>
      </c>
      <c r="H636" s="479">
        <v>113714.71950000001</v>
      </c>
      <c r="I636" s="479">
        <v>88707.4611</v>
      </c>
      <c r="J636" s="479">
        <v>155238.0569</v>
      </c>
      <c r="K636" s="479">
        <v>112359.2746</v>
      </c>
      <c r="L636" s="479">
        <v>196628.7304</v>
      </c>
      <c r="M636" s="479">
        <v>148097.758</v>
      </c>
      <c r="N636" s="479">
        <v>259171.0765</v>
      </c>
      <c r="O636" s="479">
        <v>183514.7524</v>
      </c>
      <c r="P636" s="479">
        <v>321150.81689999998</v>
      </c>
      <c r="Q636" s="479">
        <v>206768.87210000001</v>
      </c>
      <c r="R636" s="479">
        <v>361845.52620000002</v>
      </c>
      <c r="S636" s="479">
        <v>229737.22380000001</v>
      </c>
      <c r="T636" s="479">
        <v>402040.14159999997</v>
      </c>
    </row>
    <row r="637" spans="1:20">
      <c r="A637" s="478">
        <v>4</v>
      </c>
      <c r="B637" s="478" t="s">
        <v>1007</v>
      </c>
      <c r="C637" s="478"/>
      <c r="D637" s="478" t="s">
        <v>572</v>
      </c>
      <c r="E637" s="478" t="s">
        <v>636</v>
      </c>
      <c r="F637" s="478" t="s">
        <v>521</v>
      </c>
      <c r="G637" s="479">
        <v>70919.948600000003</v>
      </c>
      <c r="H637" s="479">
        <v>113471.9194</v>
      </c>
      <c r="I637" s="479">
        <v>99287.928</v>
      </c>
      <c r="J637" s="479">
        <v>158860.68719999999</v>
      </c>
      <c r="K637" s="479">
        <v>127655.9074</v>
      </c>
      <c r="L637" s="479">
        <v>204249.45490000001</v>
      </c>
      <c r="M637" s="479">
        <v>170207.87659999999</v>
      </c>
      <c r="N637" s="479">
        <v>272332.6066</v>
      </c>
      <c r="O637" s="479">
        <v>212759.84570000001</v>
      </c>
      <c r="P637" s="479">
        <v>340415.75819999998</v>
      </c>
      <c r="Q637" s="479">
        <v>241127.82509999999</v>
      </c>
      <c r="R637" s="479">
        <v>385804.52590000001</v>
      </c>
      <c r="S637" s="479">
        <v>269495.80459999997</v>
      </c>
      <c r="T637" s="479">
        <v>431193.29369999998</v>
      </c>
    </row>
    <row r="638" spans="1:20">
      <c r="A638" s="478">
        <v>4</v>
      </c>
      <c r="B638" s="478" t="s">
        <v>1007</v>
      </c>
      <c r="C638" s="478"/>
      <c r="D638" s="478" t="s">
        <v>572</v>
      </c>
      <c r="E638" s="478" t="s">
        <v>689</v>
      </c>
      <c r="F638" s="478" t="s">
        <v>617</v>
      </c>
      <c r="G638" s="479">
        <v>81608.870500000005</v>
      </c>
      <c r="H638" s="479">
        <v>142815.52340000001</v>
      </c>
      <c r="I638" s="479">
        <v>105521.16439999999</v>
      </c>
      <c r="J638" s="479">
        <v>184662.03769999999</v>
      </c>
      <c r="K638" s="479">
        <v>126208.8456</v>
      </c>
      <c r="L638" s="479">
        <v>220865.4798</v>
      </c>
      <c r="M638" s="479">
        <v>150408.61720000001</v>
      </c>
      <c r="N638" s="479">
        <v>263215.08</v>
      </c>
      <c r="O638" s="479">
        <v>177164.65040000001</v>
      </c>
      <c r="P638" s="479">
        <v>310038.13799999998</v>
      </c>
      <c r="Q638" s="479">
        <v>194179.56479999999</v>
      </c>
      <c r="R638" s="479">
        <v>339814.23839999997</v>
      </c>
      <c r="S638" s="479">
        <v>210135.1378</v>
      </c>
      <c r="T638" s="479">
        <v>367736.49119999999</v>
      </c>
    </row>
    <row r="639" spans="1:20">
      <c r="A639" s="478">
        <v>4</v>
      </c>
      <c r="B639" s="478" t="s">
        <v>1007</v>
      </c>
      <c r="C639" s="478"/>
      <c r="D639" s="478" t="s">
        <v>572</v>
      </c>
      <c r="E639" s="478" t="s">
        <v>689</v>
      </c>
      <c r="F639" s="478" t="s">
        <v>667</v>
      </c>
      <c r="G639" s="479">
        <v>70483.028300000005</v>
      </c>
      <c r="H639" s="479">
        <v>123345.2997</v>
      </c>
      <c r="I639" s="479">
        <v>91955.994399999996</v>
      </c>
      <c r="J639" s="479">
        <v>160922.99040000001</v>
      </c>
      <c r="K639" s="479">
        <v>111353.4958</v>
      </c>
      <c r="L639" s="479">
        <v>194868.6177</v>
      </c>
      <c r="M639" s="479">
        <v>135775.06099999999</v>
      </c>
      <c r="N639" s="479">
        <v>237606.35680000001</v>
      </c>
      <c r="O639" s="479">
        <v>160816.41269999999</v>
      </c>
      <c r="P639" s="479">
        <v>281428.72210000001</v>
      </c>
      <c r="Q639" s="479">
        <v>177031.34330000001</v>
      </c>
      <c r="R639" s="479">
        <v>309804.85080000001</v>
      </c>
      <c r="S639" s="479">
        <v>192057.35200000001</v>
      </c>
      <c r="T639" s="479">
        <v>336100.36599999998</v>
      </c>
    </row>
    <row r="640" spans="1:20">
      <c r="A640" s="478">
        <v>4</v>
      </c>
      <c r="B640" s="478" t="s">
        <v>1007</v>
      </c>
      <c r="C640" s="478"/>
      <c r="D640" s="478" t="s">
        <v>572</v>
      </c>
      <c r="E640" s="478" t="s">
        <v>689</v>
      </c>
      <c r="F640" s="478" t="s">
        <v>714</v>
      </c>
      <c r="G640" s="479">
        <v>63232.891499999998</v>
      </c>
      <c r="H640" s="479">
        <v>110657.5601</v>
      </c>
      <c r="I640" s="479">
        <v>86233.778999999995</v>
      </c>
      <c r="J640" s="479">
        <v>150909.11319999999</v>
      </c>
      <c r="K640" s="479">
        <v>109157.9227</v>
      </c>
      <c r="L640" s="479">
        <v>191026.36489999999</v>
      </c>
      <c r="M640" s="479">
        <v>143808.12100000001</v>
      </c>
      <c r="N640" s="479">
        <v>251664.21170000001</v>
      </c>
      <c r="O640" s="479">
        <v>178132.86120000001</v>
      </c>
      <c r="P640" s="479">
        <v>311732.5073</v>
      </c>
      <c r="Q640" s="479">
        <v>200654.40150000001</v>
      </c>
      <c r="R640" s="479">
        <v>351145.20240000001</v>
      </c>
      <c r="S640" s="479">
        <v>222886.64550000001</v>
      </c>
      <c r="T640" s="479">
        <v>390051.62969999999</v>
      </c>
    </row>
    <row r="641" spans="1:20">
      <c r="A641" s="478">
        <v>4</v>
      </c>
      <c r="B641" s="478" t="s">
        <v>1007</v>
      </c>
      <c r="C641" s="478"/>
      <c r="D641" s="478" t="s">
        <v>572</v>
      </c>
      <c r="E641" s="478" t="s">
        <v>689</v>
      </c>
      <c r="F641" s="478" t="s">
        <v>521</v>
      </c>
      <c r="G641" s="479">
        <v>69583.047300000006</v>
      </c>
      <c r="H641" s="479">
        <v>111332.87729999999</v>
      </c>
      <c r="I641" s="479">
        <v>97416.266099999993</v>
      </c>
      <c r="J641" s="479">
        <v>155866.0281</v>
      </c>
      <c r="K641" s="479">
        <v>125249.485</v>
      </c>
      <c r="L641" s="479">
        <v>200399.17910000001</v>
      </c>
      <c r="M641" s="479">
        <v>166999.31340000001</v>
      </c>
      <c r="N641" s="479">
        <v>267198.90539999999</v>
      </c>
      <c r="O641" s="479">
        <v>208749.14170000001</v>
      </c>
      <c r="P641" s="479">
        <v>333998.63160000002</v>
      </c>
      <c r="Q641" s="479">
        <v>236582.36060000001</v>
      </c>
      <c r="R641" s="479">
        <v>378531.78259999998</v>
      </c>
      <c r="S641" s="479">
        <v>264415.57949999999</v>
      </c>
      <c r="T641" s="479">
        <v>423064.93349999998</v>
      </c>
    </row>
    <row r="642" spans="1:20">
      <c r="A642" s="478">
        <v>4</v>
      </c>
      <c r="B642" s="478" t="s">
        <v>1007</v>
      </c>
      <c r="C642" s="478"/>
      <c r="D642" s="478" t="s">
        <v>572</v>
      </c>
      <c r="E642" s="478" t="s">
        <v>846</v>
      </c>
      <c r="F642" s="478" t="s">
        <v>617</v>
      </c>
      <c r="G642" s="479">
        <v>83054.837499999994</v>
      </c>
      <c r="H642" s="479">
        <v>145345.9657</v>
      </c>
      <c r="I642" s="479">
        <v>107435.92969999999</v>
      </c>
      <c r="J642" s="479">
        <v>188012.8769</v>
      </c>
      <c r="K642" s="479">
        <v>128529.78690000001</v>
      </c>
      <c r="L642" s="479">
        <v>224927.12710000001</v>
      </c>
      <c r="M642" s="479">
        <v>153221.31820000001</v>
      </c>
      <c r="N642" s="479">
        <v>268137.30670000002</v>
      </c>
      <c r="O642" s="479">
        <v>180521.76629999999</v>
      </c>
      <c r="P642" s="479">
        <v>315913.09110000002</v>
      </c>
      <c r="Q642" s="479">
        <v>197882.58689999999</v>
      </c>
      <c r="R642" s="479">
        <v>346294.527</v>
      </c>
      <c r="S642" s="479">
        <v>214180.24400000001</v>
      </c>
      <c r="T642" s="479">
        <v>374815.42690000002</v>
      </c>
    </row>
    <row r="643" spans="1:20">
      <c r="A643" s="478">
        <v>4</v>
      </c>
      <c r="B643" s="478" t="s">
        <v>1007</v>
      </c>
      <c r="C643" s="478"/>
      <c r="D643" s="478" t="s">
        <v>572</v>
      </c>
      <c r="E643" s="478" t="s">
        <v>846</v>
      </c>
      <c r="F643" s="478" t="s">
        <v>667</v>
      </c>
      <c r="G643" s="479">
        <v>71521.952000000005</v>
      </c>
      <c r="H643" s="479">
        <v>125163.41590000001</v>
      </c>
      <c r="I643" s="479">
        <v>93374.472500000003</v>
      </c>
      <c r="J643" s="479">
        <v>163405.32680000001</v>
      </c>
      <c r="K643" s="479">
        <v>113130.9482</v>
      </c>
      <c r="L643" s="479">
        <v>197979.1594</v>
      </c>
      <c r="M643" s="479">
        <v>138052.38740000001</v>
      </c>
      <c r="N643" s="479">
        <v>241591.67800000001</v>
      </c>
      <c r="O643" s="479">
        <v>163575.42180000001</v>
      </c>
      <c r="P643" s="479">
        <v>286256.98810000002</v>
      </c>
      <c r="Q643" s="479">
        <v>180106.9908</v>
      </c>
      <c r="R643" s="479">
        <v>315187.23389999999</v>
      </c>
      <c r="S643" s="479">
        <v>195441.07509999999</v>
      </c>
      <c r="T643" s="479">
        <v>342021.88130000001</v>
      </c>
    </row>
    <row r="644" spans="1:20">
      <c r="A644" s="478">
        <v>4</v>
      </c>
      <c r="B644" s="478" t="s">
        <v>1007</v>
      </c>
      <c r="C644" s="478"/>
      <c r="D644" s="478" t="s">
        <v>572</v>
      </c>
      <c r="E644" s="478" t="s">
        <v>846</v>
      </c>
      <c r="F644" s="478" t="s">
        <v>714</v>
      </c>
      <c r="G644" s="479">
        <v>64020.738799999999</v>
      </c>
      <c r="H644" s="479">
        <v>112036.2929</v>
      </c>
      <c r="I644" s="479">
        <v>87252.901700000002</v>
      </c>
      <c r="J644" s="479">
        <v>152692.57800000001</v>
      </c>
      <c r="K644" s="479">
        <v>110405.5131</v>
      </c>
      <c r="L644" s="479">
        <v>193209.64790000001</v>
      </c>
      <c r="M644" s="479">
        <v>145408.07070000001</v>
      </c>
      <c r="N644" s="479">
        <v>254464.1237</v>
      </c>
      <c r="O644" s="479">
        <v>180073.26329999999</v>
      </c>
      <c r="P644" s="479">
        <v>315128.2108</v>
      </c>
      <c r="Q644" s="479">
        <v>202808.5417</v>
      </c>
      <c r="R644" s="479">
        <v>354914.94790000003</v>
      </c>
      <c r="S644" s="479">
        <v>225243.94</v>
      </c>
      <c r="T644" s="479">
        <v>394176.89500000002</v>
      </c>
    </row>
    <row r="645" spans="1:20">
      <c r="A645" s="478">
        <v>4</v>
      </c>
      <c r="B645" s="478" t="s">
        <v>1007</v>
      </c>
      <c r="C645" s="478"/>
      <c r="D645" s="478" t="s">
        <v>572</v>
      </c>
      <c r="E645" s="478" t="s">
        <v>846</v>
      </c>
      <c r="F645" s="478" t="s">
        <v>521</v>
      </c>
      <c r="G645" s="479">
        <v>70804.723599999998</v>
      </c>
      <c r="H645" s="479">
        <v>113287.5595</v>
      </c>
      <c r="I645" s="479">
        <v>99126.612999999998</v>
      </c>
      <c r="J645" s="479">
        <v>158602.58319999999</v>
      </c>
      <c r="K645" s="479">
        <v>127448.5025</v>
      </c>
      <c r="L645" s="479">
        <v>203917.60709999999</v>
      </c>
      <c r="M645" s="479">
        <v>169931.33670000001</v>
      </c>
      <c r="N645" s="479">
        <v>271890.14279999997</v>
      </c>
      <c r="O645" s="479">
        <v>212414.17079999999</v>
      </c>
      <c r="P645" s="479">
        <v>339862.67849999998</v>
      </c>
      <c r="Q645" s="479">
        <v>240736.06030000001</v>
      </c>
      <c r="R645" s="479">
        <v>385177.7022</v>
      </c>
      <c r="S645" s="479">
        <v>269057.9498</v>
      </c>
      <c r="T645" s="479">
        <v>430492.72600000002</v>
      </c>
    </row>
    <row r="646" spans="1:20">
      <c r="A646" s="478">
        <v>4</v>
      </c>
      <c r="B646" s="478" t="s">
        <v>1007</v>
      </c>
      <c r="C646" s="478"/>
      <c r="D646" s="478" t="s">
        <v>572</v>
      </c>
      <c r="E646" s="478" t="s">
        <v>881</v>
      </c>
      <c r="F646" s="478" t="s">
        <v>617</v>
      </c>
      <c r="G646" s="479">
        <v>84576.013099999996</v>
      </c>
      <c r="H646" s="479">
        <v>148008.02299999999</v>
      </c>
      <c r="I646" s="479">
        <v>109358.2559</v>
      </c>
      <c r="J646" s="479">
        <v>191376.94769999999</v>
      </c>
      <c r="K646" s="479">
        <v>130798.579</v>
      </c>
      <c r="L646" s="479">
        <v>228897.51329999999</v>
      </c>
      <c r="M646" s="479">
        <v>155878.9669</v>
      </c>
      <c r="N646" s="479">
        <v>272788.19209999999</v>
      </c>
      <c r="O646" s="479">
        <v>183608.64569999999</v>
      </c>
      <c r="P646" s="479">
        <v>321315.13010000001</v>
      </c>
      <c r="Q646" s="479">
        <v>201242.7254</v>
      </c>
      <c r="R646" s="479">
        <v>352174.76939999999</v>
      </c>
      <c r="S646" s="479">
        <v>217779.12789999999</v>
      </c>
      <c r="T646" s="479">
        <v>381113.47389999998</v>
      </c>
    </row>
    <row r="647" spans="1:20">
      <c r="A647" s="478">
        <v>4</v>
      </c>
      <c r="B647" s="478" t="s">
        <v>1007</v>
      </c>
      <c r="C647" s="478"/>
      <c r="D647" s="478" t="s">
        <v>572</v>
      </c>
      <c r="E647" s="478" t="s">
        <v>881</v>
      </c>
      <c r="F647" s="478" t="s">
        <v>667</v>
      </c>
      <c r="G647" s="479">
        <v>73043.127600000007</v>
      </c>
      <c r="H647" s="479">
        <v>127825.47319999999</v>
      </c>
      <c r="I647" s="479">
        <v>95296.798699999999</v>
      </c>
      <c r="J647" s="479">
        <v>166769.3977</v>
      </c>
      <c r="K647" s="479">
        <v>115399.7403</v>
      </c>
      <c r="L647" s="479">
        <v>201949.54550000001</v>
      </c>
      <c r="M647" s="479">
        <v>140710.0361</v>
      </c>
      <c r="N647" s="479">
        <v>246242.56330000001</v>
      </c>
      <c r="O647" s="479">
        <v>166662.30119999999</v>
      </c>
      <c r="P647" s="479">
        <v>291659.02710000001</v>
      </c>
      <c r="Q647" s="479">
        <v>183467.1293</v>
      </c>
      <c r="R647" s="479">
        <v>321067.47619999998</v>
      </c>
      <c r="S647" s="479">
        <v>199039.959</v>
      </c>
      <c r="T647" s="479">
        <v>348319.92830000003</v>
      </c>
    </row>
    <row r="648" spans="1:20">
      <c r="A648" s="478">
        <v>4</v>
      </c>
      <c r="B648" s="478" t="s">
        <v>1007</v>
      </c>
      <c r="C648" s="478"/>
      <c r="D648" s="478" t="s">
        <v>572</v>
      </c>
      <c r="E648" s="478" t="s">
        <v>881</v>
      </c>
      <c r="F648" s="478" t="s">
        <v>714</v>
      </c>
      <c r="G648" s="479">
        <v>65527.912199999999</v>
      </c>
      <c r="H648" s="479">
        <v>114673.84639999999</v>
      </c>
      <c r="I648" s="479">
        <v>89362.944399999993</v>
      </c>
      <c r="J648" s="479">
        <v>156385.15280000001</v>
      </c>
      <c r="K648" s="479">
        <v>113118.4253</v>
      </c>
      <c r="L648" s="479">
        <v>197957.24419999999</v>
      </c>
      <c r="M648" s="479">
        <v>149025.28690000001</v>
      </c>
      <c r="N648" s="479">
        <v>260794.25200000001</v>
      </c>
      <c r="O648" s="479">
        <v>184594.78349999999</v>
      </c>
      <c r="P648" s="479">
        <v>323040.87119999999</v>
      </c>
      <c r="Q648" s="479">
        <v>207932.93119999999</v>
      </c>
      <c r="R648" s="479">
        <v>363882.62969999999</v>
      </c>
      <c r="S648" s="479">
        <v>230971.19889999999</v>
      </c>
      <c r="T648" s="479">
        <v>404199.59820000001</v>
      </c>
    </row>
    <row r="649" spans="1:20">
      <c r="A649" s="478">
        <v>4</v>
      </c>
      <c r="B649" s="478" t="s">
        <v>1007</v>
      </c>
      <c r="C649" s="478"/>
      <c r="D649" s="478" t="s">
        <v>572</v>
      </c>
      <c r="E649" s="478" t="s">
        <v>881</v>
      </c>
      <c r="F649" s="478" t="s">
        <v>521</v>
      </c>
      <c r="G649" s="479">
        <v>72112.818799999994</v>
      </c>
      <c r="H649" s="479">
        <v>115380.51179999999</v>
      </c>
      <c r="I649" s="479">
        <v>100957.94620000001</v>
      </c>
      <c r="J649" s="479">
        <v>161532.7164</v>
      </c>
      <c r="K649" s="479">
        <v>129803.07369999999</v>
      </c>
      <c r="L649" s="479">
        <v>207684.92120000001</v>
      </c>
      <c r="M649" s="479">
        <v>173070.76500000001</v>
      </c>
      <c r="N649" s="479">
        <v>276913.22820000001</v>
      </c>
      <c r="O649" s="479">
        <v>216338.45619999999</v>
      </c>
      <c r="P649" s="479">
        <v>346141.53519999998</v>
      </c>
      <c r="Q649" s="479">
        <v>245183.58369999999</v>
      </c>
      <c r="R649" s="479">
        <v>392293.73989999999</v>
      </c>
      <c r="S649" s="479">
        <v>274028.71130000002</v>
      </c>
      <c r="T649" s="479">
        <v>438445.94459999999</v>
      </c>
    </row>
    <row r="650" spans="1:20">
      <c r="A650" s="478">
        <v>4</v>
      </c>
      <c r="B650" s="478" t="s">
        <v>1007</v>
      </c>
      <c r="C650" s="478"/>
      <c r="D650" s="478" t="s">
        <v>572</v>
      </c>
      <c r="E650" s="478" t="s">
        <v>907</v>
      </c>
      <c r="F650" s="478" t="s">
        <v>617</v>
      </c>
      <c r="G650" s="479">
        <v>77552.407300000006</v>
      </c>
      <c r="H650" s="479">
        <v>135716.71290000001</v>
      </c>
      <c r="I650" s="479">
        <v>100394.9675</v>
      </c>
      <c r="J650" s="479">
        <v>175691.19320000001</v>
      </c>
      <c r="K650" s="479">
        <v>120158.7409</v>
      </c>
      <c r="L650" s="479">
        <v>210277.7965</v>
      </c>
      <c r="M650" s="479">
        <v>143321.56270000001</v>
      </c>
      <c r="N650" s="479">
        <v>250812.7347</v>
      </c>
      <c r="O650" s="479">
        <v>168932.98199999999</v>
      </c>
      <c r="P650" s="479">
        <v>295632.71850000002</v>
      </c>
      <c r="Q650" s="479">
        <v>185219.20670000001</v>
      </c>
      <c r="R650" s="479">
        <v>324133.61170000001</v>
      </c>
      <c r="S650" s="479">
        <v>200538.12580000001</v>
      </c>
      <c r="T650" s="479">
        <v>350941.72019999998</v>
      </c>
    </row>
    <row r="651" spans="1:20">
      <c r="A651" s="478">
        <v>4</v>
      </c>
      <c r="B651" s="478" t="s">
        <v>1007</v>
      </c>
      <c r="C651" s="478"/>
      <c r="D651" s="478" t="s">
        <v>572</v>
      </c>
      <c r="E651" s="478" t="s">
        <v>907</v>
      </c>
      <c r="F651" s="478" t="s">
        <v>667</v>
      </c>
      <c r="G651" s="479">
        <v>66426.565199999997</v>
      </c>
      <c r="H651" s="479">
        <v>116246.4892</v>
      </c>
      <c r="I651" s="479">
        <v>86829.797600000005</v>
      </c>
      <c r="J651" s="479">
        <v>151952.14569999999</v>
      </c>
      <c r="K651" s="479">
        <v>105303.39109999999</v>
      </c>
      <c r="L651" s="479">
        <v>184280.9345</v>
      </c>
      <c r="M651" s="479">
        <v>128688.0065</v>
      </c>
      <c r="N651" s="479">
        <v>225204.01139999999</v>
      </c>
      <c r="O651" s="479">
        <v>152584.74429999999</v>
      </c>
      <c r="P651" s="479">
        <v>267023.3027</v>
      </c>
      <c r="Q651" s="479">
        <v>168070.9852</v>
      </c>
      <c r="R651" s="479">
        <v>294124.22409999999</v>
      </c>
      <c r="S651" s="479">
        <v>182460.34</v>
      </c>
      <c r="T651" s="479">
        <v>319305.59509999998</v>
      </c>
    </row>
    <row r="652" spans="1:20">
      <c r="A652" s="478">
        <v>4</v>
      </c>
      <c r="B652" s="478" t="s">
        <v>1007</v>
      </c>
      <c r="C652" s="478"/>
      <c r="D652" s="478" t="s">
        <v>572</v>
      </c>
      <c r="E652" s="478" t="s">
        <v>907</v>
      </c>
      <c r="F652" s="478" t="s">
        <v>714</v>
      </c>
      <c r="G652" s="479">
        <v>59213.767399999997</v>
      </c>
      <c r="H652" s="479">
        <v>103624.09299999999</v>
      </c>
      <c r="I652" s="479">
        <v>80607.005300000004</v>
      </c>
      <c r="J652" s="479">
        <v>141062.25930000001</v>
      </c>
      <c r="K652" s="479">
        <v>101923.4994</v>
      </c>
      <c r="L652" s="479">
        <v>178366.12400000001</v>
      </c>
      <c r="M652" s="479">
        <v>134162.22320000001</v>
      </c>
      <c r="N652" s="479">
        <v>234783.89060000001</v>
      </c>
      <c r="O652" s="479">
        <v>166075.489</v>
      </c>
      <c r="P652" s="479">
        <v>290632.10580000002</v>
      </c>
      <c r="Q652" s="479">
        <v>186989.37959999999</v>
      </c>
      <c r="R652" s="479">
        <v>327231.4142</v>
      </c>
      <c r="S652" s="479">
        <v>207613.97399999999</v>
      </c>
      <c r="T652" s="479">
        <v>363324.4546</v>
      </c>
    </row>
    <row r="653" spans="1:20">
      <c r="A653" s="478">
        <v>4</v>
      </c>
      <c r="B653" s="478" t="s">
        <v>1007</v>
      </c>
      <c r="C653" s="478"/>
      <c r="D653" s="478" t="s">
        <v>572</v>
      </c>
      <c r="E653" s="478" t="s">
        <v>907</v>
      </c>
      <c r="F653" s="478" t="s">
        <v>521</v>
      </c>
      <c r="G653" s="479">
        <v>66094.797900000005</v>
      </c>
      <c r="H653" s="479">
        <v>105751.67819999999</v>
      </c>
      <c r="I653" s="479">
        <v>92532.717000000004</v>
      </c>
      <c r="J653" s="479">
        <v>148052.34950000001</v>
      </c>
      <c r="K653" s="479">
        <v>118970.63619999999</v>
      </c>
      <c r="L653" s="479">
        <v>190353.02069999999</v>
      </c>
      <c r="M653" s="479">
        <v>158627.51490000001</v>
      </c>
      <c r="N653" s="479">
        <v>253804.02770000001</v>
      </c>
      <c r="O653" s="479">
        <v>198284.39360000001</v>
      </c>
      <c r="P653" s="479">
        <v>317255.0344</v>
      </c>
      <c r="Q653" s="479">
        <v>224722.31280000001</v>
      </c>
      <c r="R653" s="479">
        <v>359555.70569999999</v>
      </c>
      <c r="S653" s="479">
        <v>251160.23190000001</v>
      </c>
      <c r="T653" s="479">
        <v>401856.37699999998</v>
      </c>
    </row>
    <row r="654" spans="1:20">
      <c r="A654" s="478">
        <v>4</v>
      </c>
      <c r="B654" s="478" t="s">
        <v>1007</v>
      </c>
      <c r="C654" s="478"/>
      <c r="D654" s="478" t="s">
        <v>580</v>
      </c>
      <c r="E654" s="478" t="s">
        <v>634</v>
      </c>
      <c r="F654" s="478" t="s">
        <v>617</v>
      </c>
      <c r="G654" s="479">
        <v>95204.825400000002</v>
      </c>
      <c r="H654" s="479">
        <v>166608.44450000001</v>
      </c>
      <c r="I654" s="479">
        <v>123402.36749999999</v>
      </c>
      <c r="J654" s="479">
        <v>215954.14309999999</v>
      </c>
      <c r="K654" s="479">
        <v>147801.40789999999</v>
      </c>
      <c r="L654" s="479">
        <v>258652.4639</v>
      </c>
      <c r="M654" s="479">
        <v>176453.7268</v>
      </c>
      <c r="N654" s="479">
        <v>308794.022</v>
      </c>
      <c r="O654" s="479">
        <v>208137.3824</v>
      </c>
      <c r="P654" s="479">
        <v>364240.4192</v>
      </c>
      <c r="Q654" s="479">
        <v>228283.8872</v>
      </c>
      <c r="R654" s="479">
        <v>399496.8026</v>
      </c>
      <c r="S654" s="479">
        <v>247294.4564</v>
      </c>
      <c r="T654" s="479">
        <v>432765.29879999999</v>
      </c>
    </row>
    <row r="655" spans="1:20">
      <c r="A655" s="478">
        <v>4</v>
      </c>
      <c r="B655" s="478" t="s">
        <v>1007</v>
      </c>
      <c r="C655" s="478"/>
      <c r="D655" s="478" t="s">
        <v>580</v>
      </c>
      <c r="E655" s="478" t="s">
        <v>634</v>
      </c>
      <c r="F655" s="478" t="s">
        <v>667</v>
      </c>
      <c r="G655" s="479">
        <v>80822.639899999995</v>
      </c>
      <c r="H655" s="479">
        <v>141439.61979999999</v>
      </c>
      <c r="I655" s="479">
        <v>105866.9047</v>
      </c>
      <c r="J655" s="479">
        <v>185267.08319999999</v>
      </c>
      <c r="K655" s="479">
        <v>128598.15180000001</v>
      </c>
      <c r="L655" s="479">
        <v>225046.76560000001</v>
      </c>
      <c r="M655" s="479">
        <v>157537.17939999999</v>
      </c>
      <c r="N655" s="479">
        <v>275690.06410000002</v>
      </c>
      <c r="O655" s="479">
        <v>187004.29560000001</v>
      </c>
      <c r="P655" s="479">
        <v>327257.51740000001</v>
      </c>
      <c r="Q655" s="479">
        <v>206116.67499999999</v>
      </c>
      <c r="R655" s="479">
        <v>360704.1814</v>
      </c>
      <c r="S655" s="479">
        <v>223925.61240000001</v>
      </c>
      <c r="T655" s="479">
        <v>391869.82179999998</v>
      </c>
    </row>
    <row r="656" spans="1:20">
      <c r="A656" s="478">
        <v>4</v>
      </c>
      <c r="B656" s="478" t="s">
        <v>1007</v>
      </c>
      <c r="C656" s="478"/>
      <c r="D656" s="478" t="s">
        <v>580</v>
      </c>
      <c r="E656" s="478" t="s">
        <v>634</v>
      </c>
      <c r="F656" s="478" t="s">
        <v>714</v>
      </c>
      <c r="G656" s="479">
        <v>71545.225900000005</v>
      </c>
      <c r="H656" s="479">
        <v>125204.14509999999</v>
      </c>
      <c r="I656" s="479">
        <v>97200.139200000005</v>
      </c>
      <c r="J656" s="479">
        <v>170100.24359999999</v>
      </c>
      <c r="K656" s="479">
        <v>122755.84729999999</v>
      </c>
      <c r="L656" s="479">
        <v>214822.73269999999</v>
      </c>
      <c r="M656" s="479">
        <v>161430.6551</v>
      </c>
      <c r="N656" s="479">
        <v>282503.64640000003</v>
      </c>
      <c r="O656" s="479">
        <v>199684.74900000001</v>
      </c>
      <c r="P656" s="479">
        <v>349448.31060000003</v>
      </c>
      <c r="Q656" s="479">
        <v>224720.01809999999</v>
      </c>
      <c r="R656" s="479">
        <v>393260.0319</v>
      </c>
      <c r="S656" s="479">
        <v>249381.31940000001</v>
      </c>
      <c r="T656" s="479">
        <v>436417.30900000001</v>
      </c>
    </row>
    <row r="657" spans="1:20">
      <c r="A657" s="478">
        <v>4</v>
      </c>
      <c r="B657" s="478" t="s">
        <v>1007</v>
      </c>
      <c r="C657" s="478"/>
      <c r="D657" s="478" t="s">
        <v>580</v>
      </c>
      <c r="E657" s="478" t="s">
        <v>634</v>
      </c>
      <c r="F657" s="478" t="s">
        <v>521</v>
      </c>
      <c r="G657" s="479">
        <v>81100.572199999995</v>
      </c>
      <c r="H657" s="479">
        <v>129760.9175</v>
      </c>
      <c r="I657" s="479">
        <v>113540.8011</v>
      </c>
      <c r="J657" s="479">
        <v>181665.28450000001</v>
      </c>
      <c r="K657" s="479">
        <v>145981.03</v>
      </c>
      <c r="L657" s="479">
        <v>233569.65150000001</v>
      </c>
      <c r="M657" s="479">
        <v>194641.37340000001</v>
      </c>
      <c r="N657" s="479">
        <v>311426.20199999999</v>
      </c>
      <c r="O657" s="479">
        <v>243301.71660000001</v>
      </c>
      <c r="P657" s="479">
        <v>389282.7524</v>
      </c>
      <c r="Q657" s="479">
        <v>275741.94549999997</v>
      </c>
      <c r="R657" s="479">
        <v>441187.11930000002</v>
      </c>
      <c r="S657" s="479">
        <v>308182.17440000002</v>
      </c>
      <c r="T657" s="479">
        <v>493091.48639999999</v>
      </c>
    </row>
    <row r="658" spans="1:20">
      <c r="A658" s="478">
        <v>4</v>
      </c>
      <c r="B658" s="478" t="s">
        <v>1007</v>
      </c>
      <c r="C658" s="478"/>
      <c r="D658" s="478" t="s">
        <v>580</v>
      </c>
      <c r="E658" s="478" t="s">
        <v>682</v>
      </c>
      <c r="F658" s="478" t="s">
        <v>617</v>
      </c>
      <c r="G658" s="479">
        <v>89395.896500000003</v>
      </c>
      <c r="H658" s="479">
        <v>156442.81890000001</v>
      </c>
      <c r="I658" s="479">
        <v>115740.7977</v>
      </c>
      <c r="J658" s="479">
        <v>202546.39600000001</v>
      </c>
      <c r="K658" s="479">
        <v>138535.03940000001</v>
      </c>
      <c r="L658" s="479">
        <v>242436.31890000001</v>
      </c>
      <c r="M658" s="479">
        <v>165254.6237</v>
      </c>
      <c r="N658" s="479">
        <v>289195.59149999998</v>
      </c>
      <c r="O658" s="479">
        <v>194799.01699999999</v>
      </c>
      <c r="P658" s="479">
        <v>340898.27970000001</v>
      </c>
      <c r="Q658" s="479">
        <v>213586.1152</v>
      </c>
      <c r="R658" s="479">
        <v>373775.70150000002</v>
      </c>
      <c r="S658" s="479">
        <v>231262.79629999999</v>
      </c>
      <c r="T658" s="479">
        <v>404709.89360000001</v>
      </c>
    </row>
    <row r="659" spans="1:20">
      <c r="A659" s="478">
        <v>4</v>
      </c>
      <c r="B659" s="478" t="s">
        <v>1007</v>
      </c>
      <c r="C659" s="478"/>
      <c r="D659" s="478" t="s">
        <v>580</v>
      </c>
      <c r="E659" s="478" t="s">
        <v>682</v>
      </c>
      <c r="F659" s="478" t="s">
        <v>667</v>
      </c>
      <c r="G659" s="479">
        <v>76506.201400000005</v>
      </c>
      <c r="H659" s="479">
        <v>133885.8524</v>
      </c>
      <c r="I659" s="479">
        <v>100025.0521</v>
      </c>
      <c r="J659" s="479">
        <v>175043.84109999999</v>
      </c>
      <c r="K659" s="479">
        <v>121324.5733</v>
      </c>
      <c r="L659" s="479">
        <v>212318.00330000001</v>
      </c>
      <c r="M659" s="479">
        <v>148301.11360000001</v>
      </c>
      <c r="N659" s="479">
        <v>259526.94880000001</v>
      </c>
      <c r="O659" s="479">
        <v>175858.98560000001</v>
      </c>
      <c r="P659" s="479">
        <v>307753.22480000003</v>
      </c>
      <c r="Q659" s="479">
        <v>193719.2733</v>
      </c>
      <c r="R659" s="479">
        <v>339008.72820000001</v>
      </c>
      <c r="S659" s="479">
        <v>210319.0202</v>
      </c>
      <c r="T659" s="479">
        <v>368058.28539999999</v>
      </c>
    </row>
    <row r="660" spans="1:20">
      <c r="A660" s="478">
        <v>4</v>
      </c>
      <c r="B660" s="478" t="s">
        <v>1007</v>
      </c>
      <c r="C660" s="478"/>
      <c r="D660" s="478" t="s">
        <v>580</v>
      </c>
      <c r="E660" s="478" t="s">
        <v>682</v>
      </c>
      <c r="F660" s="478" t="s">
        <v>714</v>
      </c>
      <c r="G660" s="479">
        <v>68154.066300000006</v>
      </c>
      <c r="H660" s="479">
        <v>119269.6161</v>
      </c>
      <c r="I660" s="479">
        <v>92760.015299999999</v>
      </c>
      <c r="J660" s="479">
        <v>162330.02679999999</v>
      </c>
      <c r="K660" s="479">
        <v>117277.05379999999</v>
      </c>
      <c r="L660" s="479">
        <v>205234.84419999999</v>
      </c>
      <c r="M660" s="479">
        <v>154358.44510000001</v>
      </c>
      <c r="N660" s="479">
        <v>270127.27889999998</v>
      </c>
      <c r="O660" s="479">
        <v>191062.7813</v>
      </c>
      <c r="P660" s="479">
        <v>334359.86739999999</v>
      </c>
      <c r="Q660" s="479">
        <v>215113.38879999999</v>
      </c>
      <c r="R660" s="479">
        <v>376448.43040000001</v>
      </c>
      <c r="S660" s="479">
        <v>238828.8363</v>
      </c>
      <c r="T660" s="479">
        <v>417950.46350000001</v>
      </c>
    </row>
    <row r="661" spans="1:20">
      <c r="A661" s="478">
        <v>4</v>
      </c>
      <c r="B661" s="478" t="s">
        <v>1007</v>
      </c>
      <c r="C661" s="478"/>
      <c r="D661" s="478" t="s">
        <v>580</v>
      </c>
      <c r="E661" s="478" t="s">
        <v>682</v>
      </c>
      <c r="F661" s="478" t="s">
        <v>521</v>
      </c>
      <c r="G661" s="479">
        <v>76185.067800000004</v>
      </c>
      <c r="H661" s="479">
        <v>121896.1102</v>
      </c>
      <c r="I661" s="479">
        <v>106659.09480000001</v>
      </c>
      <c r="J661" s="479">
        <v>170654.55420000001</v>
      </c>
      <c r="K661" s="479">
        <v>137133.1219</v>
      </c>
      <c r="L661" s="479">
        <v>219412.99840000001</v>
      </c>
      <c r="M661" s="479">
        <v>182844.16260000001</v>
      </c>
      <c r="N661" s="479">
        <v>292550.66450000001</v>
      </c>
      <c r="O661" s="479">
        <v>228555.20319999999</v>
      </c>
      <c r="P661" s="479">
        <v>365688.33059999999</v>
      </c>
      <c r="Q661" s="479">
        <v>259029.23019999999</v>
      </c>
      <c r="R661" s="479">
        <v>414446.7746</v>
      </c>
      <c r="S661" s="479">
        <v>289503.2574</v>
      </c>
      <c r="T661" s="479">
        <v>463205.21879999997</v>
      </c>
    </row>
    <row r="662" spans="1:20">
      <c r="A662" s="478">
        <v>4</v>
      </c>
      <c r="B662" s="478" t="s">
        <v>1007</v>
      </c>
      <c r="C662" s="478"/>
      <c r="D662" s="478" t="s">
        <v>580</v>
      </c>
      <c r="E662" s="478" t="s">
        <v>728</v>
      </c>
      <c r="F662" s="478" t="s">
        <v>617</v>
      </c>
      <c r="G662" s="479">
        <v>89827.745500000005</v>
      </c>
      <c r="H662" s="479">
        <v>157198.5545</v>
      </c>
      <c r="I662" s="479">
        <v>116374.01089999999</v>
      </c>
      <c r="J662" s="479">
        <v>203654.5189</v>
      </c>
      <c r="K662" s="479">
        <v>139343.45120000001</v>
      </c>
      <c r="L662" s="479">
        <v>243851.03959999999</v>
      </c>
      <c r="M662" s="479">
        <v>166295.55710000001</v>
      </c>
      <c r="N662" s="479">
        <v>291017.22489999997</v>
      </c>
      <c r="O662" s="479">
        <v>196098.2113</v>
      </c>
      <c r="P662" s="479">
        <v>343171.86989999999</v>
      </c>
      <c r="Q662" s="479">
        <v>215049.04269999999</v>
      </c>
      <c r="R662" s="479">
        <v>376335.8248</v>
      </c>
      <c r="S662" s="479">
        <v>232908.64420000001</v>
      </c>
      <c r="T662" s="479">
        <v>407590.12729999999</v>
      </c>
    </row>
    <row r="663" spans="1:20">
      <c r="A663" s="478">
        <v>4</v>
      </c>
      <c r="B663" s="478" t="s">
        <v>1007</v>
      </c>
      <c r="C663" s="478"/>
      <c r="D663" s="478" t="s">
        <v>580</v>
      </c>
      <c r="E663" s="478" t="s">
        <v>728</v>
      </c>
      <c r="F663" s="478" t="s">
        <v>667</v>
      </c>
      <c r="G663" s="479">
        <v>76531.006899999993</v>
      </c>
      <c r="H663" s="479">
        <v>133929.26209999999</v>
      </c>
      <c r="I663" s="479">
        <v>100161.978</v>
      </c>
      <c r="J663" s="479">
        <v>175283.4615</v>
      </c>
      <c r="K663" s="479">
        <v>121589.4961</v>
      </c>
      <c r="L663" s="479">
        <v>212781.6182</v>
      </c>
      <c r="M663" s="479">
        <v>148806.67240000001</v>
      </c>
      <c r="N663" s="479">
        <v>260411.67670000001</v>
      </c>
      <c r="O663" s="479">
        <v>176560.07310000001</v>
      </c>
      <c r="P663" s="479">
        <v>308980.12790000002</v>
      </c>
      <c r="Q663" s="479">
        <v>194554.82629999999</v>
      </c>
      <c r="R663" s="479">
        <v>340470.946</v>
      </c>
      <c r="S663" s="479">
        <v>211303.48490000001</v>
      </c>
      <c r="T663" s="479">
        <v>369781.09860000003</v>
      </c>
    </row>
    <row r="664" spans="1:20">
      <c r="A664" s="478">
        <v>4</v>
      </c>
      <c r="B664" s="478" t="s">
        <v>1007</v>
      </c>
      <c r="C664" s="478"/>
      <c r="D664" s="478" t="s">
        <v>580</v>
      </c>
      <c r="E664" s="478" t="s">
        <v>728</v>
      </c>
      <c r="F664" s="478" t="s">
        <v>714</v>
      </c>
      <c r="G664" s="479">
        <v>67937.130399999995</v>
      </c>
      <c r="H664" s="479">
        <v>118889.97809999999</v>
      </c>
      <c r="I664" s="479">
        <v>92372.441399999996</v>
      </c>
      <c r="J664" s="479">
        <v>161651.77239999999</v>
      </c>
      <c r="K664" s="479">
        <v>116716.03419999999</v>
      </c>
      <c r="L664" s="479">
        <v>204253.05989999999</v>
      </c>
      <c r="M664" s="479">
        <v>153546.9149</v>
      </c>
      <c r="N664" s="479">
        <v>268707.10100000002</v>
      </c>
      <c r="O664" s="479">
        <v>189988.83360000001</v>
      </c>
      <c r="P664" s="479">
        <v>332480.45870000002</v>
      </c>
      <c r="Q664" s="479">
        <v>213851.266</v>
      </c>
      <c r="R664" s="479">
        <v>374239.71549999999</v>
      </c>
      <c r="S664" s="479">
        <v>237367.95439999999</v>
      </c>
      <c r="T664" s="479">
        <v>415393.92019999999</v>
      </c>
    </row>
    <row r="665" spans="1:20">
      <c r="A665" s="478">
        <v>4</v>
      </c>
      <c r="B665" s="478" t="s">
        <v>1007</v>
      </c>
      <c r="C665" s="478"/>
      <c r="D665" s="478" t="s">
        <v>580</v>
      </c>
      <c r="E665" s="478" t="s">
        <v>728</v>
      </c>
      <c r="F665" s="478" t="s">
        <v>521</v>
      </c>
      <c r="G665" s="479">
        <v>76534.679900000003</v>
      </c>
      <c r="H665" s="479">
        <v>122455.4896</v>
      </c>
      <c r="I665" s="479">
        <v>107148.5518</v>
      </c>
      <c r="J665" s="479">
        <v>171437.68539999999</v>
      </c>
      <c r="K665" s="479">
        <v>137762.42370000001</v>
      </c>
      <c r="L665" s="479">
        <v>220419.88130000001</v>
      </c>
      <c r="M665" s="479">
        <v>183683.2316</v>
      </c>
      <c r="N665" s="479">
        <v>293893.17499999999</v>
      </c>
      <c r="O665" s="479">
        <v>229604.03950000001</v>
      </c>
      <c r="P665" s="479">
        <v>367366.46860000002</v>
      </c>
      <c r="Q665" s="479">
        <v>260217.91140000001</v>
      </c>
      <c r="R665" s="479">
        <v>416348.66450000001</v>
      </c>
      <c r="S665" s="479">
        <v>290831.78340000001</v>
      </c>
      <c r="T665" s="479">
        <v>465330.8603</v>
      </c>
    </row>
    <row r="666" spans="1:20">
      <c r="A666" s="478">
        <v>4</v>
      </c>
      <c r="B666" s="478" t="s">
        <v>1007</v>
      </c>
      <c r="C666" s="478"/>
      <c r="D666" s="478" t="s">
        <v>580</v>
      </c>
      <c r="E666" s="478" t="s">
        <v>772</v>
      </c>
      <c r="F666" s="478" t="s">
        <v>617</v>
      </c>
      <c r="G666" s="479">
        <v>92388.105500000005</v>
      </c>
      <c r="H666" s="479">
        <v>161679.18470000001</v>
      </c>
      <c r="I666" s="479">
        <v>119580.4057</v>
      </c>
      <c r="J666" s="479">
        <v>209265.70989999999</v>
      </c>
      <c r="K666" s="479">
        <v>143107.38519999999</v>
      </c>
      <c r="L666" s="479">
        <v>250437.92430000001</v>
      </c>
      <c r="M666" s="479">
        <v>170673.28409999999</v>
      </c>
      <c r="N666" s="479">
        <v>298678.24729999999</v>
      </c>
      <c r="O666" s="479">
        <v>201152.9276</v>
      </c>
      <c r="P666" s="479">
        <v>352017.62339999998</v>
      </c>
      <c r="Q666" s="479">
        <v>220534.97469999999</v>
      </c>
      <c r="R666" s="479">
        <v>385936.2058</v>
      </c>
      <c r="S666" s="479">
        <v>238758.03890000001</v>
      </c>
      <c r="T666" s="479">
        <v>417826.56809999997</v>
      </c>
    </row>
    <row r="667" spans="1:20">
      <c r="A667" s="478">
        <v>4</v>
      </c>
      <c r="B667" s="478" t="s">
        <v>1007</v>
      </c>
      <c r="C667" s="478"/>
      <c r="D667" s="478" t="s">
        <v>580</v>
      </c>
      <c r="E667" s="478" t="s">
        <v>772</v>
      </c>
      <c r="F667" s="478" t="s">
        <v>667</v>
      </c>
      <c r="G667" s="479">
        <v>79227.047900000005</v>
      </c>
      <c r="H667" s="479">
        <v>138647.33369999999</v>
      </c>
      <c r="I667" s="479">
        <v>103533.80160000001</v>
      </c>
      <c r="J667" s="479">
        <v>181184.15280000001</v>
      </c>
      <c r="K667" s="479">
        <v>125534.5928</v>
      </c>
      <c r="L667" s="479">
        <v>219685.53750000001</v>
      </c>
      <c r="M667" s="479">
        <v>153362.8573</v>
      </c>
      <c r="N667" s="479">
        <v>268385.00030000001</v>
      </c>
      <c r="O667" s="479">
        <v>181814.15789999999</v>
      </c>
      <c r="P667" s="479">
        <v>318174.77639999997</v>
      </c>
      <c r="Q667" s="479">
        <v>200249.88269999999</v>
      </c>
      <c r="R667" s="479">
        <v>350437.29479999997</v>
      </c>
      <c r="S667" s="479">
        <v>217373.34020000001</v>
      </c>
      <c r="T667" s="479">
        <v>380403.34539999999</v>
      </c>
    </row>
    <row r="668" spans="1:20">
      <c r="A668" s="478">
        <v>4</v>
      </c>
      <c r="B668" s="478" t="s">
        <v>1007</v>
      </c>
      <c r="C668" s="478"/>
      <c r="D668" s="478" t="s">
        <v>580</v>
      </c>
      <c r="E668" s="478" t="s">
        <v>772</v>
      </c>
      <c r="F668" s="478" t="s">
        <v>714</v>
      </c>
      <c r="G668" s="479">
        <v>70688.858900000007</v>
      </c>
      <c r="H668" s="479">
        <v>123705.50320000001</v>
      </c>
      <c r="I668" s="479">
        <v>96252.815799999997</v>
      </c>
      <c r="J668" s="479">
        <v>168442.4278</v>
      </c>
      <c r="K668" s="479">
        <v>121725.9904</v>
      </c>
      <c r="L668" s="479">
        <v>213020.48329999999</v>
      </c>
      <c r="M668" s="479">
        <v>160248.0246</v>
      </c>
      <c r="N668" s="479">
        <v>280434.04300000001</v>
      </c>
      <c r="O668" s="479">
        <v>198385.0656</v>
      </c>
      <c r="P668" s="479">
        <v>347173.86489999999</v>
      </c>
      <c r="Q668" s="479">
        <v>223381.9896</v>
      </c>
      <c r="R668" s="479">
        <v>390918.48180000001</v>
      </c>
      <c r="S668" s="479">
        <v>248036.69760000001</v>
      </c>
      <c r="T668" s="479">
        <v>434064.22080000001</v>
      </c>
    </row>
    <row r="669" spans="1:20">
      <c r="A669" s="478">
        <v>4</v>
      </c>
      <c r="B669" s="478" t="s">
        <v>1007</v>
      </c>
      <c r="C669" s="478"/>
      <c r="D669" s="478" t="s">
        <v>580</v>
      </c>
      <c r="E669" s="478" t="s">
        <v>772</v>
      </c>
      <c r="F669" s="478" t="s">
        <v>521</v>
      </c>
      <c r="G669" s="479">
        <v>78743.642900000006</v>
      </c>
      <c r="H669" s="479">
        <v>125989.8305</v>
      </c>
      <c r="I669" s="479">
        <v>110241.1</v>
      </c>
      <c r="J669" s="479">
        <v>176385.76259999999</v>
      </c>
      <c r="K669" s="479">
        <v>141738.55720000001</v>
      </c>
      <c r="L669" s="479">
        <v>226781.6948</v>
      </c>
      <c r="M669" s="479">
        <v>188984.74290000001</v>
      </c>
      <c r="N669" s="479">
        <v>302375.5931</v>
      </c>
      <c r="O669" s="479">
        <v>236230.92860000001</v>
      </c>
      <c r="P669" s="479">
        <v>377969.4914</v>
      </c>
      <c r="Q669" s="479">
        <v>267728.38569999998</v>
      </c>
      <c r="R669" s="479">
        <v>428365.42349999998</v>
      </c>
      <c r="S669" s="479">
        <v>299225.84289999999</v>
      </c>
      <c r="T669" s="479">
        <v>478761.35560000001</v>
      </c>
    </row>
    <row r="670" spans="1:20">
      <c r="A670" s="478">
        <v>4</v>
      </c>
      <c r="B670" s="478" t="s">
        <v>1007</v>
      </c>
      <c r="C670" s="478"/>
      <c r="D670" s="478" t="s">
        <v>580</v>
      </c>
      <c r="E670" s="478" t="s">
        <v>814</v>
      </c>
      <c r="F670" s="478" t="s">
        <v>617</v>
      </c>
      <c r="G670" s="479">
        <v>89852.817899999995</v>
      </c>
      <c r="H670" s="479">
        <v>157242.4314</v>
      </c>
      <c r="I670" s="479">
        <v>116376.535</v>
      </c>
      <c r="J670" s="479">
        <v>203658.9362</v>
      </c>
      <c r="K670" s="479">
        <v>139326.07260000001</v>
      </c>
      <c r="L670" s="479">
        <v>243820.62710000001</v>
      </c>
      <c r="M670" s="479">
        <v>166243.87839999999</v>
      </c>
      <c r="N670" s="479">
        <v>290926.78720000002</v>
      </c>
      <c r="O670" s="479">
        <v>196008.13879999999</v>
      </c>
      <c r="P670" s="479">
        <v>343014.24280000001</v>
      </c>
      <c r="Q670" s="479">
        <v>214934.75510000001</v>
      </c>
      <c r="R670" s="479">
        <v>376135.82140000002</v>
      </c>
      <c r="S670" s="479">
        <v>232759.91080000001</v>
      </c>
      <c r="T670" s="479">
        <v>407329.84409999999</v>
      </c>
    </row>
    <row r="671" spans="1:20">
      <c r="A671" s="478">
        <v>4</v>
      </c>
      <c r="B671" s="478" t="s">
        <v>1007</v>
      </c>
      <c r="C671" s="478"/>
      <c r="D671" s="478" t="s">
        <v>580</v>
      </c>
      <c r="E671" s="478" t="s">
        <v>814</v>
      </c>
      <c r="F671" s="478" t="s">
        <v>667</v>
      </c>
      <c r="G671" s="479">
        <v>76691.760299999994</v>
      </c>
      <c r="H671" s="479">
        <v>134210.58050000001</v>
      </c>
      <c r="I671" s="479">
        <v>100329.93090000001</v>
      </c>
      <c r="J671" s="479">
        <v>175577.37899999999</v>
      </c>
      <c r="K671" s="479">
        <v>121753.28019999999</v>
      </c>
      <c r="L671" s="479">
        <v>213068.24040000001</v>
      </c>
      <c r="M671" s="479">
        <v>148933.4515</v>
      </c>
      <c r="N671" s="479">
        <v>260633.54019999999</v>
      </c>
      <c r="O671" s="479">
        <v>176669.36910000001</v>
      </c>
      <c r="P671" s="479">
        <v>309171.3959</v>
      </c>
      <c r="Q671" s="479">
        <v>194649.66310000001</v>
      </c>
      <c r="R671" s="479">
        <v>340636.91039999999</v>
      </c>
      <c r="S671" s="479">
        <v>211375.21220000001</v>
      </c>
      <c r="T671" s="479">
        <v>369906.6214</v>
      </c>
    </row>
    <row r="672" spans="1:20">
      <c r="A672" s="478">
        <v>4</v>
      </c>
      <c r="B672" s="478" t="s">
        <v>1007</v>
      </c>
      <c r="C672" s="478"/>
      <c r="D672" s="478" t="s">
        <v>580</v>
      </c>
      <c r="E672" s="478" t="s">
        <v>814</v>
      </c>
      <c r="F672" s="478" t="s">
        <v>714</v>
      </c>
      <c r="G672" s="479">
        <v>68176.908200000005</v>
      </c>
      <c r="H672" s="479">
        <v>119309.5894</v>
      </c>
      <c r="I672" s="479">
        <v>92736.084900000002</v>
      </c>
      <c r="J672" s="479">
        <v>162288.14859999999</v>
      </c>
      <c r="K672" s="479">
        <v>117204.47930000001</v>
      </c>
      <c r="L672" s="479">
        <v>205107.83869999999</v>
      </c>
      <c r="M672" s="479">
        <v>154219.34289999999</v>
      </c>
      <c r="N672" s="479">
        <v>269883.85009999998</v>
      </c>
      <c r="O672" s="479">
        <v>190849.21350000001</v>
      </c>
      <c r="P672" s="479">
        <v>333986.1238</v>
      </c>
      <c r="Q672" s="479">
        <v>214841.3573</v>
      </c>
      <c r="R672" s="479">
        <v>375972.37520000001</v>
      </c>
      <c r="S672" s="479">
        <v>238491.28510000001</v>
      </c>
      <c r="T672" s="479">
        <v>417359.7488</v>
      </c>
    </row>
    <row r="673" spans="1:20">
      <c r="A673" s="478">
        <v>4</v>
      </c>
      <c r="B673" s="478" t="s">
        <v>1007</v>
      </c>
      <c r="C673" s="478"/>
      <c r="D673" s="478" t="s">
        <v>580</v>
      </c>
      <c r="E673" s="478" t="s">
        <v>814</v>
      </c>
      <c r="F673" s="478" t="s">
        <v>521</v>
      </c>
      <c r="G673" s="479">
        <v>76563.488599999997</v>
      </c>
      <c r="H673" s="479">
        <v>122501.5837</v>
      </c>
      <c r="I673" s="479">
        <v>107188.88400000001</v>
      </c>
      <c r="J673" s="479">
        <v>171502.21710000001</v>
      </c>
      <c r="K673" s="479">
        <v>137814.27960000001</v>
      </c>
      <c r="L673" s="479">
        <v>220502.85060000001</v>
      </c>
      <c r="M673" s="479">
        <v>183752.37270000001</v>
      </c>
      <c r="N673" s="479">
        <v>294003.80070000002</v>
      </c>
      <c r="O673" s="479">
        <v>229690.46590000001</v>
      </c>
      <c r="P673" s="479">
        <v>367504.75089999998</v>
      </c>
      <c r="Q673" s="479">
        <v>260315.86129999999</v>
      </c>
      <c r="R673" s="479">
        <v>416505.38429999998</v>
      </c>
      <c r="S673" s="479">
        <v>290941.25679999997</v>
      </c>
      <c r="T673" s="479">
        <v>465506.01770000003</v>
      </c>
    </row>
    <row r="674" spans="1:20">
      <c r="A674" s="478">
        <v>4</v>
      </c>
      <c r="B674" s="478" t="s">
        <v>1007</v>
      </c>
      <c r="C674" s="478"/>
      <c r="D674" s="478" t="s">
        <v>580</v>
      </c>
      <c r="E674" s="478" t="s">
        <v>852</v>
      </c>
      <c r="F674" s="478" t="s">
        <v>617</v>
      </c>
      <c r="G674" s="479">
        <v>91348.921000000002</v>
      </c>
      <c r="H674" s="479">
        <v>159860.61180000001</v>
      </c>
      <c r="I674" s="479">
        <v>118296.3371</v>
      </c>
      <c r="J674" s="479">
        <v>207018.58979999999</v>
      </c>
      <c r="K674" s="479">
        <v>141612.2433</v>
      </c>
      <c r="L674" s="479">
        <v>247821.42569999999</v>
      </c>
      <c r="M674" s="479">
        <v>168953.2058</v>
      </c>
      <c r="N674" s="479">
        <v>295668.1102</v>
      </c>
      <c r="O674" s="479">
        <v>199185.09080000001</v>
      </c>
      <c r="P674" s="479">
        <v>348573.90889999998</v>
      </c>
      <c r="Q674" s="479">
        <v>218409.18119999999</v>
      </c>
      <c r="R674" s="479">
        <v>382216.06719999999</v>
      </c>
      <c r="S674" s="479">
        <v>236507.5281</v>
      </c>
      <c r="T674" s="479">
        <v>413888.17420000001</v>
      </c>
    </row>
    <row r="675" spans="1:20">
      <c r="A675" s="478">
        <v>4</v>
      </c>
      <c r="B675" s="478" t="s">
        <v>1007</v>
      </c>
      <c r="C675" s="478"/>
      <c r="D675" s="478" t="s">
        <v>580</v>
      </c>
      <c r="E675" s="478" t="s">
        <v>852</v>
      </c>
      <c r="F675" s="478" t="s">
        <v>667</v>
      </c>
      <c r="G675" s="479">
        <v>78052.182400000005</v>
      </c>
      <c r="H675" s="479">
        <v>136591.31940000001</v>
      </c>
      <c r="I675" s="479">
        <v>102084.3043</v>
      </c>
      <c r="J675" s="479">
        <v>178647.5324</v>
      </c>
      <c r="K675" s="479">
        <v>123858.2882</v>
      </c>
      <c r="L675" s="479">
        <v>216752.00440000001</v>
      </c>
      <c r="M675" s="479">
        <v>151464.32120000001</v>
      </c>
      <c r="N675" s="479">
        <v>265062.56199999998</v>
      </c>
      <c r="O675" s="479">
        <v>179646.95250000001</v>
      </c>
      <c r="P675" s="479">
        <v>314382.16690000001</v>
      </c>
      <c r="Q675" s="479">
        <v>197914.96470000001</v>
      </c>
      <c r="R675" s="479">
        <v>346351.18829999998</v>
      </c>
      <c r="S675" s="479">
        <v>214902.3688</v>
      </c>
      <c r="T675" s="479">
        <v>376079.14559999999</v>
      </c>
    </row>
    <row r="676" spans="1:20">
      <c r="A676" s="478">
        <v>4</v>
      </c>
      <c r="B676" s="478" t="s">
        <v>1007</v>
      </c>
      <c r="C676" s="478"/>
      <c r="D676" s="478" t="s">
        <v>580</v>
      </c>
      <c r="E676" s="478" t="s">
        <v>852</v>
      </c>
      <c r="F676" s="478" t="s">
        <v>714</v>
      </c>
      <c r="G676" s="479">
        <v>69444.303799999994</v>
      </c>
      <c r="H676" s="479">
        <v>121527.5316</v>
      </c>
      <c r="I676" s="479">
        <v>94482.484200000006</v>
      </c>
      <c r="J676" s="479">
        <v>165344.34729999999</v>
      </c>
      <c r="K676" s="479">
        <v>119428.9464</v>
      </c>
      <c r="L676" s="479">
        <v>209000.65609999999</v>
      </c>
      <c r="M676" s="479">
        <v>157164.1311</v>
      </c>
      <c r="N676" s="479">
        <v>275037.22930000001</v>
      </c>
      <c r="O676" s="479">
        <v>194510.35380000001</v>
      </c>
      <c r="P676" s="479">
        <v>340393.11910000001</v>
      </c>
      <c r="Q676" s="479">
        <v>218975.65549999999</v>
      </c>
      <c r="R676" s="479">
        <v>383207.39720000001</v>
      </c>
      <c r="S676" s="479">
        <v>243095.2133</v>
      </c>
      <c r="T676" s="479">
        <v>425416.62329999998</v>
      </c>
    </row>
    <row r="677" spans="1:20">
      <c r="A677" s="478">
        <v>4</v>
      </c>
      <c r="B677" s="478" t="s">
        <v>1007</v>
      </c>
      <c r="C677" s="478"/>
      <c r="D677" s="478" t="s">
        <v>580</v>
      </c>
      <c r="E677" s="478" t="s">
        <v>852</v>
      </c>
      <c r="F677" s="478" t="s">
        <v>521</v>
      </c>
      <c r="G677" s="479">
        <v>77842.774999999994</v>
      </c>
      <c r="H677" s="479">
        <v>124548.44190000001</v>
      </c>
      <c r="I677" s="479">
        <v>108979.88499999999</v>
      </c>
      <c r="J677" s="479">
        <v>174367.81849999999</v>
      </c>
      <c r="K677" s="479">
        <v>140116.99489999999</v>
      </c>
      <c r="L677" s="479">
        <v>224187.19529999999</v>
      </c>
      <c r="M677" s="479">
        <v>186822.66</v>
      </c>
      <c r="N677" s="479">
        <v>298916.26040000003</v>
      </c>
      <c r="O677" s="479">
        <v>233528.32490000001</v>
      </c>
      <c r="P677" s="479">
        <v>373645.32539999997</v>
      </c>
      <c r="Q677" s="479">
        <v>264665.43489999999</v>
      </c>
      <c r="R677" s="479">
        <v>423464.7022</v>
      </c>
      <c r="S677" s="479">
        <v>295802.54489999998</v>
      </c>
      <c r="T677" s="479">
        <v>473284.07880000002</v>
      </c>
    </row>
    <row r="678" spans="1:20">
      <c r="A678" s="478">
        <v>4</v>
      </c>
      <c r="B678" s="478" t="s">
        <v>1007</v>
      </c>
      <c r="C678" s="478"/>
      <c r="D678" s="478" t="s">
        <v>580</v>
      </c>
      <c r="E678" s="478" t="s">
        <v>886</v>
      </c>
      <c r="F678" s="478" t="s">
        <v>617</v>
      </c>
      <c r="G678" s="479">
        <v>90359.875499999995</v>
      </c>
      <c r="H678" s="479">
        <v>158129.78210000001</v>
      </c>
      <c r="I678" s="479">
        <v>117017.3092</v>
      </c>
      <c r="J678" s="479">
        <v>204780.29089999999</v>
      </c>
      <c r="K678" s="479">
        <v>140082.3351</v>
      </c>
      <c r="L678" s="479">
        <v>245144.08660000001</v>
      </c>
      <c r="M678" s="479">
        <v>167129.75949999999</v>
      </c>
      <c r="N678" s="479">
        <v>292477.07919999998</v>
      </c>
      <c r="O678" s="479">
        <v>197037.09650000001</v>
      </c>
      <c r="P678" s="479">
        <v>344814.91899999999</v>
      </c>
      <c r="Q678" s="479">
        <v>216054.7991</v>
      </c>
      <c r="R678" s="479">
        <v>378095.8983</v>
      </c>
      <c r="S678" s="479">
        <v>233959.53649999999</v>
      </c>
      <c r="T678" s="479">
        <v>409429.1888</v>
      </c>
    </row>
    <row r="679" spans="1:20">
      <c r="A679" s="478">
        <v>4</v>
      </c>
      <c r="B679" s="478" t="s">
        <v>1007</v>
      </c>
      <c r="C679" s="478"/>
      <c r="D679" s="478" t="s">
        <v>580</v>
      </c>
      <c r="E679" s="478" t="s">
        <v>886</v>
      </c>
      <c r="F679" s="478" t="s">
        <v>667</v>
      </c>
      <c r="G679" s="479">
        <v>77198.817800000004</v>
      </c>
      <c r="H679" s="479">
        <v>135097.93109999999</v>
      </c>
      <c r="I679" s="479">
        <v>100970.70510000001</v>
      </c>
      <c r="J679" s="479">
        <v>176698.73379999999</v>
      </c>
      <c r="K679" s="479">
        <v>122509.54270000001</v>
      </c>
      <c r="L679" s="479">
        <v>214391.6997</v>
      </c>
      <c r="M679" s="479">
        <v>149819.3327</v>
      </c>
      <c r="N679" s="479">
        <v>262183.8322</v>
      </c>
      <c r="O679" s="479">
        <v>177698.32689999999</v>
      </c>
      <c r="P679" s="479">
        <v>310972.07199999999</v>
      </c>
      <c r="Q679" s="479">
        <v>195769.70699999999</v>
      </c>
      <c r="R679" s="479">
        <v>342596.98729999998</v>
      </c>
      <c r="S679" s="479">
        <v>212574.83780000001</v>
      </c>
      <c r="T679" s="479">
        <v>372005.96620000002</v>
      </c>
    </row>
    <row r="680" spans="1:20">
      <c r="A680" s="478">
        <v>4</v>
      </c>
      <c r="B680" s="478" t="s">
        <v>1007</v>
      </c>
      <c r="C680" s="478"/>
      <c r="D680" s="478" t="s">
        <v>580</v>
      </c>
      <c r="E680" s="478" t="s">
        <v>886</v>
      </c>
      <c r="F680" s="478" t="s">
        <v>714</v>
      </c>
      <c r="G680" s="479">
        <v>68679.2984</v>
      </c>
      <c r="H680" s="479">
        <v>120188.77220000001</v>
      </c>
      <c r="I680" s="479">
        <v>93439.431100000002</v>
      </c>
      <c r="J680" s="479">
        <v>163519.00440000001</v>
      </c>
      <c r="K680" s="479">
        <v>118108.7815</v>
      </c>
      <c r="L680" s="479">
        <v>206690.3677</v>
      </c>
      <c r="M680" s="479">
        <v>155425.07930000001</v>
      </c>
      <c r="N680" s="479">
        <v>271993.88870000001</v>
      </c>
      <c r="O680" s="479">
        <v>192356.38389999999</v>
      </c>
      <c r="P680" s="479">
        <v>336623.67200000002</v>
      </c>
      <c r="Q680" s="479">
        <v>216549.48379999999</v>
      </c>
      <c r="R680" s="479">
        <v>378961.59659999999</v>
      </c>
      <c r="S680" s="479">
        <v>240400.36749999999</v>
      </c>
      <c r="T680" s="479">
        <v>420700.64319999999</v>
      </c>
    </row>
    <row r="681" spans="1:20">
      <c r="A681" s="478">
        <v>4</v>
      </c>
      <c r="B681" s="478" t="s">
        <v>1007</v>
      </c>
      <c r="C681" s="478"/>
      <c r="D681" s="478" t="s">
        <v>580</v>
      </c>
      <c r="E681" s="478" t="s">
        <v>886</v>
      </c>
      <c r="F681" s="478" t="s">
        <v>521</v>
      </c>
      <c r="G681" s="479">
        <v>76999.519499999995</v>
      </c>
      <c r="H681" s="479">
        <v>123199.23299999999</v>
      </c>
      <c r="I681" s="479">
        <v>107799.3273</v>
      </c>
      <c r="J681" s="479">
        <v>172478.92619999999</v>
      </c>
      <c r="K681" s="479">
        <v>138599.13510000001</v>
      </c>
      <c r="L681" s="479">
        <v>221758.6194</v>
      </c>
      <c r="M681" s="479">
        <v>184798.84669999999</v>
      </c>
      <c r="N681" s="479">
        <v>295678.15919999999</v>
      </c>
      <c r="O681" s="479">
        <v>230998.55840000001</v>
      </c>
      <c r="P681" s="479">
        <v>369597.69890000002</v>
      </c>
      <c r="Q681" s="479">
        <v>261798.36610000001</v>
      </c>
      <c r="R681" s="479">
        <v>418877.3921</v>
      </c>
      <c r="S681" s="479">
        <v>292598.174</v>
      </c>
      <c r="T681" s="479">
        <v>468157.08539999998</v>
      </c>
    </row>
    <row r="682" spans="1:20">
      <c r="A682" s="478">
        <v>4</v>
      </c>
      <c r="B682" s="478" t="s">
        <v>1007</v>
      </c>
      <c r="C682" s="478"/>
      <c r="D682" s="478" t="s">
        <v>580</v>
      </c>
      <c r="E682" s="478" t="s">
        <v>912</v>
      </c>
      <c r="F682" s="478" t="s">
        <v>617</v>
      </c>
      <c r="G682" s="479">
        <v>91373.990399999995</v>
      </c>
      <c r="H682" s="479">
        <v>159904.48329999999</v>
      </c>
      <c r="I682" s="479">
        <v>118298.85739999999</v>
      </c>
      <c r="J682" s="479">
        <v>207023.00039999999</v>
      </c>
      <c r="K682" s="479">
        <v>141594.8602</v>
      </c>
      <c r="L682" s="479">
        <v>247791.00539999999</v>
      </c>
      <c r="M682" s="479">
        <v>168901.52179999999</v>
      </c>
      <c r="N682" s="479">
        <v>295577.66320000001</v>
      </c>
      <c r="O682" s="479">
        <v>199095.01209999999</v>
      </c>
      <c r="P682" s="479">
        <v>348416.27110000001</v>
      </c>
      <c r="Q682" s="479">
        <v>218294.88690000001</v>
      </c>
      <c r="R682" s="479">
        <v>382016.05200000003</v>
      </c>
      <c r="S682" s="479">
        <v>236358.78769999999</v>
      </c>
      <c r="T682" s="479">
        <v>413627.87849999999</v>
      </c>
    </row>
    <row r="683" spans="1:20">
      <c r="A683" s="478">
        <v>4</v>
      </c>
      <c r="B683" s="478" t="s">
        <v>1007</v>
      </c>
      <c r="C683" s="478"/>
      <c r="D683" s="478" t="s">
        <v>580</v>
      </c>
      <c r="E683" s="478" t="s">
        <v>912</v>
      </c>
      <c r="F683" s="478" t="s">
        <v>667</v>
      </c>
      <c r="G683" s="479">
        <v>78212.932799999995</v>
      </c>
      <c r="H683" s="479">
        <v>136872.63250000001</v>
      </c>
      <c r="I683" s="479">
        <v>102252.2533</v>
      </c>
      <c r="J683" s="479">
        <v>178941.44330000001</v>
      </c>
      <c r="K683" s="479">
        <v>124022.0678</v>
      </c>
      <c r="L683" s="479">
        <v>217038.61859999999</v>
      </c>
      <c r="M683" s="479">
        <v>151591.095</v>
      </c>
      <c r="N683" s="479">
        <v>265284.41629999998</v>
      </c>
      <c r="O683" s="479">
        <v>179756.24239999999</v>
      </c>
      <c r="P683" s="479">
        <v>314573.42420000001</v>
      </c>
      <c r="Q683" s="479">
        <v>198009.79490000001</v>
      </c>
      <c r="R683" s="479">
        <v>346517.141</v>
      </c>
      <c r="S683" s="479">
        <v>214974.08900000001</v>
      </c>
      <c r="T683" s="479">
        <v>376204.65580000001</v>
      </c>
    </row>
    <row r="684" spans="1:20">
      <c r="A684" s="478">
        <v>4</v>
      </c>
      <c r="B684" s="478" t="s">
        <v>1007</v>
      </c>
      <c r="C684" s="478"/>
      <c r="D684" s="478" t="s">
        <v>580</v>
      </c>
      <c r="E684" s="478" t="s">
        <v>912</v>
      </c>
      <c r="F684" s="478" t="s">
        <v>714</v>
      </c>
      <c r="G684" s="479">
        <v>69684.078599999993</v>
      </c>
      <c r="H684" s="479">
        <v>121947.13770000001</v>
      </c>
      <c r="I684" s="479">
        <v>94846.123500000002</v>
      </c>
      <c r="J684" s="479">
        <v>165980.71599999999</v>
      </c>
      <c r="K684" s="479">
        <v>119917.386</v>
      </c>
      <c r="L684" s="479">
        <v>209855.42550000001</v>
      </c>
      <c r="M684" s="479">
        <v>157836.55189999999</v>
      </c>
      <c r="N684" s="479">
        <v>276213.96580000001</v>
      </c>
      <c r="O684" s="479">
        <v>195370.7248</v>
      </c>
      <c r="P684" s="479">
        <v>341898.7684</v>
      </c>
      <c r="Q684" s="479">
        <v>219965.73670000001</v>
      </c>
      <c r="R684" s="479">
        <v>384940.0392</v>
      </c>
      <c r="S684" s="479">
        <v>244218.53260000001</v>
      </c>
      <c r="T684" s="479">
        <v>427382.43199999997</v>
      </c>
    </row>
    <row r="685" spans="1:20">
      <c r="A685" s="478">
        <v>4</v>
      </c>
      <c r="B685" s="478" t="s">
        <v>1007</v>
      </c>
      <c r="C685" s="478"/>
      <c r="D685" s="478" t="s">
        <v>580</v>
      </c>
      <c r="E685" s="478" t="s">
        <v>912</v>
      </c>
      <c r="F685" s="478" t="s">
        <v>521</v>
      </c>
      <c r="G685" s="479">
        <v>77871.581200000001</v>
      </c>
      <c r="H685" s="479">
        <v>124594.53170000001</v>
      </c>
      <c r="I685" s="479">
        <v>109020.2136</v>
      </c>
      <c r="J685" s="479">
        <v>174432.3444</v>
      </c>
      <c r="K685" s="479">
        <v>140168.8461</v>
      </c>
      <c r="L685" s="479">
        <v>224270.15710000001</v>
      </c>
      <c r="M685" s="479">
        <v>186891.7948</v>
      </c>
      <c r="N685" s="479">
        <v>299026.8762</v>
      </c>
      <c r="O685" s="479">
        <v>233614.74350000001</v>
      </c>
      <c r="P685" s="479">
        <v>373783.59519999998</v>
      </c>
      <c r="Q685" s="479">
        <v>264763.37589999998</v>
      </c>
      <c r="R685" s="479">
        <v>423621.40779999999</v>
      </c>
      <c r="S685" s="479">
        <v>295912.00839999999</v>
      </c>
      <c r="T685" s="479">
        <v>473459.2205</v>
      </c>
    </row>
    <row r="686" spans="1:20">
      <c r="A686" s="478">
        <v>4</v>
      </c>
      <c r="B686" s="478" t="s">
        <v>1007</v>
      </c>
      <c r="C686" s="478"/>
      <c r="D686" s="478" t="s">
        <v>587</v>
      </c>
      <c r="E686" s="478" t="s">
        <v>641</v>
      </c>
      <c r="F686" s="478" t="s">
        <v>617</v>
      </c>
      <c r="G686" s="479">
        <v>83993.744099999996</v>
      </c>
      <c r="H686" s="479">
        <v>146989.05230000001</v>
      </c>
      <c r="I686" s="479">
        <v>108709.9169</v>
      </c>
      <c r="J686" s="479">
        <v>190242.35459999999</v>
      </c>
      <c r="K686" s="479">
        <v>130094.46120000001</v>
      </c>
      <c r="L686" s="479">
        <v>227665.307</v>
      </c>
      <c r="M686" s="479">
        <v>155148.1323</v>
      </c>
      <c r="N686" s="479">
        <v>271509.2316</v>
      </c>
      <c r="O686" s="479">
        <v>182849.91800000001</v>
      </c>
      <c r="P686" s="479">
        <v>319987.35639999999</v>
      </c>
      <c r="Q686" s="479">
        <v>200465.55780000001</v>
      </c>
      <c r="R686" s="479">
        <v>350814.72600000002</v>
      </c>
      <c r="S686" s="479">
        <v>217025.71650000001</v>
      </c>
      <c r="T686" s="479">
        <v>379795.00380000001</v>
      </c>
    </row>
    <row r="687" spans="1:20">
      <c r="A687" s="478">
        <v>4</v>
      </c>
      <c r="B687" s="478" t="s">
        <v>1007</v>
      </c>
      <c r="C687" s="478"/>
      <c r="D687" s="478" t="s">
        <v>587</v>
      </c>
      <c r="E687" s="478" t="s">
        <v>641</v>
      </c>
      <c r="F687" s="478" t="s">
        <v>667</v>
      </c>
      <c r="G687" s="479">
        <v>72053.816000000006</v>
      </c>
      <c r="H687" s="479">
        <v>126094.178</v>
      </c>
      <c r="I687" s="479">
        <v>94152.173500000004</v>
      </c>
      <c r="J687" s="479">
        <v>164766.30360000001</v>
      </c>
      <c r="K687" s="479">
        <v>114152.1346</v>
      </c>
      <c r="L687" s="479">
        <v>199766.23550000001</v>
      </c>
      <c r="M687" s="479">
        <v>139443.82810000001</v>
      </c>
      <c r="N687" s="479">
        <v>244026.69930000001</v>
      </c>
      <c r="O687" s="479">
        <v>165305.46770000001</v>
      </c>
      <c r="P687" s="479">
        <v>289284.56849999999</v>
      </c>
      <c r="Q687" s="479">
        <v>182062.5883</v>
      </c>
      <c r="R687" s="479">
        <v>318609.5294</v>
      </c>
      <c r="S687" s="479">
        <v>197625.16579999999</v>
      </c>
      <c r="T687" s="479">
        <v>345844.04019999999</v>
      </c>
    </row>
    <row r="688" spans="1:20">
      <c r="A688" s="478">
        <v>4</v>
      </c>
      <c r="B688" s="478" t="s">
        <v>1007</v>
      </c>
      <c r="C688" s="478"/>
      <c r="D688" s="478" t="s">
        <v>587</v>
      </c>
      <c r="E688" s="478" t="s">
        <v>641</v>
      </c>
      <c r="F688" s="478" t="s">
        <v>714</v>
      </c>
      <c r="G688" s="479">
        <v>64306.1944</v>
      </c>
      <c r="H688" s="479">
        <v>112535.84020000001</v>
      </c>
      <c r="I688" s="479">
        <v>87568.676099999997</v>
      </c>
      <c r="J688" s="479">
        <v>153245.1833</v>
      </c>
      <c r="K688" s="479">
        <v>110748.79859999999</v>
      </c>
      <c r="L688" s="479">
        <v>193810.3977</v>
      </c>
      <c r="M688" s="479">
        <v>145802.28090000001</v>
      </c>
      <c r="N688" s="479">
        <v>255153.99160000001</v>
      </c>
      <c r="O688" s="479">
        <v>180506.49110000001</v>
      </c>
      <c r="P688" s="479">
        <v>315886.35940000002</v>
      </c>
      <c r="Q688" s="479">
        <v>203254.55119999999</v>
      </c>
      <c r="R688" s="479">
        <v>355695.46460000001</v>
      </c>
      <c r="S688" s="479">
        <v>225692.14730000001</v>
      </c>
      <c r="T688" s="479">
        <v>394961.25780000002</v>
      </c>
    </row>
    <row r="689" spans="1:20">
      <c r="A689" s="478">
        <v>4</v>
      </c>
      <c r="B689" s="478" t="s">
        <v>1007</v>
      </c>
      <c r="C689" s="478"/>
      <c r="D689" s="478" t="s">
        <v>587</v>
      </c>
      <c r="E689" s="478" t="s">
        <v>641</v>
      </c>
      <c r="F689" s="478" t="s">
        <v>521</v>
      </c>
      <c r="G689" s="479">
        <v>71590.366800000003</v>
      </c>
      <c r="H689" s="479">
        <v>114544.5885</v>
      </c>
      <c r="I689" s="479">
        <v>100226.5134</v>
      </c>
      <c r="J689" s="479">
        <v>160362.42389999999</v>
      </c>
      <c r="K689" s="479">
        <v>128862.66009999999</v>
      </c>
      <c r="L689" s="479">
        <v>206180.25930000001</v>
      </c>
      <c r="M689" s="479">
        <v>171816.88020000001</v>
      </c>
      <c r="N689" s="479">
        <v>274907.01240000001</v>
      </c>
      <c r="O689" s="479">
        <v>214771.10019999999</v>
      </c>
      <c r="P689" s="479">
        <v>343633.76549999998</v>
      </c>
      <c r="Q689" s="479">
        <v>243407.2469</v>
      </c>
      <c r="R689" s="479">
        <v>389451.60080000001</v>
      </c>
      <c r="S689" s="479">
        <v>272043.39360000001</v>
      </c>
      <c r="T689" s="479">
        <v>435269.4363</v>
      </c>
    </row>
    <row r="690" spans="1:20">
      <c r="A690" s="478">
        <v>4</v>
      </c>
      <c r="B690" s="478" t="s">
        <v>1007</v>
      </c>
      <c r="C690" s="478"/>
      <c r="D690" s="478" t="s">
        <v>587</v>
      </c>
      <c r="E690" s="478" t="s">
        <v>689</v>
      </c>
      <c r="F690" s="478" t="s">
        <v>617</v>
      </c>
      <c r="G690" s="479">
        <v>80444.338499999998</v>
      </c>
      <c r="H690" s="479">
        <v>140777.59239999999</v>
      </c>
      <c r="I690" s="479">
        <v>104224.4941</v>
      </c>
      <c r="J690" s="479">
        <v>182392.86480000001</v>
      </c>
      <c r="K690" s="479">
        <v>124800.61900000001</v>
      </c>
      <c r="L690" s="479">
        <v>218401.08309999999</v>
      </c>
      <c r="M690" s="479">
        <v>148946.959</v>
      </c>
      <c r="N690" s="479">
        <v>260657.1783</v>
      </c>
      <c r="O690" s="479">
        <v>175647.20740000001</v>
      </c>
      <c r="P690" s="479">
        <v>307382.61300000001</v>
      </c>
      <c r="Q690" s="479">
        <v>192625.24359999999</v>
      </c>
      <c r="R690" s="479">
        <v>337094.17619999999</v>
      </c>
      <c r="S690" s="479">
        <v>208628.33</v>
      </c>
      <c r="T690" s="479">
        <v>365099.57760000002</v>
      </c>
    </row>
    <row r="691" spans="1:20">
      <c r="A691" s="478">
        <v>4</v>
      </c>
      <c r="B691" s="478" t="s">
        <v>1007</v>
      </c>
      <c r="C691" s="478"/>
      <c r="D691" s="478" t="s">
        <v>587</v>
      </c>
      <c r="E691" s="478" t="s">
        <v>689</v>
      </c>
      <c r="F691" s="478" t="s">
        <v>667</v>
      </c>
      <c r="G691" s="479">
        <v>68504.410399999993</v>
      </c>
      <c r="H691" s="479">
        <v>119882.7182</v>
      </c>
      <c r="I691" s="479">
        <v>89666.750799999994</v>
      </c>
      <c r="J691" s="479">
        <v>156916.8138</v>
      </c>
      <c r="K691" s="479">
        <v>108858.29240000001</v>
      </c>
      <c r="L691" s="479">
        <v>190502.0116</v>
      </c>
      <c r="M691" s="479">
        <v>133242.65479999999</v>
      </c>
      <c r="N691" s="479">
        <v>233174.6459</v>
      </c>
      <c r="O691" s="479">
        <v>158102.75719999999</v>
      </c>
      <c r="P691" s="479">
        <v>276679.82510000002</v>
      </c>
      <c r="Q691" s="479">
        <v>174222.27410000001</v>
      </c>
      <c r="R691" s="479">
        <v>304888.97960000002</v>
      </c>
      <c r="S691" s="479">
        <v>189227.7794</v>
      </c>
      <c r="T691" s="479">
        <v>331148.614</v>
      </c>
    </row>
    <row r="692" spans="1:20">
      <c r="A692" s="478">
        <v>4</v>
      </c>
      <c r="B692" s="478" t="s">
        <v>1007</v>
      </c>
      <c r="C692" s="478"/>
      <c r="D692" s="478" t="s">
        <v>587</v>
      </c>
      <c r="E692" s="478" t="s">
        <v>689</v>
      </c>
      <c r="F692" s="478" t="s">
        <v>714</v>
      </c>
      <c r="G692" s="479">
        <v>60789.460400000004</v>
      </c>
      <c r="H692" s="479">
        <v>106381.55590000001</v>
      </c>
      <c r="I692" s="479">
        <v>82645.248600000006</v>
      </c>
      <c r="J692" s="479">
        <v>144629.1851</v>
      </c>
      <c r="K692" s="479">
        <v>104418.67750000001</v>
      </c>
      <c r="L692" s="479">
        <v>182732.68580000001</v>
      </c>
      <c r="M692" s="479">
        <v>137362.1194</v>
      </c>
      <c r="N692" s="479">
        <v>240383.709</v>
      </c>
      <c r="O692" s="479">
        <v>169956.2893</v>
      </c>
      <c r="P692" s="479">
        <v>297423.5062</v>
      </c>
      <c r="Q692" s="479">
        <v>191297.65580000001</v>
      </c>
      <c r="R692" s="479">
        <v>334770.89760000003</v>
      </c>
      <c r="S692" s="479">
        <v>212328.5583</v>
      </c>
      <c r="T692" s="479">
        <v>371574.97700000001</v>
      </c>
    </row>
    <row r="693" spans="1:20">
      <c r="A693" s="478">
        <v>4</v>
      </c>
      <c r="B693" s="478" t="s">
        <v>1007</v>
      </c>
      <c r="C693" s="478"/>
      <c r="D693" s="478" t="s">
        <v>587</v>
      </c>
      <c r="E693" s="478" t="s">
        <v>689</v>
      </c>
      <c r="F693" s="478" t="s">
        <v>521</v>
      </c>
      <c r="G693" s="479">
        <v>68538.148199999996</v>
      </c>
      <c r="H693" s="479">
        <v>109661.03879999999</v>
      </c>
      <c r="I693" s="479">
        <v>95953.407500000001</v>
      </c>
      <c r="J693" s="479">
        <v>153525.45439999999</v>
      </c>
      <c r="K693" s="479">
        <v>123368.66680000001</v>
      </c>
      <c r="L693" s="479">
        <v>197389.86979999999</v>
      </c>
      <c r="M693" s="479">
        <v>164491.5557</v>
      </c>
      <c r="N693" s="479">
        <v>263186.49310000002</v>
      </c>
      <c r="O693" s="479">
        <v>205614.44459999999</v>
      </c>
      <c r="P693" s="479">
        <v>328983.1164</v>
      </c>
      <c r="Q693" s="479">
        <v>233029.70389999999</v>
      </c>
      <c r="R693" s="479">
        <v>372847.5319</v>
      </c>
      <c r="S693" s="479">
        <v>260444.9632</v>
      </c>
      <c r="T693" s="479">
        <v>416711.9473</v>
      </c>
    </row>
    <row r="694" spans="1:20">
      <c r="A694" s="478">
        <v>4</v>
      </c>
      <c r="B694" s="478" t="s">
        <v>1007</v>
      </c>
      <c r="C694" s="478"/>
      <c r="D694" s="478" t="s">
        <v>587</v>
      </c>
      <c r="E694" s="478" t="s">
        <v>735</v>
      </c>
      <c r="F694" s="478" t="s">
        <v>617</v>
      </c>
      <c r="G694" s="479">
        <v>84425.596099999995</v>
      </c>
      <c r="H694" s="479">
        <v>147744.79329999999</v>
      </c>
      <c r="I694" s="479">
        <v>109343.1338</v>
      </c>
      <c r="J694" s="479">
        <v>191350.48430000001</v>
      </c>
      <c r="K694" s="479">
        <v>130902.8774</v>
      </c>
      <c r="L694" s="479">
        <v>229080.0355</v>
      </c>
      <c r="M694" s="479">
        <v>156189.071</v>
      </c>
      <c r="N694" s="479">
        <v>273330.87420000002</v>
      </c>
      <c r="O694" s="479">
        <v>184149.11850000001</v>
      </c>
      <c r="P694" s="479">
        <v>322260.95730000001</v>
      </c>
      <c r="Q694" s="479">
        <v>201928.49189999999</v>
      </c>
      <c r="R694" s="479">
        <v>353374.86099999998</v>
      </c>
      <c r="S694" s="479">
        <v>218671.57139999999</v>
      </c>
      <c r="T694" s="479">
        <v>382675.25</v>
      </c>
    </row>
    <row r="695" spans="1:20">
      <c r="A695" s="478">
        <v>4</v>
      </c>
      <c r="B695" s="478" t="s">
        <v>1007</v>
      </c>
      <c r="C695" s="478"/>
      <c r="D695" s="478" t="s">
        <v>587</v>
      </c>
      <c r="E695" s="478" t="s">
        <v>735</v>
      </c>
      <c r="F695" s="478" t="s">
        <v>667</v>
      </c>
      <c r="G695" s="479">
        <v>72078.624500000005</v>
      </c>
      <c r="H695" s="479">
        <v>126137.59299999999</v>
      </c>
      <c r="I695" s="479">
        <v>94289.103300000002</v>
      </c>
      <c r="J695" s="479">
        <v>165005.93059999999</v>
      </c>
      <c r="K695" s="479">
        <v>114417.0618</v>
      </c>
      <c r="L695" s="479">
        <v>200229.85819999999</v>
      </c>
      <c r="M695" s="479">
        <v>139949.39230000001</v>
      </c>
      <c r="N695" s="479">
        <v>244911.43640000001</v>
      </c>
      <c r="O695" s="479">
        <v>166006.56140000001</v>
      </c>
      <c r="P695" s="479">
        <v>290511.48229999997</v>
      </c>
      <c r="Q695" s="479">
        <v>182898.14790000001</v>
      </c>
      <c r="R695" s="479">
        <v>320071.75880000001</v>
      </c>
      <c r="S695" s="479">
        <v>198609.63759999999</v>
      </c>
      <c r="T695" s="479">
        <v>347566.86589999998</v>
      </c>
    </row>
    <row r="696" spans="1:20">
      <c r="A696" s="478">
        <v>4</v>
      </c>
      <c r="B696" s="478" t="s">
        <v>1007</v>
      </c>
      <c r="C696" s="478"/>
      <c r="D696" s="478" t="s">
        <v>587</v>
      </c>
      <c r="E696" s="478" t="s">
        <v>735</v>
      </c>
      <c r="F696" s="478" t="s">
        <v>714</v>
      </c>
      <c r="G696" s="479">
        <v>64089.261500000001</v>
      </c>
      <c r="H696" s="479">
        <v>112156.20759999999</v>
      </c>
      <c r="I696" s="479">
        <v>87181.106499999994</v>
      </c>
      <c r="J696" s="479">
        <v>152566.9362</v>
      </c>
      <c r="K696" s="479">
        <v>110187.78449999999</v>
      </c>
      <c r="L696" s="479">
        <v>192828.62289999999</v>
      </c>
      <c r="M696" s="479">
        <v>144990.7579</v>
      </c>
      <c r="N696" s="479">
        <v>253733.82629999999</v>
      </c>
      <c r="O696" s="479">
        <v>179432.55239999999</v>
      </c>
      <c r="P696" s="479">
        <v>314006.96659999999</v>
      </c>
      <c r="Q696" s="479">
        <v>201992.43849999999</v>
      </c>
      <c r="R696" s="479">
        <v>353486.76740000001</v>
      </c>
      <c r="S696" s="479">
        <v>224231.27669999999</v>
      </c>
      <c r="T696" s="479">
        <v>392404.73430000001</v>
      </c>
    </row>
    <row r="697" spans="1:20">
      <c r="A697" s="478">
        <v>4</v>
      </c>
      <c r="B697" s="478" t="s">
        <v>1007</v>
      </c>
      <c r="C697" s="478"/>
      <c r="D697" s="478" t="s">
        <v>587</v>
      </c>
      <c r="E697" s="478" t="s">
        <v>735</v>
      </c>
      <c r="F697" s="478" t="s">
        <v>521</v>
      </c>
      <c r="G697" s="479">
        <v>71939.981499999994</v>
      </c>
      <c r="H697" s="479">
        <v>115103.97199999999</v>
      </c>
      <c r="I697" s="479">
        <v>100715.974</v>
      </c>
      <c r="J697" s="479">
        <v>161145.56090000001</v>
      </c>
      <c r="K697" s="479">
        <v>129491.9666</v>
      </c>
      <c r="L697" s="479">
        <v>207187.14970000001</v>
      </c>
      <c r="M697" s="479">
        <v>172655.95550000001</v>
      </c>
      <c r="N697" s="479">
        <v>276249.53289999999</v>
      </c>
      <c r="O697" s="479">
        <v>215819.9443</v>
      </c>
      <c r="P697" s="479">
        <v>345311.91600000003</v>
      </c>
      <c r="Q697" s="479">
        <v>244595.9368</v>
      </c>
      <c r="R697" s="479">
        <v>391353.5049</v>
      </c>
      <c r="S697" s="479">
        <v>273371.92950000003</v>
      </c>
      <c r="T697" s="479">
        <v>437395.09370000003</v>
      </c>
    </row>
    <row r="698" spans="1:20">
      <c r="A698" s="478">
        <v>4</v>
      </c>
      <c r="B698" s="478" t="s">
        <v>1007</v>
      </c>
      <c r="C698" s="478"/>
      <c r="D698" s="478" t="s">
        <v>587</v>
      </c>
      <c r="E698" s="478" t="s">
        <v>752</v>
      </c>
      <c r="F698" s="478" t="s">
        <v>617</v>
      </c>
      <c r="G698" s="479">
        <v>85464.777700000006</v>
      </c>
      <c r="H698" s="479">
        <v>149563.36110000001</v>
      </c>
      <c r="I698" s="479">
        <v>110627.19869999999</v>
      </c>
      <c r="J698" s="479">
        <v>193597.59770000001</v>
      </c>
      <c r="K698" s="479">
        <v>132398.0148</v>
      </c>
      <c r="L698" s="479">
        <v>231696.52600000001</v>
      </c>
      <c r="M698" s="479">
        <v>157909.14369999999</v>
      </c>
      <c r="N698" s="479">
        <v>276341.00150000001</v>
      </c>
      <c r="O698" s="479">
        <v>186116.94870000001</v>
      </c>
      <c r="P698" s="479">
        <v>325704.66009999998</v>
      </c>
      <c r="Q698" s="479">
        <v>204054.2781</v>
      </c>
      <c r="R698" s="479">
        <v>357094.98670000001</v>
      </c>
      <c r="S698" s="479">
        <v>220922.0742</v>
      </c>
      <c r="T698" s="479">
        <v>386613.6298</v>
      </c>
    </row>
    <row r="699" spans="1:20">
      <c r="A699" s="478">
        <v>4</v>
      </c>
      <c r="B699" s="478" t="s">
        <v>1007</v>
      </c>
      <c r="C699" s="478"/>
      <c r="D699" s="478" t="s">
        <v>587</v>
      </c>
      <c r="E699" s="478" t="s">
        <v>752</v>
      </c>
      <c r="F699" s="478" t="s">
        <v>667</v>
      </c>
      <c r="G699" s="479">
        <v>73253.487899999993</v>
      </c>
      <c r="H699" s="479">
        <v>128193.60370000001</v>
      </c>
      <c r="I699" s="479">
        <v>95738.597800000003</v>
      </c>
      <c r="J699" s="479">
        <v>167542.54610000001</v>
      </c>
      <c r="K699" s="479">
        <v>116093.36289999999</v>
      </c>
      <c r="L699" s="479">
        <v>203163.38510000001</v>
      </c>
      <c r="M699" s="479">
        <v>141847.92379999999</v>
      </c>
      <c r="N699" s="479">
        <v>248233.86670000001</v>
      </c>
      <c r="O699" s="479">
        <v>168173.76130000001</v>
      </c>
      <c r="P699" s="479">
        <v>294304.0821</v>
      </c>
      <c r="Q699" s="479">
        <v>185233.05970000001</v>
      </c>
      <c r="R699" s="479">
        <v>324157.85460000002</v>
      </c>
      <c r="S699" s="479">
        <v>201080.6023</v>
      </c>
      <c r="T699" s="479">
        <v>351891.054</v>
      </c>
    </row>
    <row r="700" spans="1:20">
      <c r="A700" s="478">
        <v>4</v>
      </c>
      <c r="B700" s="478" t="s">
        <v>1007</v>
      </c>
      <c r="C700" s="478"/>
      <c r="D700" s="478" t="s">
        <v>587</v>
      </c>
      <c r="E700" s="478" t="s">
        <v>752</v>
      </c>
      <c r="F700" s="478" t="s">
        <v>714</v>
      </c>
      <c r="G700" s="479">
        <v>65333.8151</v>
      </c>
      <c r="H700" s="479">
        <v>114334.17630000001</v>
      </c>
      <c r="I700" s="479">
        <v>88951.436100000006</v>
      </c>
      <c r="J700" s="479">
        <v>155665.01319999999</v>
      </c>
      <c r="K700" s="479">
        <v>112484.82610000001</v>
      </c>
      <c r="L700" s="479">
        <v>196848.44579999999</v>
      </c>
      <c r="M700" s="479">
        <v>148074.6482</v>
      </c>
      <c r="N700" s="479">
        <v>259130.63440000001</v>
      </c>
      <c r="O700" s="479">
        <v>183307.26029999999</v>
      </c>
      <c r="P700" s="479">
        <v>320787.70559999999</v>
      </c>
      <c r="Q700" s="479">
        <v>206398.7683</v>
      </c>
      <c r="R700" s="479">
        <v>361197.84450000001</v>
      </c>
      <c r="S700" s="479">
        <v>229172.75640000001</v>
      </c>
      <c r="T700" s="479">
        <v>401052.3236</v>
      </c>
    </row>
    <row r="701" spans="1:20">
      <c r="A701" s="478">
        <v>4</v>
      </c>
      <c r="B701" s="478" t="s">
        <v>1007</v>
      </c>
      <c r="C701" s="478"/>
      <c r="D701" s="478" t="s">
        <v>587</v>
      </c>
      <c r="E701" s="478" t="s">
        <v>752</v>
      </c>
      <c r="F701" s="478" t="s">
        <v>521</v>
      </c>
      <c r="G701" s="479">
        <v>72840.846900000004</v>
      </c>
      <c r="H701" s="479">
        <v>116545.35679999999</v>
      </c>
      <c r="I701" s="479">
        <v>101977.1856</v>
      </c>
      <c r="J701" s="479">
        <v>163163.49950000001</v>
      </c>
      <c r="K701" s="479">
        <v>131113.52439999999</v>
      </c>
      <c r="L701" s="479">
        <v>209781.6422</v>
      </c>
      <c r="M701" s="479">
        <v>174818.03260000001</v>
      </c>
      <c r="N701" s="479">
        <v>279708.85629999998</v>
      </c>
      <c r="O701" s="479">
        <v>218522.54070000001</v>
      </c>
      <c r="P701" s="479">
        <v>349636.07030000002</v>
      </c>
      <c r="Q701" s="479">
        <v>247658.87950000001</v>
      </c>
      <c r="R701" s="479">
        <v>396254.21299999999</v>
      </c>
      <c r="S701" s="479">
        <v>276795.2182</v>
      </c>
      <c r="T701" s="479">
        <v>442872.35570000001</v>
      </c>
    </row>
    <row r="702" spans="1:20">
      <c r="A702" s="478">
        <v>4</v>
      </c>
      <c r="B702" s="478" t="s">
        <v>1007</v>
      </c>
      <c r="C702" s="478"/>
      <c r="D702" s="478" t="s">
        <v>587</v>
      </c>
      <c r="E702" s="478" t="s">
        <v>820</v>
      </c>
      <c r="F702" s="478" t="s">
        <v>617</v>
      </c>
      <c r="G702" s="479">
        <v>81965.511100000003</v>
      </c>
      <c r="H702" s="479">
        <v>143439.64439999999</v>
      </c>
      <c r="I702" s="479">
        <v>106146.81660000001</v>
      </c>
      <c r="J702" s="479">
        <v>185756.929</v>
      </c>
      <c r="K702" s="479">
        <v>127069.4065</v>
      </c>
      <c r="L702" s="479">
        <v>222371.4614</v>
      </c>
      <c r="M702" s="479">
        <v>151604.60250000001</v>
      </c>
      <c r="N702" s="479">
        <v>265308.05430000002</v>
      </c>
      <c r="O702" s="479">
        <v>178734.08069999999</v>
      </c>
      <c r="P702" s="479">
        <v>312784.64120000001</v>
      </c>
      <c r="Q702" s="479">
        <v>195985.37530000001</v>
      </c>
      <c r="R702" s="479">
        <v>342974.4068</v>
      </c>
      <c r="S702" s="479">
        <v>212227.20689999999</v>
      </c>
      <c r="T702" s="479">
        <v>371397.61210000003</v>
      </c>
    </row>
    <row r="703" spans="1:20">
      <c r="A703" s="478">
        <v>4</v>
      </c>
      <c r="B703" s="478" t="s">
        <v>1007</v>
      </c>
      <c r="C703" s="478"/>
      <c r="D703" s="478" t="s">
        <v>587</v>
      </c>
      <c r="E703" s="478" t="s">
        <v>820</v>
      </c>
      <c r="F703" s="478" t="s">
        <v>667</v>
      </c>
      <c r="G703" s="479">
        <v>70025.582899999994</v>
      </c>
      <c r="H703" s="479">
        <v>122544.77009999999</v>
      </c>
      <c r="I703" s="479">
        <v>91589.073099999994</v>
      </c>
      <c r="J703" s="479">
        <v>160280.87789999999</v>
      </c>
      <c r="K703" s="479">
        <v>111127.0799</v>
      </c>
      <c r="L703" s="479">
        <v>194472.38990000001</v>
      </c>
      <c r="M703" s="479">
        <v>135900.29819999999</v>
      </c>
      <c r="N703" s="479">
        <v>237825.52189999999</v>
      </c>
      <c r="O703" s="479">
        <v>161189.6305</v>
      </c>
      <c r="P703" s="479">
        <v>282081.85330000002</v>
      </c>
      <c r="Q703" s="479">
        <v>177582.40590000001</v>
      </c>
      <c r="R703" s="479">
        <v>310769.21029999998</v>
      </c>
      <c r="S703" s="479">
        <v>192826.6562</v>
      </c>
      <c r="T703" s="479">
        <v>337446.64840000001</v>
      </c>
    </row>
    <row r="704" spans="1:20">
      <c r="A704" s="478">
        <v>4</v>
      </c>
      <c r="B704" s="478" t="s">
        <v>1007</v>
      </c>
      <c r="C704" s="478"/>
      <c r="D704" s="478" t="s">
        <v>587</v>
      </c>
      <c r="E704" s="478" t="s">
        <v>820</v>
      </c>
      <c r="F704" s="478" t="s">
        <v>714</v>
      </c>
      <c r="G704" s="479">
        <v>62296.630899999996</v>
      </c>
      <c r="H704" s="479">
        <v>109019.10400000001</v>
      </c>
      <c r="I704" s="479">
        <v>84755.287200000006</v>
      </c>
      <c r="J704" s="479">
        <v>148321.75260000001</v>
      </c>
      <c r="K704" s="479">
        <v>107131.5843</v>
      </c>
      <c r="L704" s="479">
        <v>187480.27249999999</v>
      </c>
      <c r="M704" s="479">
        <v>140979.32829999999</v>
      </c>
      <c r="N704" s="479">
        <v>246713.82459999999</v>
      </c>
      <c r="O704" s="479">
        <v>174477.80050000001</v>
      </c>
      <c r="P704" s="479">
        <v>305336.1508</v>
      </c>
      <c r="Q704" s="479">
        <v>196422.03520000001</v>
      </c>
      <c r="R704" s="479">
        <v>343738.56150000001</v>
      </c>
      <c r="S704" s="479">
        <v>218055.80590000001</v>
      </c>
      <c r="T704" s="479">
        <v>381597.66029999999</v>
      </c>
    </row>
    <row r="705" spans="1:20">
      <c r="A705" s="478">
        <v>4</v>
      </c>
      <c r="B705" s="478" t="s">
        <v>1007</v>
      </c>
      <c r="C705" s="478"/>
      <c r="D705" s="478" t="s">
        <v>587</v>
      </c>
      <c r="E705" s="478" t="s">
        <v>820</v>
      </c>
      <c r="F705" s="478" t="s">
        <v>521</v>
      </c>
      <c r="G705" s="479">
        <v>69846.2408</v>
      </c>
      <c r="H705" s="479">
        <v>111753.9869</v>
      </c>
      <c r="I705" s="479">
        <v>97784.736999999994</v>
      </c>
      <c r="J705" s="479">
        <v>156455.58170000001</v>
      </c>
      <c r="K705" s="479">
        <v>125723.2334</v>
      </c>
      <c r="L705" s="479">
        <v>201157.1764</v>
      </c>
      <c r="M705" s="479">
        <v>167630.97779999999</v>
      </c>
      <c r="N705" s="479">
        <v>268209.5686</v>
      </c>
      <c r="O705" s="479">
        <v>209538.72229999999</v>
      </c>
      <c r="P705" s="479">
        <v>335261.9607</v>
      </c>
      <c r="Q705" s="479">
        <v>237477.21859999999</v>
      </c>
      <c r="R705" s="479">
        <v>379963.55530000001</v>
      </c>
      <c r="S705" s="479">
        <v>265415.71480000002</v>
      </c>
      <c r="T705" s="479">
        <v>424665.15010000003</v>
      </c>
    </row>
    <row r="706" spans="1:20">
      <c r="A706" s="478">
        <v>4</v>
      </c>
      <c r="B706" s="478" t="s">
        <v>1007</v>
      </c>
      <c r="C706" s="478"/>
      <c r="D706" s="478" t="s">
        <v>587</v>
      </c>
      <c r="E706" s="478" t="s">
        <v>857</v>
      </c>
      <c r="F706" s="478" t="s">
        <v>617</v>
      </c>
      <c r="G706" s="479">
        <v>82472.571599999996</v>
      </c>
      <c r="H706" s="479">
        <v>144327.00030000001</v>
      </c>
      <c r="I706" s="479">
        <v>106787.59450000001</v>
      </c>
      <c r="J706" s="479">
        <v>186878.2904</v>
      </c>
      <c r="K706" s="479">
        <v>127825.67359999999</v>
      </c>
      <c r="L706" s="479">
        <v>223694.92869999999</v>
      </c>
      <c r="M706" s="479">
        <v>152490.4889</v>
      </c>
      <c r="N706" s="479">
        <v>266858.35560000001</v>
      </c>
      <c r="O706" s="479">
        <v>179763.04459999999</v>
      </c>
      <c r="P706" s="479">
        <v>314585.32809999998</v>
      </c>
      <c r="Q706" s="479">
        <v>197105.42600000001</v>
      </c>
      <c r="R706" s="479">
        <v>344934.49530000001</v>
      </c>
      <c r="S706" s="479">
        <v>213426.83970000001</v>
      </c>
      <c r="T706" s="479">
        <v>373496.9694</v>
      </c>
    </row>
    <row r="707" spans="1:20">
      <c r="A707" s="478">
        <v>4</v>
      </c>
      <c r="B707" s="478" t="s">
        <v>1007</v>
      </c>
      <c r="C707" s="478"/>
      <c r="D707" s="478" t="s">
        <v>587</v>
      </c>
      <c r="E707" s="478" t="s">
        <v>857</v>
      </c>
      <c r="F707" s="478" t="s">
        <v>667</v>
      </c>
      <c r="G707" s="479">
        <v>70532.643500000006</v>
      </c>
      <c r="H707" s="479">
        <v>123432.12609999999</v>
      </c>
      <c r="I707" s="479">
        <v>92229.8511</v>
      </c>
      <c r="J707" s="479">
        <v>161402.23939999999</v>
      </c>
      <c r="K707" s="479">
        <v>111883.34699999999</v>
      </c>
      <c r="L707" s="479">
        <v>195795.8572</v>
      </c>
      <c r="M707" s="479">
        <v>136786.18470000001</v>
      </c>
      <c r="N707" s="479">
        <v>239375.82320000001</v>
      </c>
      <c r="O707" s="479">
        <v>162218.5944</v>
      </c>
      <c r="P707" s="479">
        <v>283882.54019999999</v>
      </c>
      <c r="Q707" s="479">
        <v>178702.4564</v>
      </c>
      <c r="R707" s="479">
        <v>312729.29879999999</v>
      </c>
      <c r="S707" s="479">
        <v>194026.28899999999</v>
      </c>
      <c r="T707" s="479">
        <v>339546.00579999998</v>
      </c>
    </row>
    <row r="708" spans="1:20">
      <c r="A708" s="478">
        <v>4</v>
      </c>
      <c r="B708" s="478" t="s">
        <v>1007</v>
      </c>
      <c r="C708" s="478"/>
      <c r="D708" s="478" t="s">
        <v>587</v>
      </c>
      <c r="E708" s="478" t="s">
        <v>857</v>
      </c>
      <c r="F708" s="478" t="s">
        <v>714</v>
      </c>
      <c r="G708" s="479">
        <v>62799.023999999998</v>
      </c>
      <c r="H708" s="479">
        <v>109898.292</v>
      </c>
      <c r="I708" s="479">
        <v>85458.637499999997</v>
      </c>
      <c r="J708" s="479">
        <v>149552.6158</v>
      </c>
      <c r="K708" s="479">
        <v>108035.89200000001</v>
      </c>
      <c r="L708" s="479">
        <v>189062.81090000001</v>
      </c>
      <c r="M708" s="479">
        <v>142185.07190000001</v>
      </c>
      <c r="N708" s="479">
        <v>248823.87580000001</v>
      </c>
      <c r="O708" s="479">
        <v>175984.97990000001</v>
      </c>
      <c r="P708" s="479">
        <v>307973.71470000001</v>
      </c>
      <c r="Q708" s="479">
        <v>198130.17189999999</v>
      </c>
      <c r="R708" s="479">
        <v>346727.80070000002</v>
      </c>
      <c r="S708" s="479">
        <v>219964.89980000001</v>
      </c>
      <c r="T708" s="479">
        <v>384938.57459999999</v>
      </c>
    </row>
    <row r="709" spans="1:20">
      <c r="A709" s="478">
        <v>4</v>
      </c>
      <c r="B709" s="478" t="s">
        <v>1007</v>
      </c>
      <c r="C709" s="478"/>
      <c r="D709" s="478" t="s">
        <v>587</v>
      </c>
      <c r="E709" s="478" t="s">
        <v>857</v>
      </c>
      <c r="F709" s="478" t="s">
        <v>521</v>
      </c>
      <c r="G709" s="479">
        <v>70282.274300000005</v>
      </c>
      <c r="H709" s="479">
        <v>112451.64049999999</v>
      </c>
      <c r="I709" s="479">
        <v>98395.183900000004</v>
      </c>
      <c r="J709" s="479">
        <v>157432.2966</v>
      </c>
      <c r="K709" s="479">
        <v>126508.09359999999</v>
      </c>
      <c r="L709" s="479">
        <v>202412.95269999999</v>
      </c>
      <c r="M709" s="479">
        <v>168677.45809999999</v>
      </c>
      <c r="N709" s="479">
        <v>269883.93699999998</v>
      </c>
      <c r="O709" s="479">
        <v>210846.82260000001</v>
      </c>
      <c r="P709" s="479">
        <v>337354.92119999998</v>
      </c>
      <c r="Q709" s="479">
        <v>238959.7323</v>
      </c>
      <c r="R709" s="479">
        <v>382335.5773</v>
      </c>
      <c r="S709" s="479">
        <v>267072.64199999999</v>
      </c>
      <c r="T709" s="479">
        <v>427316.23349999997</v>
      </c>
    </row>
    <row r="710" spans="1:20">
      <c r="A710" s="478">
        <v>4</v>
      </c>
      <c r="B710" s="478" t="s">
        <v>1007</v>
      </c>
      <c r="C710" s="478"/>
      <c r="D710" s="478" t="s">
        <v>587</v>
      </c>
      <c r="E710" s="478" t="s">
        <v>890</v>
      </c>
      <c r="F710" s="478" t="s">
        <v>617</v>
      </c>
      <c r="G710" s="479">
        <v>79962.350399999996</v>
      </c>
      <c r="H710" s="479">
        <v>139934.1133</v>
      </c>
      <c r="I710" s="479">
        <v>103586.2403</v>
      </c>
      <c r="J710" s="479">
        <v>181275.92060000001</v>
      </c>
      <c r="K710" s="479">
        <v>124026.9734</v>
      </c>
      <c r="L710" s="479">
        <v>217047.2034</v>
      </c>
      <c r="M710" s="479">
        <v>148009.3939</v>
      </c>
      <c r="N710" s="479">
        <v>259016.4393</v>
      </c>
      <c r="O710" s="479">
        <v>174528.171</v>
      </c>
      <c r="P710" s="479">
        <v>305424.29920000001</v>
      </c>
      <c r="Q710" s="479">
        <v>191390.90530000001</v>
      </c>
      <c r="R710" s="479">
        <v>334934.08429999999</v>
      </c>
      <c r="S710" s="479">
        <v>207279.96410000001</v>
      </c>
      <c r="T710" s="479">
        <v>362739.93709999998</v>
      </c>
    </row>
    <row r="711" spans="1:20">
      <c r="A711" s="478">
        <v>4</v>
      </c>
      <c r="B711" s="478" t="s">
        <v>1007</v>
      </c>
      <c r="C711" s="478"/>
      <c r="D711" s="478" t="s">
        <v>587</v>
      </c>
      <c r="E711" s="478" t="s">
        <v>890</v>
      </c>
      <c r="F711" s="478" t="s">
        <v>667</v>
      </c>
      <c r="G711" s="479">
        <v>68158.103099999993</v>
      </c>
      <c r="H711" s="479">
        <v>119276.68060000001</v>
      </c>
      <c r="I711" s="479">
        <v>89193.925700000007</v>
      </c>
      <c r="J711" s="479">
        <v>156089.36989999999</v>
      </c>
      <c r="K711" s="479">
        <v>108265.8094</v>
      </c>
      <c r="L711" s="479">
        <v>189465.16639999999</v>
      </c>
      <c r="M711" s="479">
        <v>132483.54749999999</v>
      </c>
      <c r="N711" s="479">
        <v>231846.20809999999</v>
      </c>
      <c r="O711" s="479">
        <v>157183.08929999999</v>
      </c>
      <c r="P711" s="479">
        <v>275070.40629999997</v>
      </c>
      <c r="Q711" s="479">
        <v>173197.06030000001</v>
      </c>
      <c r="R711" s="479">
        <v>303094.85550000001</v>
      </c>
      <c r="S711" s="479">
        <v>188099.87400000001</v>
      </c>
      <c r="T711" s="479">
        <v>329174.7794</v>
      </c>
    </row>
    <row r="712" spans="1:20">
      <c r="A712" s="478">
        <v>4</v>
      </c>
      <c r="B712" s="478" t="s">
        <v>1007</v>
      </c>
      <c r="C712" s="478"/>
      <c r="D712" s="478" t="s">
        <v>587</v>
      </c>
      <c r="E712" s="478" t="s">
        <v>890</v>
      </c>
      <c r="F712" s="478" t="s">
        <v>714</v>
      </c>
      <c r="G712" s="479">
        <v>60526.845200000003</v>
      </c>
      <c r="H712" s="479">
        <v>105921.9791</v>
      </c>
      <c r="I712" s="479">
        <v>82305.541800000006</v>
      </c>
      <c r="J712" s="479">
        <v>144034.69810000001</v>
      </c>
      <c r="K712" s="479">
        <v>104002.8149</v>
      </c>
      <c r="L712" s="479">
        <v>182004.92619999999</v>
      </c>
      <c r="M712" s="479">
        <v>136828.8039</v>
      </c>
      <c r="N712" s="479">
        <v>239450.4068</v>
      </c>
      <c r="O712" s="479">
        <v>169309.48989999999</v>
      </c>
      <c r="P712" s="479">
        <v>296291.60729999997</v>
      </c>
      <c r="Q712" s="479">
        <v>190579.61050000001</v>
      </c>
      <c r="R712" s="479">
        <v>333514.31839999999</v>
      </c>
      <c r="S712" s="479">
        <v>211542.79500000001</v>
      </c>
      <c r="T712" s="479">
        <v>370199.89130000002</v>
      </c>
    </row>
    <row r="713" spans="1:20">
      <c r="A713" s="478">
        <v>4</v>
      </c>
      <c r="B713" s="478" t="s">
        <v>1007</v>
      </c>
      <c r="C713" s="478"/>
      <c r="D713" s="478" t="s">
        <v>587</v>
      </c>
      <c r="E713" s="478" t="s">
        <v>890</v>
      </c>
      <c r="F713" s="478" t="s">
        <v>521</v>
      </c>
      <c r="G713" s="479">
        <v>68130.923599999995</v>
      </c>
      <c r="H713" s="479">
        <v>109009.47930000001</v>
      </c>
      <c r="I713" s="479">
        <v>95383.293000000005</v>
      </c>
      <c r="J713" s="479">
        <v>152613.27110000001</v>
      </c>
      <c r="K713" s="479">
        <v>122635.6624</v>
      </c>
      <c r="L713" s="479">
        <v>196217.06280000001</v>
      </c>
      <c r="M713" s="479">
        <v>163514.21660000001</v>
      </c>
      <c r="N713" s="479">
        <v>261622.75039999999</v>
      </c>
      <c r="O713" s="479">
        <v>204392.77069999999</v>
      </c>
      <c r="P713" s="479">
        <v>327028.43790000002</v>
      </c>
      <c r="Q713" s="479">
        <v>231645.14009999999</v>
      </c>
      <c r="R713" s="479">
        <v>370632.22970000003</v>
      </c>
      <c r="S713" s="479">
        <v>258897.50949999999</v>
      </c>
      <c r="T713" s="479">
        <v>414236.02149999997</v>
      </c>
    </row>
    <row r="714" spans="1:20">
      <c r="A714" s="478">
        <v>4</v>
      </c>
      <c r="B714" s="478" t="s">
        <v>1007</v>
      </c>
      <c r="C714" s="478"/>
      <c r="D714" s="478" t="s">
        <v>595</v>
      </c>
      <c r="E714" s="478" t="s">
        <v>649</v>
      </c>
      <c r="F714" s="478" t="s">
        <v>617</v>
      </c>
      <c r="G714" s="479">
        <v>91017.349799999996</v>
      </c>
      <c r="H714" s="479">
        <v>159280.36240000001</v>
      </c>
      <c r="I714" s="479">
        <v>117673.2052</v>
      </c>
      <c r="J714" s="479">
        <v>205928.10930000001</v>
      </c>
      <c r="K714" s="479">
        <v>140734.29930000001</v>
      </c>
      <c r="L714" s="479">
        <v>246285.02369999999</v>
      </c>
      <c r="M714" s="479">
        <v>167705.53649999999</v>
      </c>
      <c r="N714" s="479">
        <v>293484.68900000001</v>
      </c>
      <c r="O714" s="479">
        <v>197525.58170000001</v>
      </c>
      <c r="P714" s="479">
        <v>345669.76799999998</v>
      </c>
      <c r="Q714" s="479">
        <v>216489.07629999999</v>
      </c>
      <c r="R714" s="479">
        <v>378855.88370000001</v>
      </c>
      <c r="S714" s="479">
        <v>234266.71849999999</v>
      </c>
      <c r="T714" s="479">
        <v>409966.75750000001</v>
      </c>
    </row>
    <row r="715" spans="1:20">
      <c r="A715" s="478">
        <v>4</v>
      </c>
      <c r="B715" s="478" t="s">
        <v>1007</v>
      </c>
      <c r="C715" s="478"/>
      <c r="D715" s="478" t="s">
        <v>595</v>
      </c>
      <c r="E715" s="478" t="s">
        <v>649</v>
      </c>
      <c r="F715" s="478" t="s">
        <v>667</v>
      </c>
      <c r="G715" s="479">
        <v>78670.378200000006</v>
      </c>
      <c r="H715" s="479">
        <v>137673.16209999999</v>
      </c>
      <c r="I715" s="479">
        <v>102619.1747</v>
      </c>
      <c r="J715" s="479">
        <v>179583.55559999999</v>
      </c>
      <c r="K715" s="479">
        <v>124248.4837</v>
      </c>
      <c r="L715" s="479">
        <v>217434.84650000001</v>
      </c>
      <c r="M715" s="479">
        <v>151465.8578</v>
      </c>
      <c r="N715" s="479">
        <v>265065.2512</v>
      </c>
      <c r="O715" s="479">
        <v>179383.0246</v>
      </c>
      <c r="P715" s="479">
        <v>313920.2929</v>
      </c>
      <c r="Q715" s="479">
        <v>197458.7323</v>
      </c>
      <c r="R715" s="479">
        <v>345552.78159999999</v>
      </c>
      <c r="S715" s="479">
        <v>214204.78479999999</v>
      </c>
      <c r="T715" s="479">
        <v>374858.37339999998</v>
      </c>
    </row>
    <row r="716" spans="1:20">
      <c r="A716" s="478">
        <v>4</v>
      </c>
      <c r="B716" s="478" t="s">
        <v>1007</v>
      </c>
      <c r="C716" s="478"/>
      <c r="D716" s="478" t="s">
        <v>595</v>
      </c>
      <c r="E716" s="478" t="s">
        <v>649</v>
      </c>
      <c r="F716" s="478" t="s">
        <v>714</v>
      </c>
      <c r="G716" s="479">
        <v>70620.339300000007</v>
      </c>
      <c r="H716" s="479">
        <v>123585.5937</v>
      </c>
      <c r="I716" s="479">
        <v>96324.615300000005</v>
      </c>
      <c r="J716" s="479">
        <v>168568.07680000001</v>
      </c>
      <c r="K716" s="479">
        <v>121943.7245</v>
      </c>
      <c r="L716" s="479">
        <v>213401.5178</v>
      </c>
      <c r="M716" s="479">
        <v>160665.34460000001</v>
      </c>
      <c r="N716" s="479">
        <v>281164.3529</v>
      </c>
      <c r="O716" s="479">
        <v>199025.7856</v>
      </c>
      <c r="P716" s="479">
        <v>348295.12479999999</v>
      </c>
      <c r="Q716" s="479">
        <v>224198.103</v>
      </c>
      <c r="R716" s="479">
        <v>392346.6801</v>
      </c>
      <c r="S716" s="479">
        <v>249049.37220000001</v>
      </c>
      <c r="T716" s="479">
        <v>435836.40149999998</v>
      </c>
    </row>
    <row r="717" spans="1:20">
      <c r="A717" s="478">
        <v>4</v>
      </c>
      <c r="B717" s="478" t="s">
        <v>1007</v>
      </c>
      <c r="C717" s="478"/>
      <c r="D717" s="478" t="s">
        <v>595</v>
      </c>
      <c r="E717" s="478" t="s">
        <v>649</v>
      </c>
      <c r="F717" s="478" t="s">
        <v>521</v>
      </c>
      <c r="G717" s="479">
        <v>77608.387700000007</v>
      </c>
      <c r="H717" s="479">
        <v>124173.4221</v>
      </c>
      <c r="I717" s="479">
        <v>108651.7427</v>
      </c>
      <c r="J717" s="479">
        <v>173842.79089999999</v>
      </c>
      <c r="K717" s="479">
        <v>139695.09770000001</v>
      </c>
      <c r="L717" s="479">
        <v>223512.15979999999</v>
      </c>
      <c r="M717" s="479">
        <v>186260.13029999999</v>
      </c>
      <c r="N717" s="479">
        <v>298016.21299999999</v>
      </c>
      <c r="O717" s="479">
        <v>232825.1629</v>
      </c>
      <c r="P717" s="479">
        <v>372520.26620000001</v>
      </c>
      <c r="Q717" s="479">
        <v>263868.51799999998</v>
      </c>
      <c r="R717" s="479">
        <v>422189.63500000001</v>
      </c>
      <c r="S717" s="479">
        <v>294911.87300000002</v>
      </c>
      <c r="T717" s="479">
        <v>471859.00380000001</v>
      </c>
    </row>
    <row r="718" spans="1:20">
      <c r="A718" s="478">
        <v>4</v>
      </c>
      <c r="B718" s="478" t="s">
        <v>1007</v>
      </c>
      <c r="C718" s="478"/>
      <c r="D718" s="478" t="s">
        <v>595</v>
      </c>
      <c r="E718" s="478" t="s">
        <v>698</v>
      </c>
      <c r="F718" s="478" t="s">
        <v>617</v>
      </c>
      <c r="G718" s="479">
        <v>92006.395399999994</v>
      </c>
      <c r="H718" s="479">
        <v>161011.19209999999</v>
      </c>
      <c r="I718" s="479">
        <v>118952.2332</v>
      </c>
      <c r="J718" s="479">
        <v>208166.4081</v>
      </c>
      <c r="K718" s="479">
        <v>142264.20740000001</v>
      </c>
      <c r="L718" s="479">
        <v>248962.36300000001</v>
      </c>
      <c r="M718" s="479">
        <v>169528.9829</v>
      </c>
      <c r="N718" s="479">
        <v>296675.71999999997</v>
      </c>
      <c r="O718" s="479">
        <v>199673.57579999999</v>
      </c>
      <c r="P718" s="479">
        <v>349428.75770000002</v>
      </c>
      <c r="Q718" s="479">
        <v>218843.45860000001</v>
      </c>
      <c r="R718" s="479">
        <v>382976.05249999999</v>
      </c>
      <c r="S718" s="479">
        <v>236814.7102</v>
      </c>
      <c r="T718" s="479">
        <v>414425.74280000001</v>
      </c>
    </row>
    <row r="719" spans="1:20">
      <c r="A719" s="478">
        <v>4</v>
      </c>
      <c r="B719" s="478" t="s">
        <v>1007</v>
      </c>
      <c r="C719" s="478"/>
      <c r="D719" s="478" t="s">
        <v>595</v>
      </c>
      <c r="E719" s="478" t="s">
        <v>698</v>
      </c>
      <c r="F719" s="478" t="s">
        <v>667</v>
      </c>
      <c r="G719" s="479">
        <v>79523.743000000002</v>
      </c>
      <c r="H719" s="479">
        <v>139166.5503</v>
      </c>
      <c r="I719" s="479">
        <v>103732.7738</v>
      </c>
      <c r="J719" s="479">
        <v>181532.3542</v>
      </c>
      <c r="K719" s="479">
        <v>125597.2292</v>
      </c>
      <c r="L719" s="479">
        <v>219795.15109999999</v>
      </c>
      <c r="M719" s="479">
        <v>153110.8463</v>
      </c>
      <c r="N719" s="479">
        <v>267943.98090000002</v>
      </c>
      <c r="O719" s="479">
        <v>181331.6502</v>
      </c>
      <c r="P719" s="479">
        <v>317330.38780000003</v>
      </c>
      <c r="Q719" s="479">
        <v>199603.99</v>
      </c>
      <c r="R719" s="479">
        <v>349306.98259999999</v>
      </c>
      <c r="S719" s="479">
        <v>216532.31589999999</v>
      </c>
      <c r="T719" s="479">
        <v>378931.5527</v>
      </c>
    </row>
    <row r="720" spans="1:20">
      <c r="A720" s="478">
        <v>4</v>
      </c>
      <c r="B720" s="478" t="s">
        <v>1007</v>
      </c>
      <c r="C720" s="478"/>
      <c r="D720" s="478" t="s">
        <v>595</v>
      </c>
      <c r="E720" s="478" t="s">
        <v>698</v>
      </c>
      <c r="F720" s="478" t="s">
        <v>714</v>
      </c>
      <c r="G720" s="479">
        <v>71385.344599999997</v>
      </c>
      <c r="H720" s="479">
        <v>124924.35309999999</v>
      </c>
      <c r="I720" s="479">
        <v>97367.668399999995</v>
      </c>
      <c r="J720" s="479">
        <v>170393.41959999999</v>
      </c>
      <c r="K720" s="479">
        <v>123263.8893</v>
      </c>
      <c r="L720" s="479">
        <v>215711.8063</v>
      </c>
      <c r="M720" s="479">
        <v>162404.39629999999</v>
      </c>
      <c r="N720" s="479">
        <v>284207.6936</v>
      </c>
      <c r="O720" s="479">
        <v>201179.75539999999</v>
      </c>
      <c r="P720" s="479">
        <v>352064.57199999999</v>
      </c>
      <c r="Q720" s="479">
        <v>226624.27480000001</v>
      </c>
      <c r="R720" s="479">
        <v>396592.48070000001</v>
      </c>
      <c r="S720" s="479">
        <v>251744.21799999999</v>
      </c>
      <c r="T720" s="479">
        <v>440552.38150000002</v>
      </c>
    </row>
    <row r="721" spans="1:20">
      <c r="A721" s="478">
        <v>4</v>
      </c>
      <c r="B721" s="478" t="s">
        <v>1007</v>
      </c>
      <c r="C721" s="478"/>
      <c r="D721" s="478" t="s">
        <v>595</v>
      </c>
      <c r="E721" s="478" t="s">
        <v>698</v>
      </c>
      <c r="F721" s="478" t="s">
        <v>521</v>
      </c>
      <c r="G721" s="479">
        <v>78451.643200000006</v>
      </c>
      <c r="H721" s="479">
        <v>125522.6309</v>
      </c>
      <c r="I721" s="479">
        <v>109832.30039999999</v>
      </c>
      <c r="J721" s="479">
        <v>175731.6833</v>
      </c>
      <c r="K721" s="479">
        <v>141212.9577</v>
      </c>
      <c r="L721" s="479">
        <v>225940.73560000001</v>
      </c>
      <c r="M721" s="479">
        <v>188283.94349999999</v>
      </c>
      <c r="N721" s="479">
        <v>301254.31420000002</v>
      </c>
      <c r="O721" s="479">
        <v>235354.92939999999</v>
      </c>
      <c r="P721" s="479">
        <v>376567.89260000002</v>
      </c>
      <c r="Q721" s="479">
        <v>266735.58669999999</v>
      </c>
      <c r="R721" s="479">
        <v>426776.94500000001</v>
      </c>
      <c r="S721" s="479">
        <v>298116.2439</v>
      </c>
      <c r="T721" s="479">
        <v>476985.99739999999</v>
      </c>
    </row>
    <row r="722" spans="1:20">
      <c r="A722" s="478">
        <v>4</v>
      </c>
      <c r="B722" s="478" t="s">
        <v>1007</v>
      </c>
      <c r="C722" s="478"/>
      <c r="D722" s="478" t="s">
        <v>595</v>
      </c>
      <c r="E722" s="478" t="s">
        <v>744</v>
      </c>
      <c r="F722" s="478" t="s">
        <v>617</v>
      </c>
      <c r="G722" s="479">
        <v>93452.359599999996</v>
      </c>
      <c r="H722" s="479">
        <v>163541.62940000001</v>
      </c>
      <c r="I722" s="479">
        <v>120866.99460000001</v>
      </c>
      <c r="J722" s="479">
        <v>211517.24059999999</v>
      </c>
      <c r="K722" s="479">
        <v>144585.14420000001</v>
      </c>
      <c r="L722" s="479">
        <v>253024.00219999999</v>
      </c>
      <c r="M722" s="479">
        <v>172341.67819999999</v>
      </c>
      <c r="N722" s="479">
        <v>301597.93689999997</v>
      </c>
      <c r="O722" s="479">
        <v>203030.68530000001</v>
      </c>
      <c r="P722" s="479">
        <v>355303.69919999997</v>
      </c>
      <c r="Q722" s="479">
        <v>222546.47330000001</v>
      </c>
      <c r="R722" s="479">
        <v>389456.32829999999</v>
      </c>
      <c r="S722" s="479">
        <v>240859.80840000001</v>
      </c>
      <c r="T722" s="479">
        <v>421504.66450000001</v>
      </c>
    </row>
    <row r="723" spans="1:20">
      <c r="A723" s="478">
        <v>4</v>
      </c>
      <c r="B723" s="478" t="s">
        <v>1007</v>
      </c>
      <c r="C723" s="478"/>
      <c r="D723" s="478" t="s">
        <v>595</v>
      </c>
      <c r="E723" s="478" t="s">
        <v>744</v>
      </c>
      <c r="F723" s="478" t="s">
        <v>667</v>
      </c>
      <c r="G723" s="479">
        <v>80562.664600000004</v>
      </c>
      <c r="H723" s="479">
        <v>140984.6629</v>
      </c>
      <c r="I723" s="479">
        <v>105151.249</v>
      </c>
      <c r="J723" s="479">
        <v>184014.68580000001</v>
      </c>
      <c r="K723" s="479">
        <v>127374.6781</v>
      </c>
      <c r="L723" s="479">
        <v>222905.68659999999</v>
      </c>
      <c r="M723" s="479">
        <v>155388.16810000001</v>
      </c>
      <c r="N723" s="479">
        <v>271929.2941</v>
      </c>
      <c r="O723" s="479">
        <v>184090.6539</v>
      </c>
      <c r="P723" s="479">
        <v>322158.64429999999</v>
      </c>
      <c r="Q723" s="479">
        <v>202679.63140000001</v>
      </c>
      <c r="R723" s="479">
        <v>354689.35499999998</v>
      </c>
      <c r="S723" s="479">
        <v>219916.03219999999</v>
      </c>
      <c r="T723" s="479">
        <v>384853.0563</v>
      </c>
    </row>
    <row r="724" spans="1:20">
      <c r="A724" s="478">
        <v>4</v>
      </c>
      <c r="B724" s="478" t="s">
        <v>1007</v>
      </c>
      <c r="C724" s="478"/>
      <c r="D724" s="478" t="s">
        <v>595</v>
      </c>
      <c r="E724" s="478" t="s">
        <v>744</v>
      </c>
      <c r="F724" s="478" t="s">
        <v>714</v>
      </c>
      <c r="G724" s="479">
        <v>72173.190400000007</v>
      </c>
      <c r="H724" s="479">
        <v>126303.08319999999</v>
      </c>
      <c r="I724" s="479">
        <v>98386.789000000004</v>
      </c>
      <c r="J724" s="479">
        <v>172176.88080000001</v>
      </c>
      <c r="K724" s="479">
        <v>124511.47719999999</v>
      </c>
      <c r="L724" s="479">
        <v>217895.08499999999</v>
      </c>
      <c r="M724" s="479">
        <v>164004.34280000001</v>
      </c>
      <c r="N724" s="479">
        <v>287007.59999999998</v>
      </c>
      <c r="O724" s="479">
        <v>203120.15349999999</v>
      </c>
      <c r="P724" s="479">
        <v>355460.26880000002</v>
      </c>
      <c r="Q724" s="479">
        <v>228778.41070000001</v>
      </c>
      <c r="R724" s="479">
        <v>400362.21879999997</v>
      </c>
      <c r="S724" s="479">
        <v>254101.50779999999</v>
      </c>
      <c r="T724" s="479">
        <v>444677.63870000001</v>
      </c>
    </row>
    <row r="725" spans="1:20">
      <c r="A725" s="478">
        <v>4</v>
      </c>
      <c r="B725" s="478" t="s">
        <v>1007</v>
      </c>
      <c r="C725" s="478"/>
      <c r="D725" s="478" t="s">
        <v>595</v>
      </c>
      <c r="E725" s="478" t="s">
        <v>744</v>
      </c>
      <c r="F725" s="478" t="s">
        <v>521</v>
      </c>
      <c r="G725" s="479">
        <v>79673.3171</v>
      </c>
      <c r="H725" s="479">
        <v>127477.30929999999</v>
      </c>
      <c r="I725" s="479">
        <v>111542.6439</v>
      </c>
      <c r="J725" s="479">
        <v>178468.23300000001</v>
      </c>
      <c r="K725" s="479">
        <v>143411.97080000001</v>
      </c>
      <c r="L725" s="479">
        <v>229459.15669999999</v>
      </c>
      <c r="M725" s="479">
        <v>191215.96109999999</v>
      </c>
      <c r="N725" s="479">
        <v>305945.54229999997</v>
      </c>
      <c r="O725" s="479">
        <v>239019.95129999999</v>
      </c>
      <c r="P725" s="479">
        <v>382431.9277</v>
      </c>
      <c r="Q725" s="479">
        <v>270889.2781</v>
      </c>
      <c r="R725" s="479">
        <v>433422.85149999999</v>
      </c>
      <c r="S725" s="479">
        <v>302758.60499999998</v>
      </c>
      <c r="T725" s="479">
        <v>484413.77519999997</v>
      </c>
    </row>
    <row r="726" spans="1:20">
      <c r="A726" s="478">
        <v>4</v>
      </c>
      <c r="B726" s="478" t="s">
        <v>1007</v>
      </c>
      <c r="C726" s="478"/>
      <c r="D726" s="478" t="s">
        <v>595</v>
      </c>
      <c r="E726" s="478" t="s">
        <v>622</v>
      </c>
      <c r="F726" s="478" t="s">
        <v>617</v>
      </c>
      <c r="G726" s="479">
        <v>91499.337899999999</v>
      </c>
      <c r="H726" s="479">
        <v>160123.8414</v>
      </c>
      <c r="I726" s="479">
        <v>118311.45909999999</v>
      </c>
      <c r="J726" s="479">
        <v>207045.0534</v>
      </c>
      <c r="K726" s="479">
        <v>141507.9449</v>
      </c>
      <c r="L726" s="479">
        <v>247638.90349999999</v>
      </c>
      <c r="M726" s="479">
        <v>168643.1017</v>
      </c>
      <c r="N726" s="479">
        <v>295125.42800000001</v>
      </c>
      <c r="O726" s="479">
        <v>198644.61809999999</v>
      </c>
      <c r="P726" s="479">
        <v>347628.08169999998</v>
      </c>
      <c r="Q726" s="479">
        <v>217723.41459999999</v>
      </c>
      <c r="R726" s="479">
        <v>381015.97560000001</v>
      </c>
      <c r="S726" s="479">
        <v>235615.0846</v>
      </c>
      <c r="T726" s="479">
        <v>412326.39809999999</v>
      </c>
    </row>
    <row r="727" spans="1:20">
      <c r="A727" s="478">
        <v>4</v>
      </c>
      <c r="B727" s="478" t="s">
        <v>1007</v>
      </c>
      <c r="C727" s="478"/>
      <c r="D727" s="478" t="s">
        <v>595</v>
      </c>
      <c r="E727" s="478" t="s">
        <v>622</v>
      </c>
      <c r="F727" s="478" t="s">
        <v>667</v>
      </c>
      <c r="G727" s="479">
        <v>79016.685500000007</v>
      </c>
      <c r="H727" s="479">
        <v>138279.19959999999</v>
      </c>
      <c r="I727" s="479">
        <v>103091.9997</v>
      </c>
      <c r="J727" s="479">
        <v>180410.99950000001</v>
      </c>
      <c r="K727" s="479">
        <v>124840.9667</v>
      </c>
      <c r="L727" s="479">
        <v>218471.69159999999</v>
      </c>
      <c r="M727" s="479">
        <v>152224.9651</v>
      </c>
      <c r="N727" s="479">
        <v>266393.68890000001</v>
      </c>
      <c r="O727" s="479">
        <v>180302.6925</v>
      </c>
      <c r="P727" s="479">
        <v>315529.71179999999</v>
      </c>
      <c r="Q727" s="479">
        <v>198483.9461</v>
      </c>
      <c r="R727" s="479">
        <v>347346.9057</v>
      </c>
      <c r="S727" s="479">
        <v>215332.69029999999</v>
      </c>
      <c r="T727" s="479">
        <v>376832.20799999998</v>
      </c>
    </row>
    <row r="728" spans="1:20">
      <c r="A728" s="478">
        <v>4</v>
      </c>
      <c r="B728" s="478" t="s">
        <v>1007</v>
      </c>
      <c r="C728" s="478"/>
      <c r="D728" s="478" t="s">
        <v>595</v>
      </c>
      <c r="E728" s="478" t="s">
        <v>622</v>
      </c>
      <c r="F728" s="478" t="s">
        <v>714</v>
      </c>
      <c r="G728" s="479">
        <v>70882.954500000007</v>
      </c>
      <c r="H728" s="479">
        <v>124045.1704</v>
      </c>
      <c r="I728" s="479">
        <v>96664.322199999995</v>
      </c>
      <c r="J728" s="479">
        <v>169162.56390000001</v>
      </c>
      <c r="K728" s="479">
        <v>122359.5871</v>
      </c>
      <c r="L728" s="479">
        <v>214129.27729999999</v>
      </c>
      <c r="M728" s="479">
        <v>161198.66010000001</v>
      </c>
      <c r="N728" s="479">
        <v>282097.65509999997</v>
      </c>
      <c r="O728" s="479">
        <v>199672.58499999999</v>
      </c>
      <c r="P728" s="479">
        <v>349427.02370000002</v>
      </c>
      <c r="Q728" s="479">
        <v>224916.1483</v>
      </c>
      <c r="R728" s="479">
        <v>393603.25949999999</v>
      </c>
      <c r="S728" s="479">
        <v>249835.1355</v>
      </c>
      <c r="T728" s="479">
        <v>437211.48719999997</v>
      </c>
    </row>
    <row r="729" spans="1:20">
      <c r="A729" s="478">
        <v>4</v>
      </c>
      <c r="B729" s="478" t="s">
        <v>1007</v>
      </c>
      <c r="C729" s="478"/>
      <c r="D729" s="478" t="s">
        <v>595</v>
      </c>
      <c r="E729" s="478" t="s">
        <v>622</v>
      </c>
      <c r="F729" s="478" t="s">
        <v>521</v>
      </c>
      <c r="G729" s="479">
        <v>78015.612299999993</v>
      </c>
      <c r="H729" s="479">
        <v>124824.98149999999</v>
      </c>
      <c r="I729" s="479">
        <v>109221.8572</v>
      </c>
      <c r="J729" s="479">
        <v>174754.97409999999</v>
      </c>
      <c r="K729" s="479">
        <v>140428.10209999999</v>
      </c>
      <c r="L729" s="479">
        <v>224684.96679999999</v>
      </c>
      <c r="M729" s="479">
        <v>187237.46950000001</v>
      </c>
      <c r="N729" s="479">
        <v>299579.95569999999</v>
      </c>
      <c r="O729" s="479">
        <v>234046.83689999999</v>
      </c>
      <c r="P729" s="479">
        <v>374474.94459999999</v>
      </c>
      <c r="Q729" s="479">
        <v>265253.08179999999</v>
      </c>
      <c r="R729" s="479">
        <v>424404.93719999999</v>
      </c>
      <c r="S729" s="479">
        <v>296459.32669999998</v>
      </c>
      <c r="T729" s="479">
        <v>474334.92979999998</v>
      </c>
    </row>
    <row r="730" spans="1:20">
      <c r="A730" s="478">
        <v>4</v>
      </c>
      <c r="B730" s="478" t="s">
        <v>1007</v>
      </c>
      <c r="C730" s="478"/>
      <c r="D730" s="478" t="s">
        <v>595</v>
      </c>
      <c r="E730" s="478" t="s">
        <v>827</v>
      </c>
      <c r="F730" s="478" t="s">
        <v>617</v>
      </c>
      <c r="G730" s="479">
        <v>92995.441000000006</v>
      </c>
      <c r="H730" s="479">
        <v>162742.02179999999</v>
      </c>
      <c r="I730" s="479">
        <v>120231.26119999999</v>
      </c>
      <c r="J730" s="479">
        <v>210404.70699999999</v>
      </c>
      <c r="K730" s="479">
        <v>143794.11550000001</v>
      </c>
      <c r="L730" s="479">
        <v>251639.70209999999</v>
      </c>
      <c r="M730" s="479">
        <v>171352.42910000001</v>
      </c>
      <c r="N730" s="479">
        <v>299866.75099999999</v>
      </c>
      <c r="O730" s="479">
        <v>201821.57019999999</v>
      </c>
      <c r="P730" s="479">
        <v>353187.7476</v>
      </c>
      <c r="Q730" s="479">
        <v>221197.84080000001</v>
      </c>
      <c r="R730" s="479">
        <v>387096.22129999998</v>
      </c>
      <c r="S730" s="479">
        <v>239362.70189999999</v>
      </c>
      <c r="T730" s="479">
        <v>418884.72820000001</v>
      </c>
    </row>
    <row r="731" spans="1:20">
      <c r="A731" s="478">
        <v>4</v>
      </c>
      <c r="B731" s="478" t="s">
        <v>1007</v>
      </c>
      <c r="C731" s="478"/>
      <c r="D731" s="478" t="s">
        <v>595</v>
      </c>
      <c r="E731" s="478" t="s">
        <v>827</v>
      </c>
      <c r="F731" s="478" t="s">
        <v>667</v>
      </c>
      <c r="G731" s="479">
        <v>80377.107699999993</v>
      </c>
      <c r="H731" s="479">
        <v>140659.93840000001</v>
      </c>
      <c r="I731" s="479">
        <v>104846.37300000001</v>
      </c>
      <c r="J731" s="479">
        <v>183481.15280000001</v>
      </c>
      <c r="K731" s="479">
        <v>126945.97470000001</v>
      </c>
      <c r="L731" s="479">
        <v>222155.45559999999</v>
      </c>
      <c r="M731" s="479">
        <v>154755.83470000001</v>
      </c>
      <c r="N731" s="479">
        <v>270822.7107</v>
      </c>
      <c r="O731" s="479">
        <v>183280.27590000001</v>
      </c>
      <c r="P731" s="479">
        <v>320740.4828</v>
      </c>
      <c r="Q731" s="479">
        <v>201749.24780000001</v>
      </c>
      <c r="R731" s="479">
        <v>353061.18359999999</v>
      </c>
      <c r="S731" s="479">
        <v>218859.8469</v>
      </c>
      <c r="T731" s="479">
        <v>383004.73200000002</v>
      </c>
    </row>
    <row r="732" spans="1:20">
      <c r="A732" s="478">
        <v>4</v>
      </c>
      <c r="B732" s="478" t="s">
        <v>1007</v>
      </c>
      <c r="C732" s="478"/>
      <c r="D732" s="478" t="s">
        <v>595</v>
      </c>
      <c r="E732" s="478" t="s">
        <v>827</v>
      </c>
      <c r="F732" s="478" t="s">
        <v>714</v>
      </c>
      <c r="G732" s="479">
        <v>72150.350000000006</v>
      </c>
      <c r="H732" s="479">
        <v>126263.11259999999</v>
      </c>
      <c r="I732" s="479">
        <v>98410.721399999995</v>
      </c>
      <c r="J732" s="479">
        <v>172218.76259999999</v>
      </c>
      <c r="K732" s="479">
        <v>124584.0542</v>
      </c>
      <c r="L732" s="479">
        <v>218022.09479999999</v>
      </c>
      <c r="M732" s="479">
        <v>164143.44820000001</v>
      </c>
      <c r="N732" s="479">
        <v>287251.0343</v>
      </c>
      <c r="O732" s="479">
        <v>203333.72519999999</v>
      </c>
      <c r="P732" s="479">
        <v>355834.01909999998</v>
      </c>
      <c r="Q732" s="479">
        <v>229050.44649999999</v>
      </c>
      <c r="R732" s="479">
        <v>400838.28139999998</v>
      </c>
      <c r="S732" s="479">
        <v>254439.06390000001</v>
      </c>
      <c r="T732" s="479">
        <v>445268.3616</v>
      </c>
    </row>
    <row r="733" spans="1:20">
      <c r="A733" s="478">
        <v>4</v>
      </c>
      <c r="B733" s="478" t="s">
        <v>1007</v>
      </c>
      <c r="C733" s="478"/>
      <c r="D733" s="478" t="s">
        <v>595</v>
      </c>
      <c r="E733" s="478" t="s">
        <v>827</v>
      </c>
      <c r="F733" s="478" t="s">
        <v>521</v>
      </c>
      <c r="G733" s="479">
        <v>79294.898700000005</v>
      </c>
      <c r="H733" s="479">
        <v>126871.8397</v>
      </c>
      <c r="I733" s="479">
        <v>111012.8581</v>
      </c>
      <c r="J733" s="479">
        <v>177620.57560000001</v>
      </c>
      <c r="K733" s="479">
        <v>142730.81760000001</v>
      </c>
      <c r="L733" s="479">
        <v>228369.31159999999</v>
      </c>
      <c r="M733" s="479">
        <v>190307.7568</v>
      </c>
      <c r="N733" s="479">
        <v>304492.4154</v>
      </c>
      <c r="O733" s="479">
        <v>237884.69589999999</v>
      </c>
      <c r="P733" s="479">
        <v>380615.51909999998</v>
      </c>
      <c r="Q733" s="479">
        <v>269602.65539999999</v>
      </c>
      <c r="R733" s="479">
        <v>431364.2549</v>
      </c>
      <c r="S733" s="479">
        <v>301320.61489999999</v>
      </c>
      <c r="T733" s="479">
        <v>482112.99089999998</v>
      </c>
    </row>
    <row r="734" spans="1:20">
      <c r="A734" s="478">
        <v>4</v>
      </c>
      <c r="B734" s="478" t="s">
        <v>1007</v>
      </c>
      <c r="C734" s="478"/>
      <c r="D734" s="478" t="s">
        <v>595</v>
      </c>
      <c r="E734" s="478" t="s">
        <v>863</v>
      </c>
      <c r="F734" s="478" t="s">
        <v>617</v>
      </c>
      <c r="G734" s="479">
        <v>91042.416500000007</v>
      </c>
      <c r="H734" s="479">
        <v>159324.22889999999</v>
      </c>
      <c r="I734" s="479">
        <v>117675.7218</v>
      </c>
      <c r="J734" s="479">
        <v>205932.51319999999</v>
      </c>
      <c r="K734" s="479">
        <v>140716.91159999999</v>
      </c>
      <c r="L734" s="479">
        <v>246254.59539999999</v>
      </c>
      <c r="M734" s="479">
        <v>167653.84700000001</v>
      </c>
      <c r="N734" s="479">
        <v>293394.23229999997</v>
      </c>
      <c r="O734" s="479">
        <v>197435.4963</v>
      </c>
      <c r="P734" s="479">
        <v>345512.11849999998</v>
      </c>
      <c r="Q734" s="479">
        <v>216374.77470000001</v>
      </c>
      <c r="R734" s="479">
        <v>378655.85570000001</v>
      </c>
      <c r="S734" s="479">
        <v>234117.97010000001</v>
      </c>
      <c r="T734" s="479">
        <v>409706.44760000001</v>
      </c>
    </row>
    <row r="735" spans="1:20">
      <c r="A735" s="478">
        <v>4</v>
      </c>
      <c r="B735" s="478" t="s">
        <v>1007</v>
      </c>
      <c r="C735" s="478"/>
      <c r="D735" s="478" t="s">
        <v>595</v>
      </c>
      <c r="E735" s="478" t="s">
        <v>863</v>
      </c>
      <c r="F735" s="478" t="s">
        <v>667</v>
      </c>
      <c r="G735" s="479">
        <v>78831.126600000003</v>
      </c>
      <c r="H735" s="479">
        <v>137954.47150000001</v>
      </c>
      <c r="I735" s="479">
        <v>102787.12089999999</v>
      </c>
      <c r="J735" s="479">
        <v>179877.46160000001</v>
      </c>
      <c r="K735" s="479">
        <v>124412.2598</v>
      </c>
      <c r="L735" s="479">
        <v>217721.4546</v>
      </c>
      <c r="M735" s="479">
        <v>151592.62710000001</v>
      </c>
      <c r="N735" s="479">
        <v>265287.09749999997</v>
      </c>
      <c r="O735" s="479">
        <v>179492.3089</v>
      </c>
      <c r="P735" s="479">
        <v>314111.54060000001</v>
      </c>
      <c r="Q735" s="479">
        <v>197553.5563</v>
      </c>
      <c r="R735" s="479">
        <v>345718.72360000003</v>
      </c>
      <c r="S735" s="479">
        <v>214276.49830000001</v>
      </c>
      <c r="T735" s="479">
        <v>374983.87190000003</v>
      </c>
    </row>
    <row r="736" spans="1:20">
      <c r="A736" s="478">
        <v>4</v>
      </c>
      <c r="B736" s="478" t="s">
        <v>1007</v>
      </c>
      <c r="C736" s="478"/>
      <c r="D736" s="478" t="s">
        <v>595</v>
      </c>
      <c r="E736" s="478" t="s">
        <v>863</v>
      </c>
      <c r="F736" s="478" t="s">
        <v>714</v>
      </c>
      <c r="G736" s="479">
        <v>70860.112599999993</v>
      </c>
      <c r="H736" s="479">
        <v>124005.197</v>
      </c>
      <c r="I736" s="479">
        <v>96688.252600000007</v>
      </c>
      <c r="J736" s="479">
        <v>169204.44200000001</v>
      </c>
      <c r="K736" s="479">
        <v>122432.16160000001</v>
      </c>
      <c r="L736" s="479">
        <v>214256.28279999999</v>
      </c>
      <c r="M736" s="479">
        <v>161337.76209999999</v>
      </c>
      <c r="N736" s="479">
        <v>282341.08380000002</v>
      </c>
      <c r="O736" s="479">
        <v>199886.15280000001</v>
      </c>
      <c r="P736" s="479">
        <v>349800.76730000001</v>
      </c>
      <c r="Q736" s="479">
        <v>225188.17980000001</v>
      </c>
      <c r="R736" s="479">
        <v>394079.31459999998</v>
      </c>
      <c r="S736" s="479">
        <v>250172.6868</v>
      </c>
      <c r="T736" s="479">
        <v>437802.20199999999</v>
      </c>
    </row>
    <row r="737" spans="1:20">
      <c r="A737" s="478">
        <v>4</v>
      </c>
      <c r="B737" s="478" t="s">
        <v>1007</v>
      </c>
      <c r="C737" s="478"/>
      <c r="D737" s="478" t="s">
        <v>595</v>
      </c>
      <c r="E737" s="478" t="s">
        <v>863</v>
      </c>
      <c r="F737" s="478" t="s">
        <v>521</v>
      </c>
      <c r="G737" s="479">
        <v>77637.191399999996</v>
      </c>
      <c r="H737" s="479">
        <v>124219.50810000001</v>
      </c>
      <c r="I737" s="479">
        <v>108692.06789999999</v>
      </c>
      <c r="J737" s="479">
        <v>173907.3113</v>
      </c>
      <c r="K737" s="479">
        <v>139746.94450000001</v>
      </c>
      <c r="L737" s="479">
        <v>223595.1146</v>
      </c>
      <c r="M737" s="479">
        <v>186329.25940000001</v>
      </c>
      <c r="N737" s="479">
        <v>298126.81949999998</v>
      </c>
      <c r="O737" s="479">
        <v>232911.57430000001</v>
      </c>
      <c r="P737" s="479">
        <v>372658.52429999999</v>
      </c>
      <c r="Q737" s="479">
        <v>263966.45079999999</v>
      </c>
      <c r="R737" s="479">
        <v>422346.32750000001</v>
      </c>
      <c r="S737" s="479">
        <v>295021.3273</v>
      </c>
      <c r="T737" s="479">
        <v>472034.13079999998</v>
      </c>
    </row>
    <row r="738" spans="1:20">
      <c r="A738" s="478">
        <v>4</v>
      </c>
      <c r="B738" s="478" t="s">
        <v>1007</v>
      </c>
      <c r="C738" s="478"/>
      <c r="D738" s="478" t="s">
        <v>595</v>
      </c>
      <c r="E738" s="478" t="s">
        <v>893</v>
      </c>
      <c r="F738" s="478" t="s">
        <v>617</v>
      </c>
      <c r="G738" s="479">
        <v>89064.325299999997</v>
      </c>
      <c r="H738" s="479">
        <v>155862.56940000001</v>
      </c>
      <c r="I738" s="479">
        <v>115117.66590000001</v>
      </c>
      <c r="J738" s="479">
        <v>201455.9154</v>
      </c>
      <c r="K738" s="479">
        <v>137657.09539999999</v>
      </c>
      <c r="L738" s="479">
        <v>240899.91699999999</v>
      </c>
      <c r="M738" s="479">
        <v>164006.95439999999</v>
      </c>
      <c r="N738" s="479">
        <v>287012.1703</v>
      </c>
      <c r="O738" s="479">
        <v>193139.5079</v>
      </c>
      <c r="P738" s="479">
        <v>337994.13870000001</v>
      </c>
      <c r="Q738" s="479">
        <v>211666.0104</v>
      </c>
      <c r="R738" s="479">
        <v>370415.51809999999</v>
      </c>
      <c r="S738" s="479">
        <v>229021.98680000001</v>
      </c>
      <c r="T738" s="479">
        <v>400788.47690000001</v>
      </c>
    </row>
    <row r="739" spans="1:20">
      <c r="A739" s="478">
        <v>4</v>
      </c>
      <c r="B739" s="478" t="s">
        <v>1007</v>
      </c>
      <c r="C739" s="478"/>
      <c r="D739" s="478" t="s">
        <v>595</v>
      </c>
      <c r="E739" s="478" t="s">
        <v>893</v>
      </c>
      <c r="F739" s="478" t="s">
        <v>667</v>
      </c>
      <c r="G739" s="479">
        <v>77124.397200000007</v>
      </c>
      <c r="H739" s="479">
        <v>134967.69510000001</v>
      </c>
      <c r="I739" s="479">
        <v>100559.92260000001</v>
      </c>
      <c r="J739" s="479">
        <v>175979.86439999999</v>
      </c>
      <c r="K739" s="479">
        <v>121714.76880000001</v>
      </c>
      <c r="L739" s="479">
        <v>213000.84539999999</v>
      </c>
      <c r="M739" s="479">
        <v>148302.65030000001</v>
      </c>
      <c r="N739" s="479">
        <v>259529.6379</v>
      </c>
      <c r="O739" s="479">
        <v>175595.0577</v>
      </c>
      <c r="P739" s="479">
        <v>307291.35080000001</v>
      </c>
      <c r="Q739" s="479">
        <v>193263.04089999999</v>
      </c>
      <c r="R739" s="479">
        <v>338210.32150000002</v>
      </c>
      <c r="S739" s="479">
        <v>209621.43609999999</v>
      </c>
      <c r="T739" s="479">
        <v>366837.51329999999</v>
      </c>
    </row>
    <row r="740" spans="1:20">
      <c r="A740" s="478">
        <v>4</v>
      </c>
      <c r="B740" s="478" t="s">
        <v>1007</v>
      </c>
      <c r="C740" s="478"/>
      <c r="D740" s="478" t="s">
        <v>595</v>
      </c>
      <c r="E740" s="478" t="s">
        <v>893</v>
      </c>
      <c r="F740" s="478" t="s">
        <v>714</v>
      </c>
      <c r="G740" s="479">
        <v>69330.101800000004</v>
      </c>
      <c r="H740" s="479">
        <v>121327.6781</v>
      </c>
      <c r="I740" s="479">
        <v>94602.146500000003</v>
      </c>
      <c r="J740" s="479">
        <v>165553.75630000001</v>
      </c>
      <c r="K740" s="479">
        <v>119791.8319</v>
      </c>
      <c r="L740" s="479">
        <v>209635.7058</v>
      </c>
      <c r="M740" s="479">
        <v>157859.65849999999</v>
      </c>
      <c r="N740" s="479">
        <v>276254.40240000002</v>
      </c>
      <c r="O740" s="479">
        <v>195578.21309999999</v>
      </c>
      <c r="P740" s="479">
        <v>342261.87300000002</v>
      </c>
      <c r="Q740" s="479">
        <v>220335.83619999999</v>
      </c>
      <c r="R740" s="479">
        <v>385587.7133</v>
      </c>
      <c r="S740" s="479">
        <v>244782.99530000001</v>
      </c>
      <c r="T740" s="479">
        <v>428370.24170000001</v>
      </c>
    </row>
    <row r="741" spans="1:20">
      <c r="A741" s="478">
        <v>4</v>
      </c>
      <c r="B741" s="478" t="s">
        <v>1007</v>
      </c>
      <c r="C741" s="478"/>
      <c r="D741" s="478" t="s">
        <v>595</v>
      </c>
      <c r="E741" s="478" t="s">
        <v>893</v>
      </c>
      <c r="F741" s="478" t="s">
        <v>521</v>
      </c>
      <c r="G741" s="479">
        <v>75950.680399999997</v>
      </c>
      <c r="H741" s="479">
        <v>121521.09050000001</v>
      </c>
      <c r="I741" s="479">
        <v>106330.9526</v>
      </c>
      <c r="J741" s="479">
        <v>170129.52669999999</v>
      </c>
      <c r="K741" s="479">
        <v>136711.22469999999</v>
      </c>
      <c r="L741" s="479">
        <v>218737.96280000001</v>
      </c>
      <c r="M741" s="479">
        <v>182281.6329</v>
      </c>
      <c r="N741" s="479">
        <v>291650.61719999998</v>
      </c>
      <c r="O741" s="479">
        <v>227852.04120000001</v>
      </c>
      <c r="P741" s="479">
        <v>364563.27130000002</v>
      </c>
      <c r="Q741" s="479">
        <v>258232.31340000001</v>
      </c>
      <c r="R741" s="479">
        <v>413171.70750000002</v>
      </c>
      <c r="S741" s="479">
        <v>288612.58549999999</v>
      </c>
      <c r="T741" s="479">
        <v>461780.14370000002</v>
      </c>
    </row>
    <row r="742" spans="1:20">
      <c r="A742" s="478">
        <v>4</v>
      </c>
      <c r="B742" s="478" t="s">
        <v>1007</v>
      </c>
      <c r="C742" s="478"/>
      <c r="D742" s="478" t="s">
        <v>595</v>
      </c>
      <c r="E742" s="478" t="s">
        <v>917</v>
      </c>
      <c r="F742" s="478" t="s">
        <v>617</v>
      </c>
      <c r="G742" s="479">
        <v>93452.359599999996</v>
      </c>
      <c r="H742" s="479">
        <v>163541.62940000001</v>
      </c>
      <c r="I742" s="479">
        <v>120866.99460000001</v>
      </c>
      <c r="J742" s="479">
        <v>211517.24059999999</v>
      </c>
      <c r="K742" s="479">
        <v>144585.14420000001</v>
      </c>
      <c r="L742" s="479">
        <v>253024.00219999999</v>
      </c>
      <c r="M742" s="479">
        <v>172341.67819999999</v>
      </c>
      <c r="N742" s="479">
        <v>301597.93689999997</v>
      </c>
      <c r="O742" s="479">
        <v>203030.68530000001</v>
      </c>
      <c r="P742" s="479">
        <v>355303.69919999997</v>
      </c>
      <c r="Q742" s="479">
        <v>222546.47330000001</v>
      </c>
      <c r="R742" s="479">
        <v>389456.32829999999</v>
      </c>
      <c r="S742" s="479">
        <v>240859.80840000001</v>
      </c>
      <c r="T742" s="479">
        <v>421504.66450000001</v>
      </c>
    </row>
    <row r="743" spans="1:20">
      <c r="A743" s="478">
        <v>4</v>
      </c>
      <c r="B743" s="478" t="s">
        <v>1007</v>
      </c>
      <c r="C743" s="478"/>
      <c r="D743" s="478" t="s">
        <v>595</v>
      </c>
      <c r="E743" s="478" t="s">
        <v>917</v>
      </c>
      <c r="F743" s="478" t="s">
        <v>667</v>
      </c>
      <c r="G743" s="479">
        <v>80562.664600000004</v>
      </c>
      <c r="H743" s="479">
        <v>140984.6629</v>
      </c>
      <c r="I743" s="479">
        <v>105151.249</v>
      </c>
      <c r="J743" s="479">
        <v>184014.68580000001</v>
      </c>
      <c r="K743" s="479">
        <v>127374.6781</v>
      </c>
      <c r="L743" s="479">
        <v>222905.68659999999</v>
      </c>
      <c r="M743" s="479">
        <v>155388.16810000001</v>
      </c>
      <c r="N743" s="479">
        <v>271929.2941</v>
      </c>
      <c r="O743" s="479">
        <v>184090.6539</v>
      </c>
      <c r="P743" s="479">
        <v>322158.64429999999</v>
      </c>
      <c r="Q743" s="479">
        <v>202679.63140000001</v>
      </c>
      <c r="R743" s="479">
        <v>354689.35499999998</v>
      </c>
      <c r="S743" s="479">
        <v>219916.03219999999</v>
      </c>
      <c r="T743" s="479">
        <v>384853.0563</v>
      </c>
    </row>
    <row r="744" spans="1:20">
      <c r="A744" s="478">
        <v>4</v>
      </c>
      <c r="B744" s="478" t="s">
        <v>1007</v>
      </c>
      <c r="C744" s="478"/>
      <c r="D744" s="478" t="s">
        <v>595</v>
      </c>
      <c r="E744" s="478" t="s">
        <v>917</v>
      </c>
      <c r="F744" s="478" t="s">
        <v>714</v>
      </c>
      <c r="G744" s="479">
        <v>72173.190400000007</v>
      </c>
      <c r="H744" s="479">
        <v>126303.08319999999</v>
      </c>
      <c r="I744" s="479">
        <v>98386.789000000004</v>
      </c>
      <c r="J744" s="479">
        <v>172176.88080000001</v>
      </c>
      <c r="K744" s="479">
        <v>124511.47719999999</v>
      </c>
      <c r="L744" s="479">
        <v>217895.08499999999</v>
      </c>
      <c r="M744" s="479">
        <v>164004.34280000001</v>
      </c>
      <c r="N744" s="479">
        <v>287007.59999999998</v>
      </c>
      <c r="O744" s="479">
        <v>203120.15349999999</v>
      </c>
      <c r="P744" s="479">
        <v>355460.26880000002</v>
      </c>
      <c r="Q744" s="479">
        <v>228778.41070000001</v>
      </c>
      <c r="R744" s="479">
        <v>400362.21879999997</v>
      </c>
      <c r="S744" s="479">
        <v>254101.50779999999</v>
      </c>
      <c r="T744" s="479">
        <v>444677.63870000001</v>
      </c>
    </row>
    <row r="745" spans="1:20">
      <c r="A745" s="478">
        <v>4</v>
      </c>
      <c r="B745" s="478" t="s">
        <v>1007</v>
      </c>
      <c r="C745" s="478"/>
      <c r="D745" s="478" t="s">
        <v>595</v>
      </c>
      <c r="E745" s="478" t="s">
        <v>917</v>
      </c>
      <c r="F745" s="478" t="s">
        <v>521</v>
      </c>
      <c r="G745" s="479">
        <v>79673.3171</v>
      </c>
      <c r="H745" s="479">
        <v>127477.30929999999</v>
      </c>
      <c r="I745" s="479">
        <v>111542.6439</v>
      </c>
      <c r="J745" s="479">
        <v>178468.23300000001</v>
      </c>
      <c r="K745" s="479">
        <v>143411.97080000001</v>
      </c>
      <c r="L745" s="479">
        <v>229459.15669999999</v>
      </c>
      <c r="M745" s="479">
        <v>191215.96109999999</v>
      </c>
      <c r="N745" s="479">
        <v>305945.54229999997</v>
      </c>
      <c r="O745" s="479">
        <v>239019.95129999999</v>
      </c>
      <c r="P745" s="479">
        <v>382431.9277</v>
      </c>
      <c r="Q745" s="479">
        <v>270889.2781</v>
      </c>
      <c r="R745" s="479">
        <v>433422.85149999999</v>
      </c>
      <c r="S745" s="479">
        <v>302758.60499999998</v>
      </c>
      <c r="T745" s="479">
        <v>484413.77519999997</v>
      </c>
    </row>
    <row r="746" spans="1:20">
      <c r="A746" s="478">
        <v>4</v>
      </c>
      <c r="B746" s="478" t="s">
        <v>1007</v>
      </c>
      <c r="C746" s="478"/>
      <c r="D746" s="478" t="s">
        <v>595</v>
      </c>
      <c r="E746" s="478" t="s">
        <v>935</v>
      </c>
      <c r="F746" s="478" t="s">
        <v>617</v>
      </c>
      <c r="G746" s="479">
        <v>89521.244000000006</v>
      </c>
      <c r="H746" s="479">
        <v>156662.17689999999</v>
      </c>
      <c r="I746" s="479">
        <v>115753.39939999999</v>
      </c>
      <c r="J746" s="479">
        <v>202568.44889999999</v>
      </c>
      <c r="K746" s="479">
        <v>138448.12409999999</v>
      </c>
      <c r="L746" s="479">
        <v>242284.21710000001</v>
      </c>
      <c r="M746" s="479">
        <v>164996.20360000001</v>
      </c>
      <c r="N746" s="479">
        <v>288743.35619999998</v>
      </c>
      <c r="O746" s="479">
        <v>194348.62299999999</v>
      </c>
      <c r="P746" s="479">
        <v>340110.09029999998</v>
      </c>
      <c r="Q746" s="479">
        <v>213014.64290000001</v>
      </c>
      <c r="R746" s="479">
        <v>372775.6251</v>
      </c>
      <c r="S746" s="479">
        <v>230519.09330000001</v>
      </c>
      <c r="T746" s="479">
        <v>403408.41320000001</v>
      </c>
    </row>
    <row r="747" spans="1:20">
      <c r="A747" s="478">
        <v>4</v>
      </c>
      <c r="B747" s="478" t="s">
        <v>1007</v>
      </c>
      <c r="C747" s="478"/>
      <c r="D747" s="478" t="s">
        <v>595</v>
      </c>
      <c r="E747" s="478" t="s">
        <v>935</v>
      </c>
      <c r="F747" s="478" t="s">
        <v>667</v>
      </c>
      <c r="G747" s="479">
        <v>77309.954100000003</v>
      </c>
      <c r="H747" s="479">
        <v>135292.41949999999</v>
      </c>
      <c r="I747" s="479">
        <v>100864.7985</v>
      </c>
      <c r="J747" s="479">
        <v>176513.39739999999</v>
      </c>
      <c r="K747" s="479">
        <v>122143.4722</v>
      </c>
      <c r="L747" s="479">
        <v>213751.07629999999</v>
      </c>
      <c r="M747" s="479">
        <v>148934.98370000001</v>
      </c>
      <c r="N747" s="479">
        <v>260636.22140000001</v>
      </c>
      <c r="O747" s="479">
        <v>176405.4356</v>
      </c>
      <c r="P747" s="479">
        <v>308709.5123</v>
      </c>
      <c r="Q747" s="479">
        <v>194193.42449999999</v>
      </c>
      <c r="R747" s="479">
        <v>339838.49300000002</v>
      </c>
      <c r="S747" s="479">
        <v>210677.6214</v>
      </c>
      <c r="T747" s="479">
        <v>368685.83750000002</v>
      </c>
    </row>
    <row r="748" spans="1:20">
      <c r="A748" s="478">
        <v>4</v>
      </c>
      <c r="B748" s="478" t="s">
        <v>1007</v>
      </c>
      <c r="C748" s="478"/>
      <c r="D748" s="478" t="s">
        <v>595</v>
      </c>
      <c r="E748" s="478" t="s">
        <v>935</v>
      </c>
      <c r="F748" s="478" t="s">
        <v>714</v>
      </c>
      <c r="G748" s="479">
        <v>69352.942200000005</v>
      </c>
      <c r="H748" s="479">
        <v>121367.64870000001</v>
      </c>
      <c r="I748" s="479">
        <v>94578.214000000007</v>
      </c>
      <c r="J748" s="479">
        <v>165511.87450000001</v>
      </c>
      <c r="K748" s="479">
        <v>119719.2549</v>
      </c>
      <c r="L748" s="479">
        <v>209508.696</v>
      </c>
      <c r="M748" s="479">
        <v>157720.55309999999</v>
      </c>
      <c r="N748" s="479">
        <v>276010.9681</v>
      </c>
      <c r="O748" s="479">
        <v>195364.6416</v>
      </c>
      <c r="P748" s="479">
        <v>341888.12270000001</v>
      </c>
      <c r="Q748" s="479">
        <v>220063.80040000001</v>
      </c>
      <c r="R748" s="479">
        <v>385111.6507</v>
      </c>
      <c r="S748" s="479">
        <v>244445.43919999999</v>
      </c>
      <c r="T748" s="479">
        <v>427779.51870000002</v>
      </c>
    </row>
    <row r="749" spans="1:20">
      <c r="A749" s="478">
        <v>4</v>
      </c>
      <c r="B749" s="478" t="s">
        <v>1007</v>
      </c>
      <c r="C749" s="478"/>
      <c r="D749" s="478" t="s">
        <v>595</v>
      </c>
      <c r="E749" s="478" t="s">
        <v>935</v>
      </c>
      <c r="F749" s="478" t="s">
        <v>521</v>
      </c>
      <c r="G749" s="479">
        <v>76329.098899999997</v>
      </c>
      <c r="H749" s="479">
        <v>122126.56</v>
      </c>
      <c r="I749" s="479">
        <v>106860.7384</v>
      </c>
      <c r="J749" s="479">
        <v>170977.18400000001</v>
      </c>
      <c r="K749" s="479">
        <v>137392.37789999999</v>
      </c>
      <c r="L749" s="479">
        <v>219827.80799999999</v>
      </c>
      <c r="M749" s="479">
        <v>183189.83730000001</v>
      </c>
      <c r="N749" s="479">
        <v>293103.74400000001</v>
      </c>
      <c r="O749" s="479">
        <v>228987.2966</v>
      </c>
      <c r="P749" s="479">
        <v>366379.68</v>
      </c>
      <c r="Q749" s="479">
        <v>259518.93609999999</v>
      </c>
      <c r="R749" s="479">
        <v>415230.304</v>
      </c>
      <c r="S749" s="479">
        <v>290050.57569999999</v>
      </c>
      <c r="T749" s="479">
        <v>464080.92800000001</v>
      </c>
    </row>
    <row r="750" spans="1:20">
      <c r="A750" s="478">
        <v>4</v>
      </c>
      <c r="B750" s="478" t="s">
        <v>1007</v>
      </c>
      <c r="C750" s="478"/>
      <c r="D750" s="478" t="s">
        <v>595</v>
      </c>
      <c r="E750" s="478" t="s">
        <v>675</v>
      </c>
      <c r="F750" s="478" t="s">
        <v>617</v>
      </c>
      <c r="G750" s="479">
        <v>91474.268500000006</v>
      </c>
      <c r="H750" s="479">
        <v>160079.96979999999</v>
      </c>
      <c r="I750" s="479">
        <v>118308.9388</v>
      </c>
      <c r="J750" s="479">
        <v>207040.6428</v>
      </c>
      <c r="K750" s="479">
        <v>141525.32800000001</v>
      </c>
      <c r="L750" s="479">
        <v>247669.32389999999</v>
      </c>
      <c r="M750" s="479">
        <v>168694.78570000001</v>
      </c>
      <c r="N750" s="479">
        <v>295215.8749</v>
      </c>
      <c r="O750" s="479">
        <v>198734.69690000001</v>
      </c>
      <c r="P750" s="479">
        <v>347785.7194</v>
      </c>
      <c r="Q750" s="479">
        <v>217837.709</v>
      </c>
      <c r="R750" s="479">
        <v>381215.99060000002</v>
      </c>
      <c r="S750" s="479">
        <v>235763.82509999999</v>
      </c>
      <c r="T750" s="479">
        <v>412586.69380000001</v>
      </c>
    </row>
    <row r="751" spans="1:20">
      <c r="A751" s="478">
        <v>4</v>
      </c>
      <c r="B751" s="478" t="s">
        <v>1007</v>
      </c>
      <c r="C751" s="478"/>
      <c r="D751" s="478" t="s">
        <v>595</v>
      </c>
      <c r="E751" s="478" t="s">
        <v>675</v>
      </c>
      <c r="F751" s="478" t="s">
        <v>667</v>
      </c>
      <c r="G751" s="479">
        <v>78855.935100000002</v>
      </c>
      <c r="H751" s="479">
        <v>137997.88649999999</v>
      </c>
      <c r="I751" s="479">
        <v>102924.05070000001</v>
      </c>
      <c r="J751" s="479">
        <v>180117.08859999999</v>
      </c>
      <c r="K751" s="479">
        <v>124677.1871</v>
      </c>
      <c r="L751" s="479">
        <v>218185.07740000001</v>
      </c>
      <c r="M751" s="479">
        <v>152098.1912</v>
      </c>
      <c r="N751" s="479">
        <v>266171.8346</v>
      </c>
      <c r="O751" s="479">
        <v>180193.4025</v>
      </c>
      <c r="P751" s="479">
        <v>315338.45449999999</v>
      </c>
      <c r="Q751" s="479">
        <v>198389.11600000001</v>
      </c>
      <c r="R751" s="479">
        <v>347180.95299999998</v>
      </c>
      <c r="S751" s="479">
        <v>215260.97010000001</v>
      </c>
      <c r="T751" s="479">
        <v>376706.69760000001</v>
      </c>
    </row>
    <row r="752" spans="1:20">
      <c r="A752" s="478">
        <v>4</v>
      </c>
      <c r="B752" s="478" t="s">
        <v>1007</v>
      </c>
      <c r="C752" s="478"/>
      <c r="D752" s="478" t="s">
        <v>595</v>
      </c>
      <c r="E752" s="478" t="s">
        <v>675</v>
      </c>
      <c r="F752" s="478" t="s">
        <v>714</v>
      </c>
      <c r="G752" s="479">
        <v>70643.179600000003</v>
      </c>
      <c r="H752" s="479">
        <v>123625.5644</v>
      </c>
      <c r="I752" s="479">
        <v>96300.6829</v>
      </c>
      <c r="J752" s="479">
        <v>168526.19510000001</v>
      </c>
      <c r="K752" s="479">
        <v>121871.14750000001</v>
      </c>
      <c r="L752" s="479">
        <v>213274.50810000001</v>
      </c>
      <c r="M752" s="479">
        <v>160526.23920000001</v>
      </c>
      <c r="N752" s="479">
        <v>280920.91859999998</v>
      </c>
      <c r="O752" s="479">
        <v>198812.21400000001</v>
      </c>
      <c r="P752" s="479">
        <v>347921.37449999998</v>
      </c>
      <c r="Q752" s="479">
        <v>223926.06709999999</v>
      </c>
      <c r="R752" s="479">
        <v>391870.61749999999</v>
      </c>
      <c r="S752" s="479">
        <v>248711.81630000001</v>
      </c>
      <c r="T752" s="479">
        <v>435245.67849999998</v>
      </c>
    </row>
    <row r="753" spans="1:20">
      <c r="A753" s="478">
        <v>4</v>
      </c>
      <c r="B753" s="478" t="s">
        <v>1007</v>
      </c>
      <c r="C753" s="478"/>
      <c r="D753" s="478" t="s">
        <v>595</v>
      </c>
      <c r="E753" s="478" t="s">
        <v>675</v>
      </c>
      <c r="F753" s="478" t="s">
        <v>521</v>
      </c>
      <c r="G753" s="479">
        <v>77986.806200000006</v>
      </c>
      <c r="H753" s="479">
        <v>124778.89169999999</v>
      </c>
      <c r="I753" s="479">
        <v>109181.52860000001</v>
      </c>
      <c r="J753" s="479">
        <v>174690.44820000001</v>
      </c>
      <c r="K753" s="479">
        <v>140376.25099999999</v>
      </c>
      <c r="L753" s="479">
        <v>224602.005</v>
      </c>
      <c r="M753" s="479">
        <v>187168.33470000001</v>
      </c>
      <c r="N753" s="479">
        <v>299469.33990000002</v>
      </c>
      <c r="O753" s="479">
        <v>233960.41829999999</v>
      </c>
      <c r="P753" s="479">
        <v>374336.67489999998</v>
      </c>
      <c r="Q753" s="479">
        <v>265155.14069999999</v>
      </c>
      <c r="R753" s="479">
        <v>424248.23149999999</v>
      </c>
      <c r="S753" s="479">
        <v>296349.86320000002</v>
      </c>
      <c r="T753" s="479">
        <v>474159.78810000001</v>
      </c>
    </row>
    <row r="754" spans="1:20">
      <c r="A754" s="478">
        <v>4</v>
      </c>
      <c r="B754" s="478" t="s">
        <v>1007</v>
      </c>
      <c r="C754" s="478"/>
      <c r="D754" s="478" t="s">
        <v>595</v>
      </c>
      <c r="E754" s="478" t="s">
        <v>959</v>
      </c>
      <c r="F754" s="478" t="s">
        <v>617</v>
      </c>
      <c r="G754" s="479">
        <v>89114.464300000007</v>
      </c>
      <c r="H754" s="479">
        <v>155950.3125</v>
      </c>
      <c r="I754" s="479">
        <v>115122.7066</v>
      </c>
      <c r="J754" s="479">
        <v>201464.7365</v>
      </c>
      <c r="K754" s="479">
        <v>137622.32939999999</v>
      </c>
      <c r="L754" s="479">
        <v>240839.07629999999</v>
      </c>
      <c r="M754" s="479">
        <v>163903.5865</v>
      </c>
      <c r="N754" s="479">
        <v>286831.27639999997</v>
      </c>
      <c r="O754" s="479">
        <v>192959.3504</v>
      </c>
      <c r="P754" s="479">
        <v>337678.86330000003</v>
      </c>
      <c r="Q754" s="479">
        <v>211437.42180000001</v>
      </c>
      <c r="R754" s="479">
        <v>370015.48800000001</v>
      </c>
      <c r="S754" s="479">
        <v>228724.50589999999</v>
      </c>
      <c r="T754" s="479">
        <v>400267.88540000003</v>
      </c>
    </row>
    <row r="755" spans="1:20">
      <c r="A755" s="478">
        <v>4</v>
      </c>
      <c r="B755" s="478" t="s">
        <v>1007</v>
      </c>
      <c r="C755" s="478"/>
      <c r="D755" s="478" t="s">
        <v>595</v>
      </c>
      <c r="E755" s="478" t="s">
        <v>959</v>
      </c>
      <c r="F755" s="478" t="s">
        <v>667</v>
      </c>
      <c r="G755" s="479">
        <v>77445.897899999996</v>
      </c>
      <c r="H755" s="479">
        <v>135530.32130000001</v>
      </c>
      <c r="I755" s="479">
        <v>100895.82060000001</v>
      </c>
      <c r="J755" s="479">
        <v>176567.68609999999</v>
      </c>
      <c r="K755" s="479">
        <v>122042.32799999999</v>
      </c>
      <c r="L755" s="479">
        <v>213574.07389999999</v>
      </c>
      <c r="M755" s="479">
        <v>148556.198</v>
      </c>
      <c r="N755" s="479">
        <v>259973.34640000001</v>
      </c>
      <c r="O755" s="479">
        <v>175813.63740000001</v>
      </c>
      <c r="P755" s="479">
        <v>307673.8653</v>
      </c>
      <c r="Q755" s="479">
        <v>193452.70120000001</v>
      </c>
      <c r="R755" s="479">
        <v>338542.22700000001</v>
      </c>
      <c r="S755" s="479">
        <v>209764.87650000001</v>
      </c>
      <c r="T755" s="479">
        <v>367088.53379999998</v>
      </c>
    </row>
    <row r="756" spans="1:20">
      <c r="A756" s="478">
        <v>4</v>
      </c>
      <c r="B756" s="478" t="s">
        <v>1007</v>
      </c>
      <c r="C756" s="478"/>
      <c r="D756" s="478" t="s">
        <v>595</v>
      </c>
      <c r="E756" s="478" t="s">
        <v>959</v>
      </c>
      <c r="F756" s="478" t="s">
        <v>714</v>
      </c>
      <c r="G756" s="479">
        <v>69809.651500000007</v>
      </c>
      <c r="H756" s="479">
        <v>122166.89019999999</v>
      </c>
      <c r="I756" s="479">
        <v>95329.425099999993</v>
      </c>
      <c r="J756" s="479">
        <v>166826.4938</v>
      </c>
      <c r="K756" s="479">
        <v>120768.71120000001</v>
      </c>
      <c r="L756" s="479">
        <v>211345.24460000001</v>
      </c>
      <c r="M756" s="479">
        <v>159204.50020000001</v>
      </c>
      <c r="N756" s="479">
        <v>278607.87530000001</v>
      </c>
      <c r="O756" s="479">
        <v>197298.95509999999</v>
      </c>
      <c r="P756" s="479">
        <v>345273.1716</v>
      </c>
      <c r="Q756" s="479">
        <v>222315.99849999999</v>
      </c>
      <c r="R756" s="479">
        <v>389052.99729999999</v>
      </c>
      <c r="S756" s="479">
        <v>247029.63380000001</v>
      </c>
      <c r="T756" s="479">
        <v>432301.8591</v>
      </c>
    </row>
    <row r="757" spans="1:20">
      <c r="A757" s="478">
        <v>4</v>
      </c>
      <c r="B757" s="478" t="s">
        <v>1007</v>
      </c>
      <c r="C757" s="478"/>
      <c r="D757" s="478" t="s">
        <v>595</v>
      </c>
      <c r="E757" s="478" t="s">
        <v>959</v>
      </c>
      <c r="F757" s="478" t="s">
        <v>521</v>
      </c>
      <c r="G757" s="479">
        <v>76008.292700000005</v>
      </c>
      <c r="H757" s="479">
        <v>121613.2703</v>
      </c>
      <c r="I757" s="479">
        <v>106411.6099</v>
      </c>
      <c r="J757" s="479">
        <v>170258.57829999999</v>
      </c>
      <c r="K757" s="479">
        <v>136814.927</v>
      </c>
      <c r="L757" s="479">
        <v>218903.88649999999</v>
      </c>
      <c r="M757" s="479">
        <v>182419.90270000001</v>
      </c>
      <c r="N757" s="479">
        <v>291871.84869999997</v>
      </c>
      <c r="O757" s="479">
        <v>228024.87839999999</v>
      </c>
      <c r="P757" s="479">
        <v>364839.81079999998</v>
      </c>
      <c r="Q757" s="479">
        <v>258428.1954</v>
      </c>
      <c r="R757" s="479">
        <v>413485.1189</v>
      </c>
      <c r="S757" s="479">
        <v>288831.51260000002</v>
      </c>
      <c r="T757" s="479">
        <v>462130.42700000003</v>
      </c>
    </row>
    <row r="758" spans="1:20">
      <c r="A758" s="478">
        <v>4</v>
      </c>
      <c r="B758" s="478" t="s">
        <v>1007</v>
      </c>
      <c r="C758" s="478"/>
      <c r="D758" s="478" t="s">
        <v>603</v>
      </c>
      <c r="E758" s="478" t="s">
        <v>657</v>
      </c>
      <c r="F758" s="478" t="s">
        <v>617</v>
      </c>
      <c r="G758" s="479">
        <v>92081.604000000007</v>
      </c>
      <c r="H758" s="479">
        <v>161142.80710000001</v>
      </c>
      <c r="I758" s="479">
        <v>118959.79429999999</v>
      </c>
      <c r="J758" s="479">
        <v>208179.64</v>
      </c>
      <c r="K758" s="479">
        <v>142212.05809999999</v>
      </c>
      <c r="L758" s="479">
        <v>248871.1018</v>
      </c>
      <c r="M758" s="479">
        <v>169373.93059999999</v>
      </c>
      <c r="N758" s="479">
        <v>296404.3786</v>
      </c>
      <c r="O758" s="479">
        <v>199403.33929999999</v>
      </c>
      <c r="P758" s="479">
        <v>348955.84379999997</v>
      </c>
      <c r="Q758" s="479">
        <v>218500.57490000001</v>
      </c>
      <c r="R758" s="479">
        <v>382376.0061</v>
      </c>
      <c r="S758" s="479">
        <v>236368.48800000001</v>
      </c>
      <c r="T758" s="479">
        <v>413644.8541</v>
      </c>
    </row>
    <row r="759" spans="1:20">
      <c r="A759" s="478">
        <v>4</v>
      </c>
      <c r="B759" s="478" t="s">
        <v>1007</v>
      </c>
      <c r="C759" s="478"/>
      <c r="D759" s="478" t="s">
        <v>603</v>
      </c>
      <c r="E759" s="478" t="s">
        <v>657</v>
      </c>
      <c r="F759" s="478" t="s">
        <v>667</v>
      </c>
      <c r="G759" s="479">
        <v>80005.994900000005</v>
      </c>
      <c r="H759" s="479">
        <v>140010.49119999999</v>
      </c>
      <c r="I759" s="479">
        <v>104236.62209999999</v>
      </c>
      <c r="J759" s="479">
        <v>182414.08859999999</v>
      </c>
      <c r="K759" s="479">
        <v>126088.5689</v>
      </c>
      <c r="L759" s="479">
        <v>220654.99559999999</v>
      </c>
      <c r="M759" s="479">
        <v>153491.1686</v>
      </c>
      <c r="N759" s="479">
        <v>268609.54499999998</v>
      </c>
      <c r="O759" s="479">
        <v>181659.52050000001</v>
      </c>
      <c r="P759" s="479">
        <v>317904.16080000001</v>
      </c>
      <c r="Q759" s="479">
        <v>199888.481</v>
      </c>
      <c r="R759" s="479">
        <v>349804.84179999999</v>
      </c>
      <c r="S759" s="479">
        <v>216747.4768</v>
      </c>
      <c r="T759" s="479">
        <v>379308.08429999999</v>
      </c>
    </row>
    <row r="760" spans="1:20">
      <c r="A760" s="478">
        <v>4</v>
      </c>
      <c r="B760" s="478" t="s">
        <v>1007</v>
      </c>
      <c r="C760" s="478"/>
      <c r="D760" s="478" t="s">
        <v>603</v>
      </c>
      <c r="E760" s="478" t="s">
        <v>657</v>
      </c>
      <c r="F760" s="478" t="s">
        <v>714</v>
      </c>
      <c r="G760" s="479">
        <v>72104.670800000007</v>
      </c>
      <c r="H760" s="479">
        <v>126183.1738</v>
      </c>
      <c r="I760" s="479">
        <v>98458.588499999998</v>
      </c>
      <c r="J760" s="479">
        <v>172302.52979999999</v>
      </c>
      <c r="K760" s="479">
        <v>124729.21120000001</v>
      </c>
      <c r="L760" s="479">
        <v>218276.1194</v>
      </c>
      <c r="M760" s="479">
        <v>164421.66279999999</v>
      </c>
      <c r="N760" s="479">
        <v>287737.90999999997</v>
      </c>
      <c r="O760" s="479">
        <v>203760.87349999999</v>
      </c>
      <c r="P760" s="479">
        <v>356581.52870000002</v>
      </c>
      <c r="Q760" s="479">
        <v>229594.524</v>
      </c>
      <c r="R760" s="479">
        <v>401790.41700000002</v>
      </c>
      <c r="S760" s="479">
        <v>255114.1825</v>
      </c>
      <c r="T760" s="479">
        <v>446449.81939999998</v>
      </c>
    </row>
    <row r="761" spans="1:20">
      <c r="A761" s="478">
        <v>4</v>
      </c>
      <c r="B761" s="478" t="s">
        <v>1007</v>
      </c>
      <c r="C761" s="478"/>
      <c r="D761" s="478" t="s">
        <v>603</v>
      </c>
      <c r="E761" s="478" t="s">
        <v>657</v>
      </c>
      <c r="F761" s="478" t="s">
        <v>521</v>
      </c>
      <c r="G761" s="479">
        <v>78538.061900000001</v>
      </c>
      <c r="H761" s="479">
        <v>125660.90089999999</v>
      </c>
      <c r="I761" s="479">
        <v>109953.28660000001</v>
      </c>
      <c r="J761" s="479">
        <v>175925.26120000001</v>
      </c>
      <c r="K761" s="479">
        <v>141368.51139999999</v>
      </c>
      <c r="L761" s="479">
        <v>226189.62160000001</v>
      </c>
      <c r="M761" s="479">
        <v>188491.34849999999</v>
      </c>
      <c r="N761" s="479">
        <v>301586.16220000002</v>
      </c>
      <c r="O761" s="479">
        <v>235614.1856</v>
      </c>
      <c r="P761" s="479">
        <v>376982.70260000002</v>
      </c>
      <c r="Q761" s="479">
        <v>267029.41039999999</v>
      </c>
      <c r="R761" s="479">
        <v>427247.06300000002</v>
      </c>
      <c r="S761" s="479">
        <v>298444.63510000001</v>
      </c>
      <c r="T761" s="479">
        <v>477511.42330000002</v>
      </c>
    </row>
    <row r="762" spans="1:20">
      <c r="A762" s="478">
        <v>4</v>
      </c>
      <c r="B762" s="478" t="s">
        <v>1007</v>
      </c>
      <c r="C762" s="478"/>
      <c r="D762" s="478" t="s">
        <v>603</v>
      </c>
      <c r="E762" s="478" t="s">
        <v>690</v>
      </c>
      <c r="F762" s="478" t="s">
        <v>617</v>
      </c>
      <c r="G762" s="479">
        <v>91599.615999999995</v>
      </c>
      <c r="H762" s="479">
        <v>160299.32800000001</v>
      </c>
      <c r="I762" s="479">
        <v>118321.5405</v>
      </c>
      <c r="J762" s="479">
        <v>207062.69579999999</v>
      </c>
      <c r="K762" s="479">
        <v>141438.41260000001</v>
      </c>
      <c r="L762" s="479">
        <v>247517.22200000001</v>
      </c>
      <c r="M762" s="479">
        <v>168436.36550000001</v>
      </c>
      <c r="N762" s="479">
        <v>294763.6397</v>
      </c>
      <c r="O762" s="479">
        <v>198284.30290000001</v>
      </c>
      <c r="P762" s="479">
        <v>346997.52990000002</v>
      </c>
      <c r="Q762" s="479">
        <v>217266.23670000001</v>
      </c>
      <c r="R762" s="479">
        <v>380215.9142</v>
      </c>
      <c r="S762" s="479">
        <v>235020.122</v>
      </c>
      <c r="T762" s="479">
        <v>411285.21340000001</v>
      </c>
    </row>
    <row r="763" spans="1:20">
      <c r="A763" s="478">
        <v>4</v>
      </c>
      <c r="B763" s="478" t="s">
        <v>1007</v>
      </c>
      <c r="C763" s="478"/>
      <c r="D763" s="478" t="s">
        <v>603</v>
      </c>
      <c r="E763" s="478" t="s">
        <v>690</v>
      </c>
      <c r="F763" s="478" t="s">
        <v>667</v>
      </c>
      <c r="G763" s="479">
        <v>79659.6878</v>
      </c>
      <c r="H763" s="479">
        <v>139404.45370000001</v>
      </c>
      <c r="I763" s="479">
        <v>103763.79700000001</v>
      </c>
      <c r="J763" s="479">
        <v>181586.64480000001</v>
      </c>
      <c r="K763" s="479">
        <v>125496.08590000001</v>
      </c>
      <c r="L763" s="479">
        <v>219618.15040000001</v>
      </c>
      <c r="M763" s="479">
        <v>152732.0613</v>
      </c>
      <c r="N763" s="479">
        <v>267281.10729999997</v>
      </c>
      <c r="O763" s="479">
        <v>180739.85260000001</v>
      </c>
      <c r="P763" s="479">
        <v>316294.74209999997</v>
      </c>
      <c r="Q763" s="479">
        <v>198863.2672</v>
      </c>
      <c r="R763" s="479">
        <v>348010.71759999997</v>
      </c>
      <c r="S763" s="479">
        <v>215619.57130000001</v>
      </c>
      <c r="T763" s="479">
        <v>377334.24979999999</v>
      </c>
    </row>
    <row r="764" spans="1:20">
      <c r="A764" s="478">
        <v>4</v>
      </c>
      <c r="B764" s="478" t="s">
        <v>1007</v>
      </c>
      <c r="C764" s="478"/>
      <c r="D764" s="478" t="s">
        <v>603</v>
      </c>
      <c r="E764" s="478" t="s">
        <v>690</v>
      </c>
      <c r="F764" s="478" t="s">
        <v>714</v>
      </c>
      <c r="G764" s="479">
        <v>71842.055399999997</v>
      </c>
      <c r="H764" s="479">
        <v>125723.59699999999</v>
      </c>
      <c r="I764" s="479">
        <v>98118.881599999993</v>
      </c>
      <c r="J764" s="479">
        <v>171708.0428</v>
      </c>
      <c r="K764" s="479">
        <v>124313.34849999999</v>
      </c>
      <c r="L764" s="479">
        <v>217548.35990000001</v>
      </c>
      <c r="M764" s="479">
        <v>163888.34729999999</v>
      </c>
      <c r="N764" s="479">
        <v>286804.6078</v>
      </c>
      <c r="O764" s="479">
        <v>203114.0742</v>
      </c>
      <c r="P764" s="479">
        <v>355449.6298</v>
      </c>
      <c r="Q764" s="479">
        <v>228876.47870000001</v>
      </c>
      <c r="R764" s="479">
        <v>400533.83769999997</v>
      </c>
      <c r="S764" s="479">
        <v>254328.4192</v>
      </c>
      <c r="T764" s="479">
        <v>445074.73369999998</v>
      </c>
    </row>
    <row r="765" spans="1:20">
      <c r="A765" s="478">
        <v>4</v>
      </c>
      <c r="B765" s="478" t="s">
        <v>1007</v>
      </c>
      <c r="C765" s="478"/>
      <c r="D765" s="478" t="s">
        <v>603</v>
      </c>
      <c r="E765" s="478" t="s">
        <v>690</v>
      </c>
      <c r="F765" s="478" t="s">
        <v>521</v>
      </c>
      <c r="G765" s="479">
        <v>78130.837199999994</v>
      </c>
      <c r="H765" s="479">
        <v>125009.34149999999</v>
      </c>
      <c r="I765" s="479">
        <v>109383.1721</v>
      </c>
      <c r="J765" s="479">
        <v>175013.07800000001</v>
      </c>
      <c r="K765" s="479">
        <v>140635.50700000001</v>
      </c>
      <c r="L765" s="479">
        <v>225016.81460000001</v>
      </c>
      <c r="M765" s="479">
        <v>187514.00940000001</v>
      </c>
      <c r="N765" s="479">
        <v>300022.41950000002</v>
      </c>
      <c r="O765" s="479">
        <v>234392.5117</v>
      </c>
      <c r="P765" s="479">
        <v>375028.02429999999</v>
      </c>
      <c r="Q765" s="479">
        <v>265644.84659999999</v>
      </c>
      <c r="R765" s="479">
        <v>425031.76089999999</v>
      </c>
      <c r="S765" s="479">
        <v>296897.1814</v>
      </c>
      <c r="T765" s="479">
        <v>475035.49739999999</v>
      </c>
    </row>
    <row r="766" spans="1:20">
      <c r="A766" s="478">
        <v>4</v>
      </c>
      <c r="B766" s="478" t="s">
        <v>1007</v>
      </c>
      <c r="C766" s="478"/>
      <c r="D766" s="478" t="s">
        <v>603</v>
      </c>
      <c r="E766" s="478" t="s">
        <v>750</v>
      </c>
      <c r="F766" s="478" t="s">
        <v>617</v>
      </c>
      <c r="G766" s="479">
        <v>89571.382800000007</v>
      </c>
      <c r="H766" s="479">
        <v>156749.92000000001</v>
      </c>
      <c r="I766" s="479">
        <v>115758.44010000001</v>
      </c>
      <c r="J766" s="479">
        <v>202577.27009999999</v>
      </c>
      <c r="K766" s="479">
        <v>138413.35800000001</v>
      </c>
      <c r="L766" s="479">
        <v>242223.37640000001</v>
      </c>
      <c r="M766" s="479">
        <v>164892.83559999999</v>
      </c>
      <c r="N766" s="479">
        <v>288562.46230000001</v>
      </c>
      <c r="O766" s="479">
        <v>194168.4656</v>
      </c>
      <c r="P766" s="479">
        <v>339794.8149</v>
      </c>
      <c r="Q766" s="479">
        <v>212786.05429999999</v>
      </c>
      <c r="R766" s="479">
        <v>372375.59499999997</v>
      </c>
      <c r="S766" s="479">
        <v>230221.61240000001</v>
      </c>
      <c r="T766" s="479">
        <v>402887.82169999997</v>
      </c>
    </row>
    <row r="767" spans="1:20">
      <c r="A767" s="478">
        <v>4</v>
      </c>
      <c r="B767" s="478" t="s">
        <v>1007</v>
      </c>
      <c r="C767" s="478"/>
      <c r="D767" s="478" t="s">
        <v>603</v>
      </c>
      <c r="E767" s="478" t="s">
        <v>750</v>
      </c>
      <c r="F767" s="478" t="s">
        <v>667</v>
      </c>
      <c r="G767" s="479">
        <v>77631.454700000002</v>
      </c>
      <c r="H767" s="479">
        <v>135855.04569999999</v>
      </c>
      <c r="I767" s="479">
        <v>101200.6966</v>
      </c>
      <c r="J767" s="479">
        <v>177101.21909999999</v>
      </c>
      <c r="K767" s="479">
        <v>122471.03140000001</v>
      </c>
      <c r="L767" s="479">
        <v>214324.30480000001</v>
      </c>
      <c r="M767" s="479">
        <v>149188.53140000001</v>
      </c>
      <c r="N767" s="479">
        <v>261079.92989999999</v>
      </c>
      <c r="O767" s="479">
        <v>176624.0154</v>
      </c>
      <c r="P767" s="479">
        <v>309092.027</v>
      </c>
      <c r="Q767" s="479">
        <v>194383.08480000001</v>
      </c>
      <c r="R767" s="479">
        <v>340170.39840000001</v>
      </c>
      <c r="S767" s="479">
        <v>210821.06169999999</v>
      </c>
      <c r="T767" s="479">
        <v>368936.85800000001</v>
      </c>
    </row>
    <row r="768" spans="1:20">
      <c r="A768" s="478">
        <v>4</v>
      </c>
      <c r="B768" s="478" t="s">
        <v>1007</v>
      </c>
      <c r="C768" s="478"/>
      <c r="D768" s="478" t="s">
        <v>603</v>
      </c>
      <c r="E768" s="478" t="s">
        <v>750</v>
      </c>
      <c r="F768" s="478" t="s">
        <v>714</v>
      </c>
      <c r="G768" s="479">
        <v>69832.491899999994</v>
      </c>
      <c r="H768" s="479">
        <v>122206.86079999999</v>
      </c>
      <c r="I768" s="479">
        <v>95305.492599999998</v>
      </c>
      <c r="J768" s="479">
        <v>166784.6122</v>
      </c>
      <c r="K768" s="479">
        <v>120696.1341</v>
      </c>
      <c r="L768" s="479">
        <v>211218.23480000001</v>
      </c>
      <c r="M768" s="479">
        <v>159065.39490000001</v>
      </c>
      <c r="N768" s="479">
        <v>278364.44099999999</v>
      </c>
      <c r="O768" s="479">
        <v>197085.3835</v>
      </c>
      <c r="P768" s="479">
        <v>344899.42119999998</v>
      </c>
      <c r="Q768" s="479">
        <v>222043.9627</v>
      </c>
      <c r="R768" s="479">
        <v>388576.93469999998</v>
      </c>
      <c r="S768" s="479">
        <v>246692.07769999999</v>
      </c>
      <c r="T768" s="479">
        <v>431711.1361</v>
      </c>
    </row>
    <row r="769" spans="1:20">
      <c r="A769" s="478">
        <v>4</v>
      </c>
      <c r="B769" s="478" t="s">
        <v>1007</v>
      </c>
      <c r="C769" s="478"/>
      <c r="D769" s="478" t="s">
        <v>603</v>
      </c>
      <c r="E769" s="478" t="s">
        <v>750</v>
      </c>
      <c r="F769" s="478" t="s">
        <v>521</v>
      </c>
      <c r="G769" s="479">
        <v>76386.711299999995</v>
      </c>
      <c r="H769" s="479">
        <v>122218.7398</v>
      </c>
      <c r="I769" s="479">
        <v>106941.39569999999</v>
      </c>
      <c r="J769" s="479">
        <v>171106.23569999999</v>
      </c>
      <c r="K769" s="479">
        <v>137496.0802</v>
      </c>
      <c r="L769" s="479">
        <v>219993.7317</v>
      </c>
      <c r="M769" s="479">
        <v>183328.10699999999</v>
      </c>
      <c r="N769" s="479">
        <v>293324.97560000001</v>
      </c>
      <c r="O769" s="479">
        <v>229160.13380000001</v>
      </c>
      <c r="P769" s="479">
        <v>366656.2194</v>
      </c>
      <c r="Q769" s="479">
        <v>259714.81830000001</v>
      </c>
      <c r="R769" s="479">
        <v>415543.71539999999</v>
      </c>
      <c r="S769" s="479">
        <v>290269.50270000001</v>
      </c>
      <c r="T769" s="479">
        <v>464431.21120000002</v>
      </c>
    </row>
    <row r="770" spans="1:20">
      <c r="A770" s="478">
        <v>4</v>
      </c>
      <c r="B770" s="478" t="s">
        <v>1007</v>
      </c>
      <c r="C770" s="478"/>
      <c r="D770" s="478" t="s">
        <v>603</v>
      </c>
      <c r="E770" s="478" t="s">
        <v>735</v>
      </c>
      <c r="F770" s="478" t="s">
        <v>617</v>
      </c>
      <c r="G770" s="479">
        <v>91067.486000000004</v>
      </c>
      <c r="H770" s="479">
        <v>159368.1004</v>
      </c>
      <c r="I770" s="479">
        <v>117678.24219999999</v>
      </c>
      <c r="J770" s="479">
        <v>205936.92370000001</v>
      </c>
      <c r="K770" s="479">
        <v>140699.52859999999</v>
      </c>
      <c r="L770" s="479">
        <v>246224.17499999999</v>
      </c>
      <c r="M770" s="479">
        <v>167602.16310000001</v>
      </c>
      <c r="N770" s="479">
        <v>293303.78529999999</v>
      </c>
      <c r="O770" s="479">
        <v>197345.41759999999</v>
      </c>
      <c r="P770" s="479">
        <v>345354.48080000002</v>
      </c>
      <c r="Q770" s="479">
        <v>216260.4804</v>
      </c>
      <c r="R770" s="479">
        <v>378455.8407</v>
      </c>
      <c r="S770" s="479">
        <v>233969.22959999999</v>
      </c>
      <c r="T770" s="479">
        <v>409446.1519</v>
      </c>
    </row>
    <row r="771" spans="1:20">
      <c r="A771" s="478">
        <v>4</v>
      </c>
      <c r="B771" s="478" t="s">
        <v>1007</v>
      </c>
      <c r="C771" s="478"/>
      <c r="D771" s="478" t="s">
        <v>603</v>
      </c>
      <c r="E771" s="478" t="s">
        <v>735</v>
      </c>
      <c r="F771" s="478" t="s">
        <v>667</v>
      </c>
      <c r="G771" s="479">
        <v>78991.876900000003</v>
      </c>
      <c r="H771" s="479">
        <v>138235.78460000001</v>
      </c>
      <c r="I771" s="479">
        <v>102955.07</v>
      </c>
      <c r="J771" s="479">
        <v>180171.37239999999</v>
      </c>
      <c r="K771" s="479">
        <v>124576.03939999999</v>
      </c>
      <c r="L771" s="479">
        <v>218008.06890000001</v>
      </c>
      <c r="M771" s="479">
        <v>151719.40100000001</v>
      </c>
      <c r="N771" s="479">
        <v>265508.95169999998</v>
      </c>
      <c r="O771" s="479">
        <v>179601.59890000001</v>
      </c>
      <c r="P771" s="479">
        <v>314302.79790000001</v>
      </c>
      <c r="Q771" s="479">
        <v>197648.38649999999</v>
      </c>
      <c r="R771" s="479">
        <v>345884.6764</v>
      </c>
      <c r="S771" s="479">
        <v>214348.21840000001</v>
      </c>
      <c r="T771" s="479">
        <v>375109.38219999999</v>
      </c>
    </row>
    <row r="772" spans="1:20">
      <c r="A772" s="478">
        <v>4</v>
      </c>
      <c r="B772" s="478" t="s">
        <v>1007</v>
      </c>
      <c r="C772" s="478"/>
      <c r="D772" s="478" t="s">
        <v>603</v>
      </c>
      <c r="E772" s="478" t="s">
        <v>735</v>
      </c>
      <c r="F772" s="478" t="s">
        <v>714</v>
      </c>
      <c r="G772" s="479">
        <v>71099.887400000007</v>
      </c>
      <c r="H772" s="479">
        <v>124424.803</v>
      </c>
      <c r="I772" s="479">
        <v>97051.891900000002</v>
      </c>
      <c r="J772" s="479">
        <v>169840.81090000001</v>
      </c>
      <c r="K772" s="479">
        <v>122920.60129999999</v>
      </c>
      <c r="L772" s="479">
        <v>215111.05220000001</v>
      </c>
      <c r="M772" s="479">
        <v>162010.18299999999</v>
      </c>
      <c r="N772" s="479">
        <v>283517.82020000002</v>
      </c>
      <c r="O772" s="479">
        <v>200746.52369999999</v>
      </c>
      <c r="P772" s="479">
        <v>351306.4166</v>
      </c>
      <c r="Q772" s="479">
        <v>226178.26089999999</v>
      </c>
      <c r="R772" s="479">
        <v>395811.95669999998</v>
      </c>
      <c r="S772" s="479">
        <v>251296.0061</v>
      </c>
      <c r="T772" s="479">
        <v>439768.01059999998</v>
      </c>
    </row>
    <row r="773" spans="1:20">
      <c r="A773" s="478">
        <v>4</v>
      </c>
      <c r="B773" s="478" t="s">
        <v>1007</v>
      </c>
      <c r="C773" s="478"/>
      <c r="D773" s="478" t="s">
        <v>603</v>
      </c>
      <c r="E773" s="478" t="s">
        <v>735</v>
      </c>
      <c r="F773" s="478" t="s">
        <v>521</v>
      </c>
      <c r="G773" s="479">
        <v>77665.997600000002</v>
      </c>
      <c r="H773" s="479">
        <v>124265.598</v>
      </c>
      <c r="I773" s="479">
        <v>108732.39659999999</v>
      </c>
      <c r="J773" s="479">
        <v>173971.83720000001</v>
      </c>
      <c r="K773" s="479">
        <v>139798.79569999999</v>
      </c>
      <c r="L773" s="479">
        <v>223678.07639999999</v>
      </c>
      <c r="M773" s="479">
        <v>186398.39420000001</v>
      </c>
      <c r="N773" s="479">
        <v>298237.43520000001</v>
      </c>
      <c r="O773" s="479">
        <v>232997.99280000001</v>
      </c>
      <c r="P773" s="479">
        <v>372796.79399999999</v>
      </c>
      <c r="Q773" s="479">
        <v>264064.39179999998</v>
      </c>
      <c r="R773" s="479">
        <v>422503.0331</v>
      </c>
      <c r="S773" s="479">
        <v>295130.79080000002</v>
      </c>
      <c r="T773" s="479">
        <v>472209.27240000002</v>
      </c>
    </row>
    <row r="774" spans="1:20">
      <c r="A774" s="478">
        <v>4</v>
      </c>
      <c r="B774" s="478" t="s">
        <v>1007</v>
      </c>
      <c r="C774" s="478"/>
      <c r="D774" s="478" t="s">
        <v>603</v>
      </c>
      <c r="E774" s="478" t="s">
        <v>832</v>
      </c>
      <c r="F774" s="478" t="s">
        <v>617</v>
      </c>
      <c r="G774" s="479">
        <v>91524.407399999996</v>
      </c>
      <c r="H774" s="479">
        <v>160167.71299999999</v>
      </c>
      <c r="I774" s="479">
        <v>118313.9794</v>
      </c>
      <c r="J774" s="479">
        <v>207049.46400000001</v>
      </c>
      <c r="K774" s="479">
        <v>141490.5618</v>
      </c>
      <c r="L774" s="479">
        <v>247608.48319999999</v>
      </c>
      <c r="M774" s="479">
        <v>168591.41769999999</v>
      </c>
      <c r="N774" s="479">
        <v>295034.98100000003</v>
      </c>
      <c r="O774" s="479">
        <v>198554.53940000001</v>
      </c>
      <c r="P774" s="479">
        <v>347470.44400000002</v>
      </c>
      <c r="Q774" s="479">
        <v>217609.12030000001</v>
      </c>
      <c r="R774" s="479">
        <v>380815.96059999999</v>
      </c>
      <c r="S774" s="479">
        <v>235466.34409999999</v>
      </c>
      <c r="T774" s="479">
        <v>412066.10230000003</v>
      </c>
    </row>
    <row r="775" spans="1:20">
      <c r="A775" s="478">
        <v>4</v>
      </c>
      <c r="B775" s="478" t="s">
        <v>1007</v>
      </c>
      <c r="C775" s="478"/>
      <c r="D775" s="478" t="s">
        <v>603</v>
      </c>
      <c r="E775" s="478" t="s">
        <v>832</v>
      </c>
      <c r="F775" s="478" t="s">
        <v>667</v>
      </c>
      <c r="G775" s="479">
        <v>79177.435800000007</v>
      </c>
      <c r="H775" s="479">
        <v>138560.51269999999</v>
      </c>
      <c r="I775" s="479">
        <v>103259.9488</v>
      </c>
      <c r="J775" s="479">
        <v>180704.91029999999</v>
      </c>
      <c r="K775" s="479">
        <v>125004.74619999999</v>
      </c>
      <c r="L775" s="479">
        <v>218758.30600000001</v>
      </c>
      <c r="M775" s="479">
        <v>152351.7389</v>
      </c>
      <c r="N775" s="479">
        <v>266615.54310000001</v>
      </c>
      <c r="O775" s="479">
        <v>180411.9823</v>
      </c>
      <c r="P775" s="479">
        <v>315720.96899999998</v>
      </c>
      <c r="Q775" s="479">
        <v>198578.77619999999</v>
      </c>
      <c r="R775" s="479">
        <v>347512.85840000003</v>
      </c>
      <c r="S775" s="479">
        <v>215404.41039999999</v>
      </c>
      <c r="T775" s="479">
        <v>376957.7182</v>
      </c>
    </row>
    <row r="776" spans="1:20">
      <c r="A776" s="478">
        <v>4</v>
      </c>
      <c r="B776" s="478" t="s">
        <v>1007</v>
      </c>
      <c r="C776" s="478"/>
      <c r="D776" s="478" t="s">
        <v>603</v>
      </c>
      <c r="E776" s="478" t="s">
        <v>832</v>
      </c>
      <c r="F776" s="478" t="s">
        <v>714</v>
      </c>
      <c r="G776" s="479">
        <v>71122.729399999997</v>
      </c>
      <c r="H776" s="479">
        <v>124464.77650000001</v>
      </c>
      <c r="I776" s="479">
        <v>97027.961500000005</v>
      </c>
      <c r="J776" s="479">
        <v>169798.9326</v>
      </c>
      <c r="K776" s="479">
        <v>122848.02680000001</v>
      </c>
      <c r="L776" s="479">
        <v>214984.04680000001</v>
      </c>
      <c r="M776" s="479">
        <v>161871.0808</v>
      </c>
      <c r="N776" s="479">
        <v>283274.39150000003</v>
      </c>
      <c r="O776" s="479">
        <v>200532.95600000001</v>
      </c>
      <c r="P776" s="479">
        <v>350932.67300000001</v>
      </c>
      <c r="Q776" s="479">
        <v>225906.22940000001</v>
      </c>
      <c r="R776" s="479">
        <v>395335.90139999997</v>
      </c>
      <c r="S776" s="479">
        <v>250958.45480000001</v>
      </c>
      <c r="T776" s="479">
        <v>439177.29580000002</v>
      </c>
    </row>
    <row r="777" spans="1:20">
      <c r="A777" s="478">
        <v>4</v>
      </c>
      <c r="B777" s="478" t="s">
        <v>1007</v>
      </c>
      <c r="C777" s="478"/>
      <c r="D777" s="478" t="s">
        <v>603</v>
      </c>
      <c r="E777" s="478" t="s">
        <v>832</v>
      </c>
      <c r="F777" s="478" t="s">
        <v>521</v>
      </c>
      <c r="G777" s="479">
        <v>78044.418399999995</v>
      </c>
      <c r="H777" s="479">
        <v>124871.07150000001</v>
      </c>
      <c r="I777" s="479">
        <v>109262.18580000001</v>
      </c>
      <c r="J777" s="479">
        <v>174819.5</v>
      </c>
      <c r="K777" s="479">
        <v>140479.95329999999</v>
      </c>
      <c r="L777" s="479">
        <v>224767.92860000001</v>
      </c>
      <c r="M777" s="479">
        <v>187306.60440000001</v>
      </c>
      <c r="N777" s="479">
        <v>299690.57150000002</v>
      </c>
      <c r="O777" s="479">
        <v>234133.25539999999</v>
      </c>
      <c r="P777" s="479">
        <v>374613.21429999999</v>
      </c>
      <c r="Q777" s="479">
        <v>265351.02279999998</v>
      </c>
      <c r="R777" s="479">
        <v>424561.64289999998</v>
      </c>
      <c r="S777" s="479">
        <v>296568.79029999999</v>
      </c>
      <c r="T777" s="479">
        <v>474510.07140000002</v>
      </c>
    </row>
    <row r="778" spans="1:20">
      <c r="A778" s="478">
        <v>4</v>
      </c>
      <c r="B778" s="478" t="s">
        <v>1007</v>
      </c>
      <c r="C778" s="478"/>
      <c r="D778" s="478" t="s">
        <v>603</v>
      </c>
      <c r="E778" s="478" t="s">
        <v>867</v>
      </c>
      <c r="F778" s="478" t="s">
        <v>617</v>
      </c>
      <c r="G778" s="479">
        <v>91092.555399999997</v>
      </c>
      <c r="H778" s="479">
        <v>159411.97200000001</v>
      </c>
      <c r="I778" s="479">
        <v>117680.7625</v>
      </c>
      <c r="J778" s="479">
        <v>205941.33429999999</v>
      </c>
      <c r="K778" s="479">
        <v>140682.14550000001</v>
      </c>
      <c r="L778" s="479">
        <v>246193.75459999999</v>
      </c>
      <c r="M778" s="479">
        <v>167550.47899999999</v>
      </c>
      <c r="N778" s="479">
        <v>293213.33840000001</v>
      </c>
      <c r="O778" s="479">
        <v>197255.33900000001</v>
      </c>
      <c r="P778" s="479">
        <v>345196.8431</v>
      </c>
      <c r="Q778" s="479">
        <v>216146.18609999999</v>
      </c>
      <c r="R778" s="479">
        <v>378255.82559999998</v>
      </c>
      <c r="S778" s="479">
        <v>233820.48920000001</v>
      </c>
      <c r="T778" s="479">
        <v>409185.85609999998</v>
      </c>
    </row>
    <row r="779" spans="1:20">
      <c r="A779" s="478">
        <v>4</v>
      </c>
      <c r="B779" s="478" t="s">
        <v>1007</v>
      </c>
      <c r="C779" s="478"/>
      <c r="D779" s="478" t="s">
        <v>603</v>
      </c>
      <c r="E779" s="478" t="s">
        <v>867</v>
      </c>
      <c r="F779" s="478" t="s">
        <v>667</v>
      </c>
      <c r="G779" s="479">
        <v>79152.627299999993</v>
      </c>
      <c r="H779" s="479">
        <v>138517.09770000001</v>
      </c>
      <c r="I779" s="479">
        <v>103123.0191</v>
      </c>
      <c r="J779" s="479">
        <v>180465.28339999999</v>
      </c>
      <c r="K779" s="479">
        <v>124739.819</v>
      </c>
      <c r="L779" s="479">
        <v>218294.68309999999</v>
      </c>
      <c r="M779" s="479">
        <v>151846.17490000001</v>
      </c>
      <c r="N779" s="479">
        <v>265730.80599999998</v>
      </c>
      <c r="O779" s="479">
        <v>179710.88870000001</v>
      </c>
      <c r="P779" s="479">
        <v>314494.0552</v>
      </c>
      <c r="Q779" s="479">
        <v>197743.21660000001</v>
      </c>
      <c r="R779" s="479">
        <v>346050.62900000002</v>
      </c>
      <c r="S779" s="479">
        <v>214419.93849999999</v>
      </c>
      <c r="T779" s="479">
        <v>375234.89240000001</v>
      </c>
    </row>
    <row r="780" spans="1:20">
      <c r="A780" s="478">
        <v>4</v>
      </c>
      <c r="B780" s="478" t="s">
        <v>1007</v>
      </c>
      <c r="C780" s="478"/>
      <c r="D780" s="478" t="s">
        <v>603</v>
      </c>
      <c r="E780" s="478" t="s">
        <v>867</v>
      </c>
      <c r="F780" s="478" t="s">
        <v>714</v>
      </c>
      <c r="G780" s="479">
        <v>71339.662299999996</v>
      </c>
      <c r="H780" s="479">
        <v>124844.4091</v>
      </c>
      <c r="I780" s="479">
        <v>97415.531199999998</v>
      </c>
      <c r="J780" s="479">
        <v>170477.17970000001</v>
      </c>
      <c r="K780" s="479">
        <v>123409.04090000001</v>
      </c>
      <c r="L780" s="479">
        <v>215965.82149999999</v>
      </c>
      <c r="M780" s="479">
        <v>162682.60380000001</v>
      </c>
      <c r="N780" s="479">
        <v>284694.55670000002</v>
      </c>
      <c r="O780" s="479">
        <v>201606.89480000001</v>
      </c>
      <c r="P780" s="479">
        <v>352812.06589999999</v>
      </c>
      <c r="Q780" s="479">
        <v>227168.34210000001</v>
      </c>
      <c r="R780" s="479">
        <v>397544.59860000003</v>
      </c>
      <c r="S780" s="479">
        <v>252419.3253</v>
      </c>
      <c r="T780" s="479">
        <v>441733.81929999997</v>
      </c>
    </row>
    <row r="781" spans="1:20">
      <c r="A781" s="478">
        <v>4</v>
      </c>
      <c r="B781" s="478" t="s">
        <v>1007</v>
      </c>
      <c r="C781" s="478"/>
      <c r="D781" s="478" t="s">
        <v>603</v>
      </c>
      <c r="E781" s="478" t="s">
        <v>867</v>
      </c>
      <c r="F781" s="478" t="s">
        <v>521</v>
      </c>
      <c r="G781" s="479">
        <v>77694.803799999994</v>
      </c>
      <c r="H781" s="479">
        <v>124311.68799999999</v>
      </c>
      <c r="I781" s="479">
        <v>108772.72530000001</v>
      </c>
      <c r="J781" s="479">
        <v>174036.36309999999</v>
      </c>
      <c r="K781" s="479">
        <v>139850.64679999999</v>
      </c>
      <c r="L781" s="479">
        <v>223761.03829999999</v>
      </c>
      <c r="M781" s="479">
        <v>186467.52910000001</v>
      </c>
      <c r="N781" s="479">
        <v>298348.05109999998</v>
      </c>
      <c r="O781" s="479">
        <v>233084.41140000001</v>
      </c>
      <c r="P781" s="479">
        <v>372935.0637</v>
      </c>
      <c r="Q781" s="479">
        <v>264162.33289999998</v>
      </c>
      <c r="R781" s="479">
        <v>422659.7389</v>
      </c>
      <c r="S781" s="479">
        <v>295240.25439999998</v>
      </c>
      <c r="T781" s="479">
        <v>472384.41399999999</v>
      </c>
    </row>
    <row r="782" spans="1:20">
      <c r="A782" s="478">
        <v>4</v>
      </c>
      <c r="B782" s="478" t="s">
        <v>1007</v>
      </c>
      <c r="C782" s="478"/>
      <c r="D782" s="478" t="s">
        <v>605</v>
      </c>
      <c r="E782" s="478" t="s">
        <v>658</v>
      </c>
      <c r="F782" s="478" t="s">
        <v>617</v>
      </c>
      <c r="G782" s="479">
        <v>86453.826199999996</v>
      </c>
      <c r="H782" s="479">
        <v>151294.19589999999</v>
      </c>
      <c r="I782" s="479">
        <v>111906.2304</v>
      </c>
      <c r="J782" s="479">
        <v>195835.9032</v>
      </c>
      <c r="K782" s="479">
        <v>133927.92749999999</v>
      </c>
      <c r="L782" s="479">
        <v>234373.8732</v>
      </c>
      <c r="M782" s="479">
        <v>159732.5956</v>
      </c>
      <c r="N782" s="479">
        <v>279532.04239999998</v>
      </c>
      <c r="O782" s="479">
        <v>188264.94949999999</v>
      </c>
      <c r="P782" s="479">
        <v>329463.6617</v>
      </c>
      <c r="Q782" s="479">
        <v>206408.66759999999</v>
      </c>
      <c r="R782" s="479">
        <v>361215.16840000002</v>
      </c>
      <c r="S782" s="479">
        <v>223470.07380000001</v>
      </c>
      <c r="T782" s="479">
        <v>391072.62920000002</v>
      </c>
    </row>
    <row r="783" spans="1:20">
      <c r="A783" s="478">
        <v>4</v>
      </c>
      <c r="B783" s="478" t="s">
        <v>1007</v>
      </c>
      <c r="C783" s="478"/>
      <c r="D783" s="478" t="s">
        <v>605</v>
      </c>
      <c r="E783" s="478" t="s">
        <v>658</v>
      </c>
      <c r="F783" s="478" t="s">
        <v>667</v>
      </c>
      <c r="G783" s="479">
        <v>74106.854600000006</v>
      </c>
      <c r="H783" s="479">
        <v>129686.99559999999</v>
      </c>
      <c r="I783" s="479">
        <v>96852.199800000002</v>
      </c>
      <c r="J783" s="479">
        <v>169491.34959999999</v>
      </c>
      <c r="K783" s="479">
        <v>117442.11199999999</v>
      </c>
      <c r="L783" s="479">
        <v>205523.69589999999</v>
      </c>
      <c r="M783" s="479">
        <v>143492.91690000001</v>
      </c>
      <c r="N783" s="479">
        <v>251112.60449999999</v>
      </c>
      <c r="O783" s="479">
        <v>170122.39240000001</v>
      </c>
      <c r="P783" s="479">
        <v>297714.18660000002</v>
      </c>
      <c r="Q783" s="479">
        <v>187378.3236</v>
      </c>
      <c r="R783" s="479">
        <v>327912.06630000001</v>
      </c>
      <c r="S783" s="479">
        <v>203408.14</v>
      </c>
      <c r="T783" s="479">
        <v>355964.2451</v>
      </c>
    </row>
    <row r="784" spans="1:20">
      <c r="A784" s="478">
        <v>4</v>
      </c>
      <c r="B784" s="478" t="s">
        <v>1007</v>
      </c>
      <c r="C784" s="478"/>
      <c r="D784" s="478" t="s">
        <v>605</v>
      </c>
      <c r="E784" s="478" t="s">
        <v>658</v>
      </c>
      <c r="F784" s="478" t="s">
        <v>714</v>
      </c>
      <c r="G784" s="479">
        <v>66098.822100000005</v>
      </c>
      <c r="H784" s="479">
        <v>115672.93859999999</v>
      </c>
      <c r="I784" s="479">
        <v>89994.491200000004</v>
      </c>
      <c r="J784" s="479">
        <v>157490.3596</v>
      </c>
      <c r="K784" s="479">
        <v>113804.9935</v>
      </c>
      <c r="L784" s="479">
        <v>199158.73860000001</v>
      </c>
      <c r="M784" s="479">
        <v>149813.70319999999</v>
      </c>
      <c r="N784" s="479">
        <v>262173.98060000001</v>
      </c>
      <c r="O784" s="479">
        <v>185461.23389999999</v>
      </c>
      <c r="P784" s="479">
        <v>324557.1594</v>
      </c>
      <c r="Q784" s="479">
        <v>208824.94440000001</v>
      </c>
      <c r="R784" s="479">
        <v>365443.65269999998</v>
      </c>
      <c r="S784" s="479">
        <v>231867.60690000001</v>
      </c>
      <c r="T784" s="479">
        <v>405768.31199999998</v>
      </c>
    </row>
    <row r="785" spans="1:20">
      <c r="A785" s="478">
        <v>4</v>
      </c>
      <c r="B785" s="478" t="s">
        <v>1007</v>
      </c>
      <c r="C785" s="478"/>
      <c r="D785" s="478" t="s">
        <v>605</v>
      </c>
      <c r="E785" s="478" t="s">
        <v>658</v>
      </c>
      <c r="F785" s="478" t="s">
        <v>521</v>
      </c>
      <c r="G785" s="479">
        <v>73684.104800000001</v>
      </c>
      <c r="H785" s="479">
        <v>117894.5695</v>
      </c>
      <c r="I785" s="479">
        <v>103157.74679999999</v>
      </c>
      <c r="J785" s="479">
        <v>165052.39730000001</v>
      </c>
      <c r="K785" s="479">
        <v>132631.38870000001</v>
      </c>
      <c r="L785" s="479">
        <v>212210.22510000001</v>
      </c>
      <c r="M785" s="479">
        <v>176841.85159999999</v>
      </c>
      <c r="N785" s="479">
        <v>282946.96679999999</v>
      </c>
      <c r="O785" s="479">
        <v>221052.31450000001</v>
      </c>
      <c r="P785" s="479">
        <v>353683.7084</v>
      </c>
      <c r="Q785" s="479">
        <v>250525.95629999999</v>
      </c>
      <c r="R785" s="479">
        <v>400841.53619999997</v>
      </c>
      <c r="S785" s="479">
        <v>279999.59830000001</v>
      </c>
      <c r="T785" s="479">
        <v>447999.364</v>
      </c>
    </row>
    <row r="786" spans="1:20">
      <c r="A786" s="478">
        <v>4</v>
      </c>
      <c r="B786" s="478" t="s">
        <v>1007</v>
      </c>
      <c r="C786" s="478"/>
      <c r="D786" s="478" t="s">
        <v>605</v>
      </c>
      <c r="E786" s="478" t="s">
        <v>690</v>
      </c>
      <c r="F786" s="478" t="s">
        <v>617</v>
      </c>
      <c r="G786" s="479">
        <v>81483.523000000001</v>
      </c>
      <c r="H786" s="479">
        <v>142596.16529999999</v>
      </c>
      <c r="I786" s="479">
        <v>105508.56269999999</v>
      </c>
      <c r="J786" s="479">
        <v>184639.98480000001</v>
      </c>
      <c r="K786" s="479">
        <v>126295.761</v>
      </c>
      <c r="L786" s="479">
        <v>221017.58170000001</v>
      </c>
      <c r="M786" s="479">
        <v>150667.0373</v>
      </c>
      <c r="N786" s="479">
        <v>263667.31530000002</v>
      </c>
      <c r="O786" s="479">
        <v>177615.04430000001</v>
      </c>
      <c r="P786" s="479">
        <v>310826.32740000001</v>
      </c>
      <c r="Q786" s="479">
        <v>194751.03709999999</v>
      </c>
      <c r="R786" s="479">
        <v>340814.3149</v>
      </c>
      <c r="S786" s="479">
        <v>210878.84090000001</v>
      </c>
      <c r="T786" s="479">
        <v>369037.97159999999</v>
      </c>
    </row>
    <row r="787" spans="1:20">
      <c r="A787" s="478">
        <v>4</v>
      </c>
      <c r="B787" s="478" t="s">
        <v>1007</v>
      </c>
      <c r="C787" s="478"/>
      <c r="D787" s="478" t="s">
        <v>605</v>
      </c>
      <c r="E787" s="478" t="s">
        <v>690</v>
      </c>
      <c r="F787" s="478" t="s">
        <v>667</v>
      </c>
      <c r="G787" s="479">
        <v>69679.275699999998</v>
      </c>
      <c r="H787" s="479">
        <v>121938.7326</v>
      </c>
      <c r="I787" s="479">
        <v>91116.248099999997</v>
      </c>
      <c r="J787" s="479">
        <v>159453.43410000001</v>
      </c>
      <c r="K787" s="479">
        <v>110534.59699999999</v>
      </c>
      <c r="L787" s="479">
        <v>193435.5447</v>
      </c>
      <c r="M787" s="479">
        <v>135141.19089999999</v>
      </c>
      <c r="N787" s="479">
        <v>236497.08420000001</v>
      </c>
      <c r="O787" s="479">
        <v>160269.9626</v>
      </c>
      <c r="P787" s="479">
        <v>280472.43459999998</v>
      </c>
      <c r="Q787" s="479">
        <v>176557.19209999999</v>
      </c>
      <c r="R787" s="479">
        <v>308975.08610000001</v>
      </c>
      <c r="S787" s="479">
        <v>191698.75080000001</v>
      </c>
      <c r="T787" s="479">
        <v>335472.81390000001</v>
      </c>
    </row>
    <row r="788" spans="1:20">
      <c r="A788" s="478">
        <v>4</v>
      </c>
      <c r="B788" s="478" t="s">
        <v>1007</v>
      </c>
      <c r="C788" s="478"/>
      <c r="D788" s="478" t="s">
        <v>605</v>
      </c>
      <c r="E788" s="478" t="s">
        <v>690</v>
      </c>
      <c r="F788" s="478" t="s">
        <v>714</v>
      </c>
      <c r="G788" s="479">
        <v>62034.015599999999</v>
      </c>
      <c r="H788" s="479">
        <v>108559.52740000001</v>
      </c>
      <c r="I788" s="479">
        <v>84415.580400000006</v>
      </c>
      <c r="J788" s="479">
        <v>147727.26560000001</v>
      </c>
      <c r="K788" s="479">
        <v>106715.72169999999</v>
      </c>
      <c r="L788" s="479">
        <v>186752.51300000001</v>
      </c>
      <c r="M788" s="479">
        <v>140446.0128</v>
      </c>
      <c r="N788" s="479">
        <v>245780.52249999999</v>
      </c>
      <c r="O788" s="479">
        <v>173831.00109999999</v>
      </c>
      <c r="P788" s="479">
        <v>304204.25189999997</v>
      </c>
      <c r="Q788" s="479">
        <v>195703.98989999999</v>
      </c>
      <c r="R788" s="479">
        <v>342481.98229999997</v>
      </c>
      <c r="S788" s="479">
        <v>217270.04259999999</v>
      </c>
      <c r="T788" s="479">
        <v>380222.57459999999</v>
      </c>
    </row>
    <row r="789" spans="1:20">
      <c r="A789" s="478">
        <v>4</v>
      </c>
      <c r="B789" s="478" t="s">
        <v>1007</v>
      </c>
      <c r="C789" s="478"/>
      <c r="D789" s="478" t="s">
        <v>605</v>
      </c>
      <c r="E789" s="478" t="s">
        <v>690</v>
      </c>
      <c r="F789" s="478" t="s">
        <v>521</v>
      </c>
      <c r="G789" s="479">
        <v>69439.016099999993</v>
      </c>
      <c r="H789" s="479">
        <v>111102.42750000001</v>
      </c>
      <c r="I789" s="479">
        <v>97214.622600000002</v>
      </c>
      <c r="J789" s="479">
        <v>155543.39840000001</v>
      </c>
      <c r="K789" s="479">
        <v>124990.22900000001</v>
      </c>
      <c r="L789" s="479">
        <v>199984.3694</v>
      </c>
      <c r="M789" s="479">
        <v>166653.63870000001</v>
      </c>
      <c r="N789" s="479">
        <v>266645.8259</v>
      </c>
      <c r="O789" s="479">
        <v>208317.04829999999</v>
      </c>
      <c r="P789" s="479">
        <v>333307.28220000002</v>
      </c>
      <c r="Q789" s="479">
        <v>236092.65470000001</v>
      </c>
      <c r="R789" s="479">
        <v>377748.25319999998</v>
      </c>
      <c r="S789" s="479">
        <v>263868.26120000001</v>
      </c>
      <c r="T789" s="479">
        <v>422189.2242</v>
      </c>
    </row>
    <row r="790" spans="1:20">
      <c r="A790" s="478">
        <v>4</v>
      </c>
      <c r="B790" s="478" t="s">
        <v>1007</v>
      </c>
      <c r="C790" s="478"/>
      <c r="D790" s="478" t="s">
        <v>605</v>
      </c>
      <c r="E790" s="478" t="s">
        <v>752</v>
      </c>
      <c r="F790" s="478" t="s">
        <v>617</v>
      </c>
      <c r="G790" s="479">
        <v>80926.326499999996</v>
      </c>
      <c r="H790" s="479">
        <v>141621.07149999999</v>
      </c>
      <c r="I790" s="479">
        <v>104862.74800000001</v>
      </c>
      <c r="J790" s="479">
        <v>183509.8089</v>
      </c>
      <c r="K790" s="479">
        <v>125574.26459999999</v>
      </c>
      <c r="L790" s="479">
        <v>219754.96290000001</v>
      </c>
      <c r="M790" s="479">
        <v>149884.52420000001</v>
      </c>
      <c r="N790" s="479">
        <v>262297.91720000003</v>
      </c>
      <c r="O790" s="479">
        <v>176766.2439</v>
      </c>
      <c r="P790" s="479">
        <v>309340.92680000002</v>
      </c>
      <c r="Q790" s="479">
        <v>193859.58180000001</v>
      </c>
      <c r="R790" s="479">
        <v>339254.26809999999</v>
      </c>
      <c r="S790" s="479">
        <v>209976.6961</v>
      </c>
      <c r="T790" s="479">
        <v>367459.2182</v>
      </c>
    </row>
    <row r="791" spans="1:20">
      <c r="A791" s="478">
        <v>4</v>
      </c>
      <c r="B791" s="478" t="s">
        <v>1007</v>
      </c>
      <c r="C791" s="478"/>
      <c r="D791" s="478" t="s">
        <v>605</v>
      </c>
      <c r="E791" s="478" t="s">
        <v>752</v>
      </c>
      <c r="F791" s="478" t="s">
        <v>667</v>
      </c>
      <c r="G791" s="479">
        <v>68850.717499999999</v>
      </c>
      <c r="H791" s="479">
        <v>120488.75569999999</v>
      </c>
      <c r="I791" s="479">
        <v>90139.575800000006</v>
      </c>
      <c r="J791" s="479">
        <v>157744.25760000001</v>
      </c>
      <c r="K791" s="479">
        <v>109450.77529999999</v>
      </c>
      <c r="L791" s="479">
        <v>191538.85680000001</v>
      </c>
      <c r="M791" s="479">
        <v>134001.76209999999</v>
      </c>
      <c r="N791" s="479">
        <v>234503.08360000001</v>
      </c>
      <c r="O791" s="479">
        <v>159022.42509999999</v>
      </c>
      <c r="P791" s="479">
        <v>278289.2439</v>
      </c>
      <c r="Q791" s="479">
        <v>175247.48790000001</v>
      </c>
      <c r="R791" s="479">
        <v>306683.10379999998</v>
      </c>
      <c r="S791" s="479">
        <v>190355.68479999999</v>
      </c>
      <c r="T791" s="479">
        <v>333122.4485</v>
      </c>
    </row>
    <row r="792" spans="1:20">
      <c r="A792" s="478">
        <v>4</v>
      </c>
      <c r="B792" s="478" t="s">
        <v>1007</v>
      </c>
      <c r="C792" s="478"/>
      <c r="D792" s="478" t="s">
        <v>605</v>
      </c>
      <c r="E792" s="478" t="s">
        <v>752</v>
      </c>
      <c r="F792" s="478" t="s">
        <v>714</v>
      </c>
      <c r="G792" s="479">
        <v>61052.075799999999</v>
      </c>
      <c r="H792" s="479">
        <v>106841.13250000001</v>
      </c>
      <c r="I792" s="479">
        <v>82984.955499999996</v>
      </c>
      <c r="J792" s="479">
        <v>145223.6721</v>
      </c>
      <c r="K792" s="479">
        <v>104834.5402</v>
      </c>
      <c r="L792" s="479">
        <v>183460.44529999999</v>
      </c>
      <c r="M792" s="479">
        <v>137895.43489999999</v>
      </c>
      <c r="N792" s="479">
        <v>241317.0111</v>
      </c>
      <c r="O792" s="479">
        <v>170603.08859999999</v>
      </c>
      <c r="P792" s="479">
        <v>298555.40519999998</v>
      </c>
      <c r="Q792" s="479">
        <v>192015.70110000001</v>
      </c>
      <c r="R792" s="479">
        <v>336027.47700000001</v>
      </c>
      <c r="S792" s="479">
        <v>213114.3216</v>
      </c>
      <c r="T792" s="479">
        <v>372950.06270000001</v>
      </c>
    </row>
    <row r="793" spans="1:20">
      <c r="A793" s="478">
        <v>4</v>
      </c>
      <c r="B793" s="478" t="s">
        <v>1007</v>
      </c>
      <c r="C793" s="478"/>
      <c r="D793" s="478" t="s">
        <v>605</v>
      </c>
      <c r="E793" s="478" t="s">
        <v>752</v>
      </c>
      <c r="F793" s="478" t="s">
        <v>521</v>
      </c>
      <c r="G793" s="479">
        <v>68945.372900000002</v>
      </c>
      <c r="H793" s="479">
        <v>110312.59819999999</v>
      </c>
      <c r="I793" s="479">
        <v>96523.521999999997</v>
      </c>
      <c r="J793" s="479">
        <v>154437.63759999999</v>
      </c>
      <c r="K793" s="479">
        <v>124101.6712</v>
      </c>
      <c r="L793" s="479">
        <v>198562.67679999999</v>
      </c>
      <c r="M793" s="479">
        <v>165468.89490000001</v>
      </c>
      <c r="N793" s="479">
        <v>264750.23580000002</v>
      </c>
      <c r="O793" s="479">
        <v>206836.11859999999</v>
      </c>
      <c r="P793" s="479">
        <v>330937.79470000003</v>
      </c>
      <c r="Q793" s="479">
        <v>234414.2677</v>
      </c>
      <c r="R793" s="479">
        <v>375062.83399999997</v>
      </c>
      <c r="S793" s="479">
        <v>261992.41690000001</v>
      </c>
      <c r="T793" s="479">
        <v>419187.87329999998</v>
      </c>
    </row>
    <row r="794" spans="1:20">
      <c r="A794" s="478">
        <v>4</v>
      </c>
      <c r="B794" s="478" t="s">
        <v>1007</v>
      </c>
      <c r="C794" s="478"/>
      <c r="D794" s="478" t="s">
        <v>605</v>
      </c>
      <c r="E794" s="478" t="s">
        <v>793</v>
      </c>
      <c r="F794" s="478" t="s">
        <v>617</v>
      </c>
      <c r="G794" s="479">
        <v>80469.407999999996</v>
      </c>
      <c r="H794" s="479">
        <v>140821.46400000001</v>
      </c>
      <c r="I794" s="479">
        <v>104227.0145</v>
      </c>
      <c r="J794" s="479">
        <v>182397.27530000001</v>
      </c>
      <c r="K794" s="479">
        <v>124783.236</v>
      </c>
      <c r="L794" s="479">
        <v>218370.66279999999</v>
      </c>
      <c r="M794" s="479">
        <v>148895.27499999999</v>
      </c>
      <c r="N794" s="479">
        <v>260566.73130000001</v>
      </c>
      <c r="O794" s="479">
        <v>175557.12880000001</v>
      </c>
      <c r="P794" s="479">
        <v>307224.97529999999</v>
      </c>
      <c r="Q794" s="479">
        <v>192510.94930000001</v>
      </c>
      <c r="R794" s="479">
        <v>336894.16110000003</v>
      </c>
      <c r="S794" s="479">
        <v>208479.58970000001</v>
      </c>
      <c r="T794" s="479">
        <v>364839.2819</v>
      </c>
    </row>
    <row r="795" spans="1:20">
      <c r="A795" s="478">
        <v>4</v>
      </c>
      <c r="B795" s="478" t="s">
        <v>1007</v>
      </c>
      <c r="C795" s="478"/>
      <c r="D795" s="478" t="s">
        <v>605</v>
      </c>
      <c r="E795" s="478" t="s">
        <v>793</v>
      </c>
      <c r="F795" s="478" t="s">
        <v>667</v>
      </c>
      <c r="G795" s="479">
        <v>68665.160699999993</v>
      </c>
      <c r="H795" s="479">
        <v>120164.0312</v>
      </c>
      <c r="I795" s="479">
        <v>89834.699800000002</v>
      </c>
      <c r="J795" s="479">
        <v>157210.72459999999</v>
      </c>
      <c r="K795" s="479">
        <v>109022.0719</v>
      </c>
      <c r="L795" s="479">
        <v>190788.62590000001</v>
      </c>
      <c r="M795" s="479">
        <v>133369.42860000001</v>
      </c>
      <c r="N795" s="479">
        <v>233396.50020000001</v>
      </c>
      <c r="O795" s="479">
        <v>158212.0471</v>
      </c>
      <c r="P795" s="479">
        <v>276871.08240000001</v>
      </c>
      <c r="Q795" s="479">
        <v>174317.1042</v>
      </c>
      <c r="R795" s="479">
        <v>305054.93239999999</v>
      </c>
      <c r="S795" s="479">
        <v>189299.49960000001</v>
      </c>
      <c r="T795" s="479">
        <v>331274.12420000002</v>
      </c>
    </row>
    <row r="796" spans="1:20">
      <c r="A796" s="478">
        <v>4</v>
      </c>
      <c r="B796" s="478" t="s">
        <v>1007</v>
      </c>
      <c r="C796" s="478"/>
      <c r="D796" s="478" t="s">
        <v>605</v>
      </c>
      <c r="E796" s="478" t="s">
        <v>793</v>
      </c>
      <c r="F796" s="478" t="s">
        <v>714</v>
      </c>
      <c r="G796" s="479">
        <v>61029.235399999998</v>
      </c>
      <c r="H796" s="479">
        <v>106801.16190000001</v>
      </c>
      <c r="I796" s="479">
        <v>83008.888000000006</v>
      </c>
      <c r="J796" s="479">
        <v>145265.5539</v>
      </c>
      <c r="K796" s="479">
        <v>104907.11719999999</v>
      </c>
      <c r="L796" s="479">
        <v>183587.45509999999</v>
      </c>
      <c r="M796" s="479">
        <v>138034.54019999999</v>
      </c>
      <c r="N796" s="479">
        <v>241560.4454</v>
      </c>
      <c r="O796" s="479">
        <v>170816.66020000001</v>
      </c>
      <c r="P796" s="479">
        <v>298929.15549999999</v>
      </c>
      <c r="Q796" s="479">
        <v>192287.73689999999</v>
      </c>
      <c r="R796" s="479">
        <v>336503.53960000002</v>
      </c>
      <c r="S796" s="479">
        <v>213451.87760000001</v>
      </c>
      <c r="T796" s="479">
        <v>373540.78570000001</v>
      </c>
    </row>
    <row r="797" spans="1:20">
      <c r="A797" s="478">
        <v>4</v>
      </c>
      <c r="B797" s="478" t="s">
        <v>1007</v>
      </c>
      <c r="C797" s="478"/>
      <c r="D797" s="478" t="s">
        <v>605</v>
      </c>
      <c r="E797" s="478" t="s">
        <v>793</v>
      </c>
      <c r="F797" s="478" t="s">
        <v>521</v>
      </c>
      <c r="G797" s="479">
        <v>68566.954500000007</v>
      </c>
      <c r="H797" s="479">
        <v>109707.12880000001</v>
      </c>
      <c r="I797" s="479">
        <v>95993.736099999995</v>
      </c>
      <c r="J797" s="479">
        <v>153589.98019999999</v>
      </c>
      <c r="K797" s="479">
        <v>123420.51790000001</v>
      </c>
      <c r="L797" s="479">
        <v>197472.83170000001</v>
      </c>
      <c r="M797" s="479">
        <v>164560.6906</v>
      </c>
      <c r="N797" s="479">
        <v>263297.10889999999</v>
      </c>
      <c r="O797" s="479">
        <v>205700.86319999999</v>
      </c>
      <c r="P797" s="479">
        <v>329121.386</v>
      </c>
      <c r="Q797" s="479">
        <v>233127.64499999999</v>
      </c>
      <c r="R797" s="479">
        <v>373004.23759999999</v>
      </c>
      <c r="S797" s="479">
        <v>260554.42679999999</v>
      </c>
      <c r="T797" s="479">
        <v>416887.08909999998</v>
      </c>
    </row>
    <row r="798" spans="1:20">
      <c r="A798" s="478">
        <v>4</v>
      </c>
      <c r="B798" s="478" t="s">
        <v>1007</v>
      </c>
      <c r="C798" s="478"/>
      <c r="D798" s="478" t="s">
        <v>605</v>
      </c>
      <c r="E798" s="478" t="s">
        <v>834</v>
      </c>
      <c r="F798" s="478" t="s">
        <v>617</v>
      </c>
      <c r="G798" s="479">
        <v>83943.605200000005</v>
      </c>
      <c r="H798" s="479">
        <v>146901.30910000001</v>
      </c>
      <c r="I798" s="479">
        <v>108704.8763</v>
      </c>
      <c r="J798" s="479">
        <v>190233.53339999999</v>
      </c>
      <c r="K798" s="479">
        <v>130129.22719999999</v>
      </c>
      <c r="L798" s="479">
        <v>227726.1477</v>
      </c>
      <c r="M798" s="479">
        <v>155251.50030000001</v>
      </c>
      <c r="N798" s="479">
        <v>271690.12550000002</v>
      </c>
      <c r="O798" s="479">
        <v>183030.0753</v>
      </c>
      <c r="P798" s="479">
        <v>320302.63179999997</v>
      </c>
      <c r="Q798" s="479">
        <v>200694.14629999999</v>
      </c>
      <c r="R798" s="479">
        <v>351214.7561</v>
      </c>
      <c r="S798" s="479">
        <v>217323.1974</v>
      </c>
      <c r="T798" s="479">
        <v>380315.59539999999</v>
      </c>
    </row>
    <row r="799" spans="1:20">
      <c r="A799" s="478">
        <v>4</v>
      </c>
      <c r="B799" s="478" t="s">
        <v>1007</v>
      </c>
      <c r="C799" s="478"/>
      <c r="D799" s="478" t="s">
        <v>605</v>
      </c>
      <c r="E799" s="478" t="s">
        <v>834</v>
      </c>
      <c r="F799" s="478" t="s">
        <v>667</v>
      </c>
      <c r="G799" s="479">
        <v>71732.315300000002</v>
      </c>
      <c r="H799" s="479">
        <v>125531.5518</v>
      </c>
      <c r="I799" s="479">
        <v>93816.275299999994</v>
      </c>
      <c r="J799" s="479">
        <v>164178.48190000001</v>
      </c>
      <c r="K799" s="479">
        <v>113824.5754</v>
      </c>
      <c r="L799" s="479">
        <v>199193.00690000001</v>
      </c>
      <c r="M799" s="479">
        <v>139190.28039999999</v>
      </c>
      <c r="N799" s="479">
        <v>243582.99069999999</v>
      </c>
      <c r="O799" s="479">
        <v>165086.88800000001</v>
      </c>
      <c r="P799" s="479">
        <v>288902.0539</v>
      </c>
      <c r="Q799" s="479">
        <v>181872.92800000001</v>
      </c>
      <c r="R799" s="479">
        <v>318277.62400000001</v>
      </c>
      <c r="S799" s="479">
        <v>197481.7255</v>
      </c>
      <c r="T799" s="479">
        <v>345593.0196</v>
      </c>
    </row>
    <row r="800" spans="1:20">
      <c r="A800" s="478">
        <v>4</v>
      </c>
      <c r="B800" s="478" t="s">
        <v>1007</v>
      </c>
      <c r="C800" s="478"/>
      <c r="D800" s="478" t="s">
        <v>605</v>
      </c>
      <c r="E800" s="478" t="s">
        <v>834</v>
      </c>
      <c r="F800" s="478" t="s">
        <v>714</v>
      </c>
      <c r="G800" s="479">
        <v>63826.644699999997</v>
      </c>
      <c r="H800" s="479">
        <v>111696.62820000001</v>
      </c>
      <c r="I800" s="479">
        <v>86841.397500000006</v>
      </c>
      <c r="J800" s="479">
        <v>151972.44570000001</v>
      </c>
      <c r="K800" s="479">
        <v>109771.9195</v>
      </c>
      <c r="L800" s="479">
        <v>192100.859</v>
      </c>
      <c r="M800" s="479">
        <v>144457.43919999999</v>
      </c>
      <c r="N800" s="479">
        <v>252800.51869999999</v>
      </c>
      <c r="O800" s="479">
        <v>178785.74909999999</v>
      </c>
      <c r="P800" s="479">
        <v>312875.06089999998</v>
      </c>
      <c r="Q800" s="479">
        <v>201274.38889999999</v>
      </c>
      <c r="R800" s="479">
        <v>352230.18060000002</v>
      </c>
      <c r="S800" s="479">
        <v>223445.50880000001</v>
      </c>
      <c r="T800" s="479">
        <v>391029.64049999998</v>
      </c>
    </row>
    <row r="801" spans="1:20">
      <c r="A801" s="478">
        <v>4</v>
      </c>
      <c r="B801" s="478" t="s">
        <v>1007</v>
      </c>
      <c r="C801" s="478"/>
      <c r="D801" s="478" t="s">
        <v>605</v>
      </c>
      <c r="E801" s="478" t="s">
        <v>834</v>
      </c>
      <c r="F801" s="478" t="s">
        <v>521</v>
      </c>
      <c r="G801" s="479">
        <v>71532.754400000005</v>
      </c>
      <c r="H801" s="479">
        <v>114452.4087</v>
      </c>
      <c r="I801" s="479">
        <v>100145.8561</v>
      </c>
      <c r="J801" s="479">
        <v>160233.37220000001</v>
      </c>
      <c r="K801" s="479">
        <v>128758.95789999999</v>
      </c>
      <c r="L801" s="479">
        <v>206014.33559999999</v>
      </c>
      <c r="M801" s="479">
        <v>171678.61050000001</v>
      </c>
      <c r="N801" s="479">
        <v>274685.78080000001</v>
      </c>
      <c r="O801" s="479">
        <v>214598.26310000001</v>
      </c>
      <c r="P801" s="479">
        <v>343357.22600000002</v>
      </c>
      <c r="Q801" s="479">
        <v>243211.36480000001</v>
      </c>
      <c r="R801" s="479">
        <v>389138.18949999998</v>
      </c>
      <c r="S801" s="479">
        <v>271824.46659999999</v>
      </c>
      <c r="T801" s="479">
        <v>434919.15299999999</v>
      </c>
    </row>
    <row r="802" spans="1:20">
      <c r="A802" s="478">
        <v>4</v>
      </c>
      <c r="B802" s="478" t="s">
        <v>1007</v>
      </c>
      <c r="C802" s="478"/>
      <c r="D802" s="478" t="s">
        <v>605</v>
      </c>
      <c r="E802" s="478" t="s">
        <v>869</v>
      </c>
      <c r="F802" s="478" t="s">
        <v>617</v>
      </c>
      <c r="G802" s="479">
        <v>85971.835300000006</v>
      </c>
      <c r="H802" s="479">
        <v>150450.71170000001</v>
      </c>
      <c r="I802" s="479">
        <v>111267.9728</v>
      </c>
      <c r="J802" s="479">
        <v>194718.95240000001</v>
      </c>
      <c r="K802" s="479">
        <v>133154.27729999999</v>
      </c>
      <c r="L802" s="479">
        <v>233019.98540000001</v>
      </c>
      <c r="M802" s="479">
        <v>158795.02489999999</v>
      </c>
      <c r="N802" s="479">
        <v>277891.29359999998</v>
      </c>
      <c r="O802" s="479">
        <v>187145.90640000001</v>
      </c>
      <c r="P802" s="479">
        <v>327505.33610000001</v>
      </c>
      <c r="Q802" s="479">
        <v>205174.32199999999</v>
      </c>
      <c r="R802" s="479">
        <v>359055.0637</v>
      </c>
      <c r="S802" s="479">
        <v>222121.6997</v>
      </c>
      <c r="T802" s="479">
        <v>388712.97450000001</v>
      </c>
    </row>
    <row r="803" spans="1:20">
      <c r="A803" s="478">
        <v>4</v>
      </c>
      <c r="B803" s="478" t="s">
        <v>1007</v>
      </c>
      <c r="C803" s="478"/>
      <c r="D803" s="478" t="s">
        <v>605</v>
      </c>
      <c r="E803" s="478" t="s">
        <v>869</v>
      </c>
      <c r="F803" s="478" t="s">
        <v>667</v>
      </c>
      <c r="G803" s="479">
        <v>73760.545400000003</v>
      </c>
      <c r="H803" s="479">
        <v>129080.9544</v>
      </c>
      <c r="I803" s="479">
        <v>96379.371899999998</v>
      </c>
      <c r="J803" s="479">
        <v>168663.90090000001</v>
      </c>
      <c r="K803" s="479">
        <v>116849.62549999999</v>
      </c>
      <c r="L803" s="479">
        <v>204486.84460000001</v>
      </c>
      <c r="M803" s="479">
        <v>142733.80499999999</v>
      </c>
      <c r="N803" s="479">
        <v>249784.1588</v>
      </c>
      <c r="O803" s="479">
        <v>169202.71900000001</v>
      </c>
      <c r="P803" s="479">
        <v>296104.75829999999</v>
      </c>
      <c r="Q803" s="479">
        <v>186353.10370000001</v>
      </c>
      <c r="R803" s="479">
        <v>326117.93150000001</v>
      </c>
      <c r="S803" s="479">
        <v>202280.2279</v>
      </c>
      <c r="T803" s="479">
        <v>353990.39880000002</v>
      </c>
    </row>
    <row r="804" spans="1:20">
      <c r="A804" s="478">
        <v>4</v>
      </c>
      <c r="B804" s="478" t="s">
        <v>1007</v>
      </c>
      <c r="C804" s="478"/>
      <c r="D804" s="478" t="s">
        <v>605</v>
      </c>
      <c r="E804" s="478" t="s">
        <v>869</v>
      </c>
      <c r="F804" s="478" t="s">
        <v>714</v>
      </c>
      <c r="G804" s="479">
        <v>65836.205199999997</v>
      </c>
      <c r="H804" s="479">
        <v>115213.3591</v>
      </c>
      <c r="I804" s="479">
        <v>89654.782300000006</v>
      </c>
      <c r="J804" s="479">
        <v>156895.86900000001</v>
      </c>
      <c r="K804" s="479">
        <v>113389.1284</v>
      </c>
      <c r="L804" s="479">
        <v>198430.97469999999</v>
      </c>
      <c r="M804" s="479">
        <v>149280.38449999999</v>
      </c>
      <c r="N804" s="479">
        <v>261240.67290000001</v>
      </c>
      <c r="O804" s="479">
        <v>184814.4307</v>
      </c>
      <c r="P804" s="479">
        <v>323425.2537</v>
      </c>
      <c r="Q804" s="479">
        <v>208106.89480000001</v>
      </c>
      <c r="R804" s="479">
        <v>364187.06589999999</v>
      </c>
      <c r="S804" s="479">
        <v>231081.8389</v>
      </c>
      <c r="T804" s="479">
        <v>404393.2181</v>
      </c>
    </row>
    <row r="805" spans="1:20">
      <c r="A805" s="478">
        <v>4</v>
      </c>
      <c r="B805" s="478" t="s">
        <v>1007</v>
      </c>
      <c r="C805" s="478"/>
      <c r="D805" s="478" t="s">
        <v>605</v>
      </c>
      <c r="E805" s="478" t="s">
        <v>869</v>
      </c>
      <c r="F805" s="478" t="s">
        <v>521</v>
      </c>
      <c r="G805" s="479">
        <v>73276.877699999997</v>
      </c>
      <c r="H805" s="479">
        <v>117243.0062</v>
      </c>
      <c r="I805" s="479">
        <v>102587.62880000001</v>
      </c>
      <c r="J805" s="479">
        <v>164140.20860000001</v>
      </c>
      <c r="K805" s="479">
        <v>131898.38</v>
      </c>
      <c r="L805" s="479">
        <v>211037.41099999999</v>
      </c>
      <c r="M805" s="479">
        <v>175864.50659999999</v>
      </c>
      <c r="N805" s="479">
        <v>281383.21470000001</v>
      </c>
      <c r="O805" s="479">
        <v>219830.63329999999</v>
      </c>
      <c r="P805" s="479">
        <v>351729.0184</v>
      </c>
      <c r="Q805" s="479">
        <v>249141.38430000001</v>
      </c>
      <c r="R805" s="479">
        <v>398626.22080000001</v>
      </c>
      <c r="S805" s="479">
        <v>278452.13549999997</v>
      </c>
      <c r="T805" s="479">
        <v>445523.42330000002</v>
      </c>
    </row>
    <row r="806" spans="1:20">
      <c r="A806" s="478">
        <v>4</v>
      </c>
      <c r="B806" s="478" t="s">
        <v>1007</v>
      </c>
      <c r="C806" s="478"/>
      <c r="D806" s="478" t="s">
        <v>605</v>
      </c>
      <c r="E806" s="478" t="s">
        <v>897</v>
      </c>
      <c r="F806" s="478" t="s">
        <v>617</v>
      </c>
      <c r="G806" s="479">
        <v>87442.874800000005</v>
      </c>
      <c r="H806" s="479">
        <v>153025.03090000001</v>
      </c>
      <c r="I806" s="479">
        <v>113185.26210000001</v>
      </c>
      <c r="J806" s="479">
        <v>198074.20869999999</v>
      </c>
      <c r="K806" s="479">
        <v>135457.84020000001</v>
      </c>
      <c r="L806" s="479">
        <v>237051.22029999999</v>
      </c>
      <c r="M806" s="479">
        <v>161556.0472</v>
      </c>
      <c r="N806" s="479">
        <v>282723.08260000002</v>
      </c>
      <c r="O806" s="479">
        <v>190412.94990000001</v>
      </c>
      <c r="P806" s="479">
        <v>333222.66220000002</v>
      </c>
      <c r="Q806" s="479">
        <v>208763.05650000001</v>
      </c>
      <c r="R806" s="479">
        <v>365335.34889999998</v>
      </c>
      <c r="S806" s="479">
        <v>226018.07260000001</v>
      </c>
      <c r="T806" s="479">
        <v>395531.62709999998</v>
      </c>
    </row>
    <row r="807" spans="1:20">
      <c r="A807" s="478">
        <v>4</v>
      </c>
      <c r="B807" s="478" t="s">
        <v>1007</v>
      </c>
      <c r="C807" s="478"/>
      <c r="D807" s="478" t="s">
        <v>605</v>
      </c>
      <c r="E807" s="478" t="s">
        <v>897</v>
      </c>
      <c r="F807" s="478" t="s">
        <v>667</v>
      </c>
      <c r="G807" s="479">
        <v>74960.222299999994</v>
      </c>
      <c r="H807" s="479">
        <v>131180.3891</v>
      </c>
      <c r="I807" s="479">
        <v>97965.802800000005</v>
      </c>
      <c r="J807" s="479">
        <v>171440.15479999999</v>
      </c>
      <c r="K807" s="479">
        <v>118790.86199999999</v>
      </c>
      <c r="L807" s="479">
        <v>207884.00839999999</v>
      </c>
      <c r="M807" s="479">
        <v>145137.9106</v>
      </c>
      <c r="N807" s="479">
        <v>253991.34349999999</v>
      </c>
      <c r="O807" s="479">
        <v>172071.02420000001</v>
      </c>
      <c r="P807" s="479">
        <v>301124.29220000003</v>
      </c>
      <c r="Q807" s="479">
        <v>189523.58799999999</v>
      </c>
      <c r="R807" s="479">
        <v>331666.27899999998</v>
      </c>
      <c r="S807" s="479">
        <v>205735.67819999999</v>
      </c>
      <c r="T807" s="479">
        <v>360037.43699999998</v>
      </c>
    </row>
    <row r="808" spans="1:20">
      <c r="A808" s="478">
        <v>4</v>
      </c>
      <c r="B808" s="478" t="s">
        <v>1007</v>
      </c>
      <c r="C808" s="478"/>
      <c r="D808" s="478" t="s">
        <v>605</v>
      </c>
      <c r="E808" s="478" t="s">
        <v>897</v>
      </c>
      <c r="F808" s="478" t="s">
        <v>714</v>
      </c>
      <c r="G808" s="479">
        <v>66863.830400000006</v>
      </c>
      <c r="H808" s="479">
        <v>117011.70329999999</v>
      </c>
      <c r="I808" s="479">
        <v>91037.548500000004</v>
      </c>
      <c r="J808" s="479">
        <v>159315.70980000001</v>
      </c>
      <c r="K808" s="479">
        <v>115125.16379999999</v>
      </c>
      <c r="L808" s="479">
        <v>201469.03649999999</v>
      </c>
      <c r="M808" s="479">
        <v>151552.7622</v>
      </c>
      <c r="N808" s="479">
        <v>265217.33390000003</v>
      </c>
      <c r="O808" s="479">
        <v>187615.21280000001</v>
      </c>
      <c r="P808" s="479">
        <v>328326.62229999999</v>
      </c>
      <c r="Q808" s="479">
        <v>211251.12640000001</v>
      </c>
      <c r="R808" s="479">
        <v>369689.47110000002</v>
      </c>
      <c r="S808" s="479">
        <v>234562.46400000001</v>
      </c>
      <c r="T808" s="479">
        <v>410484.31199999998</v>
      </c>
    </row>
    <row r="809" spans="1:20">
      <c r="A809" s="478">
        <v>4</v>
      </c>
      <c r="B809" s="478" t="s">
        <v>1007</v>
      </c>
      <c r="C809" s="478"/>
      <c r="D809" s="478" t="s">
        <v>605</v>
      </c>
      <c r="E809" s="478" t="s">
        <v>897</v>
      </c>
      <c r="F809" s="478" t="s">
        <v>521</v>
      </c>
      <c r="G809" s="479">
        <v>74527.362899999993</v>
      </c>
      <c r="H809" s="479">
        <v>119243.7824</v>
      </c>
      <c r="I809" s="479">
        <v>104338.30809999999</v>
      </c>
      <c r="J809" s="479">
        <v>166941.29550000001</v>
      </c>
      <c r="K809" s="479">
        <v>134149.25330000001</v>
      </c>
      <c r="L809" s="479">
        <v>214638.80850000001</v>
      </c>
      <c r="M809" s="479">
        <v>178865.671</v>
      </c>
      <c r="N809" s="479">
        <v>286185.07799999998</v>
      </c>
      <c r="O809" s="479">
        <v>223582.0888</v>
      </c>
      <c r="P809" s="479">
        <v>357731.34730000002</v>
      </c>
      <c r="Q809" s="479">
        <v>253393.03400000001</v>
      </c>
      <c r="R809" s="479">
        <v>405428.8603</v>
      </c>
      <c r="S809" s="479">
        <v>283203.9792</v>
      </c>
      <c r="T809" s="479">
        <v>453126.37329999998</v>
      </c>
    </row>
    <row r="810" spans="1:20">
      <c r="A810" s="478">
        <v>5</v>
      </c>
      <c r="B810" s="478" t="s">
        <v>1008</v>
      </c>
      <c r="C810" s="478"/>
      <c r="D810" s="478" t="s">
        <v>576</v>
      </c>
      <c r="E810" s="478" t="s">
        <v>630</v>
      </c>
      <c r="F810" s="478" t="s">
        <v>617</v>
      </c>
      <c r="G810" s="479">
        <v>105279.65919999999</v>
      </c>
      <c r="H810" s="479">
        <v>184239.40349999999</v>
      </c>
      <c r="I810" s="479">
        <v>136283.4173</v>
      </c>
      <c r="J810" s="479">
        <v>238495.9804</v>
      </c>
      <c r="K810" s="479">
        <v>163108.32399999999</v>
      </c>
      <c r="L810" s="479">
        <v>285439.56709999999</v>
      </c>
      <c r="M810" s="479">
        <v>194544.59529999999</v>
      </c>
      <c r="N810" s="479">
        <v>340453.04190000001</v>
      </c>
      <c r="O810" s="479">
        <v>229303.9817</v>
      </c>
      <c r="P810" s="479">
        <v>401281.96799999999</v>
      </c>
      <c r="Q810" s="479">
        <v>251407.40890000001</v>
      </c>
      <c r="R810" s="479">
        <v>439962.9656</v>
      </c>
      <c r="S810" s="479">
        <v>272195.80709999998</v>
      </c>
      <c r="T810" s="479">
        <v>476342.66249999998</v>
      </c>
    </row>
    <row r="811" spans="1:20">
      <c r="A811" s="478">
        <v>5</v>
      </c>
      <c r="B811" s="478" t="s">
        <v>1008</v>
      </c>
      <c r="C811" s="478"/>
      <c r="D811" s="478" t="s">
        <v>576</v>
      </c>
      <c r="E811" s="478" t="s">
        <v>630</v>
      </c>
      <c r="F811" s="478" t="s">
        <v>667</v>
      </c>
      <c r="G811" s="479">
        <v>90202.453599999993</v>
      </c>
      <c r="H811" s="479">
        <v>157854.29389999999</v>
      </c>
      <c r="I811" s="479">
        <v>117900.55220000001</v>
      </c>
      <c r="J811" s="479">
        <v>206325.96650000001</v>
      </c>
      <c r="K811" s="479">
        <v>142977.06940000001</v>
      </c>
      <c r="L811" s="479">
        <v>250209.87150000001</v>
      </c>
      <c r="M811" s="479">
        <v>174713.90470000001</v>
      </c>
      <c r="N811" s="479">
        <v>305749.3333</v>
      </c>
      <c r="O811" s="479">
        <v>207149.6372</v>
      </c>
      <c r="P811" s="479">
        <v>362511.8652</v>
      </c>
      <c r="Q811" s="479">
        <v>228168.96489999999</v>
      </c>
      <c r="R811" s="479">
        <v>399295.68859999999</v>
      </c>
      <c r="S811" s="479">
        <v>247697.6623</v>
      </c>
      <c r="T811" s="479">
        <v>433470.90909999999</v>
      </c>
    </row>
    <row r="812" spans="1:20">
      <c r="A812" s="478">
        <v>5</v>
      </c>
      <c r="B812" s="478" t="s">
        <v>1008</v>
      </c>
      <c r="C812" s="478"/>
      <c r="D812" s="478" t="s">
        <v>576</v>
      </c>
      <c r="E812" s="478" t="s">
        <v>630</v>
      </c>
      <c r="F812" s="478" t="s">
        <v>714</v>
      </c>
      <c r="G812" s="479">
        <v>80426.320200000002</v>
      </c>
      <c r="H812" s="479">
        <v>140746.06039999999</v>
      </c>
      <c r="I812" s="479">
        <v>109490.4757</v>
      </c>
      <c r="J812" s="479">
        <v>191608.33240000001</v>
      </c>
      <c r="K812" s="479">
        <v>138450.6317</v>
      </c>
      <c r="L812" s="479">
        <v>242288.60550000001</v>
      </c>
      <c r="M812" s="479">
        <v>182248.60209999999</v>
      </c>
      <c r="N812" s="479">
        <v>318935.05379999999</v>
      </c>
      <c r="O812" s="479">
        <v>225605.52770000001</v>
      </c>
      <c r="P812" s="479">
        <v>394809.67349999998</v>
      </c>
      <c r="Q812" s="479">
        <v>254020.09469999999</v>
      </c>
      <c r="R812" s="479">
        <v>444535.1655</v>
      </c>
      <c r="S812" s="479">
        <v>282042.62160000001</v>
      </c>
      <c r="T812" s="479">
        <v>493574.58779999998</v>
      </c>
    </row>
    <row r="813" spans="1:20">
      <c r="A813" s="478">
        <v>5</v>
      </c>
      <c r="B813" s="478" t="s">
        <v>1008</v>
      </c>
      <c r="C813" s="478"/>
      <c r="D813" s="478" t="s">
        <v>576</v>
      </c>
      <c r="E813" s="478" t="s">
        <v>630</v>
      </c>
      <c r="F813" s="478" t="s">
        <v>521</v>
      </c>
      <c r="G813" s="479">
        <v>89727.032500000001</v>
      </c>
      <c r="H813" s="479">
        <v>143563.25409999999</v>
      </c>
      <c r="I813" s="479">
        <v>125617.84540000001</v>
      </c>
      <c r="J813" s="479">
        <v>200988.5557</v>
      </c>
      <c r="K813" s="479">
        <v>161508.65839999999</v>
      </c>
      <c r="L813" s="479">
        <v>258413.85740000001</v>
      </c>
      <c r="M813" s="479">
        <v>215344.87789999999</v>
      </c>
      <c r="N813" s="479">
        <v>344551.80989999999</v>
      </c>
      <c r="O813" s="479">
        <v>269181.09749999997</v>
      </c>
      <c r="P813" s="479">
        <v>430689.7623</v>
      </c>
      <c r="Q813" s="479">
        <v>305071.91039999999</v>
      </c>
      <c r="R813" s="479">
        <v>488115.0638</v>
      </c>
      <c r="S813" s="479">
        <v>340962.72340000002</v>
      </c>
      <c r="T813" s="479">
        <v>545540.36549999996</v>
      </c>
    </row>
    <row r="814" spans="1:20">
      <c r="A814" s="478">
        <v>5</v>
      </c>
      <c r="B814" s="478" t="s">
        <v>1008</v>
      </c>
      <c r="C814" s="478"/>
      <c r="D814" s="478" t="s">
        <v>576</v>
      </c>
      <c r="E814" s="478" t="s">
        <v>679</v>
      </c>
      <c r="F814" s="478" t="s">
        <v>617</v>
      </c>
      <c r="G814" s="479">
        <v>103291.73149999999</v>
      </c>
      <c r="H814" s="479">
        <v>180760.53020000001</v>
      </c>
      <c r="I814" s="479">
        <v>133712.33590000001</v>
      </c>
      <c r="J814" s="479">
        <v>233996.58780000001</v>
      </c>
      <c r="K814" s="479">
        <v>160032.71909999999</v>
      </c>
      <c r="L814" s="479">
        <v>280057.2586</v>
      </c>
      <c r="M814" s="479">
        <v>190878.56890000001</v>
      </c>
      <c r="N814" s="479">
        <v>334037.49550000002</v>
      </c>
      <c r="O814" s="479">
        <v>224985.15580000001</v>
      </c>
      <c r="P814" s="479">
        <v>393724.02260000003</v>
      </c>
      <c r="Q814" s="479">
        <v>246673.454</v>
      </c>
      <c r="R814" s="479">
        <v>431678.54450000002</v>
      </c>
      <c r="S814" s="479">
        <v>267072.30619999999</v>
      </c>
      <c r="T814" s="479">
        <v>467376.53580000001</v>
      </c>
    </row>
    <row r="815" spans="1:20">
      <c r="A815" s="478">
        <v>5</v>
      </c>
      <c r="B815" s="478" t="s">
        <v>1008</v>
      </c>
      <c r="C815" s="478"/>
      <c r="D815" s="478" t="s">
        <v>576</v>
      </c>
      <c r="E815" s="478" t="s">
        <v>679</v>
      </c>
      <c r="F815" s="478" t="s">
        <v>667</v>
      </c>
      <c r="G815" s="479">
        <v>88488.656700000007</v>
      </c>
      <c r="H815" s="479">
        <v>154855.14929999999</v>
      </c>
      <c r="I815" s="479">
        <v>115663.7044</v>
      </c>
      <c r="J815" s="479">
        <v>202411.48269999999</v>
      </c>
      <c r="K815" s="479">
        <v>140267.48699999999</v>
      </c>
      <c r="L815" s="479">
        <v>245468.10219999999</v>
      </c>
      <c r="M815" s="479">
        <v>171408.43590000001</v>
      </c>
      <c r="N815" s="479">
        <v>299964.76280000003</v>
      </c>
      <c r="O815" s="479">
        <v>203233.61720000001</v>
      </c>
      <c r="P815" s="479">
        <v>355658.83010000002</v>
      </c>
      <c r="Q815" s="479">
        <v>223857.52669999999</v>
      </c>
      <c r="R815" s="479">
        <v>391750.67180000001</v>
      </c>
      <c r="S815" s="479">
        <v>243019.58180000001</v>
      </c>
      <c r="T815" s="479">
        <v>425284.26819999999</v>
      </c>
    </row>
    <row r="816" spans="1:20">
      <c r="A816" s="478">
        <v>5</v>
      </c>
      <c r="B816" s="478" t="s">
        <v>1008</v>
      </c>
      <c r="C816" s="478"/>
      <c r="D816" s="478" t="s">
        <v>576</v>
      </c>
      <c r="E816" s="478" t="s">
        <v>679</v>
      </c>
      <c r="F816" s="478" t="s">
        <v>714</v>
      </c>
      <c r="G816" s="479">
        <v>78890.949900000007</v>
      </c>
      <c r="H816" s="479">
        <v>138059.16250000001</v>
      </c>
      <c r="I816" s="479">
        <v>107397.4368</v>
      </c>
      <c r="J816" s="479">
        <v>187945.51439999999</v>
      </c>
      <c r="K816" s="479">
        <v>135801.815</v>
      </c>
      <c r="L816" s="479">
        <v>237653.17619999999</v>
      </c>
      <c r="M816" s="479">
        <v>178759.6145</v>
      </c>
      <c r="N816" s="479">
        <v>312829.32549999998</v>
      </c>
      <c r="O816" s="479">
        <v>221284.38810000001</v>
      </c>
      <c r="P816" s="479">
        <v>387247.67910000001</v>
      </c>
      <c r="Q816" s="479">
        <v>249153.09710000001</v>
      </c>
      <c r="R816" s="479">
        <v>436017.91989999998</v>
      </c>
      <c r="S816" s="479">
        <v>276636.89409999998</v>
      </c>
      <c r="T816" s="479">
        <v>484114.56459999998</v>
      </c>
    </row>
    <row r="817" spans="1:20">
      <c r="A817" s="478">
        <v>5</v>
      </c>
      <c r="B817" s="478" t="s">
        <v>1008</v>
      </c>
      <c r="C817" s="478"/>
      <c r="D817" s="478" t="s">
        <v>576</v>
      </c>
      <c r="E817" s="478" t="s">
        <v>679</v>
      </c>
      <c r="F817" s="478" t="s">
        <v>521</v>
      </c>
      <c r="G817" s="479">
        <v>88032.210800000001</v>
      </c>
      <c r="H817" s="479">
        <v>140851.53940000001</v>
      </c>
      <c r="I817" s="479">
        <v>123245.09510000001</v>
      </c>
      <c r="J817" s="479">
        <v>197192.1551</v>
      </c>
      <c r="K817" s="479">
        <v>158457.97940000001</v>
      </c>
      <c r="L817" s="479">
        <v>253532.7708</v>
      </c>
      <c r="M817" s="479">
        <v>211277.30590000001</v>
      </c>
      <c r="N817" s="479">
        <v>338043.69439999998</v>
      </c>
      <c r="O817" s="479">
        <v>264096.6323</v>
      </c>
      <c r="P817" s="479">
        <v>422554.61790000001</v>
      </c>
      <c r="Q817" s="479">
        <v>299309.51659999997</v>
      </c>
      <c r="R817" s="479">
        <v>478895.23369999998</v>
      </c>
      <c r="S817" s="479">
        <v>334522.40090000001</v>
      </c>
      <c r="T817" s="479">
        <v>535235.84939999995</v>
      </c>
    </row>
    <row r="818" spans="1:20">
      <c r="A818" s="478">
        <v>5</v>
      </c>
      <c r="B818" s="478" t="s">
        <v>1008</v>
      </c>
      <c r="C818" s="478"/>
      <c r="D818" s="478" t="s">
        <v>576</v>
      </c>
      <c r="E818" s="478" t="s">
        <v>725</v>
      </c>
      <c r="F818" s="478" t="s">
        <v>617</v>
      </c>
      <c r="G818" s="479">
        <v>104812.90399999999</v>
      </c>
      <c r="H818" s="479">
        <v>183422.5821</v>
      </c>
      <c r="I818" s="479">
        <v>135634.65830000001</v>
      </c>
      <c r="J818" s="479">
        <v>237360.652</v>
      </c>
      <c r="K818" s="479">
        <v>162301.5068</v>
      </c>
      <c r="L818" s="479">
        <v>284027.63679999998</v>
      </c>
      <c r="M818" s="479">
        <v>193536.21230000001</v>
      </c>
      <c r="N818" s="479">
        <v>338688.37150000001</v>
      </c>
      <c r="O818" s="479">
        <v>228072.02910000001</v>
      </c>
      <c r="P818" s="479">
        <v>399126.05080000003</v>
      </c>
      <c r="Q818" s="479">
        <v>250033.5858</v>
      </c>
      <c r="R818" s="479">
        <v>437558.77519999997</v>
      </c>
      <c r="S818" s="479">
        <v>270671.18290000001</v>
      </c>
      <c r="T818" s="479">
        <v>473674.57020000002</v>
      </c>
    </row>
    <row r="819" spans="1:20">
      <c r="A819" s="478">
        <v>5</v>
      </c>
      <c r="B819" s="478" t="s">
        <v>1008</v>
      </c>
      <c r="C819" s="478"/>
      <c r="D819" s="478" t="s">
        <v>576</v>
      </c>
      <c r="E819" s="478" t="s">
        <v>725</v>
      </c>
      <c r="F819" s="478" t="s">
        <v>667</v>
      </c>
      <c r="G819" s="479">
        <v>90009.829299999998</v>
      </c>
      <c r="H819" s="479">
        <v>157517.20129999999</v>
      </c>
      <c r="I819" s="479">
        <v>117586.02680000001</v>
      </c>
      <c r="J819" s="479">
        <v>205775.54689999999</v>
      </c>
      <c r="K819" s="479">
        <v>142536.2746</v>
      </c>
      <c r="L819" s="479">
        <v>249438.48050000001</v>
      </c>
      <c r="M819" s="479">
        <v>174066.07939999999</v>
      </c>
      <c r="N819" s="479">
        <v>304615.63880000002</v>
      </c>
      <c r="O819" s="479">
        <v>206320.49050000001</v>
      </c>
      <c r="P819" s="479">
        <v>361060.85830000002</v>
      </c>
      <c r="Q819" s="479">
        <v>227217.65849999999</v>
      </c>
      <c r="R819" s="479">
        <v>397630.90250000003</v>
      </c>
      <c r="S819" s="479">
        <v>246618.45860000001</v>
      </c>
      <c r="T819" s="479">
        <v>431582.3026</v>
      </c>
    </row>
    <row r="820" spans="1:20">
      <c r="A820" s="478">
        <v>5</v>
      </c>
      <c r="B820" s="478" t="s">
        <v>1008</v>
      </c>
      <c r="C820" s="478"/>
      <c r="D820" s="478" t="s">
        <v>576</v>
      </c>
      <c r="E820" s="478" t="s">
        <v>725</v>
      </c>
      <c r="F820" s="478" t="s">
        <v>714</v>
      </c>
      <c r="G820" s="479">
        <v>80398.120299999995</v>
      </c>
      <c r="H820" s="479">
        <v>140696.71059999999</v>
      </c>
      <c r="I820" s="479">
        <v>109507.47530000001</v>
      </c>
      <c r="J820" s="479">
        <v>191638.08180000001</v>
      </c>
      <c r="K820" s="479">
        <v>138514.72169999999</v>
      </c>
      <c r="L820" s="479">
        <v>242400.76300000001</v>
      </c>
      <c r="M820" s="479">
        <v>182376.8235</v>
      </c>
      <c r="N820" s="479">
        <v>319159.4412</v>
      </c>
      <c r="O820" s="479">
        <v>225805.89929999999</v>
      </c>
      <c r="P820" s="479">
        <v>395160.32380000001</v>
      </c>
      <c r="Q820" s="479">
        <v>254277.47640000001</v>
      </c>
      <c r="R820" s="479">
        <v>444985.58380000002</v>
      </c>
      <c r="S820" s="479">
        <v>282364.14159999997</v>
      </c>
      <c r="T820" s="479">
        <v>494137.24770000001</v>
      </c>
    </row>
    <row r="821" spans="1:20">
      <c r="A821" s="478">
        <v>5</v>
      </c>
      <c r="B821" s="478" t="s">
        <v>1008</v>
      </c>
      <c r="C821" s="478"/>
      <c r="D821" s="478" t="s">
        <v>576</v>
      </c>
      <c r="E821" s="478" t="s">
        <v>725</v>
      </c>
      <c r="F821" s="478" t="s">
        <v>521</v>
      </c>
      <c r="G821" s="479">
        <v>89340.303400000004</v>
      </c>
      <c r="H821" s="479">
        <v>142944.48740000001</v>
      </c>
      <c r="I821" s="479">
        <v>125076.4246</v>
      </c>
      <c r="J821" s="479">
        <v>200122.2824</v>
      </c>
      <c r="K821" s="479">
        <v>160812.5459</v>
      </c>
      <c r="L821" s="479">
        <v>257300.07740000001</v>
      </c>
      <c r="M821" s="479">
        <v>214416.728</v>
      </c>
      <c r="N821" s="479">
        <v>343066.76980000001</v>
      </c>
      <c r="O821" s="479">
        <v>268020.90990000003</v>
      </c>
      <c r="P821" s="479">
        <v>428833.46220000001</v>
      </c>
      <c r="Q821" s="479">
        <v>303757.03120000003</v>
      </c>
      <c r="R821" s="479">
        <v>486011.25719999999</v>
      </c>
      <c r="S821" s="479">
        <v>339493.15250000003</v>
      </c>
      <c r="T821" s="479">
        <v>543189.05220000003</v>
      </c>
    </row>
    <row r="822" spans="1:20">
      <c r="A822" s="478">
        <v>5</v>
      </c>
      <c r="B822" s="478" t="s">
        <v>1008</v>
      </c>
      <c r="C822" s="478"/>
      <c r="D822" s="478" t="s">
        <v>576</v>
      </c>
      <c r="E822" s="478" t="s">
        <v>769</v>
      </c>
      <c r="F822" s="478" t="s">
        <v>617</v>
      </c>
      <c r="G822" s="479">
        <v>106780.6804</v>
      </c>
      <c r="H822" s="479">
        <v>186866.19080000001</v>
      </c>
      <c r="I822" s="479">
        <v>138209.7322</v>
      </c>
      <c r="J822" s="479">
        <v>241867.03140000001</v>
      </c>
      <c r="K822" s="479">
        <v>165402.389</v>
      </c>
      <c r="L822" s="479">
        <v>289454.18079999997</v>
      </c>
      <c r="M822" s="479">
        <v>197263.48980000001</v>
      </c>
      <c r="N822" s="479">
        <v>345211.10710000002</v>
      </c>
      <c r="O822" s="479">
        <v>232492.3524</v>
      </c>
      <c r="P822" s="479">
        <v>406861.61660000001</v>
      </c>
      <c r="Q822" s="479">
        <v>254894.43030000001</v>
      </c>
      <c r="R822" s="479">
        <v>446065.25300000003</v>
      </c>
      <c r="S822" s="479">
        <v>275957.18310000002</v>
      </c>
      <c r="T822" s="479">
        <v>482925.07059999998</v>
      </c>
    </row>
    <row r="823" spans="1:20">
      <c r="A823" s="478">
        <v>5</v>
      </c>
      <c r="B823" s="478" t="s">
        <v>1008</v>
      </c>
      <c r="C823" s="478"/>
      <c r="D823" s="478" t="s">
        <v>576</v>
      </c>
      <c r="E823" s="478" t="s">
        <v>769</v>
      </c>
      <c r="F823" s="478" t="s">
        <v>667</v>
      </c>
      <c r="G823" s="479">
        <v>91566.409499999994</v>
      </c>
      <c r="H823" s="479">
        <v>160241.21679999999</v>
      </c>
      <c r="I823" s="479">
        <v>119659.7504</v>
      </c>
      <c r="J823" s="479">
        <v>209404.5631</v>
      </c>
      <c r="K823" s="479">
        <v>145088.1231</v>
      </c>
      <c r="L823" s="479">
        <v>253904.21549999999</v>
      </c>
      <c r="M823" s="479">
        <v>177252.5203</v>
      </c>
      <c r="N823" s="479">
        <v>310191.9105</v>
      </c>
      <c r="O823" s="479">
        <v>210136.60500000001</v>
      </c>
      <c r="P823" s="479">
        <v>367739.0588</v>
      </c>
      <c r="Q823" s="479">
        <v>231444.7279</v>
      </c>
      <c r="R823" s="479">
        <v>405028.27380000002</v>
      </c>
      <c r="S823" s="479">
        <v>251236.32819999999</v>
      </c>
      <c r="T823" s="479">
        <v>439663.57439999998</v>
      </c>
    </row>
    <row r="824" spans="1:20">
      <c r="A824" s="478">
        <v>5</v>
      </c>
      <c r="B824" s="478" t="s">
        <v>1008</v>
      </c>
      <c r="C824" s="478"/>
      <c r="D824" s="478" t="s">
        <v>576</v>
      </c>
      <c r="E824" s="478" t="s">
        <v>769</v>
      </c>
      <c r="F824" s="478" t="s">
        <v>714</v>
      </c>
      <c r="G824" s="479">
        <v>81696.395499999999</v>
      </c>
      <c r="H824" s="479">
        <v>142968.69209999999</v>
      </c>
      <c r="I824" s="479">
        <v>111240.3414</v>
      </c>
      <c r="J824" s="479">
        <v>194670.5974</v>
      </c>
      <c r="K824" s="479">
        <v>140679.34229999999</v>
      </c>
      <c r="L824" s="479">
        <v>246188.84899999999</v>
      </c>
      <c r="M824" s="479">
        <v>185198.83230000001</v>
      </c>
      <c r="N824" s="479">
        <v>324097.95659999998</v>
      </c>
      <c r="O824" s="479">
        <v>229273.26790000001</v>
      </c>
      <c r="P824" s="479">
        <v>401228.21879999997</v>
      </c>
      <c r="Q824" s="479">
        <v>258161.71979999999</v>
      </c>
      <c r="R824" s="479">
        <v>451783.0098</v>
      </c>
      <c r="S824" s="479">
        <v>286654.56780000002</v>
      </c>
      <c r="T824" s="479">
        <v>501645.49369999999</v>
      </c>
    </row>
    <row r="825" spans="1:20">
      <c r="A825" s="478">
        <v>5</v>
      </c>
      <c r="B825" s="478" t="s">
        <v>1008</v>
      </c>
      <c r="C825" s="478"/>
      <c r="D825" s="478" t="s">
        <v>576</v>
      </c>
      <c r="E825" s="478" t="s">
        <v>769</v>
      </c>
      <c r="F825" s="478" t="s">
        <v>521</v>
      </c>
      <c r="G825" s="479">
        <v>91010.474199999997</v>
      </c>
      <c r="H825" s="479">
        <v>145616.76079999999</v>
      </c>
      <c r="I825" s="479">
        <v>127414.66379999999</v>
      </c>
      <c r="J825" s="479">
        <v>203863.46520000001</v>
      </c>
      <c r="K825" s="479">
        <v>163818.8535</v>
      </c>
      <c r="L825" s="479">
        <v>262110.16949999999</v>
      </c>
      <c r="M825" s="479">
        <v>218425.13800000001</v>
      </c>
      <c r="N825" s="479">
        <v>349480.22600000002</v>
      </c>
      <c r="O825" s="479">
        <v>273031.42249999999</v>
      </c>
      <c r="P825" s="479">
        <v>436850.28240000003</v>
      </c>
      <c r="Q825" s="479">
        <v>309435.61219999997</v>
      </c>
      <c r="R825" s="479">
        <v>495096.98680000001</v>
      </c>
      <c r="S825" s="479">
        <v>345839.80180000002</v>
      </c>
      <c r="T825" s="479">
        <v>553343.69110000005</v>
      </c>
    </row>
    <row r="826" spans="1:20">
      <c r="A826" s="478">
        <v>5</v>
      </c>
      <c r="B826" s="478" t="s">
        <v>1008</v>
      </c>
      <c r="C826" s="478"/>
      <c r="D826" s="478" t="s">
        <v>576</v>
      </c>
      <c r="E826" s="478" t="s">
        <v>810</v>
      </c>
      <c r="F826" s="478" t="s">
        <v>617</v>
      </c>
      <c r="G826" s="479">
        <v>124712.3492</v>
      </c>
      <c r="H826" s="479">
        <v>218246.61120000001</v>
      </c>
      <c r="I826" s="479">
        <v>161341.50339999999</v>
      </c>
      <c r="J826" s="479">
        <v>282347.63099999999</v>
      </c>
      <c r="K826" s="479">
        <v>193032.30549999999</v>
      </c>
      <c r="L826" s="479">
        <v>337806.53460000001</v>
      </c>
      <c r="M826" s="479">
        <v>230135.25889999999</v>
      </c>
      <c r="N826" s="479">
        <v>402736.70319999999</v>
      </c>
      <c r="O826" s="479">
        <v>271158.82860000001</v>
      </c>
      <c r="P826" s="479">
        <v>474527.95010000002</v>
      </c>
      <c r="Q826" s="479">
        <v>297246.2868</v>
      </c>
      <c r="R826" s="479">
        <v>520181.00189999997</v>
      </c>
      <c r="S826" s="479">
        <v>321743.7378</v>
      </c>
      <c r="T826" s="479">
        <v>563051.54130000004</v>
      </c>
    </row>
    <row r="827" spans="1:20">
      <c r="A827" s="478">
        <v>5</v>
      </c>
      <c r="B827" s="478" t="s">
        <v>1008</v>
      </c>
      <c r="C827" s="478"/>
      <c r="D827" s="478" t="s">
        <v>576</v>
      </c>
      <c r="E827" s="478" t="s">
        <v>810</v>
      </c>
      <c r="F827" s="478" t="s">
        <v>667</v>
      </c>
      <c r="G827" s="479">
        <v>107305.03079999999</v>
      </c>
      <c r="H827" s="479">
        <v>187783.80410000001</v>
      </c>
      <c r="I827" s="479">
        <v>140117.65090000001</v>
      </c>
      <c r="J827" s="479">
        <v>245205.889</v>
      </c>
      <c r="K827" s="479">
        <v>169789.8578</v>
      </c>
      <c r="L827" s="479">
        <v>297132.2512</v>
      </c>
      <c r="M827" s="479">
        <v>207239.82610000001</v>
      </c>
      <c r="N827" s="479">
        <v>362669.69569999998</v>
      </c>
      <c r="O827" s="479">
        <v>245580.63190000001</v>
      </c>
      <c r="P827" s="479">
        <v>429766.10580000002</v>
      </c>
      <c r="Q827" s="479">
        <v>270416.44790000003</v>
      </c>
      <c r="R827" s="479">
        <v>473228.78389999998</v>
      </c>
      <c r="S827" s="479">
        <v>293459.5172</v>
      </c>
      <c r="T827" s="479">
        <v>513554.15519999998</v>
      </c>
    </row>
    <row r="828" spans="1:20">
      <c r="A828" s="478">
        <v>5</v>
      </c>
      <c r="B828" s="478" t="s">
        <v>1008</v>
      </c>
      <c r="C828" s="478"/>
      <c r="D828" s="478" t="s">
        <v>576</v>
      </c>
      <c r="E828" s="478" t="s">
        <v>810</v>
      </c>
      <c r="F828" s="478" t="s">
        <v>714</v>
      </c>
      <c r="G828" s="479">
        <v>95988.933399999994</v>
      </c>
      <c r="H828" s="479">
        <v>167980.63339999999</v>
      </c>
      <c r="I828" s="479">
        <v>130798.05839999999</v>
      </c>
      <c r="J828" s="479">
        <v>228896.6023</v>
      </c>
      <c r="K828" s="479">
        <v>165487.11139999999</v>
      </c>
      <c r="L828" s="479">
        <v>289602.4449</v>
      </c>
      <c r="M828" s="479">
        <v>217933.7139</v>
      </c>
      <c r="N828" s="479">
        <v>381383.99930000002</v>
      </c>
      <c r="O828" s="479">
        <v>269871.10989999998</v>
      </c>
      <c r="P828" s="479">
        <v>472274.4423</v>
      </c>
      <c r="Q828" s="479">
        <v>303930.25559999997</v>
      </c>
      <c r="R828" s="479">
        <v>531877.94720000005</v>
      </c>
      <c r="S828" s="479">
        <v>337536.7732</v>
      </c>
      <c r="T828" s="479">
        <v>590689.35309999995</v>
      </c>
    </row>
    <row r="829" spans="1:20">
      <c r="A829" s="478">
        <v>5</v>
      </c>
      <c r="B829" s="478" t="s">
        <v>1008</v>
      </c>
      <c r="C829" s="478"/>
      <c r="D829" s="478" t="s">
        <v>576</v>
      </c>
      <c r="E829" s="478" t="s">
        <v>810</v>
      </c>
      <c r="F829" s="478" t="s">
        <v>521</v>
      </c>
      <c r="G829" s="479">
        <v>106313.18640000001</v>
      </c>
      <c r="H829" s="479">
        <v>170101.10079999999</v>
      </c>
      <c r="I829" s="479">
        <v>148838.46109999999</v>
      </c>
      <c r="J829" s="479">
        <v>238141.54120000001</v>
      </c>
      <c r="K829" s="479">
        <v>191363.73560000001</v>
      </c>
      <c r="L829" s="479">
        <v>306181.9816</v>
      </c>
      <c r="M829" s="479">
        <v>255151.64749999999</v>
      </c>
      <c r="N829" s="479">
        <v>408242.6421</v>
      </c>
      <c r="O829" s="479">
        <v>318939.55930000002</v>
      </c>
      <c r="P829" s="479">
        <v>510303.3026</v>
      </c>
      <c r="Q829" s="479">
        <v>361464.83380000002</v>
      </c>
      <c r="R829" s="479">
        <v>578343.74289999995</v>
      </c>
      <c r="S829" s="479">
        <v>403990.10849999997</v>
      </c>
      <c r="T829" s="479">
        <v>646384.18330000003</v>
      </c>
    </row>
    <row r="830" spans="1:20">
      <c r="A830" s="478">
        <v>5</v>
      </c>
      <c r="B830" s="478" t="s">
        <v>1008</v>
      </c>
      <c r="C830" s="478"/>
      <c r="D830" s="478" t="s">
        <v>576</v>
      </c>
      <c r="E830" s="478" t="s">
        <v>848</v>
      </c>
      <c r="F830" s="478" t="s">
        <v>617</v>
      </c>
      <c r="G830" s="479">
        <v>106293.7741</v>
      </c>
      <c r="H830" s="479">
        <v>186014.1047</v>
      </c>
      <c r="I830" s="479">
        <v>137564.9656</v>
      </c>
      <c r="J830" s="479">
        <v>240738.68979999999</v>
      </c>
      <c r="K830" s="479">
        <v>164620.84909999999</v>
      </c>
      <c r="L830" s="479">
        <v>288086.48599999998</v>
      </c>
      <c r="M830" s="479">
        <v>196316.35759999999</v>
      </c>
      <c r="N830" s="479">
        <v>343553.62589999998</v>
      </c>
      <c r="O830" s="479">
        <v>231361.89720000001</v>
      </c>
      <c r="P830" s="479">
        <v>404883.32010000001</v>
      </c>
      <c r="Q830" s="479">
        <v>253647.49669999999</v>
      </c>
      <c r="R830" s="479">
        <v>443883.11930000002</v>
      </c>
      <c r="S830" s="479">
        <v>274595.05829999998</v>
      </c>
      <c r="T830" s="479">
        <v>480541.35200000001</v>
      </c>
    </row>
    <row r="831" spans="1:20">
      <c r="A831" s="478">
        <v>5</v>
      </c>
      <c r="B831" s="478" t="s">
        <v>1008</v>
      </c>
      <c r="C831" s="478"/>
      <c r="D831" s="478" t="s">
        <v>576</v>
      </c>
      <c r="E831" s="478" t="s">
        <v>848</v>
      </c>
      <c r="F831" s="478" t="s">
        <v>667</v>
      </c>
      <c r="G831" s="479">
        <v>91216.568700000003</v>
      </c>
      <c r="H831" s="479">
        <v>159628.9952</v>
      </c>
      <c r="I831" s="479">
        <v>119182.10060000001</v>
      </c>
      <c r="J831" s="479">
        <v>208568.67600000001</v>
      </c>
      <c r="K831" s="479">
        <v>144489.59450000001</v>
      </c>
      <c r="L831" s="479">
        <v>252856.79029999999</v>
      </c>
      <c r="M831" s="479">
        <v>176485.66699999999</v>
      </c>
      <c r="N831" s="479">
        <v>308849.91729999997</v>
      </c>
      <c r="O831" s="479">
        <v>209207.5528</v>
      </c>
      <c r="P831" s="479">
        <v>366113.21730000002</v>
      </c>
      <c r="Q831" s="479">
        <v>230409.0528</v>
      </c>
      <c r="R831" s="479">
        <v>403215.84230000002</v>
      </c>
      <c r="S831" s="479">
        <v>250096.9135</v>
      </c>
      <c r="T831" s="479">
        <v>437669.59869999997</v>
      </c>
    </row>
    <row r="832" spans="1:20">
      <c r="A832" s="478">
        <v>5</v>
      </c>
      <c r="B832" s="478" t="s">
        <v>1008</v>
      </c>
      <c r="C832" s="478"/>
      <c r="D832" s="478" t="s">
        <v>576</v>
      </c>
      <c r="E832" s="478" t="s">
        <v>848</v>
      </c>
      <c r="F832" s="478" t="s">
        <v>714</v>
      </c>
      <c r="G832" s="479">
        <v>81431.1005</v>
      </c>
      <c r="H832" s="479">
        <v>142504.4258</v>
      </c>
      <c r="I832" s="479">
        <v>110897.1681</v>
      </c>
      <c r="J832" s="479">
        <v>194070.0442</v>
      </c>
      <c r="K832" s="479">
        <v>140259.23620000001</v>
      </c>
      <c r="L832" s="479">
        <v>245453.66329999999</v>
      </c>
      <c r="M832" s="479">
        <v>184660.0748</v>
      </c>
      <c r="N832" s="479">
        <v>323155.13099999999</v>
      </c>
      <c r="O832" s="479">
        <v>228619.86850000001</v>
      </c>
      <c r="P832" s="479">
        <v>400084.76980000001</v>
      </c>
      <c r="Q832" s="479">
        <v>257436.34760000001</v>
      </c>
      <c r="R832" s="479">
        <v>450513.60820000002</v>
      </c>
      <c r="S832" s="479">
        <v>285860.78659999999</v>
      </c>
      <c r="T832" s="479">
        <v>500256.37650000001</v>
      </c>
    </row>
    <row r="833" spans="1:20">
      <c r="A833" s="478">
        <v>5</v>
      </c>
      <c r="B833" s="478" t="s">
        <v>1008</v>
      </c>
      <c r="C833" s="478"/>
      <c r="D833" s="478" t="s">
        <v>576</v>
      </c>
      <c r="E833" s="478" t="s">
        <v>848</v>
      </c>
      <c r="F833" s="478" t="s">
        <v>521</v>
      </c>
      <c r="G833" s="479">
        <v>90599.094200000007</v>
      </c>
      <c r="H833" s="479">
        <v>144958.55290000001</v>
      </c>
      <c r="I833" s="479">
        <v>126838.73179999999</v>
      </c>
      <c r="J833" s="479">
        <v>202941.97399999999</v>
      </c>
      <c r="K833" s="479">
        <v>163078.3695</v>
      </c>
      <c r="L833" s="479">
        <v>260925.39509999999</v>
      </c>
      <c r="M833" s="479">
        <v>217437.8259</v>
      </c>
      <c r="N833" s="479">
        <v>347900.52679999999</v>
      </c>
      <c r="O833" s="479">
        <v>271797.28249999997</v>
      </c>
      <c r="P833" s="479">
        <v>434875.65840000001</v>
      </c>
      <c r="Q833" s="479">
        <v>308036.92009999999</v>
      </c>
      <c r="R833" s="479">
        <v>492859.0796</v>
      </c>
      <c r="S833" s="479">
        <v>344276.55780000001</v>
      </c>
      <c r="T833" s="479">
        <v>550842.50069999998</v>
      </c>
    </row>
    <row r="834" spans="1:20">
      <c r="A834" s="478">
        <v>5</v>
      </c>
      <c r="B834" s="478" t="s">
        <v>1008</v>
      </c>
      <c r="C834" s="478"/>
      <c r="D834" s="478" t="s">
        <v>576</v>
      </c>
      <c r="E834" s="478" t="s">
        <v>882</v>
      </c>
      <c r="F834" s="478" t="s">
        <v>617</v>
      </c>
      <c r="G834" s="479">
        <v>105766.56540000001</v>
      </c>
      <c r="H834" s="479">
        <v>185091.48939999999</v>
      </c>
      <c r="I834" s="479">
        <v>136928.1839</v>
      </c>
      <c r="J834" s="479">
        <v>239624.32190000001</v>
      </c>
      <c r="K834" s="479">
        <v>163889.8639</v>
      </c>
      <c r="L834" s="479">
        <v>286807.26199999999</v>
      </c>
      <c r="M834" s="479">
        <v>195491.72750000001</v>
      </c>
      <c r="N834" s="479">
        <v>342110.52309999999</v>
      </c>
      <c r="O834" s="479">
        <v>230434.4369</v>
      </c>
      <c r="P834" s="479">
        <v>403260.26449999999</v>
      </c>
      <c r="Q834" s="479">
        <v>252654.34239999999</v>
      </c>
      <c r="R834" s="479">
        <v>442145.0993</v>
      </c>
      <c r="S834" s="479">
        <v>273557.93190000003</v>
      </c>
      <c r="T834" s="479">
        <v>478726.38099999999</v>
      </c>
    </row>
    <row r="835" spans="1:20">
      <c r="A835" s="478">
        <v>5</v>
      </c>
      <c r="B835" s="478" t="s">
        <v>1008</v>
      </c>
      <c r="C835" s="478"/>
      <c r="D835" s="478" t="s">
        <v>576</v>
      </c>
      <c r="E835" s="478" t="s">
        <v>882</v>
      </c>
      <c r="F835" s="478" t="s">
        <v>667</v>
      </c>
      <c r="G835" s="479">
        <v>90552.294599999994</v>
      </c>
      <c r="H835" s="479">
        <v>158466.51550000001</v>
      </c>
      <c r="I835" s="479">
        <v>118378.20209999999</v>
      </c>
      <c r="J835" s="479">
        <v>207161.85370000001</v>
      </c>
      <c r="K835" s="479">
        <v>143575.5981</v>
      </c>
      <c r="L835" s="479">
        <v>251257.29670000001</v>
      </c>
      <c r="M835" s="479">
        <v>175480.758</v>
      </c>
      <c r="N835" s="479">
        <v>307091.32650000002</v>
      </c>
      <c r="O835" s="479">
        <v>208078.68950000001</v>
      </c>
      <c r="P835" s="479">
        <v>364137.70659999998</v>
      </c>
      <c r="Q835" s="479">
        <v>229204.64</v>
      </c>
      <c r="R835" s="479">
        <v>401108.1201</v>
      </c>
      <c r="S835" s="479">
        <v>248837.07699999999</v>
      </c>
      <c r="T835" s="479">
        <v>435464.8848</v>
      </c>
    </row>
    <row r="836" spans="1:20">
      <c r="A836" s="478">
        <v>5</v>
      </c>
      <c r="B836" s="478" t="s">
        <v>1008</v>
      </c>
      <c r="C836" s="478"/>
      <c r="D836" s="478" t="s">
        <v>576</v>
      </c>
      <c r="E836" s="478" t="s">
        <v>882</v>
      </c>
      <c r="F836" s="478" t="s">
        <v>714</v>
      </c>
      <c r="G836" s="479">
        <v>80691.6152</v>
      </c>
      <c r="H836" s="479">
        <v>141210.32670000001</v>
      </c>
      <c r="I836" s="479">
        <v>109833.649</v>
      </c>
      <c r="J836" s="479">
        <v>192208.88570000001</v>
      </c>
      <c r="K836" s="479">
        <v>138870.7378</v>
      </c>
      <c r="L836" s="479">
        <v>243023.7911</v>
      </c>
      <c r="M836" s="479">
        <v>182787.3596</v>
      </c>
      <c r="N836" s="479">
        <v>319877.87939999998</v>
      </c>
      <c r="O836" s="479">
        <v>226258.927</v>
      </c>
      <c r="P836" s="479">
        <v>395953.12239999999</v>
      </c>
      <c r="Q836" s="479">
        <v>254745.467</v>
      </c>
      <c r="R836" s="479">
        <v>445804.56709999999</v>
      </c>
      <c r="S836" s="479">
        <v>282836.40289999999</v>
      </c>
      <c r="T836" s="479">
        <v>494963.70490000001</v>
      </c>
    </row>
    <row r="837" spans="1:20">
      <c r="A837" s="478">
        <v>5</v>
      </c>
      <c r="B837" s="478" t="s">
        <v>1008</v>
      </c>
      <c r="C837" s="478"/>
      <c r="D837" s="478" t="s">
        <v>576</v>
      </c>
      <c r="E837" s="478" t="s">
        <v>882</v>
      </c>
      <c r="F837" s="478" t="s">
        <v>521</v>
      </c>
      <c r="G837" s="479">
        <v>90138.412500000006</v>
      </c>
      <c r="H837" s="479">
        <v>144221.46220000001</v>
      </c>
      <c r="I837" s="479">
        <v>126193.77740000001</v>
      </c>
      <c r="J837" s="479">
        <v>201910.04689999999</v>
      </c>
      <c r="K837" s="479">
        <v>162249.14249999999</v>
      </c>
      <c r="L837" s="479">
        <v>259598.6318</v>
      </c>
      <c r="M837" s="479">
        <v>216332.1899</v>
      </c>
      <c r="N837" s="479">
        <v>346131.50910000002</v>
      </c>
      <c r="O837" s="479">
        <v>270415.23749999999</v>
      </c>
      <c r="P837" s="479">
        <v>432664.38630000001</v>
      </c>
      <c r="Q837" s="479">
        <v>306470.60239999997</v>
      </c>
      <c r="R837" s="479">
        <v>490352.97110000002</v>
      </c>
      <c r="S837" s="479">
        <v>342525.96740000002</v>
      </c>
      <c r="T837" s="479">
        <v>548041.55590000004</v>
      </c>
    </row>
    <row r="838" spans="1:20">
      <c r="A838" s="478">
        <v>5</v>
      </c>
      <c r="B838" s="478" t="s">
        <v>1008</v>
      </c>
      <c r="C838" s="478"/>
      <c r="D838" s="478" t="s">
        <v>576</v>
      </c>
      <c r="E838" s="478" t="s">
        <v>908</v>
      </c>
      <c r="F838" s="478" t="s">
        <v>617</v>
      </c>
      <c r="G838" s="479">
        <v>105299.8103</v>
      </c>
      <c r="H838" s="479">
        <v>184274.66810000001</v>
      </c>
      <c r="I838" s="479">
        <v>136279.42490000001</v>
      </c>
      <c r="J838" s="479">
        <v>238488.99359999999</v>
      </c>
      <c r="K838" s="479">
        <v>163083.04670000001</v>
      </c>
      <c r="L838" s="479">
        <v>285395.33169999998</v>
      </c>
      <c r="M838" s="479">
        <v>194483.3444</v>
      </c>
      <c r="N838" s="479">
        <v>340345.85269999999</v>
      </c>
      <c r="O838" s="479">
        <v>229202.48430000001</v>
      </c>
      <c r="P838" s="479">
        <v>401104.34740000003</v>
      </c>
      <c r="Q838" s="479">
        <v>251280.51930000001</v>
      </c>
      <c r="R838" s="479">
        <v>439740.90879999998</v>
      </c>
      <c r="S838" s="479">
        <v>272033.30780000001</v>
      </c>
      <c r="T838" s="479">
        <v>476058.28869999998</v>
      </c>
    </row>
    <row r="839" spans="1:20">
      <c r="A839" s="478">
        <v>5</v>
      </c>
      <c r="B839" s="478" t="s">
        <v>1008</v>
      </c>
      <c r="C839" s="478"/>
      <c r="D839" s="478" t="s">
        <v>576</v>
      </c>
      <c r="E839" s="478" t="s">
        <v>908</v>
      </c>
      <c r="F839" s="478" t="s">
        <v>667</v>
      </c>
      <c r="G839" s="479">
        <v>90359.670199999993</v>
      </c>
      <c r="H839" s="479">
        <v>158129.42290000001</v>
      </c>
      <c r="I839" s="479">
        <v>118063.67660000001</v>
      </c>
      <c r="J839" s="479">
        <v>206611.43410000001</v>
      </c>
      <c r="K839" s="479">
        <v>143134.8033</v>
      </c>
      <c r="L839" s="479">
        <v>250485.9057</v>
      </c>
      <c r="M839" s="479">
        <v>174832.9326</v>
      </c>
      <c r="N839" s="479">
        <v>305957.63209999999</v>
      </c>
      <c r="O839" s="479">
        <v>207249.54269999999</v>
      </c>
      <c r="P839" s="479">
        <v>362686.6998</v>
      </c>
      <c r="Q839" s="479">
        <v>228253.33369999999</v>
      </c>
      <c r="R839" s="479">
        <v>399443.33399999997</v>
      </c>
      <c r="S839" s="479">
        <v>247757.87330000001</v>
      </c>
      <c r="T839" s="479">
        <v>433576.2782</v>
      </c>
    </row>
    <row r="840" spans="1:20">
      <c r="A840" s="478">
        <v>5</v>
      </c>
      <c r="B840" s="478" t="s">
        <v>1008</v>
      </c>
      <c r="C840" s="478"/>
      <c r="D840" s="478" t="s">
        <v>576</v>
      </c>
      <c r="E840" s="478" t="s">
        <v>908</v>
      </c>
      <c r="F840" s="478" t="s">
        <v>714</v>
      </c>
      <c r="G840" s="479">
        <v>80663.415299999993</v>
      </c>
      <c r="H840" s="479">
        <v>141160.97690000001</v>
      </c>
      <c r="I840" s="479">
        <v>109850.6486</v>
      </c>
      <c r="J840" s="479">
        <v>192238.63510000001</v>
      </c>
      <c r="K840" s="479">
        <v>138934.8279</v>
      </c>
      <c r="L840" s="479">
        <v>243135.94870000001</v>
      </c>
      <c r="M840" s="479">
        <v>182915.58100000001</v>
      </c>
      <c r="N840" s="479">
        <v>320102.26679999998</v>
      </c>
      <c r="O840" s="479">
        <v>226459.29870000001</v>
      </c>
      <c r="P840" s="479">
        <v>396303.77269999997</v>
      </c>
      <c r="Q840" s="479">
        <v>255002.84880000001</v>
      </c>
      <c r="R840" s="479">
        <v>446254.9853</v>
      </c>
      <c r="S840" s="479">
        <v>283157.9228</v>
      </c>
      <c r="T840" s="479">
        <v>495526.36499999999</v>
      </c>
    </row>
    <row r="841" spans="1:20">
      <c r="A841" s="478">
        <v>5</v>
      </c>
      <c r="B841" s="478" t="s">
        <v>1008</v>
      </c>
      <c r="C841" s="478"/>
      <c r="D841" s="478" t="s">
        <v>576</v>
      </c>
      <c r="E841" s="478" t="s">
        <v>908</v>
      </c>
      <c r="F841" s="478" t="s">
        <v>521</v>
      </c>
      <c r="G841" s="479">
        <v>89751.683399999994</v>
      </c>
      <c r="H841" s="479">
        <v>143602.6954</v>
      </c>
      <c r="I841" s="479">
        <v>125652.3566</v>
      </c>
      <c r="J841" s="479">
        <v>201043.77359999999</v>
      </c>
      <c r="K841" s="479">
        <v>161553.02989999999</v>
      </c>
      <c r="L841" s="479">
        <v>258484.8518</v>
      </c>
      <c r="M841" s="479">
        <v>215404.04</v>
      </c>
      <c r="N841" s="479">
        <v>344646.46909999999</v>
      </c>
      <c r="O841" s="479">
        <v>269255.04989999998</v>
      </c>
      <c r="P841" s="479">
        <v>430808.08630000002</v>
      </c>
      <c r="Q841" s="479">
        <v>305155.72320000001</v>
      </c>
      <c r="R841" s="479">
        <v>488249.16440000001</v>
      </c>
      <c r="S841" s="479">
        <v>341056.39659999998</v>
      </c>
      <c r="T841" s="479">
        <v>545690.24269999994</v>
      </c>
    </row>
    <row r="842" spans="1:20">
      <c r="A842" s="478">
        <v>5</v>
      </c>
      <c r="B842" s="478" t="s">
        <v>1008</v>
      </c>
      <c r="C842" s="478"/>
      <c r="D842" s="478" t="s">
        <v>576</v>
      </c>
      <c r="E842" s="478" t="s">
        <v>929</v>
      </c>
      <c r="F842" s="478" t="s">
        <v>617</v>
      </c>
      <c r="G842" s="479">
        <v>121730.45789999999</v>
      </c>
      <c r="H842" s="479">
        <v>213028.30129999999</v>
      </c>
      <c r="I842" s="479">
        <v>157484.8812</v>
      </c>
      <c r="J842" s="479">
        <v>275598.54210000002</v>
      </c>
      <c r="K842" s="479">
        <v>188418.8982</v>
      </c>
      <c r="L842" s="479">
        <v>329733.07179999998</v>
      </c>
      <c r="M842" s="479">
        <v>224636.21919999999</v>
      </c>
      <c r="N842" s="479">
        <v>393113.3836</v>
      </c>
      <c r="O842" s="479">
        <v>264680.58980000002</v>
      </c>
      <c r="P842" s="479">
        <v>463191.03210000001</v>
      </c>
      <c r="Q842" s="479">
        <v>290145.35440000001</v>
      </c>
      <c r="R842" s="479">
        <v>507754.37030000001</v>
      </c>
      <c r="S842" s="479">
        <v>314058.4865</v>
      </c>
      <c r="T842" s="479">
        <v>549602.35140000004</v>
      </c>
    </row>
    <row r="843" spans="1:20">
      <c r="A843" s="478">
        <v>5</v>
      </c>
      <c r="B843" s="478" t="s">
        <v>1008</v>
      </c>
      <c r="C843" s="478"/>
      <c r="D843" s="478" t="s">
        <v>576</v>
      </c>
      <c r="E843" s="478" t="s">
        <v>929</v>
      </c>
      <c r="F843" s="478" t="s">
        <v>667</v>
      </c>
      <c r="G843" s="479">
        <v>104734.33560000001</v>
      </c>
      <c r="H843" s="479">
        <v>183285.08730000001</v>
      </c>
      <c r="I843" s="479">
        <v>136762.37899999999</v>
      </c>
      <c r="J843" s="479">
        <v>239334.16329999999</v>
      </c>
      <c r="K843" s="479">
        <v>165725.48420000001</v>
      </c>
      <c r="L843" s="479">
        <v>290019.59730000002</v>
      </c>
      <c r="M843" s="479">
        <v>202281.62280000001</v>
      </c>
      <c r="N843" s="479">
        <v>353992.83990000002</v>
      </c>
      <c r="O843" s="479">
        <v>239706.60190000001</v>
      </c>
      <c r="P843" s="479">
        <v>419486.55320000002</v>
      </c>
      <c r="Q843" s="479">
        <v>263949.29060000001</v>
      </c>
      <c r="R843" s="479">
        <v>461911.25870000001</v>
      </c>
      <c r="S843" s="479">
        <v>286442.39640000003</v>
      </c>
      <c r="T843" s="479">
        <v>501274.1937</v>
      </c>
    </row>
    <row r="844" spans="1:20">
      <c r="A844" s="478">
        <v>5</v>
      </c>
      <c r="B844" s="478" t="s">
        <v>1008</v>
      </c>
      <c r="C844" s="478"/>
      <c r="D844" s="478" t="s">
        <v>576</v>
      </c>
      <c r="E844" s="478" t="s">
        <v>929</v>
      </c>
      <c r="F844" s="478" t="s">
        <v>714</v>
      </c>
      <c r="G844" s="479">
        <v>93685.877900000007</v>
      </c>
      <c r="H844" s="479">
        <v>163950.28640000001</v>
      </c>
      <c r="I844" s="479">
        <v>127658.5001</v>
      </c>
      <c r="J844" s="479">
        <v>223402.3751</v>
      </c>
      <c r="K844" s="479">
        <v>161513.88630000001</v>
      </c>
      <c r="L844" s="479">
        <v>282649.30119999999</v>
      </c>
      <c r="M844" s="479">
        <v>212700.23240000001</v>
      </c>
      <c r="N844" s="479">
        <v>372225.4068</v>
      </c>
      <c r="O844" s="479">
        <v>263389.40049999999</v>
      </c>
      <c r="P844" s="479">
        <v>460931.4509</v>
      </c>
      <c r="Q844" s="479">
        <v>296629.75919999997</v>
      </c>
      <c r="R844" s="479">
        <v>519102.07860000001</v>
      </c>
      <c r="S844" s="479">
        <v>329428.18190000003</v>
      </c>
      <c r="T844" s="479">
        <v>576499.31830000004</v>
      </c>
    </row>
    <row r="845" spans="1:20">
      <c r="A845" s="478">
        <v>5</v>
      </c>
      <c r="B845" s="478" t="s">
        <v>1008</v>
      </c>
      <c r="C845" s="478"/>
      <c r="D845" s="478" t="s">
        <v>576</v>
      </c>
      <c r="E845" s="478" t="s">
        <v>929</v>
      </c>
      <c r="F845" s="478" t="s">
        <v>521</v>
      </c>
      <c r="G845" s="479">
        <v>103770.95389999999</v>
      </c>
      <c r="H845" s="479">
        <v>166033.5287</v>
      </c>
      <c r="I845" s="479">
        <v>145279.33549999999</v>
      </c>
      <c r="J845" s="479">
        <v>232446.94020000001</v>
      </c>
      <c r="K845" s="479">
        <v>186787.71710000001</v>
      </c>
      <c r="L845" s="479">
        <v>298860.3517</v>
      </c>
      <c r="M845" s="479">
        <v>249050.28940000001</v>
      </c>
      <c r="N845" s="479">
        <v>398480.46899999998</v>
      </c>
      <c r="O845" s="479">
        <v>311312.86170000001</v>
      </c>
      <c r="P845" s="479">
        <v>498100.58610000001</v>
      </c>
      <c r="Q845" s="479">
        <v>352821.24320000003</v>
      </c>
      <c r="R845" s="479">
        <v>564513.9976</v>
      </c>
      <c r="S845" s="479">
        <v>394329.62479999999</v>
      </c>
      <c r="T845" s="479">
        <v>630927.40910000005</v>
      </c>
    </row>
    <row r="846" spans="1:20">
      <c r="A846" s="478">
        <v>5</v>
      </c>
      <c r="B846" s="478" t="s">
        <v>1008</v>
      </c>
      <c r="C846" s="478"/>
      <c r="D846" s="478" t="s">
        <v>576</v>
      </c>
      <c r="E846" s="478" t="s">
        <v>942</v>
      </c>
      <c r="F846" s="478" t="s">
        <v>617</v>
      </c>
      <c r="G846" s="479">
        <v>120635.7319</v>
      </c>
      <c r="H846" s="479">
        <v>211112.53080000001</v>
      </c>
      <c r="I846" s="479">
        <v>156219.29509999999</v>
      </c>
      <c r="J846" s="479">
        <v>273383.76640000002</v>
      </c>
      <c r="K846" s="479">
        <v>187007.4736</v>
      </c>
      <c r="L846" s="479">
        <v>327263.07880000002</v>
      </c>
      <c r="M846" s="479">
        <v>223109.45009999999</v>
      </c>
      <c r="N846" s="479">
        <v>390441.53769999999</v>
      </c>
      <c r="O846" s="479">
        <v>263028.65169999999</v>
      </c>
      <c r="P846" s="479">
        <v>460300.14049999998</v>
      </c>
      <c r="Q846" s="479">
        <v>288412.81160000002</v>
      </c>
      <c r="R846" s="479">
        <v>504722.4203</v>
      </c>
      <c r="S846" s="479">
        <v>312309.2181</v>
      </c>
      <c r="T846" s="479">
        <v>546541.13159999996</v>
      </c>
    </row>
    <row r="847" spans="1:20">
      <c r="A847" s="478">
        <v>5</v>
      </c>
      <c r="B847" s="478" t="s">
        <v>1008</v>
      </c>
      <c r="C847" s="478"/>
      <c r="D847" s="478" t="s">
        <v>576</v>
      </c>
      <c r="E847" s="478" t="s">
        <v>942</v>
      </c>
      <c r="F847" s="478" t="s">
        <v>667</v>
      </c>
      <c r="G847" s="479">
        <v>103091.34819999999</v>
      </c>
      <c r="H847" s="479">
        <v>180409.85920000001</v>
      </c>
      <c r="I847" s="479">
        <v>134828.32569999999</v>
      </c>
      <c r="J847" s="479">
        <v>235949.57019999999</v>
      </c>
      <c r="K847" s="479">
        <v>163582.0148</v>
      </c>
      <c r="L847" s="479">
        <v>286268.5258</v>
      </c>
      <c r="M847" s="479">
        <v>200033.7384</v>
      </c>
      <c r="N847" s="479">
        <v>350059.04220000003</v>
      </c>
      <c r="O847" s="479">
        <v>237249.052</v>
      </c>
      <c r="P847" s="479">
        <v>415185.84100000001</v>
      </c>
      <c r="Q847" s="479">
        <v>261371.71429999999</v>
      </c>
      <c r="R847" s="479">
        <v>457400.5001</v>
      </c>
      <c r="S847" s="479">
        <v>283802.28720000002</v>
      </c>
      <c r="T847" s="479">
        <v>496654.00260000001</v>
      </c>
    </row>
    <row r="848" spans="1:20">
      <c r="A848" s="478">
        <v>5</v>
      </c>
      <c r="B848" s="478" t="s">
        <v>1008</v>
      </c>
      <c r="C848" s="478"/>
      <c r="D848" s="478" t="s">
        <v>576</v>
      </c>
      <c r="E848" s="478" t="s">
        <v>942</v>
      </c>
      <c r="F848" s="478" t="s">
        <v>714</v>
      </c>
      <c r="G848" s="479">
        <v>91732.711200000005</v>
      </c>
      <c r="H848" s="479">
        <v>160532.2445</v>
      </c>
      <c r="I848" s="479">
        <v>124811.10769999999</v>
      </c>
      <c r="J848" s="479">
        <v>218419.43840000001</v>
      </c>
      <c r="K848" s="479">
        <v>157768.4865</v>
      </c>
      <c r="L848" s="479">
        <v>276094.85139999999</v>
      </c>
      <c r="M848" s="479">
        <v>207620.83</v>
      </c>
      <c r="N848" s="479">
        <v>363336.45260000002</v>
      </c>
      <c r="O848" s="479">
        <v>256959.95759999999</v>
      </c>
      <c r="P848" s="479">
        <v>449679.92580000003</v>
      </c>
      <c r="Q848" s="479">
        <v>289282.4693</v>
      </c>
      <c r="R848" s="479">
        <v>506244.32130000001</v>
      </c>
      <c r="S848" s="479">
        <v>321148.78899999999</v>
      </c>
      <c r="T848" s="479">
        <v>562010.38080000004</v>
      </c>
    </row>
    <row r="849" spans="1:20">
      <c r="A849" s="478">
        <v>5</v>
      </c>
      <c r="B849" s="478" t="s">
        <v>1008</v>
      </c>
      <c r="C849" s="478"/>
      <c r="D849" s="478" t="s">
        <v>576</v>
      </c>
      <c r="E849" s="478" t="s">
        <v>942</v>
      </c>
      <c r="F849" s="478" t="s">
        <v>521</v>
      </c>
      <c r="G849" s="479">
        <v>102800.2836</v>
      </c>
      <c r="H849" s="479">
        <v>164480.45629999999</v>
      </c>
      <c r="I849" s="479">
        <v>143920.3971</v>
      </c>
      <c r="J849" s="479">
        <v>230272.63879999999</v>
      </c>
      <c r="K849" s="479">
        <v>185040.51060000001</v>
      </c>
      <c r="L849" s="479">
        <v>296064.82130000001</v>
      </c>
      <c r="M849" s="479">
        <v>246720.6807</v>
      </c>
      <c r="N849" s="479">
        <v>394753.09509999998</v>
      </c>
      <c r="O849" s="479">
        <v>308400.85090000002</v>
      </c>
      <c r="P849" s="479">
        <v>493441.3689</v>
      </c>
      <c r="Q849" s="479">
        <v>349520.9644</v>
      </c>
      <c r="R849" s="479">
        <v>559233.55130000005</v>
      </c>
      <c r="S849" s="479">
        <v>390641.07780000003</v>
      </c>
      <c r="T849" s="479">
        <v>625025.73380000005</v>
      </c>
    </row>
    <row r="850" spans="1:20">
      <c r="A850" s="478">
        <v>5</v>
      </c>
      <c r="B850" s="478" t="s">
        <v>1008</v>
      </c>
      <c r="C850" s="478"/>
      <c r="D850" s="478" t="s">
        <v>576</v>
      </c>
      <c r="E850" s="478" t="s">
        <v>955</v>
      </c>
      <c r="F850" s="478" t="s">
        <v>617</v>
      </c>
      <c r="G850" s="479">
        <v>107287.73789999999</v>
      </c>
      <c r="H850" s="479">
        <v>187753.54139999999</v>
      </c>
      <c r="I850" s="479">
        <v>138850.50640000001</v>
      </c>
      <c r="J850" s="479">
        <v>242988.3861</v>
      </c>
      <c r="K850" s="479">
        <v>166158.65160000001</v>
      </c>
      <c r="L850" s="479">
        <v>290777.64020000002</v>
      </c>
      <c r="M850" s="479">
        <v>198149.37090000001</v>
      </c>
      <c r="N850" s="479">
        <v>346761.39919999999</v>
      </c>
      <c r="O850" s="479">
        <v>233521.31020000001</v>
      </c>
      <c r="P850" s="479">
        <v>408662.2928</v>
      </c>
      <c r="Q850" s="479">
        <v>256014.4742</v>
      </c>
      <c r="R850" s="479">
        <v>448025.32990000001</v>
      </c>
      <c r="S850" s="479">
        <v>277156.8088</v>
      </c>
      <c r="T850" s="479">
        <v>485024.4154</v>
      </c>
    </row>
    <row r="851" spans="1:20">
      <c r="A851" s="478">
        <v>5</v>
      </c>
      <c r="B851" s="478" t="s">
        <v>1008</v>
      </c>
      <c r="C851" s="478"/>
      <c r="D851" s="478" t="s">
        <v>576</v>
      </c>
      <c r="E851" s="478" t="s">
        <v>955</v>
      </c>
      <c r="F851" s="478" t="s">
        <v>667</v>
      </c>
      <c r="G851" s="479">
        <v>92073.467099999994</v>
      </c>
      <c r="H851" s="479">
        <v>161128.5675</v>
      </c>
      <c r="I851" s="479">
        <v>120300.5245</v>
      </c>
      <c r="J851" s="479">
        <v>210525.9178</v>
      </c>
      <c r="K851" s="479">
        <v>145844.38570000001</v>
      </c>
      <c r="L851" s="479">
        <v>255227.67490000001</v>
      </c>
      <c r="M851" s="479">
        <v>178138.40150000001</v>
      </c>
      <c r="N851" s="479">
        <v>311742.20260000002</v>
      </c>
      <c r="O851" s="479">
        <v>211165.56280000001</v>
      </c>
      <c r="P851" s="479">
        <v>369539.73489999998</v>
      </c>
      <c r="Q851" s="479">
        <v>232564.77179999999</v>
      </c>
      <c r="R851" s="479">
        <v>406988.35070000001</v>
      </c>
      <c r="S851" s="479">
        <v>252435.95379999999</v>
      </c>
      <c r="T851" s="479">
        <v>441762.9192</v>
      </c>
    </row>
    <row r="852" spans="1:20">
      <c r="A852" s="478">
        <v>5</v>
      </c>
      <c r="B852" s="478" t="s">
        <v>1008</v>
      </c>
      <c r="C852" s="478"/>
      <c r="D852" s="478" t="s">
        <v>576</v>
      </c>
      <c r="E852" s="478" t="s">
        <v>955</v>
      </c>
      <c r="F852" s="478" t="s">
        <v>714</v>
      </c>
      <c r="G852" s="479">
        <v>82198.785699999993</v>
      </c>
      <c r="H852" s="479">
        <v>143847.87479999999</v>
      </c>
      <c r="I852" s="479">
        <v>111943.6876</v>
      </c>
      <c r="J852" s="479">
        <v>195901.45319999999</v>
      </c>
      <c r="K852" s="479">
        <v>141583.64449999999</v>
      </c>
      <c r="L852" s="479">
        <v>247771.37789999999</v>
      </c>
      <c r="M852" s="479">
        <v>186404.5687</v>
      </c>
      <c r="N852" s="479">
        <v>326207.9951</v>
      </c>
      <c r="O852" s="479">
        <v>230780.43830000001</v>
      </c>
      <c r="P852" s="479">
        <v>403865.76699999999</v>
      </c>
      <c r="Q852" s="479">
        <v>259869.8463</v>
      </c>
      <c r="R852" s="479">
        <v>454772.23109999998</v>
      </c>
      <c r="S852" s="479">
        <v>288563.65039999998</v>
      </c>
      <c r="T852" s="479">
        <v>504986.38819999999</v>
      </c>
    </row>
    <row r="853" spans="1:20">
      <c r="A853" s="478">
        <v>5</v>
      </c>
      <c r="B853" s="478" t="s">
        <v>1008</v>
      </c>
      <c r="C853" s="478"/>
      <c r="D853" s="478" t="s">
        <v>576</v>
      </c>
      <c r="E853" s="478" t="s">
        <v>955</v>
      </c>
      <c r="F853" s="478" t="s">
        <v>521</v>
      </c>
      <c r="G853" s="479">
        <v>91446.505099999995</v>
      </c>
      <c r="H853" s="479">
        <v>146314.41020000001</v>
      </c>
      <c r="I853" s="479">
        <v>128025.107</v>
      </c>
      <c r="J853" s="479">
        <v>204840.17430000001</v>
      </c>
      <c r="K853" s="479">
        <v>164603.709</v>
      </c>
      <c r="L853" s="479">
        <v>263365.93839999998</v>
      </c>
      <c r="M853" s="479">
        <v>219471.61199999999</v>
      </c>
      <c r="N853" s="479">
        <v>351154.5845</v>
      </c>
      <c r="O853" s="479">
        <v>274339.51500000001</v>
      </c>
      <c r="P853" s="479">
        <v>438943.23050000001</v>
      </c>
      <c r="Q853" s="479">
        <v>310918.11709999997</v>
      </c>
      <c r="R853" s="479">
        <v>497468.99469999998</v>
      </c>
      <c r="S853" s="479">
        <v>347496.71899999998</v>
      </c>
      <c r="T853" s="479">
        <v>555994.75870000001</v>
      </c>
    </row>
    <row r="854" spans="1:20">
      <c r="A854" s="478">
        <v>5</v>
      </c>
      <c r="B854" s="478" t="s">
        <v>1008</v>
      </c>
      <c r="C854" s="478"/>
      <c r="D854" s="478" t="s">
        <v>576</v>
      </c>
      <c r="E854" s="478" t="s">
        <v>967</v>
      </c>
      <c r="F854" s="478" t="s">
        <v>617</v>
      </c>
      <c r="G854" s="479">
        <v>107227.2843</v>
      </c>
      <c r="H854" s="479">
        <v>187647.7475</v>
      </c>
      <c r="I854" s="479">
        <v>138862.48370000001</v>
      </c>
      <c r="J854" s="479">
        <v>243009.34650000001</v>
      </c>
      <c r="K854" s="479">
        <v>166234.48370000001</v>
      </c>
      <c r="L854" s="479">
        <v>290910.34649999999</v>
      </c>
      <c r="M854" s="479">
        <v>198333.1238</v>
      </c>
      <c r="N854" s="479">
        <v>347082.96669999999</v>
      </c>
      <c r="O854" s="479">
        <v>233825.80239999999</v>
      </c>
      <c r="P854" s="479">
        <v>409195.15419999999</v>
      </c>
      <c r="Q854" s="479">
        <v>256395.14300000001</v>
      </c>
      <c r="R854" s="479">
        <v>448691.50020000001</v>
      </c>
      <c r="S854" s="479">
        <v>277644.30650000001</v>
      </c>
      <c r="T854" s="479">
        <v>485877.53649999999</v>
      </c>
    </row>
    <row r="855" spans="1:20">
      <c r="A855" s="478">
        <v>5</v>
      </c>
      <c r="B855" s="478" t="s">
        <v>1008</v>
      </c>
      <c r="C855" s="478"/>
      <c r="D855" s="478" t="s">
        <v>576</v>
      </c>
      <c r="E855" s="478" t="s">
        <v>967</v>
      </c>
      <c r="F855" s="478" t="s">
        <v>667</v>
      </c>
      <c r="G855" s="479">
        <v>91601.817299999995</v>
      </c>
      <c r="H855" s="479">
        <v>160303.18030000001</v>
      </c>
      <c r="I855" s="479">
        <v>119811.15150000001</v>
      </c>
      <c r="J855" s="479">
        <v>209669.51509999999</v>
      </c>
      <c r="K855" s="479">
        <v>145371.18410000001</v>
      </c>
      <c r="L855" s="479">
        <v>254399.5723</v>
      </c>
      <c r="M855" s="479">
        <v>177781.31779999999</v>
      </c>
      <c r="N855" s="479">
        <v>311117.3063</v>
      </c>
      <c r="O855" s="479">
        <v>210865.8463</v>
      </c>
      <c r="P855" s="479">
        <v>369015.23090000002</v>
      </c>
      <c r="Q855" s="479">
        <v>232311.6655</v>
      </c>
      <c r="R855" s="479">
        <v>406545.41460000002</v>
      </c>
      <c r="S855" s="479">
        <v>252255.321</v>
      </c>
      <c r="T855" s="479">
        <v>441446.81180000002</v>
      </c>
    </row>
    <row r="856" spans="1:20">
      <c r="A856" s="478">
        <v>5</v>
      </c>
      <c r="B856" s="478" t="s">
        <v>1008</v>
      </c>
      <c r="C856" s="478"/>
      <c r="D856" s="478" t="s">
        <v>576</v>
      </c>
      <c r="E856" s="478" t="s">
        <v>967</v>
      </c>
      <c r="F856" s="478" t="s">
        <v>714</v>
      </c>
      <c r="G856" s="479">
        <v>81487.500199999995</v>
      </c>
      <c r="H856" s="479">
        <v>142603.12539999999</v>
      </c>
      <c r="I856" s="479">
        <v>110863.1689</v>
      </c>
      <c r="J856" s="479">
        <v>194010.5454</v>
      </c>
      <c r="K856" s="479">
        <v>140131.05609999999</v>
      </c>
      <c r="L856" s="479">
        <v>245229.34820000001</v>
      </c>
      <c r="M856" s="479">
        <v>184403.63209999999</v>
      </c>
      <c r="N856" s="479">
        <v>322706.35629999998</v>
      </c>
      <c r="O856" s="479">
        <v>228219.12520000001</v>
      </c>
      <c r="P856" s="479">
        <v>399383.46909999999</v>
      </c>
      <c r="Q856" s="479">
        <v>256921.5839</v>
      </c>
      <c r="R856" s="479">
        <v>449612.77179999999</v>
      </c>
      <c r="S856" s="479">
        <v>285217.74660000001</v>
      </c>
      <c r="T856" s="479">
        <v>499131.05650000001</v>
      </c>
    </row>
    <row r="857" spans="1:20">
      <c r="A857" s="478">
        <v>5</v>
      </c>
      <c r="B857" s="478" t="s">
        <v>1008</v>
      </c>
      <c r="C857" s="478"/>
      <c r="D857" s="478" t="s">
        <v>576</v>
      </c>
      <c r="E857" s="478" t="s">
        <v>967</v>
      </c>
      <c r="F857" s="478" t="s">
        <v>521</v>
      </c>
      <c r="G857" s="479">
        <v>91372.552500000005</v>
      </c>
      <c r="H857" s="479">
        <v>146196.08619999999</v>
      </c>
      <c r="I857" s="479">
        <v>127921.57339999999</v>
      </c>
      <c r="J857" s="479">
        <v>204674.52059999999</v>
      </c>
      <c r="K857" s="479">
        <v>164470.59450000001</v>
      </c>
      <c r="L857" s="479">
        <v>263152.95510000002</v>
      </c>
      <c r="M857" s="479">
        <v>219294.12590000001</v>
      </c>
      <c r="N857" s="479">
        <v>350870.60680000001</v>
      </c>
      <c r="O857" s="479">
        <v>274117.65740000003</v>
      </c>
      <c r="P857" s="479">
        <v>438588.2585</v>
      </c>
      <c r="Q857" s="479">
        <v>310666.67839999998</v>
      </c>
      <c r="R857" s="479">
        <v>497066.69280000002</v>
      </c>
      <c r="S857" s="479">
        <v>347215.69949999999</v>
      </c>
      <c r="T857" s="479">
        <v>555545.12730000005</v>
      </c>
    </row>
    <row r="858" spans="1:20">
      <c r="A858" s="478">
        <v>5</v>
      </c>
      <c r="B858" s="478" t="s">
        <v>1008</v>
      </c>
      <c r="C858" s="478"/>
      <c r="D858" s="478" t="s">
        <v>576</v>
      </c>
      <c r="E858" s="478" t="s">
        <v>975</v>
      </c>
      <c r="F858" s="478" t="s">
        <v>617</v>
      </c>
      <c r="G858" s="479">
        <v>101750.4047</v>
      </c>
      <c r="H858" s="479">
        <v>178063.20819999999</v>
      </c>
      <c r="I858" s="479">
        <v>131794.00210000001</v>
      </c>
      <c r="J858" s="479">
        <v>230639.5037</v>
      </c>
      <c r="K858" s="479">
        <v>157789.20449999999</v>
      </c>
      <c r="L858" s="479">
        <v>276131.1078</v>
      </c>
      <c r="M858" s="479">
        <v>188282.17110000001</v>
      </c>
      <c r="N858" s="479">
        <v>329493.79930000001</v>
      </c>
      <c r="O858" s="479">
        <v>221999.77369999999</v>
      </c>
      <c r="P858" s="479">
        <v>388499.6041</v>
      </c>
      <c r="Q858" s="479">
        <v>243440.20509999999</v>
      </c>
      <c r="R858" s="479">
        <v>426020.359</v>
      </c>
      <c r="S858" s="479">
        <v>263635.9215</v>
      </c>
      <c r="T858" s="479">
        <v>461362.86259999999</v>
      </c>
    </row>
    <row r="859" spans="1:20">
      <c r="A859" s="478">
        <v>5</v>
      </c>
      <c r="B859" s="478" t="s">
        <v>1008</v>
      </c>
      <c r="C859" s="478"/>
      <c r="D859" s="478" t="s">
        <v>576</v>
      </c>
      <c r="E859" s="478" t="s">
        <v>975</v>
      </c>
      <c r="F859" s="478" t="s">
        <v>667</v>
      </c>
      <c r="G859" s="479">
        <v>86810.264599999995</v>
      </c>
      <c r="H859" s="479">
        <v>151917.96299999999</v>
      </c>
      <c r="I859" s="479">
        <v>113578.25380000001</v>
      </c>
      <c r="J859" s="479">
        <v>198761.9442</v>
      </c>
      <c r="K859" s="479">
        <v>137840.96109999999</v>
      </c>
      <c r="L859" s="479">
        <v>241221.68179999999</v>
      </c>
      <c r="M859" s="479">
        <v>168631.75930000001</v>
      </c>
      <c r="N859" s="479">
        <v>295105.57870000001</v>
      </c>
      <c r="O859" s="479">
        <v>200046.83230000001</v>
      </c>
      <c r="P859" s="479">
        <v>350081.95640000002</v>
      </c>
      <c r="Q859" s="479">
        <v>220413.01949999999</v>
      </c>
      <c r="R859" s="479">
        <v>385722.78419999999</v>
      </c>
      <c r="S859" s="479">
        <v>239360.48689999999</v>
      </c>
      <c r="T859" s="479">
        <v>418880.85200000001</v>
      </c>
    </row>
    <row r="860" spans="1:20">
      <c r="A860" s="478">
        <v>5</v>
      </c>
      <c r="B860" s="478" t="s">
        <v>1008</v>
      </c>
      <c r="C860" s="478"/>
      <c r="D860" s="478" t="s">
        <v>576</v>
      </c>
      <c r="E860" s="478" t="s">
        <v>975</v>
      </c>
      <c r="F860" s="478" t="s">
        <v>714</v>
      </c>
      <c r="G860" s="479">
        <v>77146.681400000001</v>
      </c>
      <c r="H860" s="479">
        <v>135006.6925</v>
      </c>
      <c r="I860" s="479">
        <v>104927.2211</v>
      </c>
      <c r="J860" s="479">
        <v>183622.63690000001</v>
      </c>
      <c r="K860" s="479">
        <v>132604.70680000001</v>
      </c>
      <c r="L860" s="479">
        <v>232058.23680000001</v>
      </c>
      <c r="M860" s="479">
        <v>174475.41949999999</v>
      </c>
      <c r="N860" s="479">
        <v>305331.98420000001</v>
      </c>
      <c r="O860" s="479">
        <v>215909.0969</v>
      </c>
      <c r="P860" s="479">
        <v>377840.91940000001</v>
      </c>
      <c r="Q860" s="479">
        <v>243045.95329999999</v>
      </c>
      <c r="R860" s="479">
        <v>425330.41830000002</v>
      </c>
      <c r="S860" s="479">
        <v>269794.33380000002</v>
      </c>
      <c r="T860" s="479">
        <v>472140.08419999998</v>
      </c>
    </row>
    <row r="861" spans="1:20">
      <c r="A861" s="478">
        <v>5</v>
      </c>
      <c r="B861" s="478" t="s">
        <v>1008</v>
      </c>
      <c r="C861" s="478"/>
      <c r="D861" s="478" t="s">
        <v>576</v>
      </c>
      <c r="E861" s="478" t="s">
        <v>975</v>
      </c>
      <c r="F861" s="478" t="s">
        <v>521</v>
      </c>
      <c r="G861" s="479">
        <v>86699.464800000002</v>
      </c>
      <c r="H861" s="479">
        <v>138719.14569999999</v>
      </c>
      <c r="I861" s="479">
        <v>121379.2507</v>
      </c>
      <c r="J861" s="479">
        <v>194206.80410000001</v>
      </c>
      <c r="K861" s="479">
        <v>156059.03659999999</v>
      </c>
      <c r="L861" s="479">
        <v>249694.46230000001</v>
      </c>
      <c r="M861" s="479">
        <v>208078.71549999999</v>
      </c>
      <c r="N861" s="479">
        <v>332925.9498</v>
      </c>
      <c r="O861" s="479">
        <v>260098.39430000001</v>
      </c>
      <c r="P861" s="479">
        <v>416157.43719999999</v>
      </c>
      <c r="Q861" s="479">
        <v>294778.1802</v>
      </c>
      <c r="R861" s="479">
        <v>471645.09539999999</v>
      </c>
      <c r="S861" s="479">
        <v>329457.96620000002</v>
      </c>
      <c r="T861" s="479">
        <v>527132.75379999995</v>
      </c>
    </row>
    <row r="862" spans="1:20">
      <c r="A862" s="478">
        <v>5</v>
      </c>
      <c r="B862" s="478" t="s">
        <v>1008</v>
      </c>
      <c r="C862" s="478"/>
      <c r="D862" s="478" t="s">
        <v>576</v>
      </c>
      <c r="E862" s="478" t="s">
        <v>980</v>
      </c>
      <c r="F862" s="478" t="s">
        <v>617</v>
      </c>
      <c r="G862" s="479">
        <v>112744.4693</v>
      </c>
      <c r="H862" s="479">
        <v>197302.82130000001</v>
      </c>
      <c r="I862" s="479">
        <v>145922.98420000001</v>
      </c>
      <c r="J862" s="479">
        <v>255365.2224</v>
      </c>
      <c r="K862" s="479">
        <v>174629.2127</v>
      </c>
      <c r="L862" s="479">
        <v>305601.12219999998</v>
      </c>
      <c r="M862" s="479">
        <v>208261.57990000001</v>
      </c>
      <c r="N862" s="479">
        <v>364457.7648</v>
      </c>
      <c r="O862" s="479">
        <v>245448.84229999999</v>
      </c>
      <c r="P862" s="479">
        <v>429535.47409999999</v>
      </c>
      <c r="Q862" s="479">
        <v>269096.30839999998</v>
      </c>
      <c r="R862" s="479">
        <v>470918.53960000002</v>
      </c>
      <c r="S862" s="479">
        <v>291327.70030000003</v>
      </c>
      <c r="T862" s="479">
        <v>509823.4755</v>
      </c>
    </row>
    <row r="863" spans="1:20">
      <c r="A863" s="478">
        <v>5</v>
      </c>
      <c r="B863" s="478" t="s">
        <v>1008</v>
      </c>
      <c r="C863" s="478"/>
      <c r="D863" s="478" t="s">
        <v>576</v>
      </c>
      <c r="E863" s="478" t="s">
        <v>980</v>
      </c>
      <c r="F863" s="478" t="s">
        <v>667</v>
      </c>
      <c r="G863" s="479">
        <v>96707.806200000006</v>
      </c>
      <c r="H863" s="479">
        <v>169238.66089999999</v>
      </c>
      <c r="I863" s="479">
        <v>126370.30160000001</v>
      </c>
      <c r="J863" s="479">
        <v>221148.02780000001</v>
      </c>
      <c r="K863" s="479">
        <v>153216.87950000001</v>
      </c>
      <c r="L863" s="479">
        <v>268129.53899999999</v>
      </c>
      <c r="M863" s="479">
        <v>187168.9374</v>
      </c>
      <c r="N863" s="479">
        <v>327545.64059999998</v>
      </c>
      <c r="O863" s="479">
        <v>221884.67739999999</v>
      </c>
      <c r="P863" s="479">
        <v>388298.18530000001</v>
      </c>
      <c r="Q863" s="479">
        <v>244379.0557</v>
      </c>
      <c r="R863" s="479">
        <v>427663.34759999998</v>
      </c>
      <c r="S863" s="479">
        <v>265270.58419999998</v>
      </c>
      <c r="T863" s="479">
        <v>464223.52230000001</v>
      </c>
    </row>
    <row r="864" spans="1:20">
      <c r="A864" s="478">
        <v>5</v>
      </c>
      <c r="B864" s="478" t="s">
        <v>1008</v>
      </c>
      <c r="C864" s="478"/>
      <c r="D864" s="478" t="s">
        <v>576</v>
      </c>
      <c r="E864" s="478" t="s">
        <v>980</v>
      </c>
      <c r="F864" s="478" t="s">
        <v>714</v>
      </c>
      <c r="G864" s="479">
        <v>86302.512300000002</v>
      </c>
      <c r="H864" s="479">
        <v>151029.3965</v>
      </c>
      <c r="I864" s="479">
        <v>117519.46649999999</v>
      </c>
      <c r="J864" s="479">
        <v>205659.06649999999</v>
      </c>
      <c r="K864" s="479">
        <v>148625.80309999999</v>
      </c>
      <c r="L864" s="479">
        <v>260095.15549999999</v>
      </c>
      <c r="M864" s="479">
        <v>195665.80960000001</v>
      </c>
      <c r="N864" s="479">
        <v>342415.1667</v>
      </c>
      <c r="O864" s="479">
        <v>242236.7046</v>
      </c>
      <c r="P864" s="479">
        <v>423914.23300000001</v>
      </c>
      <c r="Q864" s="479">
        <v>272762.7329</v>
      </c>
      <c r="R864" s="479">
        <v>477334.78259999998</v>
      </c>
      <c r="S864" s="479">
        <v>302871.7733</v>
      </c>
      <c r="T864" s="479">
        <v>530025.60309999995</v>
      </c>
    </row>
    <row r="865" spans="1:20">
      <c r="A865" s="478">
        <v>5</v>
      </c>
      <c r="B865" s="478" t="s">
        <v>1008</v>
      </c>
      <c r="C865" s="478"/>
      <c r="D865" s="478" t="s">
        <v>576</v>
      </c>
      <c r="E865" s="478" t="s">
        <v>980</v>
      </c>
      <c r="F865" s="478" t="s">
        <v>521</v>
      </c>
      <c r="G865" s="479">
        <v>96094.944399999993</v>
      </c>
      <c r="H865" s="479">
        <v>153751.91339999999</v>
      </c>
      <c r="I865" s="479">
        <v>134532.9222</v>
      </c>
      <c r="J865" s="479">
        <v>215252.67879999999</v>
      </c>
      <c r="K865" s="479">
        <v>172970.9</v>
      </c>
      <c r="L865" s="479">
        <v>276753.44420000003</v>
      </c>
      <c r="M865" s="479">
        <v>230627.86670000001</v>
      </c>
      <c r="N865" s="479">
        <v>369004.59220000001</v>
      </c>
      <c r="O865" s="479">
        <v>288284.8333</v>
      </c>
      <c r="P865" s="479">
        <v>461255.7402</v>
      </c>
      <c r="Q865" s="479">
        <v>326722.8112</v>
      </c>
      <c r="R865" s="479">
        <v>522756.50559999997</v>
      </c>
      <c r="S865" s="479">
        <v>365160.78899999999</v>
      </c>
      <c r="T865" s="479">
        <v>584257.27099999995</v>
      </c>
    </row>
    <row r="866" spans="1:20">
      <c r="A866" s="478">
        <v>5</v>
      </c>
      <c r="B866" s="478" t="s">
        <v>1008</v>
      </c>
      <c r="C866" s="478"/>
      <c r="D866" s="478" t="s">
        <v>576</v>
      </c>
      <c r="E866" s="478" t="s">
        <v>854</v>
      </c>
      <c r="F866" s="478" t="s">
        <v>617</v>
      </c>
      <c r="G866" s="479">
        <v>106780.6804</v>
      </c>
      <c r="H866" s="479">
        <v>186866.19080000001</v>
      </c>
      <c r="I866" s="479">
        <v>138209.7322</v>
      </c>
      <c r="J866" s="479">
        <v>241867.03140000001</v>
      </c>
      <c r="K866" s="479">
        <v>165402.389</v>
      </c>
      <c r="L866" s="479">
        <v>289454.18079999997</v>
      </c>
      <c r="M866" s="479">
        <v>197263.48980000001</v>
      </c>
      <c r="N866" s="479">
        <v>345211.10710000002</v>
      </c>
      <c r="O866" s="479">
        <v>232492.3524</v>
      </c>
      <c r="P866" s="479">
        <v>406861.61660000001</v>
      </c>
      <c r="Q866" s="479">
        <v>254894.43030000001</v>
      </c>
      <c r="R866" s="479">
        <v>446065.25300000003</v>
      </c>
      <c r="S866" s="479">
        <v>275957.18310000002</v>
      </c>
      <c r="T866" s="479">
        <v>482925.07059999998</v>
      </c>
    </row>
    <row r="867" spans="1:20">
      <c r="A867" s="478">
        <v>5</v>
      </c>
      <c r="B867" s="478" t="s">
        <v>1008</v>
      </c>
      <c r="C867" s="478"/>
      <c r="D867" s="478" t="s">
        <v>576</v>
      </c>
      <c r="E867" s="478" t="s">
        <v>854</v>
      </c>
      <c r="F867" s="478" t="s">
        <v>667</v>
      </c>
      <c r="G867" s="479">
        <v>91566.409499999994</v>
      </c>
      <c r="H867" s="479">
        <v>160241.21679999999</v>
      </c>
      <c r="I867" s="479">
        <v>119659.7504</v>
      </c>
      <c r="J867" s="479">
        <v>209404.5631</v>
      </c>
      <c r="K867" s="479">
        <v>145088.1231</v>
      </c>
      <c r="L867" s="479">
        <v>253904.21549999999</v>
      </c>
      <c r="M867" s="479">
        <v>177252.5203</v>
      </c>
      <c r="N867" s="479">
        <v>310191.9105</v>
      </c>
      <c r="O867" s="479">
        <v>210136.60500000001</v>
      </c>
      <c r="P867" s="479">
        <v>367739.0588</v>
      </c>
      <c r="Q867" s="479">
        <v>231444.7279</v>
      </c>
      <c r="R867" s="479">
        <v>405028.27380000002</v>
      </c>
      <c r="S867" s="479">
        <v>251236.32819999999</v>
      </c>
      <c r="T867" s="479">
        <v>439663.57439999998</v>
      </c>
    </row>
    <row r="868" spans="1:20">
      <c r="A868" s="478">
        <v>5</v>
      </c>
      <c r="B868" s="478" t="s">
        <v>1008</v>
      </c>
      <c r="C868" s="478"/>
      <c r="D868" s="478" t="s">
        <v>576</v>
      </c>
      <c r="E868" s="478" t="s">
        <v>854</v>
      </c>
      <c r="F868" s="478" t="s">
        <v>714</v>
      </c>
      <c r="G868" s="479">
        <v>81696.395499999999</v>
      </c>
      <c r="H868" s="479">
        <v>142968.69209999999</v>
      </c>
      <c r="I868" s="479">
        <v>111240.3414</v>
      </c>
      <c r="J868" s="479">
        <v>194670.5974</v>
      </c>
      <c r="K868" s="479">
        <v>140679.34229999999</v>
      </c>
      <c r="L868" s="479">
        <v>246188.84899999999</v>
      </c>
      <c r="M868" s="479">
        <v>185198.83230000001</v>
      </c>
      <c r="N868" s="479">
        <v>324097.95659999998</v>
      </c>
      <c r="O868" s="479">
        <v>229273.26790000001</v>
      </c>
      <c r="P868" s="479">
        <v>401228.21879999997</v>
      </c>
      <c r="Q868" s="479">
        <v>258161.71979999999</v>
      </c>
      <c r="R868" s="479">
        <v>451783.0098</v>
      </c>
      <c r="S868" s="479">
        <v>286654.56780000002</v>
      </c>
      <c r="T868" s="479">
        <v>501645.49369999999</v>
      </c>
    </row>
    <row r="869" spans="1:20">
      <c r="A869" s="478">
        <v>5</v>
      </c>
      <c r="B869" s="478" t="s">
        <v>1008</v>
      </c>
      <c r="C869" s="478"/>
      <c r="D869" s="478" t="s">
        <v>576</v>
      </c>
      <c r="E869" s="478" t="s">
        <v>854</v>
      </c>
      <c r="F869" s="478" t="s">
        <v>521</v>
      </c>
      <c r="G869" s="479">
        <v>91010.474199999997</v>
      </c>
      <c r="H869" s="479">
        <v>145616.76079999999</v>
      </c>
      <c r="I869" s="479">
        <v>127414.66379999999</v>
      </c>
      <c r="J869" s="479">
        <v>203863.46520000001</v>
      </c>
      <c r="K869" s="479">
        <v>163818.8535</v>
      </c>
      <c r="L869" s="479">
        <v>262110.16949999999</v>
      </c>
      <c r="M869" s="479">
        <v>218425.13800000001</v>
      </c>
      <c r="N869" s="479">
        <v>349480.22600000002</v>
      </c>
      <c r="O869" s="479">
        <v>273031.42249999999</v>
      </c>
      <c r="P869" s="479">
        <v>436850.28240000003</v>
      </c>
      <c r="Q869" s="479">
        <v>309435.61219999997</v>
      </c>
      <c r="R869" s="479">
        <v>495096.98680000001</v>
      </c>
      <c r="S869" s="479">
        <v>345839.80180000002</v>
      </c>
      <c r="T869" s="479">
        <v>553343.69110000005</v>
      </c>
    </row>
    <row r="870" spans="1:20">
      <c r="A870" s="478">
        <v>5</v>
      </c>
      <c r="B870" s="478" t="s">
        <v>1008</v>
      </c>
      <c r="C870" s="478"/>
      <c r="D870" s="478" t="s">
        <v>577</v>
      </c>
      <c r="E870" s="478" t="s">
        <v>631</v>
      </c>
      <c r="F870" s="478" t="s">
        <v>617</v>
      </c>
      <c r="G870" s="479">
        <v>92358.117800000007</v>
      </c>
      <c r="H870" s="479">
        <v>161626.70619999999</v>
      </c>
      <c r="I870" s="479">
        <v>119571.3726</v>
      </c>
      <c r="J870" s="479">
        <v>209249.902</v>
      </c>
      <c r="K870" s="479">
        <v>143116.87400000001</v>
      </c>
      <c r="L870" s="479">
        <v>250454.52960000001</v>
      </c>
      <c r="M870" s="479">
        <v>170715.40109999999</v>
      </c>
      <c r="N870" s="479">
        <v>298751.95199999999</v>
      </c>
      <c r="O870" s="479">
        <v>201231.5876</v>
      </c>
      <c r="P870" s="479">
        <v>352155.27830000001</v>
      </c>
      <c r="Q870" s="479">
        <v>220636.67379999999</v>
      </c>
      <c r="R870" s="479">
        <v>386114.17910000001</v>
      </c>
      <c r="S870" s="479">
        <v>238893.02050000001</v>
      </c>
      <c r="T870" s="479">
        <v>418062.78580000001</v>
      </c>
    </row>
    <row r="871" spans="1:20">
      <c r="A871" s="478">
        <v>5</v>
      </c>
      <c r="B871" s="478" t="s">
        <v>1008</v>
      </c>
      <c r="C871" s="478"/>
      <c r="D871" s="478" t="s">
        <v>577</v>
      </c>
      <c r="E871" s="478" t="s">
        <v>631</v>
      </c>
      <c r="F871" s="478" t="s">
        <v>667</v>
      </c>
      <c r="G871" s="479">
        <v>79062.763800000001</v>
      </c>
      <c r="H871" s="479">
        <v>138359.83660000001</v>
      </c>
      <c r="I871" s="479">
        <v>103361.02770000001</v>
      </c>
      <c r="J871" s="479">
        <v>180881.79860000001</v>
      </c>
      <c r="K871" s="479">
        <v>125364.7675</v>
      </c>
      <c r="L871" s="479">
        <v>219388.3432</v>
      </c>
      <c r="M871" s="479">
        <v>153228.33739999999</v>
      </c>
      <c r="N871" s="479">
        <v>268149.5906</v>
      </c>
      <c r="O871" s="479">
        <v>181695.48370000001</v>
      </c>
      <c r="P871" s="479">
        <v>317967.09649999999</v>
      </c>
      <c r="Q871" s="479">
        <v>200144.5912</v>
      </c>
      <c r="R871" s="479">
        <v>350253.03460000001</v>
      </c>
      <c r="S871" s="479">
        <v>217290.11079999999</v>
      </c>
      <c r="T871" s="479">
        <v>380257.69400000002</v>
      </c>
    </row>
    <row r="872" spans="1:20">
      <c r="A872" s="478">
        <v>5</v>
      </c>
      <c r="B872" s="478" t="s">
        <v>1008</v>
      </c>
      <c r="C872" s="478"/>
      <c r="D872" s="478" t="s">
        <v>577</v>
      </c>
      <c r="E872" s="478" t="s">
        <v>631</v>
      </c>
      <c r="F872" s="478" t="s">
        <v>714</v>
      </c>
      <c r="G872" s="479">
        <v>70446.404299999995</v>
      </c>
      <c r="H872" s="479">
        <v>123281.20759999999</v>
      </c>
      <c r="I872" s="479">
        <v>95885.710099999997</v>
      </c>
      <c r="J872" s="479">
        <v>167799.99280000001</v>
      </c>
      <c r="K872" s="479">
        <v>121233.30740000001</v>
      </c>
      <c r="L872" s="479">
        <v>212158.28779999999</v>
      </c>
      <c r="M872" s="479">
        <v>159570.1617</v>
      </c>
      <c r="N872" s="479">
        <v>279247.7831</v>
      </c>
      <c r="O872" s="479">
        <v>197518.09469999999</v>
      </c>
      <c r="P872" s="479">
        <v>345656.66560000001</v>
      </c>
      <c r="Q872" s="479">
        <v>222384.5815</v>
      </c>
      <c r="R872" s="479">
        <v>389173.01760000002</v>
      </c>
      <c r="S872" s="479">
        <v>246905.36040000001</v>
      </c>
      <c r="T872" s="479">
        <v>432084.38059999997</v>
      </c>
    </row>
    <row r="873" spans="1:20">
      <c r="A873" s="478">
        <v>5</v>
      </c>
      <c r="B873" s="478" t="s">
        <v>1008</v>
      </c>
      <c r="C873" s="478"/>
      <c r="D873" s="478" t="s">
        <v>577</v>
      </c>
      <c r="E873" s="478" t="s">
        <v>631</v>
      </c>
      <c r="F873" s="478" t="s">
        <v>521</v>
      </c>
      <c r="G873" s="479">
        <v>78710.681299999997</v>
      </c>
      <c r="H873" s="479">
        <v>125937.092</v>
      </c>
      <c r="I873" s="479">
        <v>110194.95389999999</v>
      </c>
      <c r="J873" s="479">
        <v>176311.92869999999</v>
      </c>
      <c r="K873" s="479">
        <v>141679.22640000001</v>
      </c>
      <c r="L873" s="479">
        <v>226686.76560000001</v>
      </c>
      <c r="M873" s="479">
        <v>188905.63510000001</v>
      </c>
      <c r="N873" s="479">
        <v>302249.0208</v>
      </c>
      <c r="O873" s="479">
        <v>236132.04389999999</v>
      </c>
      <c r="P873" s="479">
        <v>377811.27590000001</v>
      </c>
      <c r="Q873" s="479">
        <v>267616.31640000001</v>
      </c>
      <c r="R873" s="479">
        <v>428186.1127</v>
      </c>
      <c r="S873" s="479">
        <v>299100.58899999998</v>
      </c>
      <c r="T873" s="479">
        <v>478560.94959999999</v>
      </c>
    </row>
    <row r="874" spans="1:20">
      <c r="A874" s="478">
        <v>5</v>
      </c>
      <c r="B874" s="478" t="s">
        <v>1008</v>
      </c>
      <c r="C874" s="478"/>
      <c r="D874" s="478" t="s">
        <v>577</v>
      </c>
      <c r="E874" s="478" t="s">
        <v>630</v>
      </c>
      <c r="F874" s="478" t="s">
        <v>617</v>
      </c>
      <c r="G874" s="479">
        <v>95847.069699999993</v>
      </c>
      <c r="H874" s="479">
        <v>167732.37210000001</v>
      </c>
      <c r="I874" s="479">
        <v>124068.7726</v>
      </c>
      <c r="J874" s="479">
        <v>217120.35219999999</v>
      </c>
      <c r="K874" s="479">
        <v>148486.54829999999</v>
      </c>
      <c r="L874" s="479">
        <v>259851.4596</v>
      </c>
      <c r="M874" s="479">
        <v>177100.32740000001</v>
      </c>
      <c r="N874" s="479">
        <v>309925.57290000003</v>
      </c>
      <c r="O874" s="479">
        <v>208738.79029999999</v>
      </c>
      <c r="P874" s="479">
        <v>365292.88309999998</v>
      </c>
      <c r="Q874" s="479">
        <v>228857.65669999999</v>
      </c>
      <c r="R874" s="479">
        <v>400500.89939999999</v>
      </c>
      <c r="S874" s="479">
        <v>247777.90470000001</v>
      </c>
      <c r="T874" s="479">
        <v>433611.33319999999</v>
      </c>
    </row>
    <row r="875" spans="1:20">
      <c r="A875" s="478">
        <v>5</v>
      </c>
      <c r="B875" s="478" t="s">
        <v>1008</v>
      </c>
      <c r="C875" s="478"/>
      <c r="D875" s="478" t="s">
        <v>577</v>
      </c>
      <c r="E875" s="478" t="s">
        <v>630</v>
      </c>
      <c r="F875" s="478" t="s">
        <v>667</v>
      </c>
      <c r="G875" s="479">
        <v>82140.5196</v>
      </c>
      <c r="H875" s="479">
        <v>143745.9094</v>
      </c>
      <c r="I875" s="479">
        <v>107357.0775</v>
      </c>
      <c r="J875" s="479">
        <v>187874.88570000001</v>
      </c>
      <c r="K875" s="479">
        <v>130185.40820000001</v>
      </c>
      <c r="L875" s="479">
        <v>227824.46429999999</v>
      </c>
      <c r="M875" s="479">
        <v>159072.42720000001</v>
      </c>
      <c r="N875" s="479">
        <v>278376.7476</v>
      </c>
      <c r="O875" s="479">
        <v>188598.47760000001</v>
      </c>
      <c r="P875" s="479">
        <v>330047.33590000001</v>
      </c>
      <c r="Q875" s="479">
        <v>207731.7991</v>
      </c>
      <c r="R875" s="479">
        <v>363530.6483</v>
      </c>
      <c r="S875" s="479">
        <v>225506.86439999999</v>
      </c>
      <c r="T875" s="479">
        <v>394637.01270000002</v>
      </c>
    </row>
    <row r="876" spans="1:20">
      <c r="A876" s="478">
        <v>5</v>
      </c>
      <c r="B876" s="478" t="s">
        <v>1008</v>
      </c>
      <c r="C876" s="478"/>
      <c r="D876" s="478" t="s">
        <v>577</v>
      </c>
      <c r="E876" s="478" t="s">
        <v>630</v>
      </c>
      <c r="F876" s="478" t="s">
        <v>714</v>
      </c>
      <c r="G876" s="479">
        <v>73251.852799999993</v>
      </c>
      <c r="H876" s="479">
        <v>128190.74249999999</v>
      </c>
      <c r="I876" s="479">
        <v>99728.619000000006</v>
      </c>
      <c r="J876" s="479">
        <v>174525.08319999999</v>
      </c>
      <c r="K876" s="479">
        <v>126110.84</v>
      </c>
      <c r="L876" s="479">
        <v>220693.97010000001</v>
      </c>
      <c r="M876" s="479">
        <v>166009.3867</v>
      </c>
      <c r="N876" s="479">
        <v>290516.42670000001</v>
      </c>
      <c r="O876" s="479">
        <v>205506.9834</v>
      </c>
      <c r="P876" s="479">
        <v>359637.22090000001</v>
      </c>
      <c r="Q876" s="479">
        <v>231393.2145</v>
      </c>
      <c r="R876" s="479">
        <v>404938.12530000001</v>
      </c>
      <c r="S876" s="479">
        <v>256923.04560000001</v>
      </c>
      <c r="T876" s="479">
        <v>449615.3297</v>
      </c>
    </row>
    <row r="877" spans="1:20">
      <c r="A877" s="478">
        <v>5</v>
      </c>
      <c r="B877" s="478" t="s">
        <v>1008</v>
      </c>
      <c r="C877" s="478"/>
      <c r="D877" s="478" t="s">
        <v>577</v>
      </c>
      <c r="E877" s="478" t="s">
        <v>630</v>
      </c>
      <c r="F877" s="478" t="s">
        <v>521</v>
      </c>
      <c r="G877" s="479">
        <v>81688.947400000005</v>
      </c>
      <c r="H877" s="479">
        <v>130702.31759999999</v>
      </c>
      <c r="I877" s="479">
        <v>114364.52619999999</v>
      </c>
      <c r="J877" s="479">
        <v>182983.24470000001</v>
      </c>
      <c r="K877" s="479">
        <v>147040.10509999999</v>
      </c>
      <c r="L877" s="479">
        <v>235264.17180000001</v>
      </c>
      <c r="M877" s="479">
        <v>196053.47349999999</v>
      </c>
      <c r="N877" s="479">
        <v>313685.5624</v>
      </c>
      <c r="O877" s="479">
        <v>245066.842</v>
      </c>
      <c r="P877" s="479">
        <v>392106.95289999997</v>
      </c>
      <c r="Q877" s="479">
        <v>277742.42080000002</v>
      </c>
      <c r="R877" s="479">
        <v>444387.8799</v>
      </c>
      <c r="S877" s="479">
        <v>310417.99979999999</v>
      </c>
      <c r="T877" s="479">
        <v>496668.80699999997</v>
      </c>
    </row>
    <row r="878" spans="1:20">
      <c r="A878" s="478">
        <v>5</v>
      </c>
      <c r="B878" s="478" t="s">
        <v>1008</v>
      </c>
      <c r="C878" s="478"/>
      <c r="D878" s="478" t="s">
        <v>577</v>
      </c>
      <c r="E878" s="478" t="s">
        <v>689</v>
      </c>
      <c r="F878" s="478" t="s">
        <v>617</v>
      </c>
      <c r="G878" s="479">
        <v>93859.142099999997</v>
      </c>
      <c r="H878" s="479">
        <v>164253.4987</v>
      </c>
      <c r="I878" s="479">
        <v>121497.69130000001</v>
      </c>
      <c r="J878" s="479">
        <v>212620.95970000001</v>
      </c>
      <c r="K878" s="479">
        <v>145410.94349999999</v>
      </c>
      <c r="L878" s="479">
        <v>254469.15100000001</v>
      </c>
      <c r="M878" s="479">
        <v>173434.3008</v>
      </c>
      <c r="N878" s="479">
        <v>303510.02649999998</v>
      </c>
      <c r="O878" s="479">
        <v>204419.9644</v>
      </c>
      <c r="P878" s="479">
        <v>357734.93770000001</v>
      </c>
      <c r="Q878" s="479">
        <v>224123.70189999999</v>
      </c>
      <c r="R878" s="479">
        <v>392216.47820000001</v>
      </c>
      <c r="S878" s="479">
        <v>242654.4037</v>
      </c>
      <c r="T878" s="479">
        <v>424645.20649999997</v>
      </c>
    </row>
    <row r="879" spans="1:20">
      <c r="A879" s="478">
        <v>5</v>
      </c>
      <c r="B879" s="478" t="s">
        <v>1008</v>
      </c>
      <c r="C879" s="478"/>
      <c r="D879" s="478" t="s">
        <v>577</v>
      </c>
      <c r="E879" s="478" t="s">
        <v>689</v>
      </c>
      <c r="F879" s="478" t="s">
        <v>667</v>
      </c>
      <c r="G879" s="479">
        <v>80426.722800000003</v>
      </c>
      <c r="H879" s="479">
        <v>140746.7648</v>
      </c>
      <c r="I879" s="479">
        <v>105120.22960000001</v>
      </c>
      <c r="J879" s="479">
        <v>183960.4019</v>
      </c>
      <c r="K879" s="479">
        <v>127475.82580000001</v>
      </c>
      <c r="L879" s="479">
        <v>223082.69510000001</v>
      </c>
      <c r="M879" s="479">
        <v>155766.9584</v>
      </c>
      <c r="N879" s="479">
        <v>272592.17709999997</v>
      </c>
      <c r="O879" s="479">
        <v>184682.45759999999</v>
      </c>
      <c r="P879" s="479">
        <v>323194.30080000003</v>
      </c>
      <c r="Q879" s="479">
        <v>203420.3609</v>
      </c>
      <c r="R879" s="479">
        <v>355985.63160000002</v>
      </c>
      <c r="S879" s="479">
        <v>220828.78390000001</v>
      </c>
      <c r="T879" s="479">
        <v>386450.37180000002</v>
      </c>
    </row>
    <row r="880" spans="1:20">
      <c r="A880" s="478">
        <v>5</v>
      </c>
      <c r="B880" s="478" t="s">
        <v>1008</v>
      </c>
      <c r="C880" s="478"/>
      <c r="D880" s="478" t="s">
        <v>577</v>
      </c>
      <c r="E880" s="478" t="s">
        <v>689</v>
      </c>
      <c r="F880" s="478" t="s">
        <v>714</v>
      </c>
      <c r="G880" s="479">
        <v>71716.482600000003</v>
      </c>
      <c r="H880" s="479">
        <v>125503.84450000001</v>
      </c>
      <c r="I880" s="479">
        <v>97635.580100000006</v>
      </c>
      <c r="J880" s="479">
        <v>170862.26500000001</v>
      </c>
      <c r="K880" s="479">
        <v>123462.02340000001</v>
      </c>
      <c r="L880" s="479">
        <v>216058.54079999999</v>
      </c>
      <c r="M880" s="479">
        <v>162520.39910000001</v>
      </c>
      <c r="N880" s="479">
        <v>284410.69839999999</v>
      </c>
      <c r="O880" s="479">
        <v>201185.8438</v>
      </c>
      <c r="P880" s="479">
        <v>352075.2267</v>
      </c>
      <c r="Q880" s="479">
        <v>226526.2169</v>
      </c>
      <c r="R880" s="479">
        <v>396420.87959999999</v>
      </c>
      <c r="S880" s="479">
        <v>251517.318</v>
      </c>
      <c r="T880" s="479">
        <v>440155.30650000001</v>
      </c>
    </row>
    <row r="881" spans="1:20">
      <c r="A881" s="478">
        <v>5</v>
      </c>
      <c r="B881" s="478" t="s">
        <v>1008</v>
      </c>
      <c r="C881" s="478"/>
      <c r="D881" s="478" t="s">
        <v>577</v>
      </c>
      <c r="E881" s="478" t="s">
        <v>689</v>
      </c>
      <c r="F881" s="478" t="s">
        <v>521</v>
      </c>
      <c r="G881" s="479">
        <v>79994.125700000004</v>
      </c>
      <c r="H881" s="479">
        <v>127990.6029</v>
      </c>
      <c r="I881" s="479">
        <v>111991.77589999999</v>
      </c>
      <c r="J881" s="479">
        <v>179186.84409999999</v>
      </c>
      <c r="K881" s="479">
        <v>143989.42610000001</v>
      </c>
      <c r="L881" s="479">
        <v>230383.0852</v>
      </c>
      <c r="M881" s="479">
        <v>191985.90150000001</v>
      </c>
      <c r="N881" s="479">
        <v>307177.44699999999</v>
      </c>
      <c r="O881" s="479">
        <v>239982.3768</v>
      </c>
      <c r="P881" s="479">
        <v>383971.80859999999</v>
      </c>
      <c r="Q881" s="479">
        <v>271980.027</v>
      </c>
      <c r="R881" s="479">
        <v>435168.04979999998</v>
      </c>
      <c r="S881" s="479">
        <v>303977.67729999998</v>
      </c>
      <c r="T881" s="479">
        <v>486364.29090000002</v>
      </c>
    </row>
    <row r="882" spans="1:20">
      <c r="A882" s="478">
        <v>5</v>
      </c>
      <c r="B882" s="478" t="s">
        <v>1008</v>
      </c>
      <c r="C882" s="478"/>
      <c r="D882" s="478" t="s">
        <v>577</v>
      </c>
      <c r="E882" s="478" t="s">
        <v>770</v>
      </c>
      <c r="F882" s="478" t="s">
        <v>617</v>
      </c>
      <c r="G882" s="479">
        <v>94305.742899999997</v>
      </c>
      <c r="H882" s="479">
        <v>165035.0502</v>
      </c>
      <c r="I882" s="479">
        <v>122150.43889999999</v>
      </c>
      <c r="J882" s="479">
        <v>213763.26809999999</v>
      </c>
      <c r="K882" s="479">
        <v>146243.0336</v>
      </c>
      <c r="L882" s="479">
        <v>255925.3089</v>
      </c>
      <c r="M882" s="479">
        <v>174503.9296</v>
      </c>
      <c r="N882" s="479">
        <v>305381.87670000002</v>
      </c>
      <c r="O882" s="479">
        <v>205753.40830000001</v>
      </c>
      <c r="P882" s="479">
        <v>360068.46460000001</v>
      </c>
      <c r="Q882" s="479">
        <v>225624.40789999999</v>
      </c>
      <c r="R882" s="479">
        <v>394842.71380000003</v>
      </c>
      <c r="S882" s="479">
        <v>244341.51990000001</v>
      </c>
      <c r="T882" s="479">
        <v>427597.65990000003</v>
      </c>
    </row>
    <row r="883" spans="1:20">
      <c r="A883" s="478">
        <v>5</v>
      </c>
      <c r="B883" s="478" t="s">
        <v>1008</v>
      </c>
      <c r="C883" s="478"/>
      <c r="D883" s="478" t="s">
        <v>577</v>
      </c>
      <c r="E883" s="478" t="s">
        <v>770</v>
      </c>
      <c r="F883" s="478" t="s">
        <v>667</v>
      </c>
      <c r="G883" s="479">
        <v>80462.127399999998</v>
      </c>
      <c r="H883" s="479">
        <v>140808.7231</v>
      </c>
      <c r="I883" s="479">
        <v>105271.62699999999</v>
      </c>
      <c r="J883" s="479">
        <v>184225.34719999999</v>
      </c>
      <c r="K883" s="479">
        <v>127758.88219999999</v>
      </c>
      <c r="L883" s="479">
        <v>223578.04389999999</v>
      </c>
      <c r="M883" s="479">
        <v>156295.75049999999</v>
      </c>
      <c r="N883" s="479">
        <v>273517.56349999999</v>
      </c>
      <c r="O883" s="479">
        <v>185411.69270000001</v>
      </c>
      <c r="P883" s="479">
        <v>324470.46220000001</v>
      </c>
      <c r="Q883" s="479">
        <v>204287.29190000001</v>
      </c>
      <c r="R883" s="479">
        <v>357502.76069999998</v>
      </c>
      <c r="S883" s="479">
        <v>221847.76949999999</v>
      </c>
      <c r="T883" s="479">
        <v>388233.59669999999</v>
      </c>
    </row>
    <row r="884" spans="1:20">
      <c r="A884" s="478">
        <v>5</v>
      </c>
      <c r="B884" s="478" t="s">
        <v>1008</v>
      </c>
      <c r="C884" s="478"/>
      <c r="D884" s="478" t="s">
        <v>577</v>
      </c>
      <c r="E884" s="478" t="s">
        <v>770</v>
      </c>
      <c r="F884" s="478" t="s">
        <v>714</v>
      </c>
      <c r="G884" s="479">
        <v>71507.584300000002</v>
      </c>
      <c r="H884" s="479">
        <v>125138.27250000001</v>
      </c>
      <c r="I884" s="479">
        <v>97258.403300000005</v>
      </c>
      <c r="J884" s="479">
        <v>170202.20569999999</v>
      </c>
      <c r="K884" s="479">
        <v>122913.73179999999</v>
      </c>
      <c r="L884" s="479">
        <v>215099.0306</v>
      </c>
      <c r="M884" s="479">
        <v>161725.1917</v>
      </c>
      <c r="N884" s="479">
        <v>283019.08549999999</v>
      </c>
      <c r="O884" s="479">
        <v>200131.69209999999</v>
      </c>
      <c r="P884" s="479">
        <v>350230.46120000002</v>
      </c>
      <c r="Q884" s="479">
        <v>225286.07079999999</v>
      </c>
      <c r="R884" s="479">
        <v>394250.6238</v>
      </c>
      <c r="S884" s="479">
        <v>250080.48540000001</v>
      </c>
      <c r="T884" s="479">
        <v>437640.84940000001</v>
      </c>
    </row>
    <row r="885" spans="1:20">
      <c r="A885" s="478">
        <v>5</v>
      </c>
      <c r="B885" s="478" t="s">
        <v>1008</v>
      </c>
      <c r="C885" s="478"/>
      <c r="D885" s="478" t="s">
        <v>577</v>
      </c>
      <c r="E885" s="478" t="s">
        <v>770</v>
      </c>
      <c r="F885" s="478" t="s">
        <v>521</v>
      </c>
      <c r="G885" s="479">
        <v>80356.201400000005</v>
      </c>
      <c r="H885" s="479">
        <v>128569.9241</v>
      </c>
      <c r="I885" s="479">
        <v>112498.68180000001</v>
      </c>
      <c r="J885" s="479">
        <v>179997.89369999999</v>
      </c>
      <c r="K885" s="479">
        <v>144641.1624</v>
      </c>
      <c r="L885" s="479">
        <v>231425.8633</v>
      </c>
      <c r="M885" s="479">
        <v>192854.88320000001</v>
      </c>
      <c r="N885" s="479">
        <v>308567.81770000001</v>
      </c>
      <c r="O885" s="479">
        <v>241068.60399999999</v>
      </c>
      <c r="P885" s="479">
        <v>385709.7721</v>
      </c>
      <c r="Q885" s="479">
        <v>273211.0845</v>
      </c>
      <c r="R885" s="479">
        <v>437137.74170000001</v>
      </c>
      <c r="S885" s="479">
        <v>305353.565</v>
      </c>
      <c r="T885" s="479">
        <v>488565.71130000002</v>
      </c>
    </row>
    <row r="886" spans="1:20">
      <c r="A886" s="478">
        <v>5</v>
      </c>
      <c r="B886" s="478" t="s">
        <v>1008</v>
      </c>
      <c r="C886" s="478"/>
      <c r="D886" s="478" t="s">
        <v>577</v>
      </c>
      <c r="E886" s="478" t="s">
        <v>811</v>
      </c>
      <c r="F886" s="478" t="s">
        <v>617</v>
      </c>
      <c r="G886" s="479">
        <v>92824.872799999997</v>
      </c>
      <c r="H886" s="479">
        <v>162443.5275</v>
      </c>
      <c r="I886" s="479">
        <v>120220.13159999999</v>
      </c>
      <c r="J886" s="479">
        <v>210385.2303</v>
      </c>
      <c r="K886" s="479">
        <v>143923.69130000001</v>
      </c>
      <c r="L886" s="479">
        <v>251866.45980000001</v>
      </c>
      <c r="M886" s="479">
        <v>171723.78419999999</v>
      </c>
      <c r="N886" s="479">
        <v>300516.62239999999</v>
      </c>
      <c r="O886" s="479">
        <v>202463.54019999999</v>
      </c>
      <c r="P886" s="479">
        <v>354311.19530000002</v>
      </c>
      <c r="Q886" s="479">
        <v>222010.497</v>
      </c>
      <c r="R886" s="479">
        <v>388518.36959999998</v>
      </c>
      <c r="S886" s="479">
        <v>240417.6446</v>
      </c>
      <c r="T886" s="479">
        <v>420730.87809999997</v>
      </c>
    </row>
    <row r="887" spans="1:20">
      <c r="A887" s="478">
        <v>5</v>
      </c>
      <c r="B887" s="478" t="s">
        <v>1008</v>
      </c>
      <c r="C887" s="478"/>
      <c r="D887" s="478" t="s">
        <v>577</v>
      </c>
      <c r="E887" s="478" t="s">
        <v>811</v>
      </c>
      <c r="F887" s="478" t="s">
        <v>667</v>
      </c>
      <c r="G887" s="479">
        <v>79255.388000000006</v>
      </c>
      <c r="H887" s="479">
        <v>138696.92920000001</v>
      </c>
      <c r="I887" s="479">
        <v>103675.55319999999</v>
      </c>
      <c r="J887" s="479">
        <v>181432.2182</v>
      </c>
      <c r="K887" s="479">
        <v>125805.56230000001</v>
      </c>
      <c r="L887" s="479">
        <v>220159.7341</v>
      </c>
      <c r="M887" s="479">
        <v>153876.16279999999</v>
      </c>
      <c r="N887" s="479">
        <v>269283.28499999997</v>
      </c>
      <c r="O887" s="479">
        <v>182524.63039999999</v>
      </c>
      <c r="P887" s="479">
        <v>319418.10320000001</v>
      </c>
      <c r="Q887" s="479">
        <v>201095.8976</v>
      </c>
      <c r="R887" s="479">
        <v>351917.82079999999</v>
      </c>
      <c r="S887" s="479">
        <v>218369.31460000001</v>
      </c>
      <c r="T887" s="479">
        <v>382146.30050000001</v>
      </c>
    </row>
    <row r="888" spans="1:20">
      <c r="A888" s="478">
        <v>5</v>
      </c>
      <c r="B888" s="478" t="s">
        <v>1008</v>
      </c>
      <c r="C888" s="478"/>
      <c r="D888" s="478" t="s">
        <v>577</v>
      </c>
      <c r="E888" s="478" t="s">
        <v>811</v>
      </c>
      <c r="F888" s="478" t="s">
        <v>714</v>
      </c>
      <c r="G888" s="479">
        <v>70474.604099999997</v>
      </c>
      <c r="H888" s="479">
        <v>123330.5573</v>
      </c>
      <c r="I888" s="479">
        <v>95868.710600000006</v>
      </c>
      <c r="J888" s="479">
        <v>167770.24340000001</v>
      </c>
      <c r="K888" s="479">
        <v>121169.21739999999</v>
      </c>
      <c r="L888" s="479">
        <v>212046.13029999999</v>
      </c>
      <c r="M888" s="479">
        <v>159441.94039999999</v>
      </c>
      <c r="N888" s="479">
        <v>279023.39569999999</v>
      </c>
      <c r="O888" s="479">
        <v>197317.723</v>
      </c>
      <c r="P888" s="479">
        <v>345306.01520000002</v>
      </c>
      <c r="Q888" s="479">
        <v>222127.1997</v>
      </c>
      <c r="R888" s="479">
        <v>388722.59940000001</v>
      </c>
      <c r="S888" s="479">
        <v>246583.84039999999</v>
      </c>
      <c r="T888" s="479">
        <v>431521.7206</v>
      </c>
    </row>
    <row r="889" spans="1:20">
      <c r="A889" s="478">
        <v>5</v>
      </c>
      <c r="B889" s="478" t="s">
        <v>1008</v>
      </c>
      <c r="C889" s="478"/>
      <c r="D889" s="478" t="s">
        <v>577</v>
      </c>
      <c r="E889" s="478" t="s">
        <v>811</v>
      </c>
      <c r="F889" s="478" t="s">
        <v>521</v>
      </c>
      <c r="G889" s="479">
        <v>79097.410499999998</v>
      </c>
      <c r="H889" s="479">
        <v>126555.85860000001</v>
      </c>
      <c r="I889" s="479">
        <v>110736.3746</v>
      </c>
      <c r="J889" s="479">
        <v>177178.20209999999</v>
      </c>
      <c r="K889" s="479">
        <v>142375.3389</v>
      </c>
      <c r="L889" s="479">
        <v>227800.54560000001</v>
      </c>
      <c r="M889" s="479">
        <v>189833.78520000001</v>
      </c>
      <c r="N889" s="479">
        <v>303734.06079999998</v>
      </c>
      <c r="O889" s="479">
        <v>237292.23139999999</v>
      </c>
      <c r="P889" s="479">
        <v>379667.5759</v>
      </c>
      <c r="Q889" s="479">
        <v>268931.19559999998</v>
      </c>
      <c r="R889" s="479">
        <v>430289.91930000001</v>
      </c>
      <c r="S889" s="479">
        <v>300570.15980000002</v>
      </c>
      <c r="T889" s="479">
        <v>480912.26280000003</v>
      </c>
    </row>
    <row r="890" spans="1:20">
      <c r="A890" s="478">
        <v>5</v>
      </c>
      <c r="B890" s="478" t="s">
        <v>1008</v>
      </c>
      <c r="C890" s="478"/>
      <c r="D890" s="478" t="s">
        <v>577</v>
      </c>
      <c r="E890" s="478" t="s">
        <v>849</v>
      </c>
      <c r="F890" s="478" t="s">
        <v>617</v>
      </c>
      <c r="G890" s="479">
        <v>112603.4105</v>
      </c>
      <c r="H890" s="479">
        <v>197055.96840000001</v>
      </c>
      <c r="I890" s="479">
        <v>145950.93150000001</v>
      </c>
      <c r="J890" s="479">
        <v>255414.13</v>
      </c>
      <c r="K890" s="479">
        <v>174806.15470000001</v>
      </c>
      <c r="L890" s="479">
        <v>305910.77069999999</v>
      </c>
      <c r="M890" s="479">
        <v>208690.33730000001</v>
      </c>
      <c r="N890" s="479">
        <v>365208.09029999998</v>
      </c>
      <c r="O890" s="479">
        <v>246159.32550000001</v>
      </c>
      <c r="P890" s="479">
        <v>430778.81959999999</v>
      </c>
      <c r="Q890" s="479">
        <v>269984.53700000001</v>
      </c>
      <c r="R890" s="479">
        <v>472472.93979999999</v>
      </c>
      <c r="S890" s="479">
        <v>292465.19709999999</v>
      </c>
      <c r="T890" s="479">
        <v>511814.09480000002</v>
      </c>
    </row>
    <row r="891" spans="1:20">
      <c r="A891" s="478">
        <v>5</v>
      </c>
      <c r="B891" s="478" t="s">
        <v>1008</v>
      </c>
      <c r="C891" s="478"/>
      <c r="D891" s="478" t="s">
        <v>577</v>
      </c>
      <c r="E891" s="478" t="s">
        <v>849</v>
      </c>
      <c r="F891" s="478" t="s">
        <v>667</v>
      </c>
      <c r="G891" s="479">
        <v>95607.288199999995</v>
      </c>
      <c r="H891" s="479">
        <v>167312.75440000001</v>
      </c>
      <c r="I891" s="479">
        <v>125228.4293</v>
      </c>
      <c r="J891" s="479">
        <v>219149.7513</v>
      </c>
      <c r="K891" s="479">
        <v>152112.74069999999</v>
      </c>
      <c r="L891" s="479">
        <v>266197.29619999998</v>
      </c>
      <c r="M891" s="479">
        <v>186335.7409</v>
      </c>
      <c r="N891" s="479">
        <v>326087.5466</v>
      </c>
      <c r="O891" s="479">
        <v>221185.33749999999</v>
      </c>
      <c r="P891" s="479">
        <v>387074.3407</v>
      </c>
      <c r="Q891" s="479">
        <v>243788.47330000001</v>
      </c>
      <c r="R891" s="479">
        <v>426629.82819999999</v>
      </c>
      <c r="S891" s="479">
        <v>264849.10690000001</v>
      </c>
      <c r="T891" s="479">
        <v>463485.93719999999</v>
      </c>
    </row>
    <row r="892" spans="1:20">
      <c r="A892" s="478">
        <v>5</v>
      </c>
      <c r="B892" s="478" t="s">
        <v>1008</v>
      </c>
      <c r="C892" s="478"/>
      <c r="D892" s="478" t="s">
        <v>577</v>
      </c>
      <c r="E892" s="478" t="s">
        <v>849</v>
      </c>
      <c r="F892" s="478" t="s">
        <v>714</v>
      </c>
      <c r="G892" s="479">
        <v>84642.843500000003</v>
      </c>
      <c r="H892" s="479">
        <v>148124.9762</v>
      </c>
      <c r="I892" s="479">
        <v>114998.2519</v>
      </c>
      <c r="J892" s="479">
        <v>201246.94080000001</v>
      </c>
      <c r="K892" s="479">
        <v>145236.42439999999</v>
      </c>
      <c r="L892" s="479">
        <v>254163.7427</v>
      </c>
      <c r="M892" s="479">
        <v>190996.9498</v>
      </c>
      <c r="N892" s="479">
        <v>334244.66210000002</v>
      </c>
      <c r="O892" s="479">
        <v>236260.29730000001</v>
      </c>
      <c r="P892" s="479">
        <v>413455.52010000002</v>
      </c>
      <c r="Q892" s="479">
        <v>265883.44219999999</v>
      </c>
      <c r="R892" s="479">
        <v>465296.02380000002</v>
      </c>
      <c r="S892" s="479">
        <v>295064.65100000001</v>
      </c>
      <c r="T892" s="479">
        <v>516363.13939999999</v>
      </c>
    </row>
    <row r="893" spans="1:20">
      <c r="A893" s="478">
        <v>5</v>
      </c>
      <c r="B893" s="478" t="s">
        <v>1008</v>
      </c>
      <c r="C893" s="478"/>
      <c r="D893" s="478" t="s">
        <v>577</v>
      </c>
      <c r="E893" s="478" t="s">
        <v>849</v>
      </c>
      <c r="F893" s="478" t="s">
        <v>521</v>
      </c>
      <c r="G893" s="479">
        <v>95922.388300000006</v>
      </c>
      <c r="H893" s="479">
        <v>153475.8236</v>
      </c>
      <c r="I893" s="479">
        <v>134291.34359999999</v>
      </c>
      <c r="J893" s="479">
        <v>214866.15289999999</v>
      </c>
      <c r="K893" s="479">
        <v>172660.29889999999</v>
      </c>
      <c r="L893" s="479">
        <v>276256.48239999998</v>
      </c>
      <c r="M893" s="479">
        <v>230213.73190000001</v>
      </c>
      <c r="N893" s="479">
        <v>368341.97649999999</v>
      </c>
      <c r="O893" s="479">
        <v>287767.16480000003</v>
      </c>
      <c r="P893" s="479">
        <v>460427.4706</v>
      </c>
      <c r="Q893" s="479">
        <v>326136.1201</v>
      </c>
      <c r="R893" s="479">
        <v>521817.8</v>
      </c>
      <c r="S893" s="479">
        <v>364505.07549999998</v>
      </c>
      <c r="T893" s="479">
        <v>583208.12939999998</v>
      </c>
    </row>
    <row r="894" spans="1:20">
      <c r="A894" s="478">
        <v>5</v>
      </c>
      <c r="B894" s="478" t="s">
        <v>1008</v>
      </c>
      <c r="C894" s="478"/>
      <c r="D894" s="478" t="s">
        <v>577</v>
      </c>
      <c r="E894" s="478" t="s">
        <v>883</v>
      </c>
      <c r="F894" s="478" t="s">
        <v>617</v>
      </c>
      <c r="G894" s="479">
        <v>96820.882299999997</v>
      </c>
      <c r="H894" s="479">
        <v>169436.5441</v>
      </c>
      <c r="I894" s="479">
        <v>125358.30590000001</v>
      </c>
      <c r="J894" s="479">
        <v>219377.03529999999</v>
      </c>
      <c r="K894" s="479">
        <v>150049.62820000001</v>
      </c>
      <c r="L894" s="479">
        <v>262586.8493</v>
      </c>
      <c r="M894" s="479">
        <v>178994.59160000001</v>
      </c>
      <c r="N894" s="479">
        <v>313240.53529999999</v>
      </c>
      <c r="O894" s="479">
        <v>210999.70069999999</v>
      </c>
      <c r="P894" s="479">
        <v>369249.47629999998</v>
      </c>
      <c r="Q894" s="479">
        <v>231351.5238</v>
      </c>
      <c r="R894" s="479">
        <v>404865.1667</v>
      </c>
      <c r="S894" s="479">
        <v>250502.1544</v>
      </c>
      <c r="T894" s="479">
        <v>438378.77010000002</v>
      </c>
    </row>
    <row r="895" spans="1:20">
      <c r="A895" s="478">
        <v>5</v>
      </c>
      <c r="B895" s="478" t="s">
        <v>1008</v>
      </c>
      <c r="C895" s="478"/>
      <c r="D895" s="478" t="s">
        <v>577</v>
      </c>
      <c r="E895" s="478" t="s">
        <v>883</v>
      </c>
      <c r="F895" s="478" t="s">
        <v>667</v>
      </c>
      <c r="G895" s="479">
        <v>82840.201400000005</v>
      </c>
      <c r="H895" s="479">
        <v>144970.35260000001</v>
      </c>
      <c r="I895" s="479">
        <v>108312.3771</v>
      </c>
      <c r="J895" s="479">
        <v>189546.66</v>
      </c>
      <c r="K895" s="479">
        <v>131382.46549999999</v>
      </c>
      <c r="L895" s="479">
        <v>229919.31469999999</v>
      </c>
      <c r="M895" s="479">
        <v>160606.13380000001</v>
      </c>
      <c r="N895" s="479">
        <v>281060.7341</v>
      </c>
      <c r="O895" s="479">
        <v>190456.5822</v>
      </c>
      <c r="P895" s="479">
        <v>333299.01870000002</v>
      </c>
      <c r="Q895" s="479">
        <v>209803.14929999999</v>
      </c>
      <c r="R895" s="479">
        <v>367155.51140000002</v>
      </c>
      <c r="S895" s="479">
        <v>227785.69380000001</v>
      </c>
      <c r="T895" s="479">
        <v>398624.96419999999</v>
      </c>
    </row>
    <row r="896" spans="1:20">
      <c r="A896" s="478">
        <v>5</v>
      </c>
      <c r="B896" s="478" t="s">
        <v>1008</v>
      </c>
      <c r="C896" s="478"/>
      <c r="D896" s="478" t="s">
        <v>577</v>
      </c>
      <c r="E896" s="478" t="s">
        <v>883</v>
      </c>
      <c r="F896" s="478" t="s">
        <v>714</v>
      </c>
      <c r="G896" s="479">
        <v>73782.442899999995</v>
      </c>
      <c r="H896" s="479">
        <v>129119.27499999999</v>
      </c>
      <c r="I896" s="479">
        <v>100414.96550000001</v>
      </c>
      <c r="J896" s="479">
        <v>175726.18960000001</v>
      </c>
      <c r="K896" s="479">
        <v>126951.05220000001</v>
      </c>
      <c r="L896" s="479">
        <v>222164.3414</v>
      </c>
      <c r="M896" s="479">
        <v>167086.90169999999</v>
      </c>
      <c r="N896" s="479">
        <v>292402.07799999998</v>
      </c>
      <c r="O896" s="479">
        <v>206813.78219999999</v>
      </c>
      <c r="P896" s="479">
        <v>361924.1188</v>
      </c>
      <c r="Q896" s="479">
        <v>232843.95920000001</v>
      </c>
      <c r="R896" s="479">
        <v>407476.92849999998</v>
      </c>
      <c r="S896" s="479">
        <v>258510.60810000001</v>
      </c>
      <c r="T896" s="479">
        <v>452393.56410000002</v>
      </c>
    </row>
    <row r="897" spans="1:20">
      <c r="A897" s="478">
        <v>5</v>
      </c>
      <c r="B897" s="478" t="s">
        <v>1008</v>
      </c>
      <c r="C897" s="478"/>
      <c r="D897" s="478" t="s">
        <v>577</v>
      </c>
      <c r="E897" s="478" t="s">
        <v>883</v>
      </c>
      <c r="F897" s="478" t="s">
        <v>521</v>
      </c>
      <c r="G897" s="479">
        <v>82511.707299999995</v>
      </c>
      <c r="H897" s="479">
        <v>132018.73370000001</v>
      </c>
      <c r="I897" s="479">
        <v>115516.39019999999</v>
      </c>
      <c r="J897" s="479">
        <v>184826.22709999999</v>
      </c>
      <c r="K897" s="479">
        <v>148521.07320000001</v>
      </c>
      <c r="L897" s="479">
        <v>237633.72070000001</v>
      </c>
      <c r="M897" s="479">
        <v>198028.09760000001</v>
      </c>
      <c r="N897" s="479">
        <v>316844.9608</v>
      </c>
      <c r="O897" s="479">
        <v>247535.122</v>
      </c>
      <c r="P897" s="479">
        <v>396056.201</v>
      </c>
      <c r="Q897" s="479">
        <v>280539.80489999999</v>
      </c>
      <c r="R897" s="479">
        <v>448863.69449999998</v>
      </c>
      <c r="S897" s="479">
        <v>313544.4878</v>
      </c>
      <c r="T897" s="479">
        <v>501671.18790000002</v>
      </c>
    </row>
    <row r="898" spans="1:20">
      <c r="A898" s="478">
        <v>5</v>
      </c>
      <c r="B898" s="478" t="s">
        <v>1008</v>
      </c>
      <c r="C898" s="478"/>
      <c r="D898" s="478" t="s">
        <v>577</v>
      </c>
      <c r="E898" s="478" t="s">
        <v>909</v>
      </c>
      <c r="F898" s="478" t="s">
        <v>617</v>
      </c>
      <c r="G898" s="479">
        <v>94325.894100000005</v>
      </c>
      <c r="H898" s="479">
        <v>165070.31479999999</v>
      </c>
      <c r="I898" s="479">
        <v>122146.44650000001</v>
      </c>
      <c r="J898" s="479">
        <v>213756.28140000001</v>
      </c>
      <c r="K898" s="479">
        <v>146217.75630000001</v>
      </c>
      <c r="L898" s="479">
        <v>255881.07339999999</v>
      </c>
      <c r="M898" s="479">
        <v>174442.67860000001</v>
      </c>
      <c r="N898" s="479">
        <v>305274.6876</v>
      </c>
      <c r="O898" s="479">
        <v>205651.91089999999</v>
      </c>
      <c r="P898" s="479">
        <v>359890.84409999999</v>
      </c>
      <c r="Q898" s="479">
        <v>225497.5183</v>
      </c>
      <c r="R898" s="479">
        <v>394620.65700000001</v>
      </c>
      <c r="S898" s="479">
        <v>244179.02059999999</v>
      </c>
      <c r="T898" s="479">
        <v>427313.28619999997</v>
      </c>
    </row>
    <row r="899" spans="1:20">
      <c r="A899" s="478">
        <v>5</v>
      </c>
      <c r="B899" s="478" t="s">
        <v>1008</v>
      </c>
      <c r="C899" s="478"/>
      <c r="D899" s="478" t="s">
        <v>577</v>
      </c>
      <c r="E899" s="478" t="s">
        <v>909</v>
      </c>
      <c r="F899" s="478" t="s">
        <v>667</v>
      </c>
      <c r="G899" s="479">
        <v>80619.343999999997</v>
      </c>
      <c r="H899" s="479">
        <v>141083.85209999999</v>
      </c>
      <c r="I899" s="479">
        <v>105434.7513</v>
      </c>
      <c r="J899" s="479">
        <v>184510.81479999999</v>
      </c>
      <c r="K899" s="479">
        <v>127916.6161</v>
      </c>
      <c r="L899" s="479">
        <v>223854.07810000001</v>
      </c>
      <c r="M899" s="479">
        <v>156414.77849999999</v>
      </c>
      <c r="N899" s="479">
        <v>273725.86229999998</v>
      </c>
      <c r="O899" s="479">
        <v>185511.59820000001</v>
      </c>
      <c r="P899" s="479">
        <v>324645.29690000002</v>
      </c>
      <c r="Q899" s="479">
        <v>204371.6606</v>
      </c>
      <c r="R899" s="479">
        <v>357650.40600000002</v>
      </c>
      <c r="S899" s="479">
        <v>221907.98050000001</v>
      </c>
      <c r="T899" s="479">
        <v>388338.96580000001</v>
      </c>
    </row>
    <row r="900" spans="1:20">
      <c r="A900" s="478">
        <v>5</v>
      </c>
      <c r="B900" s="478" t="s">
        <v>1008</v>
      </c>
      <c r="C900" s="478"/>
      <c r="D900" s="478" t="s">
        <v>577</v>
      </c>
      <c r="E900" s="478" t="s">
        <v>909</v>
      </c>
      <c r="F900" s="478" t="s">
        <v>714</v>
      </c>
      <c r="G900" s="479">
        <v>71744.679399999994</v>
      </c>
      <c r="H900" s="479">
        <v>125553.1891</v>
      </c>
      <c r="I900" s="479">
        <v>97618.576199999996</v>
      </c>
      <c r="J900" s="479">
        <v>170832.50829999999</v>
      </c>
      <c r="K900" s="479">
        <v>123397.9279</v>
      </c>
      <c r="L900" s="479">
        <v>215946.37390000001</v>
      </c>
      <c r="M900" s="479">
        <v>162392.17050000001</v>
      </c>
      <c r="N900" s="479">
        <v>284186.29849999998</v>
      </c>
      <c r="O900" s="479">
        <v>200985.4632</v>
      </c>
      <c r="P900" s="479">
        <v>351724.56050000002</v>
      </c>
      <c r="Q900" s="479">
        <v>226268.82490000001</v>
      </c>
      <c r="R900" s="479">
        <v>395970.4436</v>
      </c>
      <c r="S900" s="479">
        <v>251195.78659999999</v>
      </c>
      <c r="T900" s="479">
        <v>439592.62660000002</v>
      </c>
    </row>
    <row r="901" spans="1:20">
      <c r="A901" s="478">
        <v>5</v>
      </c>
      <c r="B901" s="478" t="s">
        <v>1008</v>
      </c>
      <c r="C901" s="478"/>
      <c r="D901" s="478" t="s">
        <v>577</v>
      </c>
      <c r="E901" s="478" t="s">
        <v>909</v>
      </c>
      <c r="F901" s="478" t="s">
        <v>521</v>
      </c>
      <c r="G901" s="479">
        <v>80380.852199999994</v>
      </c>
      <c r="H901" s="479">
        <v>128609.3654</v>
      </c>
      <c r="I901" s="479">
        <v>112533.1931</v>
      </c>
      <c r="J901" s="479">
        <v>180053.1116</v>
      </c>
      <c r="K901" s="479">
        <v>144685.53390000001</v>
      </c>
      <c r="L901" s="479">
        <v>231496.85769999999</v>
      </c>
      <c r="M901" s="479">
        <v>192914.04519999999</v>
      </c>
      <c r="N901" s="479">
        <v>308662.47690000001</v>
      </c>
      <c r="O901" s="479">
        <v>241142.55660000001</v>
      </c>
      <c r="P901" s="479">
        <v>385828.09610000002</v>
      </c>
      <c r="Q901" s="479">
        <v>273294.89730000001</v>
      </c>
      <c r="R901" s="479">
        <v>437271.84230000002</v>
      </c>
      <c r="S901" s="479">
        <v>305447.23820000002</v>
      </c>
      <c r="T901" s="479">
        <v>488715.58840000001</v>
      </c>
    </row>
    <row r="902" spans="1:20">
      <c r="A902" s="478">
        <v>5</v>
      </c>
      <c r="B902" s="478" t="s">
        <v>1008</v>
      </c>
      <c r="C902" s="478"/>
      <c r="D902" s="478" t="s">
        <v>577</v>
      </c>
      <c r="E902" s="478" t="s">
        <v>729</v>
      </c>
      <c r="F902" s="478" t="s">
        <v>617</v>
      </c>
      <c r="G902" s="479">
        <v>94325.894100000005</v>
      </c>
      <c r="H902" s="479">
        <v>165070.31479999999</v>
      </c>
      <c r="I902" s="479">
        <v>122146.44650000001</v>
      </c>
      <c r="J902" s="479">
        <v>213756.28140000001</v>
      </c>
      <c r="K902" s="479">
        <v>146217.75630000001</v>
      </c>
      <c r="L902" s="479">
        <v>255881.07339999999</v>
      </c>
      <c r="M902" s="479">
        <v>174442.67860000001</v>
      </c>
      <c r="N902" s="479">
        <v>305274.6876</v>
      </c>
      <c r="O902" s="479">
        <v>205651.91089999999</v>
      </c>
      <c r="P902" s="479">
        <v>359890.84409999999</v>
      </c>
      <c r="Q902" s="479">
        <v>225497.5183</v>
      </c>
      <c r="R902" s="479">
        <v>394620.65700000001</v>
      </c>
      <c r="S902" s="479">
        <v>244179.02059999999</v>
      </c>
      <c r="T902" s="479">
        <v>427313.28619999997</v>
      </c>
    </row>
    <row r="903" spans="1:20">
      <c r="A903" s="478">
        <v>5</v>
      </c>
      <c r="B903" s="478" t="s">
        <v>1008</v>
      </c>
      <c r="C903" s="478"/>
      <c r="D903" s="478" t="s">
        <v>577</v>
      </c>
      <c r="E903" s="478" t="s">
        <v>729</v>
      </c>
      <c r="F903" s="478" t="s">
        <v>667</v>
      </c>
      <c r="G903" s="479">
        <v>80619.343999999997</v>
      </c>
      <c r="H903" s="479">
        <v>141083.85209999999</v>
      </c>
      <c r="I903" s="479">
        <v>105434.7513</v>
      </c>
      <c r="J903" s="479">
        <v>184510.81479999999</v>
      </c>
      <c r="K903" s="479">
        <v>127916.6161</v>
      </c>
      <c r="L903" s="479">
        <v>223854.07810000001</v>
      </c>
      <c r="M903" s="479">
        <v>156414.77849999999</v>
      </c>
      <c r="N903" s="479">
        <v>273725.86229999998</v>
      </c>
      <c r="O903" s="479">
        <v>185511.59820000001</v>
      </c>
      <c r="P903" s="479">
        <v>324645.29690000002</v>
      </c>
      <c r="Q903" s="479">
        <v>204371.6606</v>
      </c>
      <c r="R903" s="479">
        <v>357650.40600000002</v>
      </c>
      <c r="S903" s="479">
        <v>221907.98050000001</v>
      </c>
      <c r="T903" s="479">
        <v>388338.96580000001</v>
      </c>
    </row>
    <row r="904" spans="1:20">
      <c r="A904" s="478">
        <v>5</v>
      </c>
      <c r="B904" s="478" t="s">
        <v>1008</v>
      </c>
      <c r="C904" s="478"/>
      <c r="D904" s="478" t="s">
        <v>577</v>
      </c>
      <c r="E904" s="478" t="s">
        <v>729</v>
      </c>
      <c r="F904" s="478" t="s">
        <v>714</v>
      </c>
      <c r="G904" s="479">
        <v>71744.679399999994</v>
      </c>
      <c r="H904" s="479">
        <v>125553.1891</v>
      </c>
      <c r="I904" s="479">
        <v>97618.576199999996</v>
      </c>
      <c r="J904" s="479">
        <v>170832.50829999999</v>
      </c>
      <c r="K904" s="479">
        <v>123397.9279</v>
      </c>
      <c r="L904" s="479">
        <v>215946.37390000001</v>
      </c>
      <c r="M904" s="479">
        <v>162392.17050000001</v>
      </c>
      <c r="N904" s="479">
        <v>284186.29849999998</v>
      </c>
      <c r="O904" s="479">
        <v>200985.4632</v>
      </c>
      <c r="P904" s="479">
        <v>351724.56050000002</v>
      </c>
      <c r="Q904" s="479">
        <v>226268.82490000001</v>
      </c>
      <c r="R904" s="479">
        <v>395970.4436</v>
      </c>
      <c r="S904" s="479">
        <v>251195.78659999999</v>
      </c>
      <c r="T904" s="479">
        <v>439592.62660000002</v>
      </c>
    </row>
    <row r="905" spans="1:20">
      <c r="A905" s="478">
        <v>5</v>
      </c>
      <c r="B905" s="478" t="s">
        <v>1008</v>
      </c>
      <c r="C905" s="478"/>
      <c r="D905" s="478" t="s">
        <v>577</v>
      </c>
      <c r="E905" s="478" t="s">
        <v>729</v>
      </c>
      <c r="F905" s="478" t="s">
        <v>521</v>
      </c>
      <c r="G905" s="479">
        <v>80380.852199999994</v>
      </c>
      <c r="H905" s="479">
        <v>128609.3654</v>
      </c>
      <c r="I905" s="479">
        <v>112533.1931</v>
      </c>
      <c r="J905" s="479">
        <v>180053.1116</v>
      </c>
      <c r="K905" s="479">
        <v>144685.53390000001</v>
      </c>
      <c r="L905" s="479">
        <v>231496.85769999999</v>
      </c>
      <c r="M905" s="479">
        <v>192914.04519999999</v>
      </c>
      <c r="N905" s="479">
        <v>308662.47690000001</v>
      </c>
      <c r="O905" s="479">
        <v>241142.55660000001</v>
      </c>
      <c r="P905" s="479">
        <v>385828.09610000002</v>
      </c>
      <c r="Q905" s="479">
        <v>273294.89730000001</v>
      </c>
      <c r="R905" s="479">
        <v>437271.84230000002</v>
      </c>
      <c r="S905" s="479">
        <v>305447.23820000002</v>
      </c>
      <c r="T905" s="479">
        <v>488715.58840000001</v>
      </c>
    </row>
    <row r="906" spans="1:20">
      <c r="A906" s="478">
        <v>5</v>
      </c>
      <c r="B906" s="478" t="s">
        <v>1008</v>
      </c>
      <c r="C906" s="478"/>
      <c r="D906" s="478" t="s">
        <v>577</v>
      </c>
      <c r="E906" s="478" t="s">
        <v>943</v>
      </c>
      <c r="F906" s="478" t="s">
        <v>617</v>
      </c>
      <c r="G906" s="479">
        <v>92845.024099999995</v>
      </c>
      <c r="H906" s="479">
        <v>162478.79209999999</v>
      </c>
      <c r="I906" s="479">
        <v>120216.13920000001</v>
      </c>
      <c r="J906" s="479">
        <v>210378.24350000001</v>
      </c>
      <c r="K906" s="479">
        <v>143898.41390000001</v>
      </c>
      <c r="L906" s="479">
        <v>251822.22440000001</v>
      </c>
      <c r="M906" s="479">
        <v>171662.53330000001</v>
      </c>
      <c r="N906" s="479">
        <v>300409.43320000003</v>
      </c>
      <c r="O906" s="479">
        <v>202362.04269999999</v>
      </c>
      <c r="P906" s="479">
        <v>354133.5748</v>
      </c>
      <c r="Q906" s="479">
        <v>221883.60740000001</v>
      </c>
      <c r="R906" s="479">
        <v>388296.31280000001</v>
      </c>
      <c r="S906" s="479">
        <v>240255.14540000001</v>
      </c>
      <c r="T906" s="479">
        <v>420446.50439999998</v>
      </c>
    </row>
    <row r="907" spans="1:20">
      <c r="A907" s="478">
        <v>5</v>
      </c>
      <c r="B907" s="478" t="s">
        <v>1008</v>
      </c>
      <c r="C907" s="478"/>
      <c r="D907" s="478" t="s">
        <v>577</v>
      </c>
      <c r="E907" s="478" t="s">
        <v>943</v>
      </c>
      <c r="F907" s="478" t="s">
        <v>667</v>
      </c>
      <c r="G907" s="479">
        <v>79412.604699999996</v>
      </c>
      <c r="H907" s="479">
        <v>138972.0582</v>
      </c>
      <c r="I907" s="479">
        <v>103838.67750000001</v>
      </c>
      <c r="J907" s="479">
        <v>181717.68580000001</v>
      </c>
      <c r="K907" s="479">
        <v>125963.2962</v>
      </c>
      <c r="L907" s="479">
        <v>220435.7683</v>
      </c>
      <c r="M907" s="479">
        <v>153995.19080000001</v>
      </c>
      <c r="N907" s="479">
        <v>269491.58380000002</v>
      </c>
      <c r="O907" s="479">
        <v>182624.53589999999</v>
      </c>
      <c r="P907" s="479">
        <v>319592.93790000002</v>
      </c>
      <c r="Q907" s="479">
        <v>201180.26639999999</v>
      </c>
      <c r="R907" s="479">
        <v>352065.46610000002</v>
      </c>
      <c r="S907" s="479">
        <v>218429.52549999999</v>
      </c>
      <c r="T907" s="479">
        <v>382251.66960000002</v>
      </c>
    </row>
    <row r="908" spans="1:20">
      <c r="A908" s="478">
        <v>5</v>
      </c>
      <c r="B908" s="478" t="s">
        <v>1008</v>
      </c>
      <c r="C908" s="478"/>
      <c r="D908" s="478" t="s">
        <v>577</v>
      </c>
      <c r="E908" s="478" t="s">
        <v>943</v>
      </c>
      <c r="F908" s="478" t="s">
        <v>714</v>
      </c>
      <c r="G908" s="479">
        <v>70711.699299999993</v>
      </c>
      <c r="H908" s="479">
        <v>123745.47380000001</v>
      </c>
      <c r="I908" s="479">
        <v>96228.883400000006</v>
      </c>
      <c r="J908" s="479">
        <v>168400.546</v>
      </c>
      <c r="K908" s="479">
        <v>121653.4134</v>
      </c>
      <c r="L908" s="479">
        <v>212893.47349999999</v>
      </c>
      <c r="M908" s="479">
        <v>160108.91930000001</v>
      </c>
      <c r="N908" s="479">
        <v>280190.60869999998</v>
      </c>
      <c r="O908" s="479">
        <v>198171.49400000001</v>
      </c>
      <c r="P908" s="479">
        <v>346800.11450000003</v>
      </c>
      <c r="Q908" s="479">
        <v>223109.95379999999</v>
      </c>
      <c r="R908" s="479">
        <v>390442.4191</v>
      </c>
      <c r="S908" s="479">
        <v>247699.1416</v>
      </c>
      <c r="T908" s="479">
        <v>433473.49780000001</v>
      </c>
    </row>
    <row r="909" spans="1:20">
      <c r="A909" s="478">
        <v>5</v>
      </c>
      <c r="B909" s="478" t="s">
        <v>1008</v>
      </c>
      <c r="C909" s="478"/>
      <c r="D909" s="478" t="s">
        <v>577</v>
      </c>
      <c r="E909" s="478" t="s">
        <v>943</v>
      </c>
      <c r="F909" s="478" t="s">
        <v>521</v>
      </c>
      <c r="G909" s="479">
        <v>79122.061400000006</v>
      </c>
      <c r="H909" s="479">
        <v>126595.30009999999</v>
      </c>
      <c r="I909" s="479">
        <v>110770.88589999999</v>
      </c>
      <c r="J909" s="479">
        <v>177233.42</v>
      </c>
      <c r="K909" s="479">
        <v>142419.71040000001</v>
      </c>
      <c r="L909" s="479">
        <v>227871.54</v>
      </c>
      <c r="M909" s="479">
        <v>189892.9472</v>
      </c>
      <c r="N909" s="479">
        <v>303828.72009999998</v>
      </c>
      <c r="O909" s="479">
        <v>237366.18400000001</v>
      </c>
      <c r="P909" s="479">
        <v>379785.89990000002</v>
      </c>
      <c r="Q909" s="479">
        <v>269015.0085</v>
      </c>
      <c r="R909" s="479">
        <v>430424.01990000001</v>
      </c>
      <c r="S909" s="479">
        <v>300663.83299999998</v>
      </c>
      <c r="T909" s="479">
        <v>481062.14</v>
      </c>
    </row>
    <row r="910" spans="1:20">
      <c r="A910" s="478">
        <v>5</v>
      </c>
      <c r="B910" s="478" t="s">
        <v>1008</v>
      </c>
      <c r="C910" s="478"/>
      <c r="D910" s="478" t="s">
        <v>577</v>
      </c>
      <c r="E910" s="478" t="s">
        <v>956</v>
      </c>
      <c r="F910" s="478" t="s">
        <v>617</v>
      </c>
      <c r="G910" s="479">
        <v>95299.706699999995</v>
      </c>
      <c r="H910" s="479">
        <v>166774.48680000001</v>
      </c>
      <c r="I910" s="479">
        <v>123435.97960000001</v>
      </c>
      <c r="J910" s="479">
        <v>216012.9644</v>
      </c>
      <c r="K910" s="479">
        <v>147780.83609999999</v>
      </c>
      <c r="L910" s="479">
        <v>258616.46309999999</v>
      </c>
      <c r="M910" s="479">
        <v>176336.94279999999</v>
      </c>
      <c r="N910" s="479">
        <v>308589.64990000002</v>
      </c>
      <c r="O910" s="479">
        <v>207912.82130000001</v>
      </c>
      <c r="P910" s="479">
        <v>363847.43729999999</v>
      </c>
      <c r="Q910" s="479">
        <v>227991.38529999999</v>
      </c>
      <c r="R910" s="479">
        <v>398984.92430000001</v>
      </c>
      <c r="S910" s="479">
        <v>246903.27040000001</v>
      </c>
      <c r="T910" s="479">
        <v>432080.72320000001</v>
      </c>
    </row>
    <row r="911" spans="1:20">
      <c r="A911" s="478">
        <v>5</v>
      </c>
      <c r="B911" s="478" t="s">
        <v>1008</v>
      </c>
      <c r="C911" s="478"/>
      <c r="D911" s="478" t="s">
        <v>577</v>
      </c>
      <c r="E911" s="478" t="s">
        <v>956</v>
      </c>
      <c r="F911" s="478" t="s">
        <v>667</v>
      </c>
      <c r="G911" s="479">
        <v>81319.025899999993</v>
      </c>
      <c r="H911" s="479">
        <v>142308.2953</v>
      </c>
      <c r="I911" s="479">
        <v>106390.0509</v>
      </c>
      <c r="J911" s="479">
        <v>186182.58910000001</v>
      </c>
      <c r="K911" s="479">
        <v>129113.6735</v>
      </c>
      <c r="L911" s="479">
        <v>225948.92860000001</v>
      </c>
      <c r="M911" s="479">
        <v>157948.48499999999</v>
      </c>
      <c r="N911" s="479">
        <v>276409.84879999998</v>
      </c>
      <c r="O911" s="479">
        <v>187369.70269999999</v>
      </c>
      <c r="P911" s="479">
        <v>327896.97970000003</v>
      </c>
      <c r="Q911" s="479">
        <v>206443.01089999999</v>
      </c>
      <c r="R911" s="479">
        <v>361275.26909999998</v>
      </c>
      <c r="S911" s="479">
        <v>224186.80979999999</v>
      </c>
      <c r="T911" s="479">
        <v>392326.91720000003</v>
      </c>
    </row>
    <row r="912" spans="1:20">
      <c r="A912" s="478">
        <v>5</v>
      </c>
      <c r="B912" s="478" t="s">
        <v>1008</v>
      </c>
      <c r="C912" s="478"/>
      <c r="D912" s="478" t="s">
        <v>577</v>
      </c>
      <c r="E912" s="478" t="s">
        <v>956</v>
      </c>
      <c r="F912" s="478" t="s">
        <v>714</v>
      </c>
      <c r="G912" s="479">
        <v>72275.269499999995</v>
      </c>
      <c r="H912" s="479">
        <v>126481.7216</v>
      </c>
      <c r="I912" s="479">
        <v>98304.922699999996</v>
      </c>
      <c r="J912" s="479">
        <v>172033.61480000001</v>
      </c>
      <c r="K912" s="479">
        <v>124238.1401</v>
      </c>
      <c r="L912" s="479">
        <v>217416.7452</v>
      </c>
      <c r="M912" s="479">
        <v>163469.68549999999</v>
      </c>
      <c r="N912" s="479">
        <v>286071.9497</v>
      </c>
      <c r="O912" s="479">
        <v>202292.26190000001</v>
      </c>
      <c r="P912" s="479">
        <v>354011.4584</v>
      </c>
      <c r="Q912" s="479">
        <v>227719.56950000001</v>
      </c>
      <c r="R912" s="479">
        <v>398509.24670000002</v>
      </c>
      <c r="S912" s="479">
        <v>252783.34909999999</v>
      </c>
      <c r="T912" s="479">
        <v>442370.86099999998</v>
      </c>
    </row>
    <row r="913" spans="1:20">
      <c r="A913" s="478">
        <v>5</v>
      </c>
      <c r="B913" s="478" t="s">
        <v>1008</v>
      </c>
      <c r="C913" s="478"/>
      <c r="D913" s="478" t="s">
        <v>577</v>
      </c>
      <c r="E913" s="478" t="s">
        <v>956</v>
      </c>
      <c r="F913" s="478" t="s">
        <v>521</v>
      </c>
      <c r="G913" s="479">
        <v>81203.612200000003</v>
      </c>
      <c r="H913" s="479">
        <v>129925.78140000001</v>
      </c>
      <c r="I913" s="479">
        <v>113685.05710000001</v>
      </c>
      <c r="J913" s="479">
        <v>181896.09400000001</v>
      </c>
      <c r="K913" s="479">
        <v>146166.50200000001</v>
      </c>
      <c r="L913" s="479">
        <v>233866.40659999999</v>
      </c>
      <c r="M913" s="479">
        <v>194888.6692</v>
      </c>
      <c r="N913" s="479">
        <v>311821.87540000002</v>
      </c>
      <c r="O913" s="479">
        <v>243610.83660000001</v>
      </c>
      <c r="P913" s="479">
        <v>389777.3443</v>
      </c>
      <c r="Q913" s="479">
        <v>276092.28139999998</v>
      </c>
      <c r="R913" s="479">
        <v>441747.6568</v>
      </c>
      <c r="S913" s="479">
        <v>308573.72629999998</v>
      </c>
      <c r="T913" s="479">
        <v>493717.9694</v>
      </c>
    </row>
    <row r="914" spans="1:20">
      <c r="A914" s="478">
        <v>5</v>
      </c>
      <c r="B914" s="478" t="s">
        <v>1008</v>
      </c>
      <c r="C914" s="478"/>
      <c r="D914" s="478" t="s">
        <v>577</v>
      </c>
      <c r="E914" s="478" t="s">
        <v>968</v>
      </c>
      <c r="F914" s="478" t="s">
        <v>617</v>
      </c>
      <c r="G914" s="479">
        <v>93311.7791</v>
      </c>
      <c r="H914" s="479">
        <v>163295.61350000001</v>
      </c>
      <c r="I914" s="479">
        <v>120864.89810000001</v>
      </c>
      <c r="J914" s="479">
        <v>211513.57190000001</v>
      </c>
      <c r="K914" s="479">
        <v>144705.23120000001</v>
      </c>
      <c r="L914" s="479">
        <v>253234.15460000001</v>
      </c>
      <c r="M914" s="479">
        <v>172670.91630000001</v>
      </c>
      <c r="N914" s="479">
        <v>302174.10350000003</v>
      </c>
      <c r="O914" s="479">
        <v>203593.99540000001</v>
      </c>
      <c r="P914" s="479">
        <v>356289.49190000002</v>
      </c>
      <c r="Q914" s="479">
        <v>223257.43049999999</v>
      </c>
      <c r="R914" s="479">
        <v>390700.50329999998</v>
      </c>
      <c r="S914" s="479">
        <v>241779.76939999999</v>
      </c>
      <c r="T914" s="479">
        <v>423114.59659999999</v>
      </c>
    </row>
    <row r="915" spans="1:20">
      <c r="A915" s="478">
        <v>5</v>
      </c>
      <c r="B915" s="478" t="s">
        <v>1008</v>
      </c>
      <c r="C915" s="478"/>
      <c r="D915" s="478" t="s">
        <v>577</v>
      </c>
      <c r="E915" s="478" t="s">
        <v>968</v>
      </c>
      <c r="F915" s="478" t="s">
        <v>667</v>
      </c>
      <c r="G915" s="479">
        <v>79605.229000000007</v>
      </c>
      <c r="H915" s="479">
        <v>139309.1508</v>
      </c>
      <c r="I915" s="479">
        <v>104153.20299999999</v>
      </c>
      <c r="J915" s="479">
        <v>182268.1053</v>
      </c>
      <c r="K915" s="479">
        <v>126404.09110000001</v>
      </c>
      <c r="L915" s="479">
        <v>221207.1593</v>
      </c>
      <c r="M915" s="479">
        <v>154643.01620000001</v>
      </c>
      <c r="N915" s="479">
        <v>270625.2782</v>
      </c>
      <c r="O915" s="479">
        <v>183453.6827</v>
      </c>
      <c r="P915" s="479">
        <v>321043.94469999999</v>
      </c>
      <c r="Q915" s="479">
        <v>202131.57269999999</v>
      </c>
      <c r="R915" s="479">
        <v>353730.25229999999</v>
      </c>
      <c r="S915" s="479">
        <v>219508.72930000001</v>
      </c>
      <c r="T915" s="479">
        <v>384140.27620000002</v>
      </c>
    </row>
    <row r="916" spans="1:20">
      <c r="A916" s="478">
        <v>5</v>
      </c>
      <c r="B916" s="478" t="s">
        <v>1008</v>
      </c>
      <c r="C916" s="478"/>
      <c r="D916" s="478" t="s">
        <v>577</v>
      </c>
      <c r="E916" s="478" t="s">
        <v>968</v>
      </c>
      <c r="F916" s="478" t="s">
        <v>714</v>
      </c>
      <c r="G916" s="479">
        <v>70739.899099999995</v>
      </c>
      <c r="H916" s="479">
        <v>123794.8236</v>
      </c>
      <c r="I916" s="479">
        <v>96211.883799999996</v>
      </c>
      <c r="J916" s="479">
        <v>168370.79670000001</v>
      </c>
      <c r="K916" s="479">
        <v>121589.32339999999</v>
      </c>
      <c r="L916" s="479">
        <v>212781.31599999999</v>
      </c>
      <c r="M916" s="479">
        <v>159980.69779999999</v>
      </c>
      <c r="N916" s="479">
        <v>279966.22129999998</v>
      </c>
      <c r="O916" s="479">
        <v>197971.12239999999</v>
      </c>
      <c r="P916" s="479">
        <v>346449.46419999999</v>
      </c>
      <c r="Q916" s="479">
        <v>222852.57199999999</v>
      </c>
      <c r="R916" s="479">
        <v>389992.00099999999</v>
      </c>
      <c r="S916" s="479">
        <v>247377.62160000001</v>
      </c>
      <c r="T916" s="479">
        <v>432910.83779999998</v>
      </c>
    </row>
    <row r="917" spans="1:20">
      <c r="A917" s="478">
        <v>5</v>
      </c>
      <c r="B917" s="478" t="s">
        <v>1008</v>
      </c>
      <c r="C917" s="478"/>
      <c r="D917" s="478" t="s">
        <v>577</v>
      </c>
      <c r="E917" s="478" t="s">
        <v>968</v>
      </c>
      <c r="F917" s="478" t="s">
        <v>521</v>
      </c>
      <c r="G917" s="479">
        <v>79508.790500000003</v>
      </c>
      <c r="H917" s="479">
        <v>127214.06660000001</v>
      </c>
      <c r="I917" s="479">
        <v>111312.3066</v>
      </c>
      <c r="J917" s="479">
        <v>178099.69330000001</v>
      </c>
      <c r="K917" s="479">
        <v>143115.82279999999</v>
      </c>
      <c r="L917" s="479">
        <v>228985.32</v>
      </c>
      <c r="M917" s="479">
        <v>190821.09710000001</v>
      </c>
      <c r="N917" s="479">
        <v>305313.76</v>
      </c>
      <c r="O917" s="479">
        <v>238526.37150000001</v>
      </c>
      <c r="P917" s="479">
        <v>381642.19990000001</v>
      </c>
      <c r="Q917" s="479">
        <v>270329.88760000002</v>
      </c>
      <c r="R917" s="479">
        <v>432527.82659999997</v>
      </c>
      <c r="S917" s="479">
        <v>302133.40379999997</v>
      </c>
      <c r="T917" s="479">
        <v>483413.45329999999</v>
      </c>
    </row>
    <row r="918" spans="1:20">
      <c r="A918" s="478">
        <v>5</v>
      </c>
      <c r="B918" s="478" t="s">
        <v>1008</v>
      </c>
      <c r="C918" s="478"/>
      <c r="D918" s="478" t="s">
        <v>585</v>
      </c>
      <c r="E918" s="478" t="s">
        <v>639</v>
      </c>
      <c r="F918" s="478" t="s">
        <v>617</v>
      </c>
      <c r="G918" s="479">
        <v>103738.33530000001</v>
      </c>
      <c r="H918" s="479">
        <v>181542.08679999999</v>
      </c>
      <c r="I918" s="479">
        <v>134365.08739999999</v>
      </c>
      <c r="J918" s="479">
        <v>235138.90289999999</v>
      </c>
      <c r="K918" s="479">
        <v>160864.81390000001</v>
      </c>
      <c r="L918" s="479">
        <v>281513.42420000001</v>
      </c>
      <c r="M918" s="479">
        <v>191948.2029</v>
      </c>
      <c r="N918" s="479">
        <v>335909.35499999998</v>
      </c>
      <c r="O918" s="479">
        <v>226318.60579999999</v>
      </c>
      <c r="P918" s="479">
        <v>396057.5601</v>
      </c>
      <c r="Q918" s="479">
        <v>248174.1667</v>
      </c>
      <c r="R918" s="479">
        <v>434304.7917</v>
      </c>
      <c r="S918" s="479">
        <v>268759.42959999997</v>
      </c>
      <c r="T918" s="479">
        <v>470329.00170000002</v>
      </c>
    </row>
    <row r="919" spans="1:20">
      <c r="A919" s="478">
        <v>5</v>
      </c>
      <c r="B919" s="478" t="s">
        <v>1008</v>
      </c>
      <c r="C919" s="478"/>
      <c r="D919" s="478" t="s">
        <v>585</v>
      </c>
      <c r="E919" s="478" t="s">
        <v>639</v>
      </c>
      <c r="F919" s="478" t="s">
        <v>667</v>
      </c>
      <c r="G919" s="479">
        <v>88524.064499999993</v>
      </c>
      <c r="H919" s="479">
        <v>154917.11290000001</v>
      </c>
      <c r="I919" s="479">
        <v>115815.10550000001</v>
      </c>
      <c r="J919" s="479">
        <v>202676.43470000001</v>
      </c>
      <c r="K919" s="479">
        <v>140550.54800000001</v>
      </c>
      <c r="L919" s="479">
        <v>245963.459</v>
      </c>
      <c r="M919" s="479">
        <v>171937.2334</v>
      </c>
      <c r="N919" s="479">
        <v>300890.15840000001</v>
      </c>
      <c r="O919" s="479">
        <v>203962.8584</v>
      </c>
      <c r="P919" s="479">
        <v>356935.00219999999</v>
      </c>
      <c r="Q919" s="479">
        <v>224724.46429999999</v>
      </c>
      <c r="R919" s="479">
        <v>393267.8126</v>
      </c>
      <c r="S919" s="479">
        <v>244038.57459999999</v>
      </c>
      <c r="T919" s="479">
        <v>427067.50559999997</v>
      </c>
    </row>
    <row r="920" spans="1:20">
      <c r="A920" s="478">
        <v>5</v>
      </c>
      <c r="B920" s="478" t="s">
        <v>1008</v>
      </c>
      <c r="C920" s="478"/>
      <c r="D920" s="478" t="s">
        <v>585</v>
      </c>
      <c r="E920" s="478" t="s">
        <v>639</v>
      </c>
      <c r="F920" s="478" t="s">
        <v>714</v>
      </c>
      <c r="G920" s="479">
        <v>78682.054699999993</v>
      </c>
      <c r="H920" s="479">
        <v>137693.59570000001</v>
      </c>
      <c r="I920" s="479">
        <v>107020.26420000001</v>
      </c>
      <c r="J920" s="479">
        <v>187285.46239999999</v>
      </c>
      <c r="K920" s="479">
        <v>135253.5288</v>
      </c>
      <c r="L920" s="479">
        <v>236693.67540000001</v>
      </c>
      <c r="M920" s="479">
        <v>177964.41440000001</v>
      </c>
      <c r="N920" s="479">
        <v>311437.72509999998</v>
      </c>
      <c r="O920" s="479">
        <v>220230.24540000001</v>
      </c>
      <c r="P920" s="479">
        <v>385402.92940000002</v>
      </c>
      <c r="Q920" s="479">
        <v>247912.96109999999</v>
      </c>
      <c r="R920" s="479">
        <v>433847.68190000003</v>
      </c>
      <c r="S920" s="479">
        <v>275200.07270000002</v>
      </c>
      <c r="T920" s="479">
        <v>481600.12729999999</v>
      </c>
    </row>
    <row r="921" spans="1:20">
      <c r="A921" s="478">
        <v>5</v>
      </c>
      <c r="B921" s="478" t="s">
        <v>1008</v>
      </c>
      <c r="C921" s="478"/>
      <c r="D921" s="478" t="s">
        <v>585</v>
      </c>
      <c r="E921" s="478" t="s">
        <v>639</v>
      </c>
      <c r="F921" s="478" t="s">
        <v>521</v>
      </c>
      <c r="G921" s="479">
        <v>88394.289099999995</v>
      </c>
      <c r="H921" s="479">
        <v>141430.86470000001</v>
      </c>
      <c r="I921" s="479">
        <v>123752.0047</v>
      </c>
      <c r="J921" s="479">
        <v>198003.21049999999</v>
      </c>
      <c r="K921" s="479">
        <v>159109.72029999999</v>
      </c>
      <c r="L921" s="479">
        <v>254575.5564</v>
      </c>
      <c r="M921" s="479">
        <v>212146.29380000001</v>
      </c>
      <c r="N921" s="479">
        <v>339434.07520000002</v>
      </c>
      <c r="O921" s="479">
        <v>265182.86729999998</v>
      </c>
      <c r="P921" s="479">
        <v>424292.59389999998</v>
      </c>
      <c r="Q921" s="479">
        <v>300540.58289999998</v>
      </c>
      <c r="R921" s="479">
        <v>480864.93979999999</v>
      </c>
      <c r="S921" s="479">
        <v>335898.29849999998</v>
      </c>
      <c r="T921" s="479">
        <v>537437.28559999994</v>
      </c>
    </row>
    <row r="922" spans="1:20">
      <c r="A922" s="478">
        <v>5</v>
      </c>
      <c r="B922" s="478" t="s">
        <v>1008</v>
      </c>
      <c r="C922" s="478"/>
      <c r="D922" s="478" t="s">
        <v>585</v>
      </c>
      <c r="E922" s="478" t="s">
        <v>687</v>
      </c>
      <c r="F922" s="478" t="s">
        <v>617</v>
      </c>
      <c r="G922" s="479">
        <v>93271.476699999999</v>
      </c>
      <c r="H922" s="479">
        <v>163225.08429999999</v>
      </c>
      <c r="I922" s="479">
        <v>120872.88310000001</v>
      </c>
      <c r="J922" s="479">
        <v>211527.5454</v>
      </c>
      <c r="K922" s="479">
        <v>144755.78599999999</v>
      </c>
      <c r="L922" s="479">
        <v>253322.62539999999</v>
      </c>
      <c r="M922" s="479">
        <v>172793.41819999999</v>
      </c>
      <c r="N922" s="479">
        <v>302388.48180000001</v>
      </c>
      <c r="O922" s="479">
        <v>203796.9902</v>
      </c>
      <c r="P922" s="479">
        <v>356644.7328</v>
      </c>
      <c r="Q922" s="479">
        <v>223511.20970000001</v>
      </c>
      <c r="R922" s="479">
        <v>391144.61680000002</v>
      </c>
      <c r="S922" s="479">
        <v>242104.76800000001</v>
      </c>
      <c r="T922" s="479">
        <v>423683.34399999998</v>
      </c>
    </row>
    <row r="923" spans="1:20">
      <c r="A923" s="478">
        <v>5</v>
      </c>
      <c r="B923" s="478" t="s">
        <v>1008</v>
      </c>
      <c r="C923" s="478"/>
      <c r="D923" s="478" t="s">
        <v>585</v>
      </c>
      <c r="E923" s="478" t="s">
        <v>687</v>
      </c>
      <c r="F923" s="478" t="s">
        <v>667</v>
      </c>
      <c r="G923" s="479">
        <v>79290.795800000007</v>
      </c>
      <c r="H923" s="479">
        <v>138758.8927</v>
      </c>
      <c r="I923" s="479">
        <v>103826.9543</v>
      </c>
      <c r="J923" s="479">
        <v>181697.17009999999</v>
      </c>
      <c r="K923" s="479">
        <v>126088.62330000001</v>
      </c>
      <c r="L923" s="479">
        <v>220655.09090000001</v>
      </c>
      <c r="M923" s="479">
        <v>154404.96040000001</v>
      </c>
      <c r="N923" s="479">
        <v>270208.68060000002</v>
      </c>
      <c r="O923" s="479">
        <v>183253.87160000001</v>
      </c>
      <c r="P923" s="479">
        <v>320694.27539999998</v>
      </c>
      <c r="Q923" s="479">
        <v>201962.8352</v>
      </c>
      <c r="R923" s="479">
        <v>353434.96159999998</v>
      </c>
      <c r="S923" s="479">
        <v>219388.30739999999</v>
      </c>
      <c r="T923" s="479">
        <v>383929.538</v>
      </c>
    </row>
    <row r="924" spans="1:20">
      <c r="A924" s="478">
        <v>5</v>
      </c>
      <c r="B924" s="478" t="s">
        <v>1008</v>
      </c>
      <c r="C924" s="478"/>
      <c r="D924" s="478" t="s">
        <v>585</v>
      </c>
      <c r="E924" s="478" t="s">
        <v>687</v>
      </c>
      <c r="F924" s="478" t="s">
        <v>714</v>
      </c>
      <c r="G924" s="479">
        <v>70265.708899999998</v>
      </c>
      <c r="H924" s="479">
        <v>122964.9906</v>
      </c>
      <c r="I924" s="479">
        <v>95491.538</v>
      </c>
      <c r="J924" s="479">
        <v>167110.19149999999</v>
      </c>
      <c r="K924" s="479">
        <v>120620.93120000001</v>
      </c>
      <c r="L924" s="479">
        <v>211086.62950000001</v>
      </c>
      <c r="M924" s="479">
        <v>158646.7402</v>
      </c>
      <c r="N924" s="479">
        <v>277631.7954</v>
      </c>
      <c r="O924" s="479">
        <v>196263.5803</v>
      </c>
      <c r="P924" s="479">
        <v>343461.26559999998</v>
      </c>
      <c r="Q924" s="479">
        <v>220887.0637</v>
      </c>
      <c r="R924" s="479">
        <v>386552.3615</v>
      </c>
      <c r="S924" s="479">
        <v>245147.0191</v>
      </c>
      <c r="T924" s="479">
        <v>429007.28330000001</v>
      </c>
    </row>
    <row r="925" spans="1:20">
      <c r="A925" s="478">
        <v>5</v>
      </c>
      <c r="B925" s="478" t="s">
        <v>1008</v>
      </c>
      <c r="C925" s="478"/>
      <c r="D925" s="478" t="s">
        <v>585</v>
      </c>
      <c r="E925" s="478" t="s">
        <v>687</v>
      </c>
      <c r="F925" s="478" t="s">
        <v>521</v>
      </c>
      <c r="G925" s="479">
        <v>79459.488800000006</v>
      </c>
      <c r="H925" s="479">
        <v>127135.18399999999</v>
      </c>
      <c r="I925" s="479">
        <v>111243.2843</v>
      </c>
      <c r="J925" s="479">
        <v>177989.25760000001</v>
      </c>
      <c r="K925" s="479">
        <v>143027.07990000001</v>
      </c>
      <c r="L925" s="479">
        <v>228843.33119999999</v>
      </c>
      <c r="M925" s="479">
        <v>190702.77309999999</v>
      </c>
      <c r="N925" s="479">
        <v>305124.44150000002</v>
      </c>
      <c r="O925" s="479">
        <v>238378.4664</v>
      </c>
      <c r="P925" s="479">
        <v>381405.55180000002</v>
      </c>
      <c r="Q925" s="479">
        <v>270162.26189999998</v>
      </c>
      <c r="R925" s="479">
        <v>432259.62540000002</v>
      </c>
      <c r="S925" s="479">
        <v>301946.0575</v>
      </c>
      <c r="T925" s="479">
        <v>483113.69910000003</v>
      </c>
    </row>
    <row r="926" spans="1:20">
      <c r="A926" s="478">
        <v>5</v>
      </c>
      <c r="B926" s="478" t="s">
        <v>1008</v>
      </c>
      <c r="C926" s="478"/>
      <c r="D926" s="478" t="s">
        <v>585</v>
      </c>
      <c r="E926" s="478" t="s">
        <v>733</v>
      </c>
      <c r="F926" s="478" t="s">
        <v>617</v>
      </c>
      <c r="G926" s="479">
        <v>95766.461899999995</v>
      </c>
      <c r="H926" s="479">
        <v>167591.3082</v>
      </c>
      <c r="I926" s="479">
        <v>124084.7387</v>
      </c>
      <c r="J926" s="479">
        <v>217148.29269999999</v>
      </c>
      <c r="K926" s="479">
        <v>148587.65340000001</v>
      </c>
      <c r="L926" s="479">
        <v>260028.39350000001</v>
      </c>
      <c r="M926" s="479">
        <v>177345.3259</v>
      </c>
      <c r="N926" s="479">
        <v>310354.32030000002</v>
      </c>
      <c r="O926" s="479">
        <v>209144.7738</v>
      </c>
      <c r="P926" s="479">
        <v>366003.35430000001</v>
      </c>
      <c r="Q926" s="479">
        <v>229365.20850000001</v>
      </c>
      <c r="R926" s="479">
        <v>401389.11479999998</v>
      </c>
      <c r="S926" s="479">
        <v>248427.89449999999</v>
      </c>
      <c r="T926" s="479">
        <v>434748.81540000002</v>
      </c>
    </row>
    <row r="927" spans="1:20">
      <c r="A927" s="478">
        <v>5</v>
      </c>
      <c r="B927" s="478" t="s">
        <v>1008</v>
      </c>
      <c r="C927" s="478"/>
      <c r="D927" s="478" t="s">
        <v>585</v>
      </c>
      <c r="E927" s="478" t="s">
        <v>733</v>
      </c>
      <c r="F927" s="478" t="s">
        <v>667</v>
      </c>
      <c r="G927" s="479">
        <v>81511.650200000004</v>
      </c>
      <c r="H927" s="479">
        <v>142645.3879</v>
      </c>
      <c r="I927" s="479">
        <v>106704.57640000001</v>
      </c>
      <c r="J927" s="479">
        <v>186733.00870000001</v>
      </c>
      <c r="K927" s="479">
        <v>129554.46829999999</v>
      </c>
      <c r="L927" s="479">
        <v>226720.31950000001</v>
      </c>
      <c r="M927" s="479">
        <v>158596.31039999999</v>
      </c>
      <c r="N927" s="479">
        <v>277543.54320000001</v>
      </c>
      <c r="O927" s="479">
        <v>188198.84950000001</v>
      </c>
      <c r="P927" s="479">
        <v>329347.9865</v>
      </c>
      <c r="Q927" s="479">
        <v>207394.3173</v>
      </c>
      <c r="R927" s="479">
        <v>362940.0552</v>
      </c>
      <c r="S927" s="479">
        <v>225266.01360000001</v>
      </c>
      <c r="T927" s="479">
        <v>394215.52370000002</v>
      </c>
    </row>
    <row r="928" spans="1:20">
      <c r="A928" s="478">
        <v>5</v>
      </c>
      <c r="B928" s="478" t="s">
        <v>1008</v>
      </c>
      <c r="C928" s="478"/>
      <c r="D928" s="478" t="s">
        <v>585</v>
      </c>
      <c r="E928" s="478" t="s">
        <v>733</v>
      </c>
      <c r="F928" s="478" t="s">
        <v>714</v>
      </c>
      <c r="G928" s="479">
        <v>72303.469299999997</v>
      </c>
      <c r="H928" s="479">
        <v>126531.0713</v>
      </c>
      <c r="I928" s="479">
        <v>98287.9231</v>
      </c>
      <c r="J928" s="479">
        <v>172003.86540000001</v>
      </c>
      <c r="K928" s="479">
        <v>124174.05009999999</v>
      </c>
      <c r="L928" s="479">
        <v>217304.5877</v>
      </c>
      <c r="M928" s="479">
        <v>163341.46419999999</v>
      </c>
      <c r="N928" s="479">
        <v>285847.56229999999</v>
      </c>
      <c r="O928" s="479">
        <v>202091.8903</v>
      </c>
      <c r="P928" s="479">
        <v>353660.80800000002</v>
      </c>
      <c r="Q928" s="479">
        <v>227462.18770000001</v>
      </c>
      <c r="R928" s="479">
        <v>398058.8285</v>
      </c>
      <c r="S928" s="479">
        <v>252461.8291</v>
      </c>
      <c r="T928" s="479">
        <v>441808.201</v>
      </c>
    </row>
    <row r="929" spans="1:20">
      <c r="A929" s="478">
        <v>5</v>
      </c>
      <c r="B929" s="478" t="s">
        <v>1008</v>
      </c>
      <c r="C929" s="478"/>
      <c r="D929" s="478" t="s">
        <v>585</v>
      </c>
      <c r="E929" s="478" t="s">
        <v>733</v>
      </c>
      <c r="F929" s="478" t="s">
        <v>521</v>
      </c>
      <c r="G929" s="479">
        <v>81590.341400000005</v>
      </c>
      <c r="H929" s="479">
        <v>130544.5482</v>
      </c>
      <c r="I929" s="479">
        <v>114226.4779</v>
      </c>
      <c r="J929" s="479">
        <v>182762.36730000001</v>
      </c>
      <c r="K929" s="479">
        <v>146862.61439999999</v>
      </c>
      <c r="L929" s="479">
        <v>234980.18659999999</v>
      </c>
      <c r="M929" s="479">
        <v>195816.8193</v>
      </c>
      <c r="N929" s="479">
        <v>313306.9155</v>
      </c>
      <c r="O929" s="479">
        <v>244771.02410000001</v>
      </c>
      <c r="P929" s="479">
        <v>391633.64429999999</v>
      </c>
      <c r="Q929" s="479">
        <v>277407.1605</v>
      </c>
      <c r="R929" s="479">
        <v>443851.46340000001</v>
      </c>
      <c r="S929" s="479">
        <v>310043.29710000003</v>
      </c>
      <c r="T929" s="479">
        <v>496069.28279999999</v>
      </c>
    </row>
    <row r="930" spans="1:20">
      <c r="A930" s="478">
        <v>5</v>
      </c>
      <c r="B930" s="478" t="s">
        <v>1008</v>
      </c>
      <c r="C930" s="478"/>
      <c r="D930" s="478" t="s">
        <v>585</v>
      </c>
      <c r="E930" s="478" t="s">
        <v>777</v>
      </c>
      <c r="F930" s="478" t="s">
        <v>617</v>
      </c>
      <c r="G930" s="479">
        <v>106253.47169999999</v>
      </c>
      <c r="H930" s="479">
        <v>185943.57550000001</v>
      </c>
      <c r="I930" s="479">
        <v>137572.95050000001</v>
      </c>
      <c r="J930" s="479">
        <v>240752.66339999999</v>
      </c>
      <c r="K930" s="479">
        <v>164671.4039</v>
      </c>
      <c r="L930" s="479">
        <v>288174.95679999999</v>
      </c>
      <c r="M930" s="479">
        <v>196438.85949999999</v>
      </c>
      <c r="N930" s="479">
        <v>343768.00429999997</v>
      </c>
      <c r="O930" s="479">
        <v>231564.89199999999</v>
      </c>
      <c r="P930" s="479">
        <v>405238.56109999999</v>
      </c>
      <c r="Q930" s="479">
        <v>253901.27600000001</v>
      </c>
      <c r="R930" s="479">
        <v>444327.2329</v>
      </c>
      <c r="S930" s="479">
        <v>274920.05680000002</v>
      </c>
      <c r="T930" s="479">
        <v>481110.09940000001</v>
      </c>
    </row>
    <row r="931" spans="1:20">
      <c r="A931" s="478">
        <v>5</v>
      </c>
      <c r="B931" s="478" t="s">
        <v>1008</v>
      </c>
      <c r="C931" s="478"/>
      <c r="D931" s="478" t="s">
        <v>585</v>
      </c>
      <c r="E931" s="478" t="s">
        <v>777</v>
      </c>
      <c r="F931" s="478" t="s">
        <v>667</v>
      </c>
      <c r="G931" s="479">
        <v>90902.135500000004</v>
      </c>
      <c r="H931" s="479">
        <v>159078.7371</v>
      </c>
      <c r="I931" s="479">
        <v>118855.85189999999</v>
      </c>
      <c r="J931" s="479">
        <v>207997.7408</v>
      </c>
      <c r="K931" s="479">
        <v>144174.1268</v>
      </c>
      <c r="L931" s="479">
        <v>252304.7219</v>
      </c>
      <c r="M931" s="479">
        <v>176247.61129999999</v>
      </c>
      <c r="N931" s="479">
        <v>308433.3198</v>
      </c>
      <c r="O931" s="479">
        <v>209007.74170000001</v>
      </c>
      <c r="P931" s="479">
        <v>365763.54800000001</v>
      </c>
      <c r="Q931" s="479">
        <v>230240.31520000001</v>
      </c>
      <c r="R931" s="479">
        <v>402920.55160000001</v>
      </c>
      <c r="S931" s="479">
        <v>249976.49170000001</v>
      </c>
      <c r="T931" s="479">
        <v>437458.86040000001</v>
      </c>
    </row>
    <row r="932" spans="1:20">
      <c r="A932" s="478">
        <v>5</v>
      </c>
      <c r="B932" s="478" t="s">
        <v>1008</v>
      </c>
      <c r="C932" s="478"/>
      <c r="D932" s="478" t="s">
        <v>585</v>
      </c>
      <c r="E932" s="478" t="s">
        <v>777</v>
      </c>
      <c r="F932" s="478" t="s">
        <v>714</v>
      </c>
      <c r="G932" s="479">
        <v>80956.910199999998</v>
      </c>
      <c r="H932" s="479">
        <v>141674.59289999999</v>
      </c>
      <c r="I932" s="479">
        <v>110176.8223</v>
      </c>
      <c r="J932" s="479">
        <v>192809.43900000001</v>
      </c>
      <c r="K932" s="479">
        <v>139290.84390000001</v>
      </c>
      <c r="L932" s="479">
        <v>243758.9768</v>
      </c>
      <c r="M932" s="479">
        <v>183326.11720000001</v>
      </c>
      <c r="N932" s="479">
        <v>320820.70500000002</v>
      </c>
      <c r="O932" s="479">
        <v>226912.32639999999</v>
      </c>
      <c r="P932" s="479">
        <v>397096.57130000001</v>
      </c>
      <c r="Q932" s="479">
        <v>255470.83929999999</v>
      </c>
      <c r="R932" s="479">
        <v>447073.96860000002</v>
      </c>
      <c r="S932" s="479">
        <v>283630.18410000001</v>
      </c>
      <c r="T932" s="479">
        <v>496352.82209999999</v>
      </c>
    </row>
    <row r="933" spans="1:20">
      <c r="A933" s="478">
        <v>5</v>
      </c>
      <c r="B933" s="478" t="s">
        <v>1008</v>
      </c>
      <c r="C933" s="478"/>
      <c r="D933" s="478" t="s">
        <v>585</v>
      </c>
      <c r="E933" s="478" t="s">
        <v>777</v>
      </c>
      <c r="F933" s="478" t="s">
        <v>521</v>
      </c>
      <c r="G933" s="479">
        <v>90549.792499999996</v>
      </c>
      <c r="H933" s="479">
        <v>144879.67009999999</v>
      </c>
      <c r="I933" s="479">
        <v>126769.70940000001</v>
      </c>
      <c r="J933" s="479">
        <v>202831.53820000001</v>
      </c>
      <c r="K933" s="479">
        <v>162989.62650000001</v>
      </c>
      <c r="L933" s="479">
        <v>260783.4062</v>
      </c>
      <c r="M933" s="479">
        <v>217319.50200000001</v>
      </c>
      <c r="N933" s="479">
        <v>347711.2083</v>
      </c>
      <c r="O933" s="479">
        <v>271649.3775</v>
      </c>
      <c r="P933" s="479">
        <v>434639.01030000002</v>
      </c>
      <c r="Q933" s="479">
        <v>307869.29440000001</v>
      </c>
      <c r="R933" s="479">
        <v>492590.87839999999</v>
      </c>
      <c r="S933" s="479">
        <v>344089.21149999998</v>
      </c>
      <c r="T933" s="479">
        <v>550542.74639999995</v>
      </c>
    </row>
    <row r="934" spans="1:20">
      <c r="A934" s="478">
        <v>5</v>
      </c>
      <c r="B934" s="478" t="s">
        <v>1008</v>
      </c>
      <c r="C934" s="478"/>
      <c r="D934" s="478" t="s">
        <v>585</v>
      </c>
      <c r="E934" s="478" t="s">
        <v>818</v>
      </c>
      <c r="F934" s="478" t="s">
        <v>617</v>
      </c>
      <c r="G934" s="479">
        <v>97267.486099999995</v>
      </c>
      <c r="H934" s="479">
        <v>170218.10079999999</v>
      </c>
      <c r="I934" s="479">
        <v>126011.05740000001</v>
      </c>
      <c r="J934" s="479">
        <v>220519.3504</v>
      </c>
      <c r="K934" s="479">
        <v>150881.72279999999</v>
      </c>
      <c r="L934" s="479">
        <v>264043.01500000001</v>
      </c>
      <c r="M934" s="479">
        <v>180064.22560000001</v>
      </c>
      <c r="N934" s="479">
        <v>315112.3947</v>
      </c>
      <c r="O934" s="479">
        <v>212333.1507</v>
      </c>
      <c r="P934" s="479">
        <v>371583.01370000001</v>
      </c>
      <c r="Q934" s="479">
        <v>232852.2365</v>
      </c>
      <c r="R934" s="479">
        <v>407491.41399999999</v>
      </c>
      <c r="S934" s="479">
        <v>252189.27780000001</v>
      </c>
      <c r="T934" s="479">
        <v>441331.23609999998</v>
      </c>
    </row>
    <row r="935" spans="1:20">
      <c r="A935" s="478">
        <v>5</v>
      </c>
      <c r="B935" s="478" t="s">
        <v>1008</v>
      </c>
      <c r="C935" s="478"/>
      <c r="D935" s="478" t="s">
        <v>585</v>
      </c>
      <c r="E935" s="478" t="s">
        <v>818</v>
      </c>
      <c r="F935" s="478" t="s">
        <v>667</v>
      </c>
      <c r="G935" s="479">
        <v>82875.609200000006</v>
      </c>
      <c r="H935" s="479">
        <v>145032.3161</v>
      </c>
      <c r="I935" s="479">
        <v>108463.77830000001</v>
      </c>
      <c r="J935" s="479">
        <v>189811.61189999999</v>
      </c>
      <c r="K935" s="479">
        <v>131665.52660000001</v>
      </c>
      <c r="L935" s="479">
        <v>230414.67139999999</v>
      </c>
      <c r="M935" s="479">
        <v>161134.93119999999</v>
      </c>
      <c r="N935" s="479">
        <v>281986.12969999999</v>
      </c>
      <c r="O935" s="479">
        <v>191185.82329999999</v>
      </c>
      <c r="P935" s="479">
        <v>334575.19089999999</v>
      </c>
      <c r="Q935" s="479">
        <v>210670.08689999999</v>
      </c>
      <c r="R935" s="479">
        <v>368672.65210000001</v>
      </c>
      <c r="S935" s="479">
        <v>228804.68659999999</v>
      </c>
      <c r="T935" s="479">
        <v>400408.20150000002</v>
      </c>
    </row>
    <row r="936" spans="1:20">
      <c r="A936" s="478">
        <v>5</v>
      </c>
      <c r="B936" s="478" t="s">
        <v>1008</v>
      </c>
      <c r="C936" s="478"/>
      <c r="D936" s="478" t="s">
        <v>585</v>
      </c>
      <c r="E936" s="478" t="s">
        <v>818</v>
      </c>
      <c r="F936" s="478" t="s">
        <v>714</v>
      </c>
      <c r="G936" s="479">
        <v>73573.547600000005</v>
      </c>
      <c r="H936" s="479">
        <v>128753.70819999999</v>
      </c>
      <c r="I936" s="479">
        <v>100037.79300000001</v>
      </c>
      <c r="J936" s="479">
        <v>175066.13759999999</v>
      </c>
      <c r="K936" s="479">
        <v>126402.76609999999</v>
      </c>
      <c r="L936" s="479">
        <v>221204.8406</v>
      </c>
      <c r="M936" s="479">
        <v>166291.7015</v>
      </c>
      <c r="N936" s="479">
        <v>291010.47769999999</v>
      </c>
      <c r="O936" s="479">
        <v>205759.63949999999</v>
      </c>
      <c r="P936" s="479">
        <v>360079.36910000001</v>
      </c>
      <c r="Q936" s="479">
        <v>231603.82310000001</v>
      </c>
      <c r="R936" s="479">
        <v>405306.69050000003</v>
      </c>
      <c r="S936" s="479">
        <v>257073.7867</v>
      </c>
      <c r="T936" s="479">
        <v>449879.12689999997</v>
      </c>
    </row>
    <row r="937" spans="1:20">
      <c r="A937" s="478">
        <v>5</v>
      </c>
      <c r="B937" s="478" t="s">
        <v>1008</v>
      </c>
      <c r="C937" s="478"/>
      <c r="D937" s="478" t="s">
        <v>585</v>
      </c>
      <c r="E937" s="478" t="s">
        <v>818</v>
      </c>
      <c r="F937" s="478" t="s">
        <v>521</v>
      </c>
      <c r="G937" s="479">
        <v>82873.785699999993</v>
      </c>
      <c r="H937" s="479">
        <v>132598.05900000001</v>
      </c>
      <c r="I937" s="479">
        <v>116023.2999</v>
      </c>
      <c r="J937" s="479">
        <v>185637.28260000001</v>
      </c>
      <c r="K937" s="479">
        <v>149172.81409999999</v>
      </c>
      <c r="L937" s="479">
        <v>238676.5062</v>
      </c>
      <c r="M937" s="479">
        <v>198897.08549999999</v>
      </c>
      <c r="N937" s="479">
        <v>318235.34159999999</v>
      </c>
      <c r="O937" s="479">
        <v>248621.35690000001</v>
      </c>
      <c r="P937" s="479">
        <v>397794.17690000002</v>
      </c>
      <c r="Q937" s="479">
        <v>281770.87119999999</v>
      </c>
      <c r="R937" s="479">
        <v>450833.40059999999</v>
      </c>
      <c r="S937" s="479">
        <v>314920.38549999997</v>
      </c>
      <c r="T937" s="479">
        <v>503872.62410000002</v>
      </c>
    </row>
    <row r="938" spans="1:20">
      <c r="A938" s="478">
        <v>5</v>
      </c>
      <c r="B938" s="478" t="s">
        <v>1008</v>
      </c>
      <c r="C938" s="478"/>
      <c r="D938" s="478" t="s">
        <v>585</v>
      </c>
      <c r="E938" s="478" t="s">
        <v>855</v>
      </c>
      <c r="F938" s="478" t="s">
        <v>617</v>
      </c>
      <c r="G938" s="479">
        <v>92317.815400000007</v>
      </c>
      <c r="H938" s="479">
        <v>161556.17679999999</v>
      </c>
      <c r="I938" s="479">
        <v>119579.3575</v>
      </c>
      <c r="J938" s="479">
        <v>209263.87549999999</v>
      </c>
      <c r="K938" s="479">
        <v>143167.42879999999</v>
      </c>
      <c r="L938" s="479">
        <v>250543.00030000001</v>
      </c>
      <c r="M938" s="479">
        <v>170837.90299999999</v>
      </c>
      <c r="N938" s="479">
        <v>298966.33039999998</v>
      </c>
      <c r="O938" s="479">
        <v>201434.58240000001</v>
      </c>
      <c r="P938" s="479">
        <v>352510.51929999999</v>
      </c>
      <c r="Q938" s="479">
        <v>220890.45300000001</v>
      </c>
      <c r="R938" s="479">
        <v>386558.2928</v>
      </c>
      <c r="S938" s="479">
        <v>239218.019</v>
      </c>
      <c r="T938" s="479">
        <v>418631.53330000001</v>
      </c>
    </row>
    <row r="939" spans="1:20">
      <c r="A939" s="478">
        <v>5</v>
      </c>
      <c r="B939" s="478" t="s">
        <v>1008</v>
      </c>
      <c r="C939" s="478"/>
      <c r="D939" s="478" t="s">
        <v>585</v>
      </c>
      <c r="E939" s="478" t="s">
        <v>855</v>
      </c>
      <c r="F939" s="478" t="s">
        <v>667</v>
      </c>
      <c r="G939" s="479">
        <v>78748.330499999996</v>
      </c>
      <c r="H939" s="479">
        <v>137809.57860000001</v>
      </c>
      <c r="I939" s="479">
        <v>103034.7791</v>
      </c>
      <c r="J939" s="479">
        <v>180310.8634</v>
      </c>
      <c r="K939" s="479">
        <v>125049.29979999999</v>
      </c>
      <c r="L939" s="479">
        <v>218836.27470000001</v>
      </c>
      <c r="M939" s="479">
        <v>152990.28169999999</v>
      </c>
      <c r="N939" s="479">
        <v>267732.99300000002</v>
      </c>
      <c r="O939" s="479">
        <v>181495.67259999999</v>
      </c>
      <c r="P939" s="479">
        <v>317617.42719999998</v>
      </c>
      <c r="Q939" s="479">
        <v>199975.85370000001</v>
      </c>
      <c r="R939" s="479">
        <v>349957.7439</v>
      </c>
      <c r="S939" s="479">
        <v>217169.68900000001</v>
      </c>
      <c r="T939" s="479">
        <v>380046.9558</v>
      </c>
    </row>
    <row r="940" spans="1:20">
      <c r="A940" s="478">
        <v>5</v>
      </c>
      <c r="B940" s="478" t="s">
        <v>1008</v>
      </c>
      <c r="C940" s="478"/>
      <c r="D940" s="478" t="s">
        <v>585</v>
      </c>
      <c r="E940" s="478" t="s">
        <v>855</v>
      </c>
      <c r="F940" s="478" t="s">
        <v>714</v>
      </c>
      <c r="G940" s="479">
        <v>69972.214000000007</v>
      </c>
      <c r="H940" s="479">
        <v>122451.37450000001</v>
      </c>
      <c r="I940" s="479">
        <v>95165.364400000006</v>
      </c>
      <c r="J940" s="479">
        <v>166539.38759999999</v>
      </c>
      <c r="K940" s="479">
        <v>120264.9151</v>
      </c>
      <c r="L940" s="479">
        <v>210463.60140000001</v>
      </c>
      <c r="M940" s="479">
        <v>158236.2041</v>
      </c>
      <c r="N940" s="479">
        <v>276913.35710000002</v>
      </c>
      <c r="O940" s="479">
        <v>195810.55249999999</v>
      </c>
      <c r="P940" s="479">
        <v>342668.467</v>
      </c>
      <c r="Q940" s="479">
        <v>220419.07320000001</v>
      </c>
      <c r="R940" s="479">
        <v>385733.37809999997</v>
      </c>
      <c r="S940" s="479">
        <v>244674.75779999999</v>
      </c>
      <c r="T940" s="479">
        <v>428180.82620000001</v>
      </c>
    </row>
    <row r="941" spans="1:20">
      <c r="A941" s="478">
        <v>5</v>
      </c>
      <c r="B941" s="478" t="s">
        <v>1008</v>
      </c>
      <c r="C941" s="478"/>
      <c r="D941" s="478" t="s">
        <v>585</v>
      </c>
      <c r="E941" s="478" t="s">
        <v>855</v>
      </c>
      <c r="F941" s="478" t="s">
        <v>521</v>
      </c>
      <c r="G941" s="479">
        <v>78661.379700000005</v>
      </c>
      <c r="H941" s="479">
        <v>125858.2093</v>
      </c>
      <c r="I941" s="479">
        <v>110125.93150000001</v>
      </c>
      <c r="J941" s="479">
        <v>176201.49299999999</v>
      </c>
      <c r="K941" s="479">
        <v>141590.48329999999</v>
      </c>
      <c r="L941" s="479">
        <v>226544.77669999999</v>
      </c>
      <c r="M941" s="479">
        <v>188787.31109999999</v>
      </c>
      <c r="N941" s="479">
        <v>302059.7023</v>
      </c>
      <c r="O941" s="479">
        <v>235984.13889999999</v>
      </c>
      <c r="P941" s="479">
        <v>377574.62780000002</v>
      </c>
      <c r="Q941" s="479">
        <v>267448.69079999998</v>
      </c>
      <c r="R941" s="479">
        <v>427917.91159999999</v>
      </c>
      <c r="S941" s="479">
        <v>298913.2426</v>
      </c>
      <c r="T941" s="479">
        <v>478261.19520000002</v>
      </c>
    </row>
    <row r="942" spans="1:20">
      <c r="A942" s="478">
        <v>5</v>
      </c>
      <c r="B942" s="478" t="s">
        <v>1008</v>
      </c>
      <c r="C942" s="478"/>
      <c r="D942" s="478" t="s">
        <v>585</v>
      </c>
      <c r="E942" s="478" t="s">
        <v>752</v>
      </c>
      <c r="F942" s="478" t="s">
        <v>617</v>
      </c>
      <c r="G942" s="479">
        <v>96253.368100000007</v>
      </c>
      <c r="H942" s="479">
        <v>168443.39420000001</v>
      </c>
      <c r="I942" s="479">
        <v>124729.5053</v>
      </c>
      <c r="J942" s="479">
        <v>218276.63430000001</v>
      </c>
      <c r="K942" s="479">
        <v>149369.19330000001</v>
      </c>
      <c r="L942" s="479">
        <v>261396.0883</v>
      </c>
      <c r="M942" s="479">
        <v>178292.45800000001</v>
      </c>
      <c r="N942" s="479">
        <v>312011.8015</v>
      </c>
      <c r="O942" s="479">
        <v>210275.22899999999</v>
      </c>
      <c r="P942" s="479">
        <v>367981.6508</v>
      </c>
      <c r="Q942" s="479">
        <v>230612.14199999999</v>
      </c>
      <c r="R942" s="479">
        <v>403571.24849999999</v>
      </c>
      <c r="S942" s="479">
        <v>249790.01939999999</v>
      </c>
      <c r="T942" s="479">
        <v>437132.53399999999</v>
      </c>
    </row>
    <row r="943" spans="1:20">
      <c r="A943" s="478">
        <v>5</v>
      </c>
      <c r="B943" s="478" t="s">
        <v>1008</v>
      </c>
      <c r="C943" s="478"/>
      <c r="D943" s="478" t="s">
        <v>585</v>
      </c>
      <c r="E943" s="478" t="s">
        <v>752</v>
      </c>
      <c r="F943" s="478" t="s">
        <v>667</v>
      </c>
      <c r="G943" s="479">
        <v>81861.491200000004</v>
      </c>
      <c r="H943" s="479">
        <v>143257.60949999999</v>
      </c>
      <c r="I943" s="479">
        <v>107182.2262</v>
      </c>
      <c r="J943" s="479">
        <v>187568.8958</v>
      </c>
      <c r="K943" s="479">
        <v>130152.997</v>
      </c>
      <c r="L943" s="479">
        <v>227767.74479999999</v>
      </c>
      <c r="M943" s="479">
        <v>159363.1637</v>
      </c>
      <c r="N943" s="479">
        <v>278885.53639999998</v>
      </c>
      <c r="O943" s="479">
        <v>189127.90169999999</v>
      </c>
      <c r="P943" s="479">
        <v>330973.82799999998</v>
      </c>
      <c r="Q943" s="479">
        <v>208429.99239999999</v>
      </c>
      <c r="R943" s="479">
        <v>364752.48670000001</v>
      </c>
      <c r="S943" s="479">
        <v>226405.42819999999</v>
      </c>
      <c r="T943" s="479">
        <v>396209.49939999997</v>
      </c>
    </row>
    <row r="944" spans="1:20">
      <c r="A944" s="478">
        <v>5</v>
      </c>
      <c r="B944" s="478" t="s">
        <v>1008</v>
      </c>
      <c r="C944" s="478"/>
      <c r="D944" s="478" t="s">
        <v>585</v>
      </c>
      <c r="E944" s="478" t="s">
        <v>752</v>
      </c>
      <c r="F944" s="478" t="s">
        <v>714</v>
      </c>
      <c r="G944" s="479">
        <v>72568.764299999995</v>
      </c>
      <c r="H944" s="479">
        <v>126995.33749999999</v>
      </c>
      <c r="I944" s="479">
        <v>98631.096399999995</v>
      </c>
      <c r="J944" s="479">
        <v>172604.41870000001</v>
      </c>
      <c r="K944" s="479">
        <v>124594.15609999999</v>
      </c>
      <c r="L944" s="479">
        <v>218039.7733</v>
      </c>
      <c r="M944" s="479">
        <v>163880.22169999999</v>
      </c>
      <c r="N944" s="479">
        <v>286790.38789999997</v>
      </c>
      <c r="O944" s="479">
        <v>202745.28969999999</v>
      </c>
      <c r="P944" s="479">
        <v>354804.25699999998</v>
      </c>
      <c r="Q944" s="479">
        <v>228187.56</v>
      </c>
      <c r="R944" s="479">
        <v>399328.23009999999</v>
      </c>
      <c r="S944" s="479">
        <v>253255.61040000001</v>
      </c>
      <c r="T944" s="479">
        <v>443197.31819999998</v>
      </c>
    </row>
    <row r="945" spans="1:20">
      <c r="A945" s="478">
        <v>5</v>
      </c>
      <c r="B945" s="478" t="s">
        <v>1008</v>
      </c>
      <c r="C945" s="478"/>
      <c r="D945" s="478" t="s">
        <v>585</v>
      </c>
      <c r="E945" s="478" t="s">
        <v>752</v>
      </c>
      <c r="F945" s="478" t="s">
        <v>521</v>
      </c>
      <c r="G945" s="479">
        <v>82001.721399999995</v>
      </c>
      <c r="H945" s="479">
        <v>131202.7562</v>
      </c>
      <c r="I945" s="479">
        <v>114802.4099</v>
      </c>
      <c r="J945" s="479">
        <v>183683.85860000001</v>
      </c>
      <c r="K945" s="479">
        <v>147603.09839999999</v>
      </c>
      <c r="L945" s="479">
        <v>236164.96100000001</v>
      </c>
      <c r="M945" s="479">
        <v>196804.13130000001</v>
      </c>
      <c r="N945" s="479">
        <v>314886.61469999998</v>
      </c>
      <c r="O945" s="479">
        <v>246005.16399999999</v>
      </c>
      <c r="P945" s="479">
        <v>393608.2683</v>
      </c>
      <c r="Q945" s="479">
        <v>278805.85259999998</v>
      </c>
      <c r="R945" s="479">
        <v>446089.37070000003</v>
      </c>
      <c r="S945" s="479">
        <v>311606.54119999998</v>
      </c>
      <c r="T945" s="479">
        <v>498570.47320000001</v>
      </c>
    </row>
    <row r="946" spans="1:20">
      <c r="A946" s="478">
        <v>5</v>
      </c>
      <c r="B946" s="478" t="s">
        <v>1008</v>
      </c>
      <c r="C946" s="478"/>
      <c r="D946" s="478" t="s">
        <v>585</v>
      </c>
      <c r="E946" s="478" t="s">
        <v>913</v>
      </c>
      <c r="F946" s="478" t="s">
        <v>617</v>
      </c>
      <c r="G946" s="479">
        <v>94245.289300000004</v>
      </c>
      <c r="H946" s="479">
        <v>164929.25630000001</v>
      </c>
      <c r="I946" s="479">
        <v>122162.4163</v>
      </c>
      <c r="J946" s="479">
        <v>213784.2285</v>
      </c>
      <c r="K946" s="479">
        <v>146318.8658</v>
      </c>
      <c r="L946" s="479">
        <v>256058.01509999999</v>
      </c>
      <c r="M946" s="479">
        <v>174687.68239999999</v>
      </c>
      <c r="N946" s="479">
        <v>305703.44429999997</v>
      </c>
      <c r="O946" s="479">
        <v>206057.90049999999</v>
      </c>
      <c r="P946" s="479">
        <v>360601.326</v>
      </c>
      <c r="Q946" s="479">
        <v>226005.07670000001</v>
      </c>
      <c r="R946" s="479">
        <v>395508.88410000002</v>
      </c>
      <c r="S946" s="479">
        <v>244829.0177</v>
      </c>
      <c r="T946" s="479">
        <v>428450.78100000002</v>
      </c>
    </row>
    <row r="947" spans="1:20">
      <c r="A947" s="478">
        <v>5</v>
      </c>
      <c r="B947" s="478" t="s">
        <v>1008</v>
      </c>
      <c r="C947" s="478"/>
      <c r="D947" s="478" t="s">
        <v>585</v>
      </c>
      <c r="E947" s="478" t="s">
        <v>913</v>
      </c>
      <c r="F947" s="478" t="s">
        <v>667</v>
      </c>
      <c r="G947" s="479">
        <v>79990.477700000003</v>
      </c>
      <c r="H947" s="479">
        <v>139983.33600000001</v>
      </c>
      <c r="I947" s="479">
        <v>104782.2539</v>
      </c>
      <c r="J947" s="479">
        <v>183368.94440000001</v>
      </c>
      <c r="K947" s="479">
        <v>127285.6807</v>
      </c>
      <c r="L947" s="479">
        <v>222749.94130000001</v>
      </c>
      <c r="M947" s="479">
        <v>155938.66699999999</v>
      </c>
      <c r="N947" s="479">
        <v>272892.66710000002</v>
      </c>
      <c r="O947" s="479">
        <v>185111.9762</v>
      </c>
      <c r="P947" s="479">
        <v>323945.9583</v>
      </c>
      <c r="Q947" s="479">
        <v>204034.18549999999</v>
      </c>
      <c r="R947" s="479">
        <v>357059.82459999999</v>
      </c>
      <c r="S947" s="479">
        <v>221667.13680000001</v>
      </c>
      <c r="T947" s="479">
        <v>387917.48930000002</v>
      </c>
    </row>
    <row r="948" spans="1:20">
      <c r="A948" s="478">
        <v>5</v>
      </c>
      <c r="B948" s="478" t="s">
        <v>1008</v>
      </c>
      <c r="C948" s="478"/>
      <c r="D948" s="478" t="s">
        <v>585</v>
      </c>
      <c r="E948" s="478" t="s">
        <v>913</v>
      </c>
      <c r="F948" s="478" t="s">
        <v>714</v>
      </c>
      <c r="G948" s="479">
        <v>70796.298899999994</v>
      </c>
      <c r="H948" s="479">
        <v>123893.52310000001</v>
      </c>
      <c r="I948" s="479">
        <v>96177.884600000005</v>
      </c>
      <c r="J948" s="479">
        <v>168311.29790000001</v>
      </c>
      <c r="K948" s="479">
        <v>121461.1433</v>
      </c>
      <c r="L948" s="479">
        <v>212557.00090000001</v>
      </c>
      <c r="M948" s="479">
        <v>159724.25520000001</v>
      </c>
      <c r="N948" s="479">
        <v>279517.44660000002</v>
      </c>
      <c r="O948" s="479">
        <v>197570.37899999999</v>
      </c>
      <c r="P948" s="479">
        <v>345748.16340000002</v>
      </c>
      <c r="Q948" s="479">
        <v>222337.8083</v>
      </c>
      <c r="R948" s="479">
        <v>389091.16450000001</v>
      </c>
      <c r="S948" s="479">
        <v>246734.5816</v>
      </c>
      <c r="T948" s="479">
        <v>431785.51770000003</v>
      </c>
    </row>
    <row r="949" spans="1:20">
      <c r="A949" s="478">
        <v>5</v>
      </c>
      <c r="B949" s="478" t="s">
        <v>1008</v>
      </c>
      <c r="C949" s="478"/>
      <c r="D949" s="478" t="s">
        <v>585</v>
      </c>
      <c r="E949" s="478" t="s">
        <v>913</v>
      </c>
      <c r="F949" s="478" t="s">
        <v>521</v>
      </c>
      <c r="G949" s="479">
        <v>80282.248800000001</v>
      </c>
      <c r="H949" s="479">
        <v>128451.6</v>
      </c>
      <c r="I949" s="479">
        <v>112395.14840000001</v>
      </c>
      <c r="J949" s="479">
        <v>179832.24</v>
      </c>
      <c r="K949" s="479">
        <v>144508.04790000001</v>
      </c>
      <c r="L949" s="479">
        <v>231212.88010000001</v>
      </c>
      <c r="M949" s="479">
        <v>192677.39720000001</v>
      </c>
      <c r="N949" s="479">
        <v>308283.84000000003</v>
      </c>
      <c r="O949" s="479">
        <v>240846.7464</v>
      </c>
      <c r="P949" s="479">
        <v>385354.8</v>
      </c>
      <c r="Q949" s="479">
        <v>272959.6459</v>
      </c>
      <c r="R949" s="479">
        <v>436735.44</v>
      </c>
      <c r="S949" s="479">
        <v>305072.5454</v>
      </c>
      <c r="T949" s="479">
        <v>488116.08</v>
      </c>
    </row>
    <row r="950" spans="1:20">
      <c r="A950" s="478">
        <v>5</v>
      </c>
      <c r="B950" s="478" t="s">
        <v>1008</v>
      </c>
      <c r="C950" s="478"/>
      <c r="D950" s="478" t="s">
        <v>585</v>
      </c>
      <c r="E950" s="478" t="s">
        <v>931</v>
      </c>
      <c r="F950" s="478" t="s">
        <v>617</v>
      </c>
      <c r="G950" s="479">
        <v>94792.649300000005</v>
      </c>
      <c r="H950" s="479">
        <v>165887.13620000001</v>
      </c>
      <c r="I950" s="479">
        <v>122795.2055</v>
      </c>
      <c r="J950" s="479">
        <v>214891.6096</v>
      </c>
      <c r="K950" s="479">
        <v>147024.5736</v>
      </c>
      <c r="L950" s="479">
        <v>257293.00380000001</v>
      </c>
      <c r="M950" s="479">
        <v>175451.06159999999</v>
      </c>
      <c r="N950" s="479">
        <v>307039.3579</v>
      </c>
      <c r="O950" s="479">
        <v>206883.86350000001</v>
      </c>
      <c r="P950" s="479">
        <v>362046.7611</v>
      </c>
      <c r="Q950" s="479">
        <v>226871.34150000001</v>
      </c>
      <c r="R950" s="479">
        <v>397024.84749999997</v>
      </c>
      <c r="S950" s="479">
        <v>245703.64480000001</v>
      </c>
      <c r="T950" s="479">
        <v>429981.37839999999</v>
      </c>
    </row>
    <row r="951" spans="1:20">
      <c r="A951" s="478">
        <v>5</v>
      </c>
      <c r="B951" s="478" t="s">
        <v>1008</v>
      </c>
      <c r="C951" s="478"/>
      <c r="D951" s="478" t="s">
        <v>585</v>
      </c>
      <c r="E951" s="478" t="s">
        <v>931</v>
      </c>
      <c r="F951" s="478" t="s">
        <v>667</v>
      </c>
      <c r="G951" s="479">
        <v>80811.968399999998</v>
      </c>
      <c r="H951" s="479">
        <v>141420.94459999999</v>
      </c>
      <c r="I951" s="479">
        <v>105749.27680000001</v>
      </c>
      <c r="J951" s="479">
        <v>185061.23439999999</v>
      </c>
      <c r="K951" s="479">
        <v>128357.41099999999</v>
      </c>
      <c r="L951" s="479">
        <v>224625.46909999999</v>
      </c>
      <c r="M951" s="479">
        <v>157062.60389999999</v>
      </c>
      <c r="N951" s="479">
        <v>274859.55670000002</v>
      </c>
      <c r="O951" s="479">
        <v>186340.74489999999</v>
      </c>
      <c r="P951" s="479">
        <v>326096.30369999999</v>
      </c>
      <c r="Q951" s="479">
        <v>205322.967</v>
      </c>
      <c r="R951" s="479">
        <v>359315.19219999999</v>
      </c>
      <c r="S951" s="479">
        <v>222987.18419999999</v>
      </c>
      <c r="T951" s="479">
        <v>390227.5724</v>
      </c>
    </row>
    <row r="952" spans="1:20">
      <c r="A952" s="478">
        <v>5</v>
      </c>
      <c r="B952" s="478" t="s">
        <v>1008</v>
      </c>
      <c r="C952" s="478"/>
      <c r="D952" s="478" t="s">
        <v>585</v>
      </c>
      <c r="E952" s="478" t="s">
        <v>931</v>
      </c>
      <c r="F952" s="478" t="s">
        <v>714</v>
      </c>
      <c r="G952" s="479">
        <v>71772.879300000001</v>
      </c>
      <c r="H952" s="479">
        <v>125602.53879999999</v>
      </c>
      <c r="I952" s="479">
        <v>97601.576499999996</v>
      </c>
      <c r="J952" s="479">
        <v>170802.75889999999</v>
      </c>
      <c r="K952" s="479">
        <v>123333.83779999999</v>
      </c>
      <c r="L952" s="479">
        <v>215834.2162</v>
      </c>
      <c r="M952" s="479">
        <v>162263.9492</v>
      </c>
      <c r="N952" s="479">
        <v>283961.91110000003</v>
      </c>
      <c r="O952" s="479">
        <v>200785.09160000001</v>
      </c>
      <c r="P952" s="479">
        <v>351373.91019999998</v>
      </c>
      <c r="Q952" s="479">
        <v>226011.4431</v>
      </c>
      <c r="R952" s="479">
        <v>395520.02539999998</v>
      </c>
      <c r="S952" s="479">
        <v>250874.2666</v>
      </c>
      <c r="T952" s="479">
        <v>439029.96659999999</v>
      </c>
    </row>
    <row r="953" spans="1:20">
      <c r="A953" s="478">
        <v>5</v>
      </c>
      <c r="B953" s="478" t="s">
        <v>1008</v>
      </c>
      <c r="C953" s="478"/>
      <c r="D953" s="478" t="s">
        <v>585</v>
      </c>
      <c r="E953" s="478" t="s">
        <v>931</v>
      </c>
      <c r="F953" s="478" t="s">
        <v>521</v>
      </c>
      <c r="G953" s="479">
        <v>80767.581300000005</v>
      </c>
      <c r="H953" s="479">
        <v>129228.1321</v>
      </c>
      <c r="I953" s="479">
        <v>113074.61380000001</v>
      </c>
      <c r="J953" s="479">
        <v>180919.3849</v>
      </c>
      <c r="K953" s="479">
        <v>145381.6465</v>
      </c>
      <c r="L953" s="479">
        <v>232610.63769999999</v>
      </c>
      <c r="M953" s="479">
        <v>193842.19519999999</v>
      </c>
      <c r="N953" s="479">
        <v>310147.51699999999</v>
      </c>
      <c r="O953" s="479">
        <v>242302.74400000001</v>
      </c>
      <c r="P953" s="479">
        <v>387684.39610000001</v>
      </c>
      <c r="Q953" s="479">
        <v>274609.77659999998</v>
      </c>
      <c r="R953" s="479">
        <v>439375.64899999998</v>
      </c>
      <c r="S953" s="479">
        <v>306916.80910000001</v>
      </c>
      <c r="T953" s="479">
        <v>491066.9019</v>
      </c>
    </row>
    <row r="954" spans="1:20">
      <c r="A954" s="478">
        <v>5</v>
      </c>
      <c r="B954" s="478" t="s">
        <v>1008</v>
      </c>
      <c r="C954" s="478"/>
      <c r="D954" s="478" t="s">
        <v>585</v>
      </c>
      <c r="E954" s="478" t="s">
        <v>945</v>
      </c>
      <c r="F954" s="478" t="s">
        <v>617</v>
      </c>
      <c r="G954" s="479">
        <v>92277.512799999997</v>
      </c>
      <c r="H954" s="479">
        <v>161485.6476</v>
      </c>
      <c r="I954" s="479">
        <v>119587.34239999999</v>
      </c>
      <c r="J954" s="479">
        <v>209277.84909999999</v>
      </c>
      <c r="K954" s="479">
        <v>143217.98360000001</v>
      </c>
      <c r="L954" s="479">
        <v>250631.4712</v>
      </c>
      <c r="M954" s="479">
        <v>170960.40489999999</v>
      </c>
      <c r="N954" s="479">
        <v>299180.70870000002</v>
      </c>
      <c r="O954" s="479">
        <v>201637.5773</v>
      </c>
      <c r="P954" s="479">
        <v>352865.76020000002</v>
      </c>
      <c r="Q954" s="479">
        <v>221144.23209999999</v>
      </c>
      <c r="R954" s="479">
        <v>387002.40629999997</v>
      </c>
      <c r="S954" s="479">
        <v>239543.01749999999</v>
      </c>
      <c r="T954" s="479">
        <v>419200.2807</v>
      </c>
    </row>
    <row r="955" spans="1:20">
      <c r="A955" s="478">
        <v>5</v>
      </c>
      <c r="B955" s="478" t="s">
        <v>1008</v>
      </c>
      <c r="C955" s="478"/>
      <c r="D955" s="478" t="s">
        <v>585</v>
      </c>
      <c r="E955" s="478" t="s">
        <v>945</v>
      </c>
      <c r="F955" s="478" t="s">
        <v>667</v>
      </c>
      <c r="G955" s="479">
        <v>78433.897299999997</v>
      </c>
      <c r="H955" s="479">
        <v>137259.3204</v>
      </c>
      <c r="I955" s="479">
        <v>102708.5304</v>
      </c>
      <c r="J955" s="479">
        <v>179739.92819999999</v>
      </c>
      <c r="K955" s="479">
        <v>124733.8322</v>
      </c>
      <c r="L955" s="479">
        <v>218284.20619999999</v>
      </c>
      <c r="M955" s="479">
        <v>152752.22589999999</v>
      </c>
      <c r="N955" s="479">
        <v>267316.39549999998</v>
      </c>
      <c r="O955" s="479">
        <v>181295.86170000001</v>
      </c>
      <c r="P955" s="479">
        <v>317267.75780000002</v>
      </c>
      <c r="Q955" s="479">
        <v>199807.11610000001</v>
      </c>
      <c r="R955" s="479">
        <v>349662.45319999999</v>
      </c>
      <c r="S955" s="479">
        <v>217049.2671</v>
      </c>
      <c r="T955" s="479">
        <v>379836.21750000003</v>
      </c>
    </row>
    <row r="956" spans="1:20">
      <c r="A956" s="478">
        <v>5</v>
      </c>
      <c r="B956" s="478" t="s">
        <v>1008</v>
      </c>
      <c r="C956" s="478"/>
      <c r="D956" s="478" t="s">
        <v>585</v>
      </c>
      <c r="E956" s="478" t="s">
        <v>945</v>
      </c>
      <c r="F956" s="478" t="s">
        <v>714</v>
      </c>
      <c r="G956" s="479">
        <v>69498.023700000005</v>
      </c>
      <c r="H956" s="479">
        <v>121621.5416</v>
      </c>
      <c r="I956" s="479">
        <v>94445.018500000006</v>
      </c>
      <c r="J956" s="479">
        <v>165278.78229999999</v>
      </c>
      <c r="K956" s="479">
        <v>119296.52280000001</v>
      </c>
      <c r="L956" s="479">
        <v>208768.9149</v>
      </c>
      <c r="M956" s="479">
        <v>156902.2464</v>
      </c>
      <c r="N956" s="479">
        <v>274578.93119999999</v>
      </c>
      <c r="O956" s="479">
        <v>194103.0105</v>
      </c>
      <c r="P956" s="479">
        <v>339680.2684</v>
      </c>
      <c r="Q956" s="479">
        <v>218453.5649</v>
      </c>
      <c r="R956" s="479">
        <v>382293.73859999998</v>
      </c>
      <c r="S956" s="479">
        <v>242444.15530000001</v>
      </c>
      <c r="T956" s="479">
        <v>424277.27179999999</v>
      </c>
    </row>
    <row r="957" spans="1:20">
      <c r="A957" s="478">
        <v>5</v>
      </c>
      <c r="B957" s="478" t="s">
        <v>1008</v>
      </c>
      <c r="C957" s="478"/>
      <c r="D957" s="478" t="s">
        <v>585</v>
      </c>
      <c r="E957" s="478" t="s">
        <v>945</v>
      </c>
      <c r="F957" s="478" t="s">
        <v>521</v>
      </c>
      <c r="G957" s="479">
        <v>78612.077999999994</v>
      </c>
      <c r="H957" s="479">
        <v>125779.3266</v>
      </c>
      <c r="I957" s="479">
        <v>110056.9091</v>
      </c>
      <c r="J957" s="479">
        <v>176091.05720000001</v>
      </c>
      <c r="K957" s="479">
        <v>141501.7403</v>
      </c>
      <c r="L957" s="479">
        <v>226402.7879</v>
      </c>
      <c r="M957" s="479">
        <v>188668.98699999999</v>
      </c>
      <c r="N957" s="479">
        <v>301870.38380000001</v>
      </c>
      <c r="O957" s="479">
        <v>235836.23379999999</v>
      </c>
      <c r="P957" s="479">
        <v>377337.97970000003</v>
      </c>
      <c r="Q957" s="479">
        <v>267281.065</v>
      </c>
      <c r="R957" s="479">
        <v>427649.71039999998</v>
      </c>
      <c r="S957" s="479">
        <v>298725.89620000002</v>
      </c>
      <c r="T957" s="479">
        <v>477961.44099999999</v>
      </c>
    </row>
    <row r="958" spans="1:20">
      <c r="A958" s="478">
        <v>5</v>
      </c>
      <c r="B958" s="478" t="s">
        <v>1008</v>
      </c>
      <c r="C958" s="478"/>
      <c r="D958" s="478" t="s">
        <v>585</v>
      </c>
      <c r="E958" s="478" t="s">
        <v>957</v>
      </c>
      <c r="F958" s="478" t="s">
        <v>617</v>
      </c>
      <c r="G958" s="479">
        <v>94285.591700000004</v>
      </c>
      <c r="H958" s="479">
        <v>164999.7856</v>
      </c>
      <c r="I958" s="479">
        <v>122154.4313</v>
      </c>
      <c r="J958" s="479">
        <v>213770.2549</v>
      </c>
      <c r="K958" s="479">
        <v>146268.31099999999</v>
      </c>
      <c r="L958" s="479">
        <v>255969.54430000001</v>
      </c>
      <c r="M958" s="479">
        <v>174565.18049999999</v>
      </c>
      <c r="N958" s="479">
        <v>305489.06589999999</v>
      </c>
      <c r="O958" s="479">
        <v>205854.90580000001</v>
      </c>
      <c r="P958" s="479">
        <v>360246.08500000002</v>
      </c>
      <c r="Q958" s="479">
        <v>225751.29749999999</v>
      </c>
      <c r="R958" s="479">
        <v>395064.77059999999</v>
      </c>
      <c r="S958" s="479">
        <v>244504.01920000001</v>
      </c>
      <c r="T958" s="479">
        <v>427882.03360000002</v>
      </c>
    </row>
    <row r="959" spans="1:20">
      <c r="A959" s="478">
        <v>5</v>
      </c>
      <c r="B959" s="478" t="s">
        <v>1008</v>
      </c>
      <c r="C959" s="478"/>
      <c r="D959" s="478" t="s">
        <v>585</v>
      </c>
      <c r="E959" s="478" t="s">
        <v>957</v>
      </c>
      <c r="F959" s="478" t="s">
        <v>667</v>
      </c>
      <c r="G959" s="479">
        <v>80304.910900000003</v>
      </c>
      <c r="H959" s="479">
        <v>140533.59400000001</v>
      </c>
      <c r="I959" s="479">
        <v>105108.50260000001</v>
      </c>
      <c r="J959" s="479">
        <v>183939.87959999999</v>
      </c>
      <c r="K959" s="479">
        <v>127601.14840000001</v>
      </c>
      <c r="L959" s="479">
        <v>223302.0097</v>
      </c>
      <c r="M959" s="479">
        <v>156176.72270000001</v>
      </c>
      <c r="N959" s="479">
        <v>273309.2647</v>
      </c>
      <c r="O959" s="479">
        <v>185311.78719999999</v>
      </c>
      <c r="P959" s="479">
        <v>324295.6275</v>
      </c>
      <c r="Q959" s="479">
        <v>204202.92310000001</v>
      </c>
      <c r="R959" s="479">
        <v>357355.1153</v>
      </c>
      <c r="S959" s="479">
        <v>221787.55859999999</v>
      </c>
      <c r="T959" s="479">
        <v>388128.22759999998</v>
      </c>
    </row>
    <row r="960" spans="1:20">
      <c r="A960" s="478">
        <v>5</v>
      </c>
      <c r="B960" s="478" t="s">
        <v>1008</v>
      </c>
      <c r="C960" s="478"/>
      <c r="D960" s="478" t="s">
        <v>585</v>
      </c>
      <c r="E960" s="478" t="s">
        <v>957</v>
      </c>
      <c r="F960" s="478" t="s">
        <v>714</v>
      </c>
      <c r="G960" s="479">
        <v>71270.489100000006</v>
      </c>
      <c r="H960" s="479">
        <v>124723.3561</v>
      </c>
      <c r="I960" s="479">
        <v>96898.2304</v>
      </c>
      <c r="J960" s="479">
        <v>169571.9031</v>
      </c>
      <c r="K960" s="479">
        <v>122429.53569999999</v>
      </c>
      <c r="L960" s="479">
        <v>214251.68729999999</v>
      </c>
      <c r="M960" s="479">
        <v>161058.21290000001</v>
      </c>
      <c r="N960" s="479">
        <v>281851.8725</v>
      </c>
      <c r="O960" s="479">
        <v>199277.92120000001</v>
      </c>
      <c r="P960" s="479">
        <v>348736.36200000002</v>
      </c>
      <c r="Q960" s="479">
        <v>224303.31659999999</v>
      </c>
      <c r="R960" s="479">
        <v>392530.80410000001</v>
      </c>
      <c r="S960" s="479">
        <v>248965.18410000001</v>
      </c>
      <c r="T960" s="479">
        <v>435689.0722</v>
      </c>
    </row>
    <row r="961" spans="1:20">
      <c r="A961" s="478">
        <v>5</v>
      </c>
      <c r="B961" s="478" t="s">
        <v>1008</v>
      </c>
      <c r="C961" s="478"/>
      <c r="D961" s="478" t="s">
        <v>585</v>
      </c>
      <c r="E961" s="478" t="s">
        <v>957</v>
      </c>
      <c r="F961" s="478" t="s">
        <v>521</v>
      </c>
      <c r="G961" s="479">
        <v>80331.550499999998</v>
      </c>
      <c r="H961" s="479">
        <v>128530.48269999999</v>
      </c>
      <c r="I961" s="479">
        <v>112464.1707</v>
      </c>
      <c r="J961" s="479">
        <v>179942.6758</v>
      </c>
      <c r="K961" s="479">
        <v>144596.79089999999</v>
      </c>
      <c r="L961" s="479">
        <v>231354.8688</v>
      </c>
      <c r="M961" s="479">
        <v>192795.7211</v>
      </c>
      <c r="N961" s="479">
        <v>308473.15850000002</v>
      </c>
      <c r="O961" s="479">
        <v>240994.65150000001</v>
      </c>
      <c r="P961" s="479">
        <v>385591.44809999998</v>
      </c>
      <c r="Q961" s="479">
        <v>273127.27169999998</v>
      </c>
      <c r="R961" s="479">
        <v>437003.64110000001</v>
      </c>
      <c r="S961" s="479">
        <v>305259.89189999999</v>
      </c>
      <c r="T961" s="479">
        <v>488415.83429999999</v>
      </c>
    </row>
    <row r="962" spans="1:20">
      <c r="A962" s="478">
        <v>5</v>
      </c>
      <c r="B962" s="478" t="s">
        <v>1008</v>
      </c>
      <c r="C962" s="478"/>
      <c r="D962" s="478" t="s">
        <v>585</v>
      </c>
      <c r="E962" s="478" t="s">
        <v>969</v>
      </c>
      <c r="F962" s="478" t="s">
        <v>617</v>
      </c>
      <c r="G962" s="479">
        <v>90269.430999999997</v>
      </c>
      <c r="H962" s="479">
        <v>157971.5043</v>
      </c>
      <c r="I962" s="479">
        <v>117020.24950000001</v>
      </c>
      <c r="J962" s="479">
        <v>204785.43669999999</v>
      </c>
      <c r="K962" s="479">
        <v>140167.65160000001</v>
      </c>
      <c r="L962" s="479">
        <v>245293.39019999999</v>
      </c>
      <c r="M962" s="479">
        <v>167355.62409999999</v>
      </c>
      <c r="N962" s="479">
        <v>292872.34220000001</v>
      </c>
      <c r="O962" s="479">
        <v>197420.2427</v>
      </c>
      <c r="P962" s="479">
        <v>345485.42460000003</v>
      </c>
      <c r="Q962" s="479">
        <v>216537.16020000001</v>
      </c>
      <c r="R962" s="479">
        <v>378940.03039999999</v>
      </c>
      <c r="S962" s="479">
        <v>234582.00870000001</v>
      </c>
      <c r="T962" s="479">
        <v>410518.51520000002</v>
      </c>
    </row>
    <row r="963" spans="1:20">
      <c r="A963" s="478">
        <v>5</v>
      </c>
      <c r="B963" s="478" t="s">
        <v>1008</v>
      </c>
      <c r="C963" s="478"/>
      <c r="D963" s="478" t="s">
        <v>585</v>
      </c>
      <c r="E963" s="478" t="s">
        <v>969</v>
      </c>
      <c r="F963" s="478" t="s">
        <v>667</v>
      </c>
      <c r="G963" s="479">
        <v>76562.880900000004</v>
      </c>
      <c r="H963" s="479">
        <v>133985.0416</v>
      </c>
      <c r="I963" s="479">
        <v>100308.55439999999</v>
      </c>
      <c r="J963" s="479">
        <v>175539.97020000001</v>
      </c>
      <c r="K963" s="479">
        <v>121866.5114</v>
      </c>
      <c r="L963" s="479">
        <v>213266.39490000001</v>
      </c>
      <c r="M963" s="479">
        <v>149327.72399999999</v>
      </c>
      <c r="N963" s="479">
        <v>261323.51689999999</v>
      </c>
      <c r="O963" s="479">
        <v>177279.92989999999</v>
      </c>
      <c r="P963" s="479">
        <v>310239.8774</v>
      </c>
      <c r="Q963" s="479">
        <v>195411.30249999999</v>
      </c>
      <c r="R963" s="479">
        <v>341969.7794</v>
      </c>
      <c r="S963" s="479">
        <v>212310.96849999999</v>
      </c>
      <c r="T963" s="479">
        <v>371544.1949</v>
      </c>
    </row>
    <row r="964" spans="1:20">
      <c r="A964" s="478">
        <v>5</v>
      </c>
      <c r="B964" s="478" t="s">
        <v>1008</v>
      </c>
      <c r="C964" s="478"/>
      <c r="D964" s="478" t="s">
        <v>585</v>
      </c>
      <c r="E964" s="478" t="s">
        <v>969</v>
      </c>
      <c r="F964" s="478" t="s">
        <v>714</v>
      </c>
      <c r="G964" s="479">
        <v>67725.555300000007</v>
      </c>
      <c r="H964" s="479">
        <v>118519.7219</v>
      </c>
      <c r="I964" s="479">
        <v>91991.802500000005</v>
      </c>
      <c r="J964" s="479">
        <v>160985.65429999999</v>
      </c>
      <c r="K964" s="479">
        <v>116163.5045</v>
      </c>
      <c r="L964" s="479">
        <v>203286.133</v>
      </c>
      <c r="M964" s="479">
        <v>152746.2727</v>
      </c>
      <c r="N964" s="479">
        <v>267305.97730000003</v>
      </c>
      <c r="O964" s="479">
        <v>188928.09099999999</v>
      </c>
      <c r="P964" s="479">
        <v>330624.15909999999</v>
      </c>
      <c r="Q964" s="479">
        <v>212603.80300000001</v>
      </c>
      <c r="R964" s="479">
        <v>372056.65529999998</v>
      </c>
      <c r="S964" s="479">
        <v>235923.1151</v>
      </c>
      <c r="T964" s="479">
        <v>412865.45140000002</v>
      </c>
    </row>
    <row r="965" spans="1:20">
      <c r="A965" s="478">
        <v>5</v>
      </c>
      <c r="B965" s="478" t="s">
        <v>1008</v>
      </c>
      <c r="C965" s="478"/>
      <c r="D965" s="478" t="s">
        <v>585</v>
      </c>
      <c r="E965" s="478" t="s">
        <v>969</v>
      </c>
      <c r="F965" s="478" t="s">
        <v>521</v>
      </c>
      <c r="G965" s="479">
        <v>76892.602799999993</v>
      </c>
      <c r="H965" s="479">
        <v>123028.1663</v>
      </c>
      <c r="I965" s="479">
        <v>107649.6439</v>
      </c>
      <c r="J965" s="479">
        <v>172239.43290000001</v>
      </c>
      <c r="K965" s="479">
        <v>138406.6851</v>
      </c>
      <c r="L965" s="479">
        <v>221450.69940000001</v>
      </c>
      <c r="M965" s="479">
        <v>184542.24669999999</v>
      </c>
      <c r="N965" s="479">
        <v>295267.5992</v>
      </c>
      <c r="O965" s="479">
        <v>230677.80850000001</v>
      </c>
      <c r="P965" s="479">
        <v>369084.49890000001</v>
      </c>
      <c r="Q965" s="479">
        <v>261434.84950000001</v>
      </c>
      <c r="R965" s="479">
        <v>418295.76549999998</v>
      </c>
      <c r="S965" s="479">
        <v>292191.89069999999</v>
      </c>
      <c r="T965" s="479">
        <v>467507.03200000001</v>
      </c>
    </row>
    <row r="966" spans="1:20">
      <c r="A966" s="478">
        <v>5</v>
      </c>
      <c r="B966" s="478" t="s">
        <v>1008</v>
      </c>
      <c r="C966" s="478"/>
      <c r="D966" s="478" t="s">
        <v>586</v>
      </c>
      <c r="E966" s="478" t="s">
        <v>640</v>
      </c>
      <c r="F966" s="478" t="s">
        <v>617</v>
      </c>
      <c r="G966" s="479">
        <v>98281.601200000005</v>
      </c>
      <c r="H966" s="479">
        <v>171992.8021</v>
      </c>
      <c r="I966" s="479">
        <v>127292.6056</v>
      </c>
      <c r="J966" s="479">
        <v>222762.05989999999</v>
      </c>
      <c r="K966" s="479">
        <v>152394.24789999999</v>
      </c>
      <c r="L966" s="479">
        <v>266689.9338</v>
      </c>
      <c r="M966" s="479">
        <v>181835.98790000001</v>
      </c>
      <c r="N966" s="479">
        <v>318212.97879999998</v>
      </c>
      <c r="O966" s="479">
        <v>214391.06630000001</v>
      </c>
      <c r="P966" s="479">
        <v>375184.36599999998</v>
      </c>
      <c r="Q966" s="479">
        <v>235092.32440000001</v>
      </c>
      <c r="R966" s="479">
        <v>411411.56770000001</v>
      </c>
      <c r="S966" s="479">
        <v>254588.52900000001</v>
      </c>
      <c r="T966" s="479">
        <v>445529.92570000002</v>
      </c>
    </row>
    <row r="967" spans="1:20">
      <c r="A967" s="478">
        <v>5</v>
      </c>
      <c r="B967" s="478" t="s">
        <v>1008</v>
      </c>
      <c r="C967" s="478"/>
      <c r="D967" s="478" t="s">
        <v>586</v>
      </c>
      <c r="E967" s="478" t="s">
        <v>640</v>
      </c>
      <c r="F967" s="478" t="s">
        <v>667</v>
      </c>
      <c r="G967" s="479">
        <v>83889.724199999997</v>
      </c>
      <c r="H967" s="479">
        <v>146807.01740000001</v>
      </c>
      <c r="I967" s="479">
        <v>109745.3265</v>
      </c>
      <c r="J967" s="479">
        <v>192054.32139999999</v>
      </c>
      <c r="K967" s="479">
        <v>133178.05160000001</v>
      </c>
      <c r="L967" s="479">
        <v>233061.59030000001</v>
      </c>
      <c r="M967" s="479">
        <v>162906.69349999999</v>
      </c>
      <c r="N967" s="479">
        <v>285086.71370000002</v>
      </c>
      <c r="O967" s="479">
        <v>193243.7389</v>
      </c>
      <c r="P967" s="479">
        <v>338176.54300000001</v>
      </c>
      <c r="Q967" s="479">
        <v>212910.17480000001</v>
      </c>
      <c r="R967" s="479">
        <v>372592.80589999998</v>
      </c>
      <c r="S967" s="479">
        <v>231203.93780000001</v>
      </c>
      <c r="T967" s="479">
        <v>404606.89110000001</v>
      </c>
    </row>
    <row r="968" spans="1:20">
      <c r="A968" s="478">
        <v>5</v>
      </c>
      <c r="B968" s="478" t="s">
        <v>1008</v>
      </c>
      <c r="C968" s="478"/>
      <c r="D968" s="478" t="s">
        <v>586</v>
      </c>
      <c r="E968" s="478" t="s">
        <v>640</v>
      </c>
      <c r="F968" s="478" t="s">
        <v>714</v>
      </c>
      <c r="G968" s="479">
        <v>74578.327900000004</v>
      </c>
      <c r="H968" s="479">
        <v>130512.07369999999</v>
      </c>
      <c r="I968" s="479">
        <v>101444.4853</v>
      </c>
      <c r="J968" s="479">
        <v>177527.84940000001</v>
      </c>
      <c r="K968" s="479">
        <v>128211.37059999999</v>
      </c>
      <c r="L968" s="479">
        <v>224369.89850000001</v>
      </c>
      <c r="M968" s="479">
        <v>168703.17420000001</v>
      </c>
      <c r="N968" s="479">
        <v>295230.55479999998</v>
      </c>
      <c r="O968" s="479">
        <v>208773.9803</v>
      </c>
      <c r="P968" s="479">
        <v>365354.46549999999</v>
      </c>
      <c r="Q968" s="479">
        <v>235020.07610000001</v>
      </c>
      <c r="R968" s="479">
        <v>411285.13309999998</v>
      </c>
      <c r="S968" s="479">
        <v>260891.95180000001</v>
      </c>
      <c r="T968" s="479">
        <v>456560.91570000001</v>
      </c>
    </row>
    <row r="969" spans="1:20">
      <c r="A969" s="478">
        <v>5</v>
      </c>
      <c r="B969" s="478" t="s">
        <v>1008</v>
      </c>
      <c r="C969" s="478"/>
      <c r="D969" s="478" t="s">
        <v>586</v>
      </c>
      <c r="E969" s="478" t="s">
        <v>640</v>
      </c>
      <c r="F969" s="478" t="s">
        <v>521</v>
      </c>
      <c r="G969" s="479">
        <v>83745.847299999994</v>
      </c>
      <c r="H969" s="479">
        <v>133993.35769999999</v>
      </c>
      <c r="I969" s="479">
        <v>117244.1862</v>
      </c>
      <c r="J969" s="479">
        <v>187590.70079999999</v>
      </c>
      <c r="K969" s="479">
        <v>150742.5252</v>
      </c>
      <c r="L969" s="479">
        <v>241188.04389999999</v>
      </c>
      <c r="M969" s="479">
        <v>200990.0336</v>
      </c>
      <c r="N969" s="479">
        <v>321584.05859999999</v>
      </c>
      <c r="O969" s="479">
        <v>251237.54199999999</v>
      </c>
      <c r="P969" s="479">
        <v>401980.07319999998</v>
      </c>
      <c r="Q969" s="479">
        <v>284735.88089999999</v>
      </c>
      <c r="R969" s="479">
        <v>455577.41619999998</v>
      </c>
      <c r="S969" s="479">
        <v>318234.21980000002</v>
      </c>
      <c r="T969" s="479">
        <v>509174.75929999998</v>
      </c>
    </row>
    <row r="970" spans="1:20">
      <c r="A970" s="478">
        <v>5</v>
      </c>
      <c r="B970" s="478" t="s">
        <v>1008</v>
      </c>
      <c r="C970" s="478"/>
      <c r="D970" s="478" t="s">
        <v>586</v>
      </c>
      <c r="E970" s="478" t="s">
        <v>688</v>
      </c>
      <c r="F970" s="478" t="s">
        <v>617</v>
      </c>
      <c r="G970" s="479">
        <v>102277.6165</v>
      </c>
      <c r="H970" s="479">
        <v>178985.82879999999</v>
      </c>
      <c r="I970" s="479">
        <v>132430.78769999999</v>
      </c>
      <c r="J970" s="479">
        <v>231753.87830000001</v>
      </c>
      <c r="K970" s="479">
        <v>158520.19409999999</v>
      </c>
      <c r="L970" s="479">
        <v>277410.33970000001</v>
      </c>
      <c r="M970" s="479">
        <v>189106.80660000001</v>
      </c>
      <c r="N970" s="479">
        <v>330936.91149999999</v>
      </c>
      <c r="O970" s="479">
        <v>222927.2403</v>
      </c>
      <c r="P970" s="479">
        <v>390122.6704</v>
      </c>
      <c r="Q970" s="479">
        <v>244433.36610000001</v>
      </c>
      <c r="R970" s="479">
        <v>427758.39079999999</v>
      </c>
      <c r="S970" s="479">
        <v>264673.05499999999</v>
      </c>
      <c r="T970" s="479">
        <v>463177.84620000003</v>
      </c>
    </row>
    <row r="971" spans="1:20">
      <c r="A971" s="478">
        <v>5</v>
      </c>
      <c r="B971" s="478" t="s">
        <v>1008</v>
      </c>
      <c r="C971" s="478"/>
      <c r="D971" s="478" t="s">
        <v>586</v>
      </c>
      <c r="E971" s="478" t="s">
        <v>688</v>
      </c>
      <c r="F971" s="478" t="s">
        <v>667</v>
      </c>
      <c r="G971" s="479">
        <v>87474.541700000002</v>
      </c>
      <c r="H971" s="479">
        <v>153080.44810000001</v>
      </c>
      <c r="I971" s="479">
        <v>114382.15609999999</v>
      </c>
      <c r="J971" s="479">
        <v>200168.7732</v>
      </c>
      <c r="K971" s="479">
        <v>138754.96189999999</v>
      </c>
      <c r="L971" s="479">
        <v>242821.18340000001</v>
      </c>
      <c r="M971" s="479">
        <v>169636.67360000001</v>
      </c>
      <c r="N971" s="479">
        <v>296864.17879999999</v>
      </c>
      <c r="O971" s="479">
        <v>201175.70170000001</v>
      </c>
      <c r="P971" s="479">
        <v>352057.4779</v>
      </c>
      <c r="Q971" s="479">
        <v>221617.43890000001</v>
      </c>
      <c r="R971" s="479">
        <v>387830.51809999999</v>
      </c>
      <c r="S971" s="479">
        <v>240620.33059999999</v>
      </c>
      <c r="T971" s="479">
        <v>421085.5785</v>
      </c>
    </row>
    <row r="972" spans="1:20">
      <c r="A972" s="478">
        <v>5</v>
      </c>
      <c r="B972" s="478" t="s">
        <v>1008</v>
      </c>
      <c r="C972" s="478"/>
      <c r="D972" s="478" t="s">
        <v>586</v>
      </c>
      <c r="E972" s="478" t="s">
        <v>688</v>
      </c>
      <c r="F972" s="478" t="s">
        <v>714</v>
      </c>
      <c r="G972" s="479">
        <v>77886.169699999999</v>
      </c>
      <c r="H972" s="479">
        <v>136300.79689999999</v>
      </c>
      <c r="I972" s="479">
        <v>105990.7444</v>
      </c>
      <c r="J972" s="479">
        <v>185483.8027</v>
      </c>
      <c r="K972" s="479">
        <v>133993.21049999999</v>
      </c>
      <c r="L972" s="479">
        <v>234488.11840000001</v>
      </c>
      <c r="M972" s="479">
        <v>176348.14189999999</v>
      </c>
      <c r="N972" s="479">
        <v>308609.24829999998</v>
      </c>
      <c r="O972" s="479">
        <v>218270.04730000001</v>
      </c>
      <c r="P972" s="479">
        <v>381972.58270000003</v>
      </c>
      <c r="Q972" s="479">
        <v>245736.84409999999</v>
      </c>
      <c r="R972" s="479">
        <v>430039.47720000002</v>
      </c>
      <c r="S972" s="479">
        <v>272818.72899999999</v>
      </c>
      <c r="T972" s="479">
        <v>477432.7757</v>
      </c>
    </row>
    <row r="973" spans="1:20">
      <c r="A973" s="478">
        <v>5</v>
      </c>
      <c r="B973" s="478" t="s">
        <v>1008</v>
      </c>
      <c r="C973" s="478"/>
      <c r="D973" s="478" t="s">
        <v>586</v>
      </c>
      <c r="E973" s="478" t="s">
        <v>688</v>
      </c>
      <c r="F973" s="478" t="s">
        <v>521</v>
      </c>
      <c r="G973" s="479">
        <v>87160.149099999995</v>
      </c>
      <c r="H973" s="479">
        <v>139456.24059999999</v>
      </c>
      <c r="I973" s="479">
        <v>122024.2087</v>
      </c>
      <c r="J973" s="479">
        <v>195238.73680000001</v>
      </c>
      <c r="K973" s="479">
        <v>156888.2683</v>
      </c>
      <c r="L973" s="479">
        <v>251021.23310000001</v>
      </c>
      <c r="M973" s="479">
        <v>209184.3578</v>
      </c>
      <c r="N973" s="479">
        <v>334694.97749999998</v>
      </c>
      <c r="O973" s="479">
        <v>261480.4472</v>
      </c>
      <c r="P973" s="479">
        <v>418368.7218</v>
      </c>
      <c r="Q973" s="479">
        <v>296344.50689999998</v>
      </c>
      <c r="R973" s="479">
        <v>474151.21799999999</v>
      </c>
      <c r="S973" s="479">
        <v>331208.56640000001</v>
      </c>
      <c r="T973" s="479">
        <v>529933.71429999999</v>
      </c>
    </row>
    <row r="974" spans="1:20">
      <c r="A974" s="478">
        <v>5</v>
      </c>
      <c r="B974" s="478" t="s">
        <v>1008</v>
      </c>
      <c r="C974" s="478"/>
      <c r="D974" s="478" t="s">
        <v>586</v>
      </c>
      <c r="E974" s="478" t="s">
        <v>734</v>
      </c>
      <c r="F974" s="478" t="s">
        <v>617</v>
      </c>
      <c r="G974" s="479">
        <v>100309.8342</v>
      </c>
      <c r="H974" s="479">
        <v>175542.21</v>
      </c>
      <c r="I974" s="479">
        <v>129855.70600000001</v>
      </c>
      <c r="J974" s="479">
        <v>227247.48560000001</v>
      </c>
      <c r="K974" s="479">
        <v>155419.30249999999</v>
      </c>
      <c r="L974" s="479">
        <v>271983.7794</v>
      </c>
      <c r="M974" s="479">
        <v>185379.5178</v>
      </c>
      <c r="N974" s="479">
        <v>324414.15610000002</v>
      </c>
      <c r="O974" s="479">
        <v>218506.90349999999</v>
      </c>
      <c r="P974" s="479">
        <v>382387.08100000001</v>
      </c>
      <c r="Q974" s="479">
        <v>239572.5068</v>
      </c>
      <c r="R974" s="479">
        <v>419251.88689999998</v>
      </c>
      <c r="S974" s="479">
        <v>259387.0385</v>
      </c>
      <c r="T974" s="479">
        <v>453927.3174</v>
      </c>
    </row>
    <row r="975" spans="1:20">
      <c r="A975" s="478">
        <v>5</v>
      </c>
      <c r="B975" s="478" t="s">
        <v>1008</v>
      </c>
      <c r="C975" s="478"/>
      <c r="D975" s="478" t="s">
        <v>586</v>
      </c>
      <c r="E975" s="478" t="s">
        <v>734</v>
      </c>
      <c r="F975" s="478" t="s">
        <v>667</v>
      </c>
      <c r="G975" s="479">
        <v>85917.957299999995</v>
      </c>
      <c r="H975" s="479">
        <v>150356.4253</v>
      </c>
      <c r="I975" s="479">
        <v>112308.42690000001</v>
      </c>
      <c r="J975" s="479">
        <v>196539.74710000001</v>
      </c>
      <c r="K975" s="479">
        <v>136203.10620000001</v>
      </c>
      <c r="L975" s="479">
        <v>238355.43590000001</v>
      </c>
      <c r="M975" s="479">
        <v>166450.22339999999</v>
      </c>
      <c r="N975" s="479">
        <v>291287.891</v>
      </c>
      <c r="O975" s="479">
        <v>197359.57610000001</v>
      </c>
      <c r="P975" s="479">
        <v>345379.25819999998</v>
      </c>
      <c r="Q975" s="479">
        <v>217390.3572</v>
      </c>
      <c r="R975" s="479">
        <v>380433.125</v>
      </c>
      <c r="S975" s="479">
        <v>236002.4474</v>
      </c>
      <c r="T975" s="479">
        <v>413004.28289999999</v>
      </c>
    </row>
    <row r="976" spans="1:20">
      <c r="A976" s="478">
        <v>5</v>
      </c>
      <c r="B976" s="478" t="s">
        <v>1008</v>
      </c>
      <c r="C976" s="478"/>
      <c r="D976" s="478" t="s">
        <v>586</v>
      </c>
      <c r="E976" s="478" t="s">
        <v>734</v>
      </c>
      <c r="F976" s="478" t="s">
        <v>714</v>
      </c>
      <c r="G976" s="479">
        <v>76587.891399999993</v>
      </c>
      <c r="H976" s="479">
        <v>134028.80989999999</v>
      </c>
      <c r="I976" s="479">
        <v>104257.8743</v>
      </c>
      <c r="J976" s="479">
        <v>182451.28</v>
      </c>
      <c r="K976" s="479">
        <v>131828.58489999999</v>
      </c>
      <c r="L976" s="479">
        <v>230700.02359999999</v>
      </c>
      <c r="M976" s="479">
        <v>173526.12659999999</v>
      </c>
      <c r="N976" s="479">
        <v>303670.72169999999</v>
      </c>
      <c r="O976" s="479">
        <v>214802.6709</v>
      </c>
      <c r="P976" s="479">
        <v>375904.6741</v>
      </c>
      <c r="Q976" s="479">
        <v>241852.59210000001</v>
      </c>
      <c r="R976" s="479">
        <v>423242.03610000003</v>
      </c>
      <c r="S976" s="479">
        <v>268528.29320000001</v>
      </c>
      <c r="T976" s="479">
        <v>469924.51329999999</v>
      </c>
    </row>
    <row r="977" spans="1:20">
      <c r="A977" s="478">
        <v>5</v>
      </c>
      <c r="B977" s="478" t="s">
        <v>1008</v>
      </c>
      <c r="C977" s="478"/>
      <c r="D977" s="478" t="s">
        <v>586</v>
      </c>
      <c r="E977" s="478" t="s">
        <v>734</v>
      </c>
      <c r="F977" s="478" t="s">
        <v>521</v>
      </c>
      <c r="G977" s="479">
        <v>85489.973299999998</v>
      </c>
      <c r="H977" s="479">
        <v>136783.95929999999</v>
      </c>
      <c r="I977" s="479">
        <v>119685.9627</v>
      </c>
      <c r="J977" s="479">
        <v>191497.54310000001</v>
      </c>
      <c r="K977" s="479">
        <v>153881.95199999999</v>
      </c>
      <c r="L977" s="479">
        <v>246211.1269</v>
      </c>
      <c r="M977" s="479">
        <v>205175.93599999999</v>
      </c>
      <c r="N977" s="479">
        <v>328281.5025</v>
      </c>
      <c r="O977" s="479">
        <v>256469.92</v>
      </c>
      <c r="P977" s="479">
        <v>410351.87790000002</v>
      </c>
      <c r="Q977" s="479">
        <v>290665.90919999999</v>
      </c>
      <c r="R977" s="479">
        <v>465065.46169999999</v>
      </c>
      <c r="S977" s="479">
        <v>324861.89860000001</v>
      </c>
      <c r="T977" s="479">
        <v>519779.0454</v>
      </c>
    </row>
    <row r="978" spans="1:20">
      <c r="A978" s="478">
        <v>5</v>
      </c>
      <c r="B978" s="478" t="s">
        <v>1008</v>
      </c>
      <c r="C978" s="478"/>
      <c r="D978" s="478" t="s">
        <v>586</v>
      </c>
      <c r="E978" s="478" t="s">
        <v>778</v>
      </c>
      <c r="F978" s="478" t="s">
        <v>617</v>
      </c>
      <c r="G978" s="479">
        <v>110249.48420000001</v>
      </c>
      <c r="H978" s="479">
        <v>192936.59729999999</v>
      </c>
      <c r="I978" s="479">
        <v>142711.1286</v>
      </c>
      <c r="J978" s="479">
        <v>249744.47510000001</v>
      </c>
      <c r="K978" s="479">
        <v>170797.34529999999</v>
      </c>
      <c r="L978" s="479">
        <v>298895.3542</v>
      </c>
      <c r="M978" s="479">
        <v>203709.67230000001</v>
      </c>
      <c r="N978" s="479">
        <v>356491.9264</v>
      </c>
      <c r="O978" s="479">
        <v>240101.05869999999</v>
      </c>
      <c r="P978" s="479">
        <v>420176.85269999999</v>
      </c>
      <c r="Q978" s="479">
        <v>263242.30949999997</v>
      </c>
      <c r="R978" s="479">
        <v>460674.0417</v>
      </c>
      <c r="S978" s="479">
        <v>285004.57370000001</v>
      </c>
      <c r="T978" s="479">
        <v>498758.00400000002</v>
      </c>
    </row>
    <row r="979" spans="1:20">
      <c r="A979" s="478">
        <v>5</v>
      </c>
      <c r="B979" s="478" t="s">
        <v>1008</v>
      </c>
      <c r="C979" s="478"/>
      <c r="D979" s="478" t="s">
        <v>586</v>
      </c>
      <c r="E979" s="478" t="s">
        <v>778</v>
      </c>
      <c r="F979" s="478" t="s">
        <v>667</v>
      </c>
      <c r="G979" s="479">
        <v>94486.951799999995</v>
      </c>
      <c r="H979" s="479">
        <v>165352.16579999999</v>
      </c>
      <c r="I979" s="479">
        <v>123492.6796</v>
      </c>
      <c r="J979" s="479">
        <v>216112.1893</v>
      </c>
      <c r="K979" s="479">
        <v>149751.03450000001</v>
      </c>
      <c r="L979" s="479">
        <v>262064.31039999999</v>
      </c>
      <c r="M979" s="479">
        <v>182977.58739999999</v>
      </c>
      <c r="N979" s="479">
        <v>320210.7781</v>
      </c>
      <c r="O979" s="479">
        <v>216939.69959999999</v>
      </c>
      <c r="P979" s="479">
        <v>379644.4743</v>
      </c>
      <c r="Q979" s="479">
        <v>238947.57370000001</v>
      </c>
      <c r="R979" s="479">
        <v>418158.25390000001</v>
      </c>
      <c r="S979" s="479">
        <v>259392.878</v>
      </c>
      <c r="T979" s="479">
        <v>453937.53659999999</v>
      </c>
    </row>
    <row r="980" spans="1:20">
      <c r="A980" s="478">
        <v>5</v>
      </c>
      <c r="B980" s="478" t="s">
        <v>1008</v>
      </c>
      <c r="C980" s="478"/>
      <c r="D980" s="478" t="s">
        <v>586</v>
      </c>
      <c r="E980" s="478" t="s">
        <v>778</v>
      </c>
      <c r="F980" s="478" t="s">
        <v>714</v>
      </c>
      <c r="G980" s="479">
        <v>84264.751900000003</v>
      </c>
      <c r="H980" s="479">
        <v>147463.31580000001</v>
      </c>
      <c r="I980" s="479">
        <v>114723.0814</v>
      </c>
      <c r="J980" s="479">
        <v>200765.39249999999</v>
      </c>
      <c r="K980" s="479">
        <v>145072.68419999999</v>
      </c>
      <c r="L980" s="479">
        <v>253877.1974</v>
      </c>
      <c r="M980" s="479">
        <v>190971.08559999999</v>
      </c>
      <c r="N980" s="479">
        <v>334199.39980000001</v>
      </c>
      <c r="O980" s="479">
        <v>236408.3946</v>
      </c>
      <c r="P980" s="479">
        <v>413714.69050000003</v>
      </c>
      <c r="Q980" s="479">
        <v>266187.60889999999</v>
      </c>
      <c r="R980" s="479">
        <v>465828.31550000003</v>
      </c>
      <c r="S980" s="479">
        <v>295556.9632</v>
      </c>
      <c r="T980" s="479">
        <v>517224.68550000002</v>
      </c>
    </row>
    <row r="981" spans="1:20">
      <c r="A981" s="478">
        <v>5</v>
      </c>
      <c r="B981" s="478" t="s">
        <v>1008</v>
      </c>
      <c r="C981" s="478"/>
      <c r="D981" s="478" t="s">
        <v>586</v>
      </c>
      <c r="E981" s="478" t="s">
        <v>778</v>
      </c>
      <c r="F981" s="478" t="s">
        <v>521</v>
      </c>
      <c r="G981" s="479">
        <v>93964.091899999999</v>
      </c>
      <c r="H981" s="479">
        <v>150342.54930000001</v>
      </c>
      <c r="I981" s="479">
        <v>131549.72870000001</v>
      </c>
      <c r="J981" s="479">
        <v>210479.56899999999</v>
      </c>
      <c r="K981" s="479">
        <v>169135.36550000001</v>
      </c>
      <c r="L981" s="479">
        <v>270616.58880000003</v>
      </c>
      <c r="M981" s="479">
        <v>225513.82060000001</v>
      </c>
      <c r="N981" s="479">
        <v>360822.11839999998</v>
      </c>
      <c r="O981" s="479">
        <v>281892.2757</v>
      </c>
      <c r="P981" s="479">
        <v>451027.64789999998</v>
      </c>
      <c r="Q981" s="479">
        <v>319477.91249999998</v>
      </c>
      <c r="R981" s="479">
        <v>511164.66759999999</v>
      </c>
      <c r="S981" s="479">
        <v>357063.54930000001</v>
      </c>
      <c r="T981" s="479">
        <v>571301.68740000005</v>
      </c>
    </row>
    <row r="982" spans="1:20">
      <c r="A982" s="478">
        <v>5</v>
      </c>
      <c r="B982" s="478" t="s">
        <v>1008</v>
      </c>
      <c r="C982" s="478"/>
      <c r="D982" s="478" t="s">
        <v>586</v>
      </c>
      <c r="E982" s="478" t="s">
        <v>819</v>
      </c>
      <c r="F982" s="478" t="s">
        <v>617</v>
      </c>
      <c r="G982" s="479">
        <v>101283.65270000001</v>
      </c>
      <c r="H982" s="479">
        <v>177246.3922</v>
      </c>
      <c r="I982" s="479">
        <v>131145.2469</v>
      </c>
      <c r="J982" s="479">
        <v>229504.18210000001</v>
      </c>
      <c r="K982" s="479">
        <v>156982.39170000001</v>
      </c>
      <c r="L982" s="479">
        <v>274719.18540000002</v>
      </c>
      <c r="M982" s="479">
        <v>187273.79329999999</v>
      </c>
      <c r="N982" s="479">
        <v>327729.13829999999</v>
      </c>
      <c r="O982" s="479">
        <v>220767.8273</v>
      </c>
      <c r="P982" s="479">
        <v>386343.69780000002</v>
      </c>
      <c r="Q982" s="479">
        <v>242066.38870000001</v>
      </c>
      <c r="R982" s="479">
        <v>423616.1801</v>
      </c>
      <c r="S982" s="479">
        <v>262111.3045</v>
      </c>
      <c r="T982" s="479">
        <v>458694.78289999999</v>
      </c>
    </row>
    <row r="983" spans="1:20">
      <c r="A983" s="478">
        <v>5</v>
      </c>
      <c r="B983" s="478" t="s">
        <v>1008</v>
      </c>
      <c r="C983" s="478"/>
      <c r="D983" s="478" t="s">
        <v>586</v>
      </c>
      <c r="E983" s="478" t="s">
        <v>819</v>
      </c>
      <c r="F983" s="478" t="s">
        <v>667</v>
      </c>
      <c r="G983" s="479">
        <v>86617.643299999996</v>
      </c>
      <c r="H983" s="479">
        <v>151580.87580000001</v>
      </c>
      <c r="I983" s="479">
        <v>113263.7322</v>
      </c>
      <c r="J983" s="479">
        <v>198211.53140000001</v>
      </c>
      <c r="K983" s="479">
        <v>137400.17069999999</v>
      </c>
      <c r="L983" s="479">
        <v>240450.29879999999</v>
      </c>
      <c r="M983" s="479">
        <v>167983.93909999999</v>
      </c>
      <c r="N983" s="479">
        <v>293971.89350000001</v>
      </c>
      <c r="O983" s="479">
        <v>199217.69159999999</v>
      </c>
      <c r="P983" s="479">
        <v>348630.96039999998</v>
      </c>
      <c r="Q983" s="479">
        <v>219461.71979999999</v>
      </c>
      <c r="R983" s="479">
        <v>384058.0097</v>
      </c>
      <c r="S983" s="479">
        <v>238281.29029999999</v>
      </c>
      <c r="T983" s="479">
        <v>416992.25809999998</v>
      </c>
    </row>
    <row r="984" spans="1:20">
      <c r="A984" s="478">
        <v>5</v>
      </c>
      <c r="B984" s="478" t="s">
        <v>1008</v>
      </c>
      <c r="C984" s="478"/>
      <c r="D984" s="478" t="s">
        <v>586</v>
      </c>
      <c r="E984" s="478" t="s">
        <v>819</v>
      </c>
      <c r="F984" s="478" t="s">
        <v>714</v>
      </c>
      <c r="G984" s="479">
        <v>77118.484500000006</v>
      </c>
      <c r="H984" s="479">
        <v>134957.348</v>
      </c>
      <c r="I984" s="479">
        <v>104944.22500000001</v>
      </c>
      <c r="J984" s="479">
        <v>183652.39360000001</v>
      </c>
      <c r="K984" s="479">
        <v>132668.80220000001</v>
      </c>
      <c r="L984" s="479">
        <v>232170.4037</v>
      </c>
      <c r="M984" s="479">
        <v>174603.64799999999</v>
      </c>
      <c r="N984" s="479">
        <v>305556.38410000002</v>
      </c>
      <c r="O984" s="479">
        <v>216109.47750000001</v>
      </c>
      <c r="P984" s="479">
        <v>378191.58559999999</v>
      </c>
      <c r="Q984" s="479">
        <v>243303.34529999999</v>
      </c>
      <c r="R984" s="479">
        <v>425780.85430000001</v>
      </c>
      <c r="S984" s="479">
        <v>270115.8652</v>
      </c>
      <c r="T984" s="479">
        <v>472702.76419999998</v>
      </c>
    </row>
    <row r="985" spans="1:20">
      <c r="A985" s="478">
        <v>5</v>
      </c>
      <c r="B985" s="478" t="s">
        <v>1008</v>
      </c>
      <c r="C985" s="478"/>
      <c r="D985" s="478" t="s">
        <v>586</v>
      </c>
      <c r="E985" s="478" t="s">
        <v>819</v>
      </c>
      <c r="F985" s="478" t="s">
        <v>521</v>
      </c>
      <c r="G985" s="479">
        <v>86312.738200000007</v>
      </c>
      <c r="H985" s="479">
        <v>138100.38329999999</v>
      </c>
      <c r="I985" s="479">
        <v>120837.83349999999</v>
      </c>
      <c r="J985" s="479">
        <v>193340.53649999999</v>
      </c>
      <c r="K985" s="479">
        <v>155362.92879999999</v>
      </c>
      <c r="L985" s="479">
        <v>248580.68979999999</v>
      </c>
      <c r="M985" s="479">
        <v>207150.57180000001</v>
      </c>
      <c r="N985" s="479">
        <v>331440.91979999997</v>
      </c>
      <c r="O985" s="479">
        <v>258938.21470000001</v>
      </c>
      <c r="P985" s="479">
        <v>414301.1496</v>
      </c>
      <c r="Q985" s="479">
        <v>293463.30989999999</v>
      </c>
      <c r="R985" s="479">
        <v>469541.30290000001</v>
      </c>
      <c r="S985" s="479">
        <v>327988.40529999998</v>
      </c>
      <c r="T985" s="479">
        <v>524781.45620000002</v>
      </c>
    </row>
    <row r="986" spans="1:20">
      <c r="A986" s="478">
        <v>5</v>
      </c>
      <c r="B986" s="478" t="s">
        <v>1008</v>
      </c>
      <c r="C986" s="478"/>
      <c r="D986" s="478" t="s">
        <v>586</v>
      </c>
      <c r="E986" s="478" t="s">
        <v>856</v>
      </c>
      <c r="F986" s="478" t="s">
        <v>617</v>
      </c>
      <c r="G986" s="479">
        <v>110249.48420000001</v>
      </c>
      <c r="H986" s="479">
        <v>192936.59729999999</v>
      </c>
      <c r="I986" s="479">
        <v>142711.1286</v>
      </c>
      <c r="J986" s="479">
        <v>249744.47510000001</v>
      </c>
      <c r="K986" s="479">
        <v>170797.34529999999</v>
      </c>
      <c r="L986" s="479">
        <v>298895.3542</v>
      </c>
      <c r="M986" s="479">
        <v>203709.67230000001</v>
      </c>
      <c r="N986" s="479">
        <v>356491.9264</v>
      </c>
      <c r="O986" s="479">
        <v>240101.05869999999</v>
      </c>
      <c r="P986" s="479">
        <v>420176.85269999999</v>
      </c>
      <c r="Q986" s="479">
        <v>263242.30949999997</v>
      </c>
      <c r="R986" s="479">
        <v>460674.0417</v>
      </c>
      <c r="S986" s="479">
        <v>285004.57370000001</v>
      </c>
      <c r="T986" s="479">
        <v>498758.00400000002</v>
      </c>
    </row>
    <row r="987" spans="1:20">
      <c r="A987" s="478">
        <v>5</v>
      </c>
      <c r="B987" s="478" t="s">
        <v>1008</v>
      </c>
      <c r="C987" s="478"/>
      <c r="D987" s="478" t="s">
        <v>586</v>
      </c>
      <c r="E987" s="478" t="s">
        <v>856</v>
      </c>
      <c r="F987" s="478" t="s">
        <v>667</v>
      </c>
      <c r="G987" s="479">
        <v>94486.951799999995</v>
      </c>
      <c r="H987" s="479">
        <v>165352.16579999999</v>
      </c>
      <c r="I987" s="479">
        <v>123492.6796</v>
      </c>
      <c r="J987" s="479">
        <v>216112.1893</v>
      </c>
      <c r="K987" s="479">
        <v>149751.03450000001</v>
      </c>
      <c r="L987" s="479">
        <v>262064.31039999999</v>
      </c>
      <c r="M987" s="479">
        <v>182977.58739999999</v>
      </c>
      <c r="N987" s="479">
        <v>320210.7781</v>
      </c>
      <c r="O987" s="479">
        <v>216939.69959999999</v>
      </c>
      <c r="P987" s="479">
        <v>379644.4743</v>
      </c>
      <c r="Q987" s="479">
        <v>238947.57370000001</v>
      </c>
      <c r="R987" s="479">
        <v>418158.25390000001</v>
      </c>
      <c r="S987" s="479">
        <v>259392.878</v>
      </c>
      <c r="T987" s="479">
        <v>453937.53659999999</v>
      </c>
    </row>
    <row r="988" spans="1:20">
      <c r="A988" s="478">
        <v>5</v>
      </c>
      <c r="B988" s="478" t="s">
        <v>1008</v>
      </c>
      <c r="C988" s="478"/>
      <c r="D988" s="478" t="s">
        <v>586</v>
      </c>
      <c r="E988" s="478" t="s">
        <v>856</v>
      </c>
      <c r="F988" s="478" t="s">
        <v>714</v>
      </c>
      <c r="G988" s="479">
        <v>84264.751900000003</v>
      </c>
      <c r="H988" s="479">
        <v>147463.31580000001</v>
      </c>
      <c r="I988" s="479">
        <v>114723.0814</v>
      </c>
      <c r="J988" s="479">
        <v>200765.39249999999</v>
      </c>
      <c r="K988" s="479">
        <v>145072.68419999999</v>
      </c>
      <c r="L988" s="479">
        <v>253877.1974</v>
      </c>
      <c r="M988" s="479">
        <v>190971.08559999999</v>
      </c>
      <c r="N988" s="479">
        <v>334199.39980000001</v>
      </c>
      <c r="O988" s="479">
        <v>236408.3946</v>
      </c>
      <c r="P988" s="479">
        <v>413714.69050000003</v>
      </c>
      <c r="Q988" s="479">
        <v>266187.60889999999</v>
      </c>
      <c r="R988" s="479">
        <v>465828.31550000003</v>
      </c>
      <c r="S988" s="479">
        <v>295556.9632</v>
      </c>
      <c r="T988" s="479">
        <v>517224.68550000002</v>
      </c>
    </row>
    <row r="989" spans="1:20">
      <c r="A989" s="478">
        <v>5</v>
      </c>
      <c r="B989" s="478" t="s">
        <v>1008</v>
      </c>
      <c r="C989" s="478"/>
      <c r="D989" s="478" t="s">
        <v>586</v>
      </c>
      <c r="E989" s="478" t="s">
        <v>856</v>
      </c>
      <c r="F989" s="478" t="s">
        <v>521</v>
      </c>
      <c r="G989" s="479">
        <v>93964.091899999999</v>
      </c>
      <c r="H989" s="479">
        <v>150342.54930000001</v>
      </c>
      <c r="I989" s="479">
        <v>131549.72870000001</v>
      </c>
      <c r="J989" s="479">
        <v>210479.56899999999</v>
      </c>
      <c r="K989" s="479">
        <v>169135.36550000001</v>
      </c>
      <c r="L989" s="479">
        <v>270616.58880000003</v>
      </c>
      <c r="M989" s="479">
        <v>225513.82060000001</v>
      </c>
      <c r="N989" s="479">
        <v>360822.11839999998</v>
      </c>
      <c r="O989" s="479">
        <v>281892.2757</v>
      </c>
      <c r="P989" s="479">
        <v>451027.64789999998</v>
      </c>
      <c r="Q989" s="479">
        <v>319477.91249999998</v>
      </c>
      <c r="R989" s="479">
        <v>511164.66759999999</v>
      </c>
      <c r="S989" s="479">
        <v>357063.54930000001</v>
      </c>
      <c r="T989" s="479">
        <v>571301.68740000005</v>
      </c>
    </row>
    <row r="990" spans="1:20">
      <c r="A990" s="478">
        <v>5</v>
      </c>
      <c r="B990" s="478" t="s">
        <v>1008</v>
      </c>
      <c r="C990" s="478"/>
      <c r="D990" s="478" t="s">
        <v>586</v>
      </c>
      <c r="E990" s="478" t="s">
        <v>889</v>
      </c>
      <c r="F990" s="478" t="s">
        <v>617</v>
      </c>
      <c r="G990" s="479">
        <v>104792.75290000001</v>
      </c>
      <c r="H990" s="479">
        <v>183387.3175</v>
      </c>
      <c r="I990" s="479">
        <v>135638.6508</v>
      </c>
      <c r="J990" s="479">
        <v>237367.63879999999</v>
      </c>
      <c r="K990" s="479">
        <v>162326.78409999999</v>
      </c>
      <c r="L990" s="479">
        <v>284071.87229999999</v>
      </c>
      <c r="M990" s="479">
        <v>193597.4633</v>
      </c>
      <c r="N990" s="479">
        <v>338795.56069999997</v>
      </c>
      <c r="O990" s="479">
        <v>228173.52650000001</v>
      </c>
      <c r="P990" s="479">
        <v>399303.67139999999</v>
      </c>
      <c r="Q990" s="479">
        <v>250160.47529999999</v>
      </c>
      <c r="R990" s="479">
        <v>437780.83189999999</v>
      </c>
      <c r="S990" s="479">
        <v>270833.68229999999</v>
      </c>
      <c r="T990" s="479">
        <v>473958.94390000001</v>
      </c>
    </row>
    <row r="991" spans="1:20">
      <c r="A991" s="478">
        <v>5</v>
      </c>
      <c r="B991" s="478" t="s">
        <v>1008</v>
      </c>
      <c r="C991" s="478"/>
      <c r="D991" s="478" t="s">
        <v>586</v>
      </c>
      <c r="E991" s="478" t="s">
        <v>889</v>
      </c>
      <c r="F991" s="478" t="s">
        <v>667</v>
      </c>
      <c r="G991" s="479">
        <v>89852.612800000003</v>
      </c>
      <c r="H991" s="479">
        <v>157242.0722</v>
      </c>
      <c r="I991" s="479">
        <v>117422.90240000001</v>
      </c>
      <c r="J991" s="479">
        <v>205490.07939999999</v>
      </c>
      <c r="K991" s="479">
        <v>142378.54070000001</v>
      </c>
      <c r="L991" s="479">
        <v>249162.44630000001</v>
      </c>
      <c r="M991" s="479">
        <v>173947.0514</v>
      </c>
      <c r="N991" s="479">
        <v>304407.34009999997</v>
      </c>
      <c r="O991" s="479">
        <v>206220.58499999999</v>
      </c>
      <c r="P991" s="479">
        <v>360886.02370000002</v>
      </c>
      <c r="Q991" s="479">
        <v>227133.28969999999</v>
      </c>
      <c r="R991" s="479">
        <v>397483.25709999999</v>
      </c>
      <c r="S991" s="479">
        <v>246558.24770000001</v>
      </c>
      <c r="T991" s="479">
        <v>431476.93339999998</v>
      </c>
    </row>
    <row r="992" spans="1:20">
      <c r="A992" s="478">
        <v>5</v>
      </c>
      <c r="B992" s="478" t="s">
        <v>1008</v>
      </c>
      <c r="C992" s="478"/>
      <c r="D992" s="478" t="s">
        <v>586</v>
      </c>
      <c r="E992" s="478" t="s">
        <v>889</v>
      </c>
      <c r="F992" s="478" t="s">
        <v>714</v>
      </c>
      <c r="G992" s="479">
        <v>80161.025200000004</v>
      </c>
      <c r="H992" s="479">
        <v>140281.7942</v>
      </c>
      <c r="I992" s="479">
        <v>109147.30250000001</v>
      </c>
      <c r="J992" s="479">
        <v>191007.77919999999</v>
      </c>
      <c r="K992" s="479">
        <v>138030.52559999999</v>
      </c>
      <c r="L992" s="479">
        <v>241553.4198</v>
      </c>
      <c r="M992" s="479">
        <v>181709.84469999999</v>
      </c>
      <c r="N992" s="479">
        <v>317992.22820000001</v>
      </c>
      <c r="O992" s="479">
        <v>224952.12830000001</v>
      </c>
      <c r="P992" s="479">
        <v>393666.22450000001</v>
      </c>
      <c r="Q992" s="479">
        <v>253294.72229999999</v>
      </c>
      <c r="R992" s="479">
        <v>443265.76400000002</v>
      </c>
      <c r="S992" s="479">
        <v>281248.84039999999</v>
      </c>
      <c r="T992" s="479">
        <v>492185.4706</v>
      </c>
    </row>
    <row r="993" spans="1:20">
      <c r="A993" s="478">
        <v>5</v>
      </c>
      <c r="B993" s="478" t="s">
        <v>1008</v>
      </c>
      <c r="C993" s="478"/>
      <c r="D993" s="478" t="s">
        <v>586</v>
      </c>
      <c r="E993" s="478" t="s">
        <v>889</v>
      </c>
      <c r="F993" s="478" t="s">
        <v>521</v>
      </c>
      <c r="G993" s="479">
        <v>89315.652499999997</v>
      </c>
      <c r="H993" s="479">
        <v>142905.04610000001</v>
      </c>
      <c r="I993" s="479">
        <v>125041.9134</v>
      </c>
      <c r="J993" s="479">
        <v>200067.06450000001</v>
      </c>
      <c r="K993" s="479">
        <v>160768.17439999999</v>
      </c>
      <c r="L993" s="479">
        <v>257229.08300000001</v>
      </c>
      <c r="M993" s="479">
        <v>214357.56589999999</v>
      </c>
      <c r="N993" s="479">
        <v>342972.11060000001</v>
      </c>
      <c r="O993" s="479">
        <v>267946.95740000001</v>
      </c>
      <c r="P993" s="479">
        <v>428715.13819999999</v>
      </c>
      <c r="Q993" s="479">
        <v>303673.21830000001</v>
      </c>
      <c r="R993" s="479">
        <v>485877.15659999999</v>
      </c>
      <c r="S993" s="479">
        <v>339399.47940000001</v>
      </c>
      <c r="T993" s="479">
        <v>543039.17500000005</v>
      </c>
    </row>
    <row r="994" spans="1:20">
      <c r="A994" s="478">
        <v>5</v>
      </c>
      <c r="B994" s="478" t="s">
        <v>1008</v>
      </c>
      <c r="C994" s="478"/>
      <c r="D994" s="478" t="s">
        <v>597</v>
      </c>
      <c r="E994" s="478" t="s">
        <v>651</v>
      </c>
      <c r="F994" s="478" t="s">
        <v>617</v>
      </c>
      <c r="G994" s="479">
        <v>98321.903600000005</v>
      </c>
      <c r="H994" s="479">
        <v>172063.3314</v>
      </c>
      <c r="I994" s="479">
        <v>127284.6208</v>
      </c>
      <c r="J994" s="479">
        <v>222748.0863</v>
      </c>
      <c r="K994" s="479">
        <v>152343.69320000001</v>
      </c>
      <c r="L994" s="479">
        <v>266601.46299999999</v>
      </c>
      <c r="M994" s="479">
        <v>181713.486</v>
      </c>
      <c r="N994" s="479">
        <v>317998.6005</v>
      </c>
      <c r="O994" s="479">
        <v>214188.07139999999</v>
      </c>
      <c r="P994" s="479">
        <v>374829.125</v>
      </c>
      <c r="Q994" s="479">
        <v>234838.54519999999</v>
      </c>
      <c r="R994" s="479">
        <v>410967.45409999997</v>
      </c>
      <c r="S994" s="479">
        <v>254263.53039999999</v>
      </c>
      <c r="T994" s="479">
        <v>444961.17830000003</v>
      </c>
    </row>
    <row r="995" spans="1:20">
      <c r="A995" s="478">
        <v>5</v>
      </c>
      <c r="B995" s="478" t="s">
        <v>1008</v>
      </c>
      <c r="C995" s="478"/>
      <c r="D995" s="478" t="s">
        <v>597</v>
      </c>
      <c r="E995" s="478" t="s">
        <v>651</v>
      </c>
      <c r="F995" s="478" t="s">
        <v>667</v>
      </c>
      <c r="G995" s="479">
        <v>84204.157399999996</v>
      </c>
      <c r="H995" s="479">
        <v>147357.27540000001</v>
      </c>
      <c r="I995" s="479">
        <v>110071.57520000001</v>
      </c>
      <c r="J995" s="479">
        <v>192625.25659999999</v>
      </c>
      <c r="K995" s="479">
        <v>133493.51930000001</v>
      </c>
      <c r="L995" s="479">
        <v>233613.6588</v>
      </c>
      <c r="M995" s="479">
        <v>163144.7493</v>
      </c>
      <c r="N995" s="479">
        <v>285503.3113</v>
      </c>
      <c r="O995" s="479">
        <v>193443.54990000001</v>
      </c>
      <c r="P995" s="479">
        <v>338526.21230000001</v>
      </c>
      <c r="Q995" s="479">
        <v>213078.9124</v>
      </c>
      <c r="R995" s="479">
        <v>372888.09669999999</v>
      </c>
      <c r="S995" s="479">
        <v>231324.3596</v>
      </c>
      <c r="T995" s="479">
        <v>404817.62939999998</v>
      </c>
    </row>
    <row r="996" spans="1:20">
      <c r="A996" s="478">
        <v>5</v>
      </c>
      <c r="B996" s="478" t="s">
        <v>1008</v>
      </c>
      <c r="C996" s="478"/>
      <c r="D996" s="478" t="s">
        <v>597</v>
      </c>
      <c r="E996" s="478" t="s">
        <v>651</v>
      </c>
      <c r="F996" s="478" t="s">
        <v>714</v>
      </c>
      <c r="G996" s="479">
        <v>75052.518100000001</v>
      </c>
      <c r="H996" s="479">
        <v>131341.90669999999</v>
      </c>
      <c r="I996" s="479">
        <v>102164.8311</v>
      </c>
      <c r="J996" s="479">
        <v>178788.45449999999</v>
      </c>
      <c r="K996" s="479">
        <v>129179.7628</v>
      </c>
      <c r="L996" s="479">
        <v>226064.58489999999</v>
      </c>
      <c r="M996" s="479">
        <v>170037.13190000001</v>
      </c>
      <c r="N996" s="479">
        <v>297564.98070000001</v>
      </c>
      <c r="O996" s="479">
        <v>210481.52239999999</v>
      </c>
      <c r="P996" s="479">
        <v>368342.66409999999</v>
      </c>
      <c r="Q996" s="479">
        <v>236985.58429999999</v>
      </c>
      <c r="R996" s="479">
        <v>414724.77260000003</v>
      </c>
      <c r="S996" s="479">
        <v>263122.55430000002</v>
      </c>
      <c r="T996" s="479">
        <v>460464.47009999998</v>
      </c>
    </row>
    <row r="997" spans="1:20">
      <c r="A997" s="478">
        <v>5</v>
      </c>
      <c r="B997" s="478" t="s">
        <v>1008</v>
      </c>
      <c r="C997" s="478"/>
      <c r="D997" s="478" t="s">
        <v>597</v>
      </c>
      <c r="E997" s="478" t="s">
        <v>651</v>
      </c>
      <c r="F997" s="478" t="s">
        <v>521</v>
      </c>
      <c r="G997" s="479">
        <v>83795.149000000005</v>
      </c>
      <c r="H997" s="479">
        <v>134072.24040000001</v>
      </c>
      <c r="I997" s="479">
        <v>117313.2086</v>
      </c>
      <c r="J997" s="479">
        <v>187701.1366</v>
      </c>
      <c r="K997" s="479">
        <v>150831.26819999999</v>
      </c>
      <c r="L997" s="479">
        <v>241330.03279999999</v>
      </c>
      <c r="M997" s="479">
        <v>201108.35759999999</v>
      </c>
      <c r="N997" s="479">
        <v>321773.37709999998</v>
      </c>
      <c r="O997" s="479">
        <v>251385.44699999999</v>
      </c>
      <c r="P997" s="479">
        <v>402216.72120000003</v>
      </c>
      <c r="Q997" s="479">
        <v>284903.50660000002</v>
      </c>
      <c r="R997" s="479">
        <v>455845.61739999999</v>
      </c>
      <c r="S997" s="479">
        <v>318421.5662</v>
      </c>
      <c r="T997" s="479">
        <v>509474.51360000001</v>
      </c>
    </row>
    <row r="998" spans="1:20">
      <c r="A998" s="478">
        <v>5</v>
      </c>
      <c r="B998" s="478" t="s">
        <v>1008</v>
      </c>
      <c r="C998" s="478"/>
      <c r="D998" s="478" t="s">
        <v>597</v>
      </c>
      <c r="E998" s="478" t="s">
        <v>700</v>
      </c>
      <c r="F998" s="478" t="s">
        <v>617</v>
      </c>
      <c r="G998" s="479">
        <v>94853.105899999995</v>
      </c>
      <c r="H998" s="479">
        <v>165992.93539999999</v>
      </c>
      <c r="I998" s="479">
        <v>122783.232</v>
      </c>
      <c r="J998" s="479">
        <v>214870.65590000001</v>
      </c>
      <c r="K998" s="479">
        <v>146948.74600000001</v>
      </c>
      <c r="L998" s="479">
        <v>257160.30540000001</v>
      </c>
      <c r="M998" s="479">
        <v>175267.31409999999</v>
      </c>
      <c r="N998" s="479">
        <v>306717.79969999997</v>
      </c>
      <c r="O998" s="479">
        <v>206579.3774</v>
      </c>
      <c r="P998" s="479">
        <v>361513.9105</v>
      </c>
      <c r="Q998" s="479">
        <v>226490.67929999999</v>
      </c>
      <c r="R998" s="479">
        <v>396358.6888</v>
      </c>
      <c r="S998" s="479">
        <v>245216.15419999999</v>
      </c>
      <c r="T998" s="479">
        <v>429128.26980000001</v>
      </c>
    </row>
    <row r="999" spans="1:20">
      <c r="A999" s="478">
        <v>5</v>
      </c>
      <c r="B999" s="478" t="s">
        <v>1008</v>
      </c>
      <c r="C999" s="478"/>
      <c r="D999" s="478" t="s">
        <v>597</v>
      </c>
      <c r="E999" s="478" t="s">
        <v>700</v>
      </c>
      <c r="F999" s="478" t="s">
        <v>667</v>
      </c>
      <c r="G999" s="479">
        <v>81283.621199999994</v>
      </c>
      <c r="H999" s="479">
        <v>142246.3371</v>
      </c>
      <c r="I999" s="479">
        <v>106238.65360000001</v>
      </c>
      <c r="J999" s="479">
        <v>185917.64379999999</v>
      </c>
      <c r="K999" s="479">
        <v>128830.617</v>
      </c>
      <c r="L999" s="479">
        <v>225453.5797</v>
      </c>
      <c r="M999" s="479">
        <v>157419.69270000001</v>
      </c>
      <c r="N999" s="479">
        <v>275484.46230000001</v>
      </c>
      <c r="O999" s="479">
        <v>186640.46770000001</v>
      </c>
      <c r="P999" s="479">
        <v>326620.81839999999</v>
      </c>
      <c r="Q999" s="479">
        <v>205576.08</v>
      </c>
      <c r="R999" s="479">
        <v>359758.13990000001</v>
      </c>
      <c r="S999" s="479">
        <v>223167.8242</v>
      </c>
      <c r="T999" s="479">
        <v>390543.6923</v>
      </c>
    </row>
    <row r="1000" spans="1:20">
      <c r="A1000" s="478">
        <v>5</v>
      </c>
      <c r="B1000" s="478" t="s">
        <v>1008</v>
      </c>
      <c r="C1000" s="478"/>
      <c r="D1000" s="478" t="s">
        <v>597</v>
      </c>
      <c r="E1000" s="478" t="s">
        <v>700</v>
      </c>
      <c r="F1000" s="478" t="s">
        <v>714</v>
      </c>
      <c r="G1000" s="479">
        <v>72484.167700000005</v>
      </c>
      <c r="H1000" s="479">
        <v>126847.2935</v>
      </c>
      <c r="I1000" s="479">
        <v>98682.099499999997</v>
      </c>
      <c r="J1000" s="479">
        <v>172693.6741</v>
      </c>
      <c r="K1000" s="479">
        <v>124786.4317</v>
      </c>
      <c r="L1000" s="479">
        <v>218376.2555</v>
      </c>
      <c r="M1000" s="479">
        <v>164264.89290000001</v>
      </c>
      <c r="N1000" s="479">
        <v>287463.5625</v>
      </c>
      <c r="O1000" s="479">
        <v>203346.4136</v>
      </c>
      <c r="P1000" s="479">
        <v>355856.22379999998</v>
      </c>
      <c r="Q1000" s="479">
        <v>228959.7157</v>
      </c>
      <c r="R1000" s="479">
        <v>400679.5025</v>
      </c>
      <c r="S1000" s="479">
        <v>254220.18179999999</v>
      </c>
      <c r="T1000" s="479">
        <v>444885.31819999998</v>
      </c>
    </row>
    <row r="1001" spans="1:20">
      <c r="A1001" s="478">
        <v>5</v>
      </c>
      <c r="B1001" s="478" t="s">
        <v>1008</v>
      </c>
      <c r="C1001" s="478"/>
      <c r="D1001" s="478" t="s">
        <v>597</v>
      </c>
      <c r="E1001" s="478" t="s">
        <v>700</v>
      </c>
      <c r="F1001" s="478" t="s">
        <v>521</v>
      </c>
      <c r="G1001" s="479">
        <v>80841.536500000002</v>
      </c>
      <c r="H1001" s="479">
        <v>129346.46030000001</v>
      </c>
      <c r="I1001" s="479">
        <v>113178.1511</v>
      </c>
      <c r="J1001" s="479">
        <v>181085.04440000001</v>
      </c>
      <c r="K1001" s="479">
        <v>145514.76560000001</v>
      </c>
      <c r="L1001" s="479">
        <v>232823.62849999999</v>
      </c>
      <c r="M1001" s="479">
        <v>194019.6875</v>
      </c>
      <c r="N1001" s="479">
        <v>310431.50469999999</v>
      </c>
      <c r="O1001" s="479">
        <v>242524.60939999999</v>
      </c>
      <c r="P1001" s="479">
        <v>388039.38079999998</v>
      </c>
      <c r="Q1001" s="479">
        <v>274861.22399999999</v>
      </c>
      <c r="R1001" s="479">
        <v>439777.96480000002</v>
      </c>
      <c r="S1001" s="479">
        <v>307197.83850000001</v>
      </c>
      <c r="T1001" s="479">
        <v>491516.549</v>
      </c>
    </row>
    <row r="1002" spans="1:20">
      <c r="A1002" s="478">
        <v>5</v>
      </c>
      <c r="B1002" s="478" t="s">
        <v>1008</v>
      </c>
      <c r="C1002" s="478"/>
      <c r="D1002" s="478" t="s">
        <v>597</v>
      </c>
      <c r="E1002" s="478" t="s">
        <v>746</v>
      </c>
      <c r="F1002" s="478" t="s">
        <v>617</v>
      </c>
      <c r="G1002" s="479">
        <v>94346.048500000004</v>
      </c>
      <c r="H1002" s="479">
        <v>165105.58480000001</v>
      </c>
      <c r="I1002" s="479">
        <v>122142.45789999999</v>
      </c>
      <c r="J1002" s="479">
        <v>213749.30119999999</v>
      </c>
      <c r="K1002" s="479">
        <v>146192.4834</v>
      </c>
      <c r="L1002" s="479">
        <v>255836.84589999999</v>
      </c>
      <c r="M1002" s="479">
        <v>174381.43290000001</v>
      </c>
      <c r="N1002" s="479">
        <v>305167.50760000001</v>
      </c>
      <c r="O1002" s="479">
        <v>205550.41959999999</v>
      </c>
      <c r="P1002" s="479">
        <v>359713.23430000001</v>
      </c>
      <c r="Q1002" s="479">
        <v>225370.6354</v>
      </c>
      <c r="R1002" s="479">
        <v>394398.61190000002</v>
      </c>
      <c r="S1002" s="479">
        <v>244016.52849999999</v>
      </c>
      <c r="T1002" s="479">
        <v>427028.92509999999</v>
      </c>
    </row>
    <row r="1003" spans="1:20">
      <c r="A1003" s="478">
        <v>5</v>
      </c>
      <c r="B1003" s="478" t="s">
        <v>1008</v>
      </c>
      <c r="C1003" s="478"/>
      <c r="D1003" s="478" t="s">
        <v>597</v>
      </c>
      <c r="E1003" s="478" t="s">
        <v>746</v>
      </c>
      <c r="F1003" s="478" t="s">
        <v>667</v>
      </c>
      <c r="G1003" s="479">
        <v>80776.563599999994</v>
      </c>
      <c r="H1003" s="479">
        <v>141358.98639999999</v>
      </c>
      <c r="I1003" s="479">
        <v>105597.87940000001</v>
      </c>
      <c r="J1003" s="479">
        <v>184796.28899999999</v>
      </c>
      <c r="K1003" s="479">
        <v>128074.3544</v>
      </c>
      <c r="L1003" s="479">
        <v>224130.12030000001</v>
      </c>
      <c r="M1003" s="479">
        <v>156533.81159999999</v>
      </c>
      <c r="N1003" s="479">
        <v>273934.1703</v>
      </c>
      <c r="O1003" s="479">
        <v>185611.5099</v>
      </c>
      <c r="P1003" s="479">
        <v>324820.1422</v>
      </c>
      <c r="Q1003" s="479">
        <v>204456.03599999999</v>
      </c>
      <c r="R1003" s="479">
        <v>357798.06310000003</v>
      </c>
      <c r="S1003" s="479">
        <v>221968.1985</v>
      </c>
      <c r="T1003" s="479">
        <v>388444.34749999997</v>
      </c>
    </row>
    <row r="1004" spans="1:20">
      <c r="A1004" s="478">
        <v>5</v>
      </c>
      <c r="B1004" s="478" t="s">
        <v>1008</v>
      </c>
      <c r="C1004" s="478"/>
      <c r="D1004" s="478" t="s">
        <v>597</v>
      </c>
      <c r="E1004" s="478" t="s">
        <v>746</v>
      </c>
      <c r="F1004" s="478" t="s">
        <v>714</v>
      </c>
      <c r="G1004" s="479">
        <v>71981.777600000001</v>
      </c>
      <c r="H1004" s="479">
        <v>125968.11079999999</v>
      </c>
      <c r="I1004" s="479">
        <v>97978.753299999997</v>
      </c>
      <c r="J1004" s="479">
        <v>171462.81830000001</v>
      </c>
      <c r="K1004" s="479">
        <v>123882.12940000001</v>
      </c>
      <c r="L1004" s="479">
        <v>216793.72649999999</v>
      </c>
      <c r="M1004" s="479">
        <v>163059.15659999999</v>
      </c>
      <c r="N1004" s="479">
        <v>285353.52399999998</v>
      </c>
      <c r="O1004" s="479">
        <v>201839.2432</v>
      </c>
      <c r="P1004" s="479">
        <v>353218.67560000002</v>
      </c>
      <c r="Q1004" s="479">
        <v>227251.58919999999</v>
      </c>
      <c r="R1004" s="479">
        <v>397690.28110000002</v>
      </c>
      <c r="S1004" s="479">
        <v>252311.0992</v>
      </c>
      <c r="T1004" s="479">
        <v>441544.42379999999</v>
      </c>
    </row>
    <row r="1005" spans="1:20">
      <c r="A1005" s="478">
        <v>5</v>
      </c>
      <c r="B1005" s="478" t="s">
        <v>1008</v>
      </c>
      <c r="C1005" s="478"/>
      <c r="D1005" s="478" t="s">
        <v>597</v>
      </c>
      <c r="E1005" s="478" t="s">
        <v>746</v>
      </c>
      <c r="F1005" s="478" t="s">
        <v>521</v>
      </c>
      <c r="G1005" s="479">
        <v>80405.505699999994</v>
      </c>
      <c r="H1005" s="479">
        <v>128648.8109</v>
      </c>
      <c r="I1005" s="479">
        <v>112567.70789999999</v>
      </c>
      <c r="J1005" s="479">
        <v>180108.33530000001</v>
      </c>
      <c r="K1005" s="479">
        <v>144729.91010000001</v>
      </c>
      <c r="L1005" s="479">
        <v>231567.8596</v>
      </c>
      <c r="M1005" s="479">
        <v>192973.21350000001</v>
      </c>
      <c r="N1005" s="479">
        <v>308757.14620000002</v>
      </c>
      <c r="O1005" s="479">
        <v>241216.51689999999</v>
      </c>
      <c r="P1005" s="479">
        <v>385946.4326</v>
      </c>
      <c r="Q1005" s="479">
        <v>273378.71909999999</v>
      </c>
      <c r="R1005" s="479">
        <v>437405.9571</v>
      </c>
      <c r="S1005" s="479">
        <v>305540.92139999999</v>
      </c>
      <c r="T1005" s="479">
        <v>488865.48139999999</v>
      </c>
    </row>
    <row r="1006" spans="1:20">
      <c r="A1006" s="478">
        <v>5</v>
      </c>
      <c r="B1006" s="478" t="s">
        <v>1008</v>
      </c>
      <c r="C1006" s="478"/>
      <c r="D1006" s="478" t="s">
        <v>597</v>
      </c>
      <c r="E1006" s="478" t="s">
        <v>788</v>
      </c>
      <c r="F1006" s="478" t="s">
        <v>617</v>
      </c>
      <c r="G1006" s="479">
        <v>100796.7406</v>
      </c>
      <c r="H1006" s="479">
        <v>176394.296</v>
      </c>
      <c r="I1006" s="479">
        <v>130500.47259999999</v>
      </c>
      <c r="J1006" s="479">
        <v>228375.82709999999</v>
      </c>
      <c r="K1006" s="479">
        <v>156200.84239999999</v>
      </c>
      <c r="L1006" s="479">
        <v>273351.4743</v>
      </c>
      <c r="M1006" s="479">
        <v>186326.64989999999</v>
      </c>
      <c r="N1006" s="479">
        <v>326071.6373</v>
      </c>
      <c r="O1006" s="479">
        <v>219637.35870000001</v>
      </c>
      <c r="P1006" s="479">
        <v>384365.37760000001</v>
      </c>
      <c r="Q1006" s="479">
        <v>240819.44029999999</v>
      </c>
      <c r="R1006" s="479">
        <v>421434.02049999998</v>
      </c>
      <c r="S1006" s="479">
        <v>260749.16339999999</v>
      </c>
      <c r="T1006" s="479">
        <v>456311.03590000002</v>
      </c>
    </row>
    <row r="1007" spans="1:20">
      <c r="A1007" s="478">
        <v>5</v>
      </c>
      <c r="B1007" s="478" t="s">
        <v>1008</v>
      </c>
      <c r="C1007" s="478"/>
      <c r="D1007" s="478" t="s">
        <v>597</v>
      </c>
      <c r="E1007" s="478" t="s">
        <v>788</v>
      </c>
      <c r="F1007" s="478" t="s">
        <v>667</v>
      </c>
      <c r="G1007" s="479">
        <v>86267.798200000005</v>
      </c>
      <c r="H1007" s="479">
        <v>150968.64689999999</v>
      </c>
      <c r="I1007" s="479">
        <v>112786.07670000001</v>
      </c>
      <c r="J1007" s="479">
        <v>197375.63430000001</v>
      </c>
      <c r="K1007" s="479">
        <v>136801.6349</v>
      </c>
      <c r="L1007" s="479">
        <v>239402.86110000001</v>
      </c>
      <c r="M1007" s="479">
        <v>167217.07680000001</v>
      </c>
      <c r="N1007" s="479">
        <v>292629.88429999998</v>
      </c>
      <c r="O1007" s="479">
        <v>198288.62839999999</v>
      </c>
      <c r="P1007" s="479">
        <v>347005.09960000002</v>
      </c>
      <c r="Q1007" s="479">
        <v>218426.03229999999</v>
      </c>
      <c r="R1007" s="479">
        <v>382245.55650000001</v>
      </c>
      <c r="S1007" s="479">
        <v>237141.86199999999</v>
      </c>
      <c r="T1007" s="479">
        <v>414998.2586</v>
      </c>
    </row>
    <row r="1008" spans="1:20">
      <c r="A1008" s="478">
        <v>5</v>
      </c>
      <c r="B1008" s="478" t="s">
        <v>1008</v>
      </c>
      <c r="C1008" s="478"/>
      <c r="D1008" s="478" t="s">
        <v>597</v>
      </c>
      <c r="E1008" s="478" t="s">
        <v>788</v>
      </c>
      <c r="F1008" s="478" t="s">
        <v>714</v>
      </c>
      <c r="G1008" s="479">
        <v>76853.186400000006</v>
      </c>
      <c r="H1008" s="479">
        <v>134493.07620000001</v>
      </c>
      <c r="I1008" s="479">
        <v>104601.04760000001</v>
      </c>
      <c r="J1008" s="479">
        <v>183051.83319999999</v>
      </c>
      <c r="K1008" s="479">
        <v>132248.69099999999</v>
      </c>
      <c r="L1008" s="479">
        <v>231435.20929999999</v>
      </c>
      <c r="M1008" s="479">
        <v>174064.8841</v>
      </c>
      <c r="N1008" s="479">
        <v>304613.54729999998</v>
      </c>
      <c r="O1008" s="479">
        <v>215456.07029999999</v>
      </c>
      <c r="P1008" s="479">
        <v>377048.12300000002</v>
      </c>
      <c r="Q1008" s="479">
        <v>242577.9644</v>
      </c>
      <c r="R1008" s="479">
        <v>424511.43770000001</v>
      </c>
      <c r="S1008" s="479">
        <v>269322.07449999999</v>
      </c>
      <c r="T1008" s="479">
        <v>471313.63040000002</v>
      </c>
    </row>
    <row r="1009" spans="1:20">
      <c r="A1009" s="478">
        <v>5</v>
      </c>
      <c r="B1009" s="478" t="s">
        <v>1008</v>
      </c>
      <c r="C1009" s="478"/>
      <c r="D1009" s="478" t="s">
        <v>597</v>
      </c>
      <c r="E1009" s="478" t="s">
        <v>788</v>
      </c>
      <c r="F1009" s="478" t="s">
        <v>521</v>
      </c>
      <c r="G1009" s="479">
        <v>85901.353300000002</v>
      </c>
      <c r="H1009" s="479">
        <v>137442.16740000001</v>
      </c>
      <c r="I1009" s="479">
        <v>120261.8947</v>
      </c>
      <c r="J1009" s="479">
        <v>192419.0343</v>
      </c>
      <c r="K1009" s="479">
        <v>154622.43599999999</v>
      </c>
      <c r="L1009" s="479">
        <v>247395.9013</v>
      </c>
      <c r="M1009" s="479">
        <v>206163.24789999999</v>
      </c>
      <c r="N1009" s="479">
        <v>329861.20169999998</v>
      </c>
      <c r="O1009" s="479">
        <v>257704.05989999999</v>
      </c>
      <c r="P1009" s="479">
        <v>412326.50199999998</v>
      </c>
      <c r="Q1009" s="479">
        <v>292064.60129999998</v>
      </c>
      <c r="R1009" s="479">
        <v>467303.36900000001</v>
      </c>
      <c r="S1009" s="479">
        <v>326425.14260000002</v>
      </c>
      <c r="T1009" s="479">
        <v>522280.23599999998</v>
      </c>
    </row>
    <row r="1010" spans="1:20">
      <c r="A1010" s="478">
        <v>5</v>
      </c>
      <c r="B1010" s="478" t="s">
        <v>1008</v>
      </c>
      <c r="C1010" s="478"/>
      <c r="D1010" s="478" t="s">
        <v>597</v>
      </c>
      <c r="E1010" s="478" t="s">
        <v>689</v>
      </c>
      <c r="F1010" s="478" t="s">
        <v>617</v>
      </c>
      <c r="G1010" s="479">
        <v>96293.673599999995</v>
      </c>
      <c r="H1010" s="479">
        <v>168513.92879999999</v>
      </c>
      <c r="I1010" s="479">
        <v>124721.5242</v>
      </c>
      <c r="J1010" s="479">
        <v>218262.66740000001</v>
      </c>
      <c r="K1010" s="479">
        <v>149318.64309999999</v>
      </c>
      <c r="L1010" s="479">
        <v>261307.62530000001</v>
      </c>
      <c r="M1010" s="479">
        <v>178169.9614</v>
      </c>
      <c r="N1010" s="479">
        <v>311797.43239999999</v>
      </c>
      <c r="O1010" s="479">
        <v>210072.24040000001</v>
      </c>
      <c r="P1010" s="479">
        <v>367626.42060000001</v>
      </c>
      <c r="Q1010" s="479">
        <v>230358.3694</v>
      </c>
      <c r="R1010" s="479">
        <v>403127.14659999998</v>
      </c>
      <c r="S1010" s="479">
        <v>249465.02799999999</v>
      </c>
      <c r="T1010" s="479">
        <v>436563.7991</v>
      </c>
    </row>
    <row r="1011" spans="1:20">
      <c r="A1011" s="478">
        <v>5</v>
      </c>
      <c r="B1011" s="478" t="s">
        <v>1008</v>
      </c>
      <c r="C1011" s="478"/>
      <c r="D1011" s="478" t="s">
        <v>597</v>
      </c>
      <c r="E1011" s="478" t="s">
        <v>689</v>
      </c>
      <c r="F1011" s="478" t="s">
        <v>667</v>
      </c>
      <c r="G1011" s="479">
        <v>82175.927299999996</v>
      </c>
      <c r="H1011" s="479">
        <v>143807.87289999999</v>
      </c>
      <c r="I1011" s="479">
        <v>107508.47870000001</v>
      </c>
      <c r="J1011" s="479">
        <v>188139.8377</v>
      </c>
      <c r="K1011" s="479">
        <v>130468.46920000001</v>
      </c>
      <c r="L1011" s="479">
        <v>228319.821</v>
      </c>
      <c r="M1011" s="479">
        <v>159601.22469999999</v>
      </c>
      <c r="N1011" s="479">
        <v>279302.1433</v>
      </c>
      <c r="O1011" s="479">
        <v>189327.71890000001</v>
      </c>
      <c r="P1011" s="479">
        <v>331323.50799999997</v>
      </c>
      <c r="Q1011" s="479">
        <v>208598.73670000001</v>
      </c>
      <c r="R1011" s="479">
        <v>365047.7892</v>
      </c>
      <c r="S1011" s="479">
        <v>226525.8572</v>
      </c>
      <c r="T1011" s="479">
        <v>396420.25020000001</v>
      </c>
    </row>
    <row r="1012" spans="1:20">
      <c r="A1012" s="478">
        <v>5</v>
      </c>
      <c r="B1012" s="478" t="s">
        <v>1008</v>
      </c>
      <c r="C1012" s="478"/>
      <c r="D1012" s="478" t="s">
        <v>597</v>
      </c>
      <c r="E1012" s="478" t="s">
        <v>689</v>
      </c>
      <c r="F1012" s="478" t="s">
        <v>714</v>
      </c>
      <c r="G1012" s="479">
        <v>73042.957599999994</v>
      </c>
      <c r="H1012" s="479">
        <v>127825.17570000001</v>
      </c>
      <c r="I1012" s="479">
        <v>99351.446400000001</v>
      </c>
      <c r="J1012" s="479">
        <v>173865.0312</v>
      </c>
      <c r="K1012" s="479">
        <v>125562.55379999999</v>
      </c>
      <c r="L1012" s="479">
        <v>219734.46919999999</v>
      </c>
      <c r="M1012" s="479">
        <v>165214.18650000001</v>
      </c>
      <c r="N1012" s="479">
        <v>289124.82640000002</v>
      </c>
      <c r="O1012" s="479">
        <v>204452.84080000001</v>
      </c>
      <c r="P1012" s="479">
        <v>357792.47129999998</v>
      </c>
      <c r="Q1012" s="479">
        <v>230153.0785</v>
      </c>
      <c r="R1012" s="479">
        <v>402767.88740000001</v>
      </c>
      <c r="S1012" s="479">
        <v>255486.2242</v>
      </c>
      <c r="T1012" s="479">
        <v>447100.89250000002</v>
      </c>
    </row>
    <row r="1013" spans="1:20">
      <c r="A1013" s="478">
        <v>5</v>
      </c>
      <c r="B1013" s="478" t="s">
        <v>1008</v>
      </c>
      <c r="C1013" s="478"/>
      <c r="D1013" s="478" t="s">
        <v>597</v>
      </c>
      <c r="E1013" s="478" t="s">
        <v>689</v>
      </c>
      <c r="F1013" s="478" t="s">
        <v>521</v>
      </c>
      <c r="G1013" s="479">
        <v>82051.025599999994</v>
      </c>
      <c r="H1013" s="479">
        <v>131281.64300000001</v>
      </c>
      <c r="I1013" s="479">
        <v>114871.43580000001</v>
      </c>
      <c r="J1013" s="479">
        <v>183794.30009999999</v>
      </c>
      <c r="K1013" s="479">
        <v>147691.8461</v>
      </c>
      <c r="L1013" s="479">
        <v>236306.95740000001</v>
      </c>
      <c r="M1013" s="479">
        <v>196922.46160000001</v>
      </c>
      <c r="N1013" s="479">
        <v>315075.94319999998</v>
      </c>
      <c r="O1013" s="479">
        <v>246153.07689999999</v>
      </c>
      <c r="P1013" s="479">
        <v>393844.9289</v>
      </c>
      <c r="Q1013" s="479">
        <v>278973.48719999997</v>
      </c>
      <c r="R1013" s="479">
        <v>446357.58600000001</v>
      </c>
      <c r="S1013" s="479">
        <v>311793.89740000002</v>
      </c>
      <c r="T1013" s="479">
        <v>498870.24320000003</v>
      </c>
    </row>
    <row r="1014" spans="1:20">
      <c r="A1014" s="478">
        <v>5</v>
      </c>
      <c r="B1014" s="478" t="s">
        <v>1008</v>
      </c>
      <c r="C1014" s="478"/>
      <c r="D1014" s="478" t="s">
        <v>597</v>
      </c>
      <c r="E1014" s="478" t="s">
        <v>865</v>
      </c>
      <c r="F1014" s="478" t="s">
        <v>617</v>
      </c>
      <c r="G1014" s="479">
        <v>94832.954700000002</v>
      </c>
      <c r="H1014" s="479">
        <v>165957.67069999999</v>
      </c>
      <c r="I1014" s="479">
        <v>122787.22440000001</v>
      </c>
      <c r="J1014" s="479">
        <v>214877.6427</v>
      </c>
      <c r="K1014" s="479">
        <v>146974.0233</v>
      </c>
      <c r="L1014" s="479">
        <v>257204.54070000001</v>
      </c>
      <c r="M1014" s="479">
        <v>175328.56510000001</v>
      </c>
      <c r="N1014" s="479">
        <v>306824.9889</v>
      </c>
      <c r="O1014" s="479">
        <v>206680.87479999999</v>
      </c>
      <c r="P1014" s="479">
        <v>361691.53090000001</v>
      </c>
      <c r="Q1014" s="479">
        <v>226617.56890000001</v>
      </c>
      <c r="R1014" s="479">
        <v>396580.74560000002</v>
      </c>
      <c r="S1014" s="479">
        <v>245378.65340000001</v>
      </c>
      <c r="T1014" s="479">
        <v>429412.64350000001</v>
      </c>
    </row>
    <row r="1015" spans="1:20">
      <c r="A1015" s="478">
        <v>5</v>
      </c>
      <c r="B1015" s="478" t="s">
        <v>1008</v>
      </c>
      <c r="C1015" s="478"/>
      <c r="D1015" s="478" t="s">
        <v>597</v>
      </c>
      <c r="E1015" s="478" t="s">
        <v>865</v>
      </c>
      <c r="F1015" s="478" t="s">
        <v>667</v>
      </c>
      <c r="G1015" s="479">
        <v>81126.404599999994</v>
      </c>
      <c r="H1015" s="479">
        <v>141971.20800000001</v>
      </c>
      <c r="I1015" s="479">
        <v>106075.52929999999</v>
      </c>
      <c r="J1015" s="479">
        <v>185632.17619999999</v>
      </c>
      <c r="K1015" s="479">
        <v>128672.88310000001</v>
      </c>
      <c r="L1015" s="479">
        <v>225177.54550000001</v>
      </c>
      <c r="M1015" s="479">
        <v>157300.6649</v>
      </c>
      <c r="N1015" s="479">
        <v>275276.16350000002</v>
      </c>
      <c r="O1015" s="479">
        <v>186540.56210000001</v>
      </c>
      <c r="P1015" s="479">
        <v>326445.98369999998</v>
      </c>
      <c r="Q1015" s="479">
        <v>205491.71119999999</v>
      </c>
      <c r="R1015" s="479">
        <v>359610.49459999998</v>
      </c>
      <c r="S1015" s="479">
        <v>223107.61319999999</v>
      </c>
      <c r="T1015" s="479">
        <v>390438.32319999998</v>
      </c>
    </row>
    <row r="1016" spans="1:20">
      <c r="A1016" s="478">
        <v>5</v>
      </c>
      <c r="B1016" s="478" t="s">
        <v>1008</v>
      </c>
      <c r="C1016" s="478"/>
      <c r="D1016" s="478" t="s">
        <v>597</v>
      </c>
      <c r="E1016" s="478" t="s">
        <v>865</v>
      </c>
      <c r="F1016" s="478" t="s">
        <v>714</v>
      </c>
      <c r="G1016" s="479">
        <v>72247.0726</v>
      </c>
      <c r="H1016" s="479">
        <v>126432.37699999999</v>
      </c>
      <c r="I1016" s="479">
        <v>98321.926600000006</v>
      </c>
      <c r="J1016" s="479">
        <v>172063.37150000001</v>
      </c>
      <c r="K1016" s="479">
        <v>124302.2355</v>
      </c>
      <c r="L1016" s="479">
        <v>217528.91219999999</v>
      </c>
      <c r="M1016" s="479">
        <v>163597.91399999999</v>
      </c>
      <c r="N1016" s="479">
        <v>286296.34960000002</v>
      </c>
      <c r="O1016" s="479">
        <v>202492.64259999999</v>
      </c>
      <c r="P1016" s="479">
        <v>354362.12449999998</v>
      </c>
      <c r="Q1016" s="479">
        <v>227976.96160000001</v>
      </c>
      <c r="R1016" s="479">
        <v>398959.6827</v>
      </c>
      <c r="S1016" s="479">
        <v>253104.8805</v>
      </c>
      <c r="T1016" s="479">
        <v>442933.54090000002</v>
      </c>
    </row>
    <row r="1017" spans="1:20">
      <c r="A1017" s="478">
        <v>5</v>
      </c>
      <c r="B1017" s="478" t="s">
        <v>1008</v>
      </c>
      <c r="C1017" s="478"/>
      <c r="D1017" s="478" t="s">
        <v>597</v>
      </c>
      <c r="E1017" s="478" t="s">
        <v>865</v>
      </c>
      <c r="F1017" s="478" t="s">
        <v>521</v>
      </c>
      <c r="G1017" s="479">
        <v>80816.885599999994</v>
      </c>
      <c r="H1017" s="479">
        <v>129307.0189</v>
      </c>
      <c r="I1017" s="479">
        <v>113143.63989999999</v>
      </c>
      <c r="J1017" s="479">
        <v>181029.8265</v>
      </c>
      <c r="K1017" s="479">
        <v>145470.3941</v>
      </c>
      <c r="L1017" s="479">
        <v>232752.63399999999</v>
      </c>
      <c r="M1017" s="479">
        <v>193960.52549999999</v>
      </c>
      <c r="N1017" s="479">
        <v>310336.84539999999</v>
      </c>
      <c r="O1017" s="479">
        <v>242450.6568</v>
      </c>
      <c r="P1017" s="479">
        <v>387921.05670000002</v>
      </c>
      <c r="Q1017" s="479">
        <v>274777.41110000003</v>
      </c>
      <c r="R1017" s="479">
        <v>439643.86430000002</v>
      </c>
      <c r="S1017" s="479">
        <v>307104.1654</v>
      </c>
      <c r="T1017" s="479">
        <v>491366.67180000001</v>
      </c>
    </row>
    <row r="1018" spans="1:20">
      <c r="A1018" s="478">
        <v>5</v>
      </c>
      <c r="B1018" s="478" t="s">
        <v>1008</v>
      </c>
      <c r="C1018" s="478"/>
      <c r="D1018" s="478" t="s">
        <v>597</v>
      </c>
      <c r="E1018" s="478" t="s">
        <v>894</v>
      </c>
      <c r="F1018" s="478" t="s">
        <v>617</v>
      </c>
      <c r="G1018" s="479">
        <v>92885.326700000005</v>
      </c>
      <c r="H1018" s="479">
        <v>162549.3216</v>
      </c>
      <c r="I1018" s="479">
        <v>120208.1542</v>
      </c>
      <c r="J1018" s="479">
        <v>210364.26990000001</v>
      </c>
      <c r="K1018" s="479">
        <v>143847.859</v>
      </c>
      <c r="L1018" s="479">
        <v>251733.75330000001</v>
      </c>
      <c r="M1018" s="479">
        <v>171540.03099999999</v>
      </c>
      <c r="N1018" s="479">
        <v>300195.05420000001</v>
      </c>
      <c r="O1018" s="479">
        <v>202159.04730000001</v>
      </c>
      <c r="P1018" s="479">
        <v>353778.33289999998</v>
      </c>
      <c r="Q1018" s="479">
        <v>221629.82740000001</v>
      </c>
      <c r="R1018" s="479">
        <v>387852.19799999997</v>
      </c>
      <c r="S1018" s="479">
        <v>239930.1459</v>
      </c>
      <c r="T1018" s="479">
        <v>419877.75530000002</v>
      </c>
    </row>
    <row r="1019" spans="1:20">
      <c r="A1019" s="478">
        <v>5</v>
      </c>
      <c r="B1019" s="478" t="s">
        <v>1008</v>
      </c>
      <c r="C1019" s="478"/>
      <c r="D1019" s="478" t="s">
        <v>597</v>
      </c>
      <c r="E1019" s="478" t="s">
        <v>894</v>
      </c>
      <c r="F1019" s="478" t="s">
        <v>667</v>
      </c>
      <c r="G1019" s="479">
        <v>79727.038799999995</v>
      </c>
      <c r="H1019" s="479">
        <v>139522.31789999999</v>
      </c>
      <c r="I1019" s="479">
        <v>104164.92720000001</v>
      </c>
      <c r="J1019" s="479">
        <v>182288.62270000001</v>
      </c>
      <c r="K1019" s="479">
        <v>126278.7648</v>
      </c>
      <c r="L1019" s="479">
        <v>220987.83840000001</v>
      </c>
      <c r="M1019" s="479">
        <v>154233.24720000001</v>
      </c>
      <c r="N1019" s="479">
        <v>269908.1826</v>
      </c>
      <c r="O1019" s="479">
        <v>182824.34760000001</v>
      </c>
      <c r="P1019" s="479">
        <v>319942.60820000002</v>
      </c>
      <c r="Q1019" s="479">
        <v>201349.00450000001</v>
      </c>
      <c r="R1019" s="479">
        <v>352360.75780000002</v>
      </c>
      <c r="S1019" s="479">
        <v>218549.94769999999</v>
      </c>
      <c r="T1019" s="479">
        <v>382462.40850000002</v>
      </c>
    </row>
    <row r="1020" spans="1:20">
      <c r="A1020" s="478">
        <v>5</v>
      </c>
      <c r="B1020" s="478" t="s">
        <v>1008</v>
      </c>
      <c r="C1020" s="478"/>
      <c r="D1020" s="478" t="s">
        <v>597</v>
      </c>
      <c r="E1020" s="478" t="s">
        <v>894</v>
      </c>
      <c r="F1020" s="478" t="s">
        <v>714</v>
      </c>
      <c r="G1020" s="479">
        <v>71185.891099999993</v>
      </c>
      <c r="H1020" s="479">
        <v>124575.30929999999</v>
      </c>
      <c r="I1020" s="479">
        <v>96949.231499999994</v>
      </c>
      <c r="J1020" s="479">
        <v>169661.15489999999</v>
      </c>
      <c r="K1020" s="479">
        <v>122621.80869999999</v>
      </c>
      <c r="L1020" s="479">
        <v>214588.16510000001</v>
      </c>
      <c r="M1020" s="479">
        <v>161442.88080000001</v>
      </c>
      <c r="N1020" s="479">
        <v>282525.0416</v>
      </c>
      <c r="O1020" s="479">
        <v>199879.04120000001</v>
      </c>
      <c r="P1020" s="479">
        <v>349788.32199999999</v>
      </c>
      <c r="Q1020" s="479">
        <v>225075.46789999999</v>
      </c>
      <c r="R1020" s="479">
        <v>393882.06890000001</v>
      </c>
      <c r="S1020" s="479">
        <v>249929.75080000001</v>
      </c>
      <c r="T1020" s="479">
        <v>437377.06390000001</v>
      </c>
    </row>
    <row r="1021" spans="1:20">
      <c r="A1021" s="478">
        <v>5</v>
      </c>
      <c r="B1021" s="478" t="s">
        <v>1008</v>
      </c>
      <c r="C1021" s="478"/>
      <c r="D1021" s="478" t="s">
        <v>597</v>
      </c>
      <c r="E1021" s="478" t="s">
        <v>894</v>
      </c>
      <c r="F1021" s="478" t="s">
        <v>521</v>
      </c>
      <c r="G1021" s="479">
        <v>79171.363200000007</v>
      </c>
      <c r="H1021" s="479">
        <v>126674.183</v>
      </c>
      <c r="I1021" s="479">
        <v>110839.9084</v>
      </c>
      <c r="J1021" s="479">
        <v>177343.8561</v>
      </c>
      <c r="K1021" s="479">
        <v>142508.45370000001</v>
      </c>
      <c r="L1021" s="479">
        <v>228013.52929999999</v>
      </c>
      <c r="M1021" s="479">
        <v>190011.27160000001</v>
      </c>
      <c r="N1021" s="479">
        <v>304018.03909999999</v>
      </c>
      <c r="O1021" s="479">
        <v>237514.0894</v>
      </c>
      <c r="P1021" s="479">
        <v>380022.54879999999</v>
      </c>
      <c r="Q1021" s="479">
        <v>269182.6347</v>
      </c>
      <c r="R1021" s="479">
        <v>430692.2219</v>
      </c>
      <c r="S1021" s="479">
        <v>300851.18</v>
      </c>
      <c r="T1021" s="479">
        <v>481361.89510000002</v>
      </c>
    </row>
    <row r="1022" spans="1:20">
      <c r="A1022" s="478">
        <v>5</v>
      </c>
      <c r="B1022" s="478" t="s">
        <v>1008</v>
      </c>
      <c r="C1022" s="478"/>
      <c r="D1022" s="478" t="s">
        <v>597</v>
      </c>
      <c r="E1022" s="478" t="s">
        <v>918</v>
      </c>
      <c r="F1022" s="478" t="s">
        <v>617</v>
      </c>
      <c r="G1022" s="479">
        <v>91871.208599999998</v>
      </c>
      <c r="H1022" s="479">
        <v>160774.61499999999</v>
      </c>
      <c r="I1022" s="479">
        <v>118926.6021</v>
      </c>
      <c r="J1022" s="479">
        <v>208121.55369999999</v>
      </c>
      <c r="K1022" s="479">
        <v>142335.32939999999</v>
      </c>
      <c r="L1022" s="479">
        <v>249086.8265</v>
      </c>
      <c r="M1022" s="479">
        <v>169768.2634</v>
      </c>
      <c r="N1022" s="479">
        <v>297094.46090000001</v>
      </c>
      <c r="O1022" s="479">
        <v>200101.1257</v>
      </c>
      <c r="P1022" s="479">
        <v>350176.96990000003</v>
      </c>
      <c r="Q1022" s="479">
        <v>219389.7329</v>
      </c>
      <c r="R1022" s="479">
        <v>383932.03249999997</v>
      </c>
      <c r="S1022" s="479">
        <v>237530.88750000001</v>
      </c>
      <c r="T1022" s="479">
        <v>415679.05310000002</v>
      </c>
    </row>
    <row r="1023" spans="1:20">
      <c r="A1023" s="478">
        <v>5</v>
      </c>
      <c r="B1023" s="478" t="s">
        <v>1008</v>
      </c>
      <c r="C1023" s="478"/>
      <c r="D1023" s="478" t="s">
        <v>597</v>
      </c>
      <c r="E1023" s="478" t="s">
        <v>918</v>
      </c>
      <c r="F1023" s="478" t="s">
        <v>667</v>
      </c>
      <c r="G1023" s="479">
        <v>78712.920800000007</v>
      </c>
      <c r="H1023" s="479">
        <v>137747.61129999999</v>
      </c>
      <c r="I1023" s="479">
        <v>102883.3751</v>
      </c>
      <c r="J1023" s="479">
        <v>180045.90650000001</v>
      </c>
      <c r="K1023" s="479">
        <v>124766.2352</v>
      </c>
      <c r="L1023" s="479">
        <v>218340.9117</v>
      </c>
      <c r="M1023" s="479">
        <v>152461.47959999999</v>
      </c>
      <c r="N1023" s="479">
        <v>266807.58929999999</v>
      </c>
      <c r="O1023" s="479">
        <v>180766.4259</v>
      </c>
      <c r="P1023" s="479">
        <v>316341.24530000001</v>
      </c>
      <c r="Q1023" s="479">
        <v>199108.91</v>
      </c>
      <c r="R1023" s="479">
        <v>348440.59230000002</v>
      </c>
      <c r="S1023" s="479">
        <v>216150.6894</v>
      </c>
      <c r="T1023" s="479">
        <v>378263.70640000002</v>
      </c>
    </row>
    <row r="1024" spans="1:20">
      <c r="A1024" s="478">
        <v>5</v>
      </c>
      <c r="B1024" s="478" t="s">
        <v>1008</v>
      </c>
      <c r="C1024" s="478"/>
      <c r="D1024" s="478" t="s">
        <v>597</v>
      </c>
      <c r="E1024" s="478" t="s">
        <v>918</v>
      </c>
      <c r="F1024" s="478" t="s">
        <v>714</v>
      </c>
      <c r="G1024" s="479">
        <v>70181.107699999993</v>
      </c>
      <c r="H1024" s="479">
        <v>122816.93859999999</v>
      </c>
      <c r="I1024" s="479">
        <v>95542.534799999994</v>
      </c>
      <c r="J1024" s="479">
        <v>167199.43599999999</v>
      </c>
      <c r="K1024" s="479">
        <v>120813.19869999999</v>
      </c>
      <c r="L1024" s="479">
        <v>211423.09779999999</v>
      </c>
      <c r="M1024" s="479">
        <v>159031.40100000001</v>
      </c>
      <c r="N1024" s="479">
        <v>278304.95179999998</v>
      </c>
      <c r="O1024" s="479">
        <v>196864.69140000001</v>
      </c>
      <c r="P1024" s="479">
        <v>344513.20980000001</v>
      </c>
      <c r="Q1024" s="479">
        <v>221659.20490000001</v>
      </c>
      <c r="R1024" s="479">
        <v>387903.60849999997</v>
      </c>
      <c r="S1024" s="479">
        <v>246111.57440000001</v>
      </c>
      <c r="T1024" s="479">
        <v>430695.25510000001</v>
      </c>
    </row>
    <row r="1025" spans="1:20">
      <c r="A1025" s="478">
        <v>5</v>
      </c>
      <c r="B1025" s="478" t="s">
        <v>1008</v>
      </c>
      <c r="C1025" s="478"/>
      <c r="D1025" s="478" t="s">
        <v>597</v>
      </c>
      <c r="E1025" s="478" t="s">
        <v>918</v>
      </c>
      <c r="F1025" s="478" t="s">
        <v>521</v>
      </c>
      <c r="G1025" s="479">
        <v>78299.298899999994</v>
      </c>
      <c r="H1025" s="479">
        <v>125278.88009999999</v>
      </c>
      <c r="I1025" s="479">
        <v>109619.0184</v>
      </c>
      <c r="J1025" s="479">
        <v>175390.43210000001</v>
      </c>
      <c r="K1025" s="479">
        <v>140938.73800000001</v>
      </c>
      <c r="L1025" s="479">
        <v>225501.9841</v>
      </c>
      <c r="M1025" s="479">
        <v>187918.3173</v>
      </c>
      <c r="N1025" s="479">
        <v>300669.31219999999</v>
      </c>
      <c r="O1025" s="479">
        <v>234897.89660000001</v>
      </c>
      <c r="P1025" s="479">
        <v>375836.64010000002</v>
      </c>
      <c r="Q1025" s="479">
        <v>266217.61609999998</v>
      </c>
      <c r="R1025" s="479">
        <v>425948.19209999999</v>
      </c>
      <c r="S1025" s="479">
        <v>297537.3357</v>
      </c>
      <c r="T1025" s="479">
        <v>476059.74410000001</v>
      </c>
    </row>
    <row r="1026" spans="1:20">
      <c r="A1026" s="478">
        <v>5</v>
      </c>
      <c r="B1026" s="478" t="s">
        <v>1008</v>
      </c>
      <c r="C1026" s="478"/>
      <c r="D1026" s="478" t="s">
        <v>597</v>
      </c>
      <c r="E1026" s="478" t="s">
        <v>936</v>
      </c>
      <c r="F1026" s="478" t="s">
        <v>617</v>
      </c>
      <c r="G1026" s="479">
        <v>98281.601200000005</v>
      </c>
      <c r="H1026" s="479">
        <v>171992.8021</v>
      </c>
      <c r="I1026" s="479">
        <v>127292.6056</v>
      </c>
      <c r="J1026" s="479">
        <v>222762.05989999999</v>
      </c>
      <c r="K1026" s="479">
        <v>152394.24789999999</v>
      </c>
      <c r="L1026" s="479">
        <v>266689.9338</v>
      </c>
      <c r="M1026" s="479">
        <v>181835.98790000001</v>
      </c>
      <c r="N1026" s="479">
        <v>318212.97879999998</v>
      </c>
      <c r="O1026" s="479">
        <v>214391.06630000001</v>
      </c>
      <c r="P1026" s="479">
        <v>375184.36599999998</v>
      </c>
      <c r="Q1026" s="479">
        <v>235092.32440000001</v>
      </c>
      <c r="R1026" s="479">
        <v>411411.56770000001</v>
      </c>
      <c r="S1026" s="479">
        <v>254588.52900000001</v>
      </c>
      <c r="T1026" s="479">
        <v>445529.92570000002</v>
      </c>
    </row>
    <row r="1027" spans="1:20">
      <c r="A1027" s="478">
        <v>5</v>
      </c>
      <c r="B1027" s="478" t="s">
        <v>1008</v>
      </c>
      <c r="C1027" s="478"/>
      <c r="D1027" s="478" t="s">
        <v>597</v>
      </c>
      <c r="E1027" s="478" t="s">
        <v>936</v>
      </c>
      <c r="F1027" s="478" t="s">
        <v>667</v>
      </c>
      <c r="G1027" s="479">
        <v>83889.724199999997</v>
      </c>
      <c r="H1027" s="479">
        <v>146807.01740000001</v>
      </c>
      <c r="I1027" s="479">
        <v>109745.3265</v>
      </c>
      <c r="J1027" s="479">
        <v>192054.32139999999</v>
      </c>
      <c r="K1027" s="479">
        <v>133178.05160000001</v>
      </c>
      <c r="L1027" s="479">
        <v>233061.59030000001</v>
      </c>
      <c r="M1027" s="479">
        <v>162906.69349999999</v>
      </c>
      <c r="N1027" s="479">
        <v>285086.71370000002</v>
      </c>
      <c r="O1027" s="479">
        <v>193243.7389</v>
      </c>
      <c r="P1027" s="479">
        <v>338176.54300000001</v>
      </c>
      <c r="Q1027" s="479">
        <v>212910.17480000001</v>
      </c>
      <c r="R1027" s="479">
        <v>372592.80589999998</v>
      </c>
      <c r="S1027" s="479">
        <v>231203.93780000001</v>
      </c>
      <c r="T1027" s="479">
        <v>404606.89110000001</v>
      </c>
    </row>
    <row r="1028" spans="1:20">
      <c r="A1028" s="478">
        <v>5</v>
      </c>
      <c r="B1028" s="478" t="s">
        <v>1008</v>
      </c>
      <c r="C1028" s="478"/>
      <c r="D1028" s="478" t="s">
        <v>597</v>
      </c>
      <c r="E1028" s="478" t="s">
        <v>936</v>
      </c>
      <c r="F1028" s="478" t="s">
        <v>714</v>
      </c>
      <c r="G1028" s="479">
        <v>74578.327900000004</v>
      </c>
      <c r="H1028" s="479">
        <v>130512.07369999999</v>
      </c>
      <c r="I1028" s="479">
        <v>101444.4853</v>
      </c>
      <c r="J1028" s="479">
        <v>177527.84940000001</v>
      </c>
      <c r="K1028" s="479">
        <v>128211.37059999999</v>
      </c>
      <c r="L1028" s="479">
        <v>224369.89850000001</v>
      </c>
      <c r="M1028" s="479">
        <v>168703.17420000001</v>
      </c>
      <c r="N1028" s="479">
        <v>295230.55479999998</v>
      </c>
      <c r="O1028" s="479">
        <v>208773.9803</v>
      </c>
      <c r="P1028" s="479">
        <v>365354.46549999999</v>
      </c>
      <c r="Q1028" s="479">
        <v>235020.07610000001</v>
      </c>
      <c r="R1028" s="479">
        <v>411285.13309999998</v>
      </c>
      <c r="S1028" s="479">
        <v>260891.95180000001</v>
      </c>
      <c r="T1028" s="479">
        <v>456560.91570000001</v>
      </c>
    </row>
    <row r="1029" spans="1:20">
      <c r="A1029" s="478">
        <v>5</v>
      </c>
      <c r="B1029" s="478" t="s">
        <v>1008</v>
      </c>
      <c r="C1029" s="478"/>
      <c r="D1029" s="478" t="s">
        <v>597</v>
      </c>
      <c r="E1029" s="478" t="s">
        <v>936</v>
      </c>
      <c r="F1029" s="478" t="s">
        <v>521</v>
      </c>
      <c r="G1029" s="479">
        <v>83745.847299999994</v>
      </c>
      <c r="H1029" s="479">
        <v>133993.35769999999</v>
      </c>
      <c r="I1029" s="479">
        <v>117244.1862</v>
      </c>
      <c r="J1029" s="479">
        <v>187590.70079999999</v>
      </c>
      <c r="K1029" s="479">
        <v>150742.5252</v>
      </c>
      <c r="L1029" s="479">
        <v>241188.04389999999</v>
      </c>
      <c r="M1029" s="479">
        <v>200990.0336</v>
      </c>
      <c r="N1029" s="479">
        <v>321584.05859999999</v>
      </c>
      <c r="O1029" s="479">
        <v>251237.54199999999</v>
      </c>
      <c r="P1029" s="479">
        <v>401980.07319999998</v>
      </c>
      <c r="Q1029" s="479">
        <v>284735.88089999999</v>
      </c>
      <c r="R1029" s="479">
        <v>455577.41619999998</v>
      </c>
      <c r="S1029" s="479">
        <v>318234.21980000002</v>
      </c>
      <c r="T1029" s="479">
        <v>509174.75929999998</v>
      </c>
    </row>
    <row r="1030" spans="1:20">
      <c r="A1030" s="478">
        <v>5</v>
      </c>
      <c r="B1030" s="478" t="s">
        <v>1008</v>
      </c>
      <c r="C1030" s="478"/>
      <c r="D1030" s="478" t="s">
        <v>597</v>
      </c>
      <c r="E1030" s="478" t="s">
        <v>948</v>
      </c>
      <c r="F1030" s="478" t="s">
        <v>617</v>
      </c>
      <c r="G1030" s="479">
        <v>93331.930399999997</v>
      </c>
      <c r="H1030" s="479">
        <v>163330.87820000001</v>
      </c>
      <c r="I1030" s="479">
        <v>120860.90579999999</v>
      </c>
      <c r="J1030" s="479">
        <v>211506.58499999999</v>
      </c>
      <c r="K1030" s="479">
        <v>144679.95379999999</v>
      </c>
      <c r="L1030" s="479">
        <v>253189.9192</v>
      </c>
      <c r="M1030" s="479">
        <v>172609.66529999999</v>
      </c>
      <c r="N1030" s="479">
        <v>302066.9143</v>
      </c>
      <c r="O1030" s="479">
        <v>203492.49789999999</v>
      </c>
      <c r="P1030" s="479">
        <v>356111.8714</v>
      </c>
      <c r="Q1030" s="479">
        <v>223130.54089999999</v>
      </c>
      <c r="R1030" s="479">
        <v>390478.44650000002</v>
      </c>
      <c r="S1030" s="479">
        <v>241617.2702</v>
      </c>
      <c r="T1030" s="479">
        <v>422830.22289999999</v>
      </c>
    </row>
    <row r="1031" spans="1:20">
      <c r="A1031" s="478">
        <v>5</v>
      </c>
      <c r="B1031" s="478" t="s">
        <v>1008</v>
      </c>
      <c r="C1031" s="478"/>
      <c r="D1031" s="478" t="s">
        <v>597</v>
      </c>
      <c r="E1031" s="478" t="s">
        <v>948</v>
      </c>
      <c r="F1031" s="478" t="s">
        <v>667</v>
      </c>
      <c r="G1031" s="479">
        <v>79762.445600000006</v>
      </c>
      <c r="H1031" s="479">
        <v>139584.27979999999</v>
      </c>
      <c r="I1031" s="479">
        <v>104316.32739999999</v>
      </c>
      <c r="J1031" s="479">
        <v>182553.5729</v>
      </c>
      <c r="K1031" s="479">
        <v>126561.82490000001</v>
      </c>
      <c r="L1031" s="479">
        <v>221483.19349999999</v>
      </c>
      <c r="M1031" s="479">
        <v>154762.04399999999</v>
      </c>
      <c r="N1031" s="479">
        <v>270833.57699999999</v>
      </c>
      <c r="O1031" s="479">
        <v>183553.5882</v>
      </c>
      <c r="P1031" s="479">
        <v>321218.7794</v>
      </c>
      <c r="Q1031" s="479">
        <v>202215.94149999999</v>
      </c>
      <c r="R1031" s="479">
        <v>353877.89760000003</v>
      </c>
      <c r="S1031" s="479">
        <v>219568.94020000001</v>
      </c>
      <c r="T1031" s="479">
        <v>384245.64539999998</v>
      </c>
    </row>
    <row r="1032" spans="1:20">
      <c r="A1032" s="478">
        <v>5</v>
      </c>
      <c r="B1032" s="478" t="s">
        <v>1008</v>
      </c>
      <c r="C1032" s="478"/>
      <c r="D1032" s="478" t="s">
        <v>597</v>
      </c>
      <c r="E1032" s="478" t="s">
        <v>948</v>
      </c>
      <c r="F1032" s="478" t="s">
        <v>714</v>
      </c>
      <c r="G1032" s="479">
        <v>70976.994300000006</v>
      </c>
      <c r="H1032" s="479">
        <v>124209.74</v>
      </c>
      <c r="I1032" s="479">
        <v>96572.056700000001</v>
      </c>
      <c r="J1032" s="479">
        <v>169001.0992</v>
      </c>
      <c r="K1032" s="479">
        <v>122073.51949999999</v>
      </c>
      <c r="L1032" s="479">
        <v>213628.65919999999</v>
      </c>
      <c r="M1032" s="479">
        <v>160647.67679999999</v>
      </c>
      <c r="N1032" s="479">
        <v>281133.43420000002</v>
      </c>
      <c r="O1032" s="479">
        <v>198824.8934</v>
      </c>
      <c r="P1032" s="479">
        <v>347943.56349999999</v>
      </c>
      <c r="Q1032" s="479">
        <v>223835.32620000001</v>
      </c>
      <c r="R1032" s="479">
        <v>391711.82069999998</v>
      </c>
      <c r="S1032" s="479">
        <v>248492.92290000001</v>
      </c>
      <c r="T1032" s="479">
        <v>434862.61499999999</v>
      </c>
    </row>
    <row r="1033" spans="1:20">
      <c r="A1033" s="478">
        <v>5</v>
      </c>
      <c r="B1033" s="478" t="s">
        <v>1008</v>
      </c>
      <c r="C1033" s="478"/>
      <c r="D1033" s="478" t="s">
        <v>597</v>
      </c>
      <c r="E1033" s="478" t="s">
        <v>948</v>
      </c>
      <c r="F1033" s="478" t="s">
        <v>521</v>
      </c>
      <c r="G1033" s="479">
        <v>79533.441300000006</v>
      </c>
      <c r="H1033" s="479">
        <v>127253.50810000001</v>
      </c>
      <c r="I1033" s="479">
        <v>111346.81789999999</v>
      </c>
      <c r="J1033" s="479">
        <v>178154.9112</v>
      </c>
      <c r="K1033" s="479">
        <v>143160.19440000001</v>
      </c>
      <c r="L1033" s="479">
        <v>229056.31450000001</v>
      </c>
      <c r="M1033" s="479">
        <v>190880.2592</v>
      </c>
      <c r="N1033" s="479">
        <v>305408.41930000001</v>
      </c>
      <c r="O1033" s="479">
        <v>238600.32399999999</v>
      </c>
      <c r="P1033" s="479">
        <v>381760.52399999998</v>
      </c>
      <c r="Q1033" s="479">
        <v>270413.70049999998</v>
      </c>
      <c r="R1033" s="479">
        <v>432661.92719999998</v>
      </c>
      <c r="S1033" s="479">
        <v>302227.07709999999</v>
      </c>
      <c r="T1033" s="479">
        <v>483563.33049999998</v>
      </c>
    </row>
    <row r="1034" spans="1:20">
      <c r="A1034" s="478">
        <v>5</v>
      </c>
      <c r="B1034" s="478" t="s">
        <v>1008</v>
      </c>
      <c r="C1034" s="478"/>
      <c r="D1034" s="478" t="s">
        <v>597</v>
      </c>
      <c r="E1034" s="478" t="s">
        <v>960</v>
      </c>
      <c r="F1034" s="478" t="s">
        <v>617</v>
      </c>
      <c r="G1034" s="479">
        <v>94832.954700000002</v>
      </c>
      <c r="H1034" s="479">
        <v>165957.67069999999</v>
      </c>
      <c r="I1034" s="479">
        <v>122787.22440000001</v>
      </c>
      <c r="J1034" s="479">
        <v>214877.6427</v>
      </c>
      <c r="K1034" s="479">
        <v>146974.0233</v>
      </c>
      <c r="L1034" s="479">
        <v>257204.54070000001</v>
      </c>
      <c r="M1034" s="479">
        <v>175328.56510000001</v>
      </c>
      <c r="N1034" s="479">
        <v>306824.9889</v>
      </c>
      <c r="O1034" s="479">
        <v>206680.87479999999</v>
      </c>
      <c r="P1034" s="479">
        <v>361691.53090000001</v>
      </c>
      <c r="Q1034" s="479">
        <v>226617.56890000001</v>
      </c>
      <c r="R1034" s="479">
        <v>396580.74560000002</v>
      </c>
      <c r="S1034" s="479">
        <v>245378.65340000001</v>
      </c>
      <c r="T1034" s="479">
        <v>429412.64350000001</v>
      </c>
    </row>
    <row r="1035" spans="1:20">
      <c r="A1035" s="478">
        <v>5</v>
      </c>
      <c r="B1035" s="478" t="s">
        <v>1008</v>
      </c>
      <c r="C1035" s="478"/>
      <c r="D1035" s="478" t="s">
        <v>597</v>
      </c>
      <c r="E1035" s="478" t="s">
        <v>960</v>
      </c>
      <c r="F1035" s="478" t="s">
        <v>667</v>
      </c>
      <c r="G1035" s="479">
        <v>81126.404599999994</v>
      </c>
      <c r="H1035" s="479">
        <v>141971.20800000001</v>
      </c>
      <c r="I1035" s="479">
        <v>106075.52929999999</v>
      </c>
      <c r="J1035" s="479">
        <v>185632.17619999999</v>
      </c>
      <c r="K1035" s="479">
        <v>128672.88310000001</v>
      </c>
      <c r="L1035" s="479">
        <v>225177.54550000001</v>
      </c>
      <c r="M1035" s="479">
        <v>157300.6649</v>
      </c>
      <c r="N1035" s="479">
        <v>275276.16350000002</v>
      </c>
      <c r="O1035" s="479">
        <v>186540.56210000001</v>
      </c>
      <c r="P1035" s="479">
        <v>326445.98369999998</v>
      </c>
      <c r="Q1035" s="479">
        <v>205491.71119999999</v>
      </c>
      <c r="R1035" s="479">
        <v>359610.49459999998</v>
      </c>
      <c r="S1035" s="479">
        <v>223107.61319999999</v>
      </c>
      <c r="T1035" s="479">
        <v>390438.32319999998</v>
      </c>
    </row>
    <row r="1036" spans="1:20">
      <c r="A1036" s="478">
        <v>5</v>
      </c>
      <c r="B1036" s="478" t="s">
        <v>1008</v>
      </c>
      <c r="C1036" s="478"/>
      <c r="D1036" s="478" t="s">
        <v>597</v>
      </c>
      <c r="E1036" s="478" t="s">
        <v>960</v>
      </c>
      <c r="F1036" s="478" t="s">
        <v>714</v>
      </c>
      <c r="G1036" s="479">
        <v>72247.0726</v>
      </c>
      <c r="H1036" s="479">
        <v>126432.37699999999</v>
      </c>
      <c r="I1036" s="479">
        <v>98321.926600000006</v>
      </c>
      <c r="J1036" s="479">
        <v>172063.37150000001</v>
      </c>
      <c r="K1036" s="479">
        <v>124302.2355</v>
      </c>
      <c r="L1036" s="479">
        <v>217528.91219999999</v>
      </c>
      <c r="M1036" s="479">
        <v>163597.91399999999</v>
      </c>
      <c r="N1036" s="479">
        <v>286296.34960000002</v>
      </c>
      <c r="O1036" s="479">
        <v>202492.64259999999</v>
      </c>
      <c r="P1036" s="479">
        <v>354362.12449999998</v>
      </c>
      <c r="Q1036" s="479">
        <v>227976.96160000001</v>
      </c>
      <c r="R1036" s="479">
        <v>398959.6827</v>
      </c>
      <c r="S1036" s="479">
        <v>253104.8805</v>
      </c>
      <c r="T1036" s="479">
        <v>442933.54090000002</v>
      </c>
    </row>
    <row r="1037" spans="1:20">
      <c r="A1037" s="478">
        <v>5</v>
      </c>
      <c r="B1037" s="478" t="s">
        <v>1008</v>
      </c>
      <c r="C1037" s="478"/>
      <c r="D1037" s="478" t="s">
        <v>597</v>
      </c>
      <c r="E1037" s="478" t="s">
        <v>960</v>
      </c>
      <c r="F1037" s="478" t="s">
        <v>521</v>
      </c>
      <c r="G1037" s="479">
        <v>80816.885599999994</v>
      </c>
      <c r="H1037" s="479">
        <v>129307.0189</v>
      </c>
      <c r="I1037" s="479">
        <v>113143.63989999999</v>
      </c>
      <c r="J1037" s="479">
        <v>181029.8265</v>
      </c>
      <c r="K1037" s="479">
        <v>145470.3941</v>
      </c>
      <c r="L1037" s="479">
        <v>232752.63399999999</v>
      </c>
      <c r="M1037" s="479">
        <v>193960.52549999999</v>
      </c>
      <c r="N1037" s="479">
        <v>310336.84539999999</v>
      </c>
      <c r="O1037" s="479">
        <v>242450.6568</v>
      </c>
      <c r="P1037" s="479">
        <v>387921.05670000002</v>
      </c>
      <c r="Q1037" s="479">
        <v>274777.41110000003</v>
      </c>
      <c r="R1037" s="479">
        <v>439643.86430000002</v>
      </c>
      <c r="S1037" s="479">
        <v>307104.1654</v>
      </c>
      <c r="T1037" s="479">
        <v>491366.67180000001</v>
      </c>
    </row>
    <row r="1038" spans="1:20">
      <c r="A1038" s="478">
        <v>5</v>
      </c>
      <c r="B1038" s="478" t="s">
        <v>1008</v>
      </c>
      <c r="C1038" s="478"/>
      <c r="D1038" s="478" t="s">
        <v>597</v>
      </c>
      <c r="E1038" s="478" t="s">
        <v>854</v>
      </c>
      <c r="F1038" s="478" t="s">
        <v>617</v>
      </c>
      <c r="G1038" s="479">
        <v>94832.954700000002</v>
      </c>
      <c r="H1038" s="479">
        <v>165957.67069999999</v>
      </c>
      <c r="I1038" s="479">
        <v>122787.22440000001</v>
      </c>
      <c r="J1038" s="479">
        <v>214877.6427</v>
      </c>
      <c r="K1038" s="479">
        <v>146974.0233</v>
      </c>
      <c r="L1038" s="479">
        <v>257204.54070000001</v>
      </c>
      <c r="M1038" s="479">
        <v>175328.56510000001</v>
      </c>
      <c r="N1038" s="479">
        <v>306824.9889</v>
      </c>
      <c r="O1038" s="479">
        <v>206680.87479999999</v>
      </c>
      <c r="P1038" s="479">
        <v>361691.53090000001</v>
      </c>
      <c r="Q1038" s="479">
        <v>226617.56890000001</v>
      </c>
      <c r="R1038" s="479">
        <v>396580.74560000002</v>
      </c>
      <c r="S1038" s="479">
        <v>245378.65340000001</v>
      </c>
      <c r="T1038" s="479">
        <v>429412.64350000001</v>
      </c>
    </row>
    <row r="1039" spans="1:20">
      <c r="A1039" s="478">
        <v>5</v>
      </c>
      <c r="B1039" s="478" t="s">
        <v>1008</v>
      </c>
      <c r="C1039" s="478"/>
      <c r="D1039" s="478" t="s">
        <v>597</v>
      </c>
      <c r="E1039" s="478" t="s">
        <v>854</v>
      </c>
      <c r="F1039" s="478" t="s">
        <v>667</v>
      </c>
      <c r="G1039" s="479">
        <v>81126.404599999994</v>
      </c>
      <c r="H1039" s="479">
        <v>141971.20800000001</v>
      </c>
      <c r="I1039" s="479">
        <v>106075.52929999999</v>
      </c>
      <c r="J1039" s="479">
        <v>185632.17619999999</v>
      </c>
      <c r="K1039" s="479">
        <v>128672.88310000001</v>
      </c>
      <c r="L1039" s="479">
        <v>225177.54550000001</v>
      </c>
      <c r="M1039" s="479">
        <v>157300.6649</v>
      </c>
      <c r="N1039" s="479">
        <v>275276.16350000002</v>
      </c>
      <c r="O1039" s="479">
        <v>186540.56210000001</v>
      </c>
      <c r="P1039" s="479">
        <v>326445.98369999998</v>
      </c>
      <c r="Q1039" s="479">
        <v>205491.71119999999</v>
      </c>
      <c r="R1039" s="479">
        <v>359610.49459999998</v>
      </c>
      <c r="S1039" s="479">
        <v>223107.61319999999</v>
      </c>
      <c r="T1039" s="479">
        <v>390438.32319999998</v>
      </c>
    </row>
    <row r="1040" spans="1:20">
      <c r="A1040" s="478">
        <v>5</v>
      </c>
      <c r="B1040" s="478" t="s">
        <v>1008</v>
      </c>
      <c r="C1040" s="478"/>
      <c r="D1040" s="478" t="s">
        <v>597</v>
      </c>
      <c r="E1040" s="478" t="s">
        <v>854</v>
      </c>
      <c r="F1040" s="478" t="s">
        <v>714</v>
      </c>
      <c r="G1040" s="479">
        <v>72247.0726</v>
      </c>
      <c r="H1040" s="479">
        <v>126432.37699999999</v>
      </c>
      <c r="I1040" s="479">
        <v>98321.926600000006</v>
      </c>
      <c r="J1040" s="479">
        <v>172063.37150000001</v>
      </c>
      <c r="K1040" s="479">
        <v>124302.2355</v>
      </c>
      <c r="L1040" s="479">
        <v>217528.91219999999</v>
      </c>
      <c r="M1040" s="479">
        <v>163597.91399999999</v>
      </c>
      <c r="N1040" s="479">
        <v>286296.34960000002</v>
      </c>
      <c r="O1040" s="479">
        <v>202492.64259999999</v>
      </c>
      <c r="P1040" s="479">
        <v>354362.12449999998</v>
      </c>
      <c r="Q1040" s="479">
        <v>227976.96160000001</v>
      </c>
      <c r="R1040" s="479">
        <v>398959.6827</v>
      </c>
      <c r="S1040" s="479">
        <v>253104.8805</v>
      </c>
      <c r="T1040" s="479">
        <v>442933.54090000002</v>
      </c>
    </row>
    <row r="1041" spans="1:20">
      <c r="A1041" s="478">
        <v>5</v>
      </c>
      <c r="B1041" s="478" t="s">
        <v>1008</v>
      </c>
      <c r="C1041" s="478"/>
      <c r="D1041" s="478" t="s">
        <v>597</v>
      </c>
      <c r="E1041" s="478" t="s">
        <v>854</v>
      </c>
      <c r="F1041" s="478" t="s">
        <v>521</v>
      </c>
      <c r="G1041" s="479">
        <v>80816.885599999994</v>
      </c>
      <c r="H1041" s="479">
        <v>129307.0189</v>
      </c>
      <c r="I1041" s="479">
        <v>113143.63989999999</v>
      </c>
      <c r="J1041" s="479">
        <v>181029.8265</v>
      </c>
      <c r="K1041" s="479">
        <v>145470.3941</v>
      </c>
      <c r="L1041" s="479">
        <v>232752.63399999999</v>
      </c>
      <c r="M1041" s="479">
        <v>193960.52549999999</v>
      </c>
      <c r="N1041" s="479">
        <v>310336.84539999999</v>
      </c>
      <c r="O1041" s="479">
        <v>242450.6568</v>
      </c>
      <c r="P1041" s="479">
        <v>387921.05670000002</v>
      </c>
      <c r="Q1041" s="479">
        <v>274777.41110000003</v>
      </c>
      <c r="R1041" s="479">
        <v>439643.86430000002</v>
      </c>
      <c r="S1041" s="479">
        <v>307104.1654</v>
      </c>
      <c r="T1041" s="479">
        <v>491366.67180000001</v>
      </c>
    </row>
    <row r="1042" spans="1:20">
      <c r="A1042" s="478">
        <v>5</v>
      </c>
      <c r="B1042" s="478" t="s">
        <v>1008</v>
      </c>
      <c r="C1042" s="478"/>
      <c r="D1042" s="478" t="s">
        <v>597</v>
      </c>
      <c r="E1042" s="478" t="s">
        <v>976</v>
      </c>
      <c r="F1042" s="478" t="s">
        <v>617</v>
      </c>
      <c r="G1042" s="479">
        <v>101243.3472</v>
      </c>
      <c r="H1042" s="479">
        <v>177175.85759999999</v>
      </c>
      <c r="I1042" s="479">
        <v>131153.228</v>
      </c>
      <c r="J1042" s="479">
        <v>229518.149</v>
      </c>
      <c r="K1042" s="479">
        <v>157032.94200000001</v>
      </c>
      <c r="L1042" s="479">
        <v>274807.64840000001</v>
      </c>
      <c r="M1042" s="479">
        <v>187396.2899</v>
      </c>
      <c r="N1042" s="479">
        <v>327943.5073</v>
      </c>
      <c r="O1042" s="479">
        <v>220970.81599999999</v>
      </c>
      <c r="P1042" s="479">
        <v>386698.92790000001</v>
      </c>
      <c r="Q1042" s="479">
        <v>242320.1612</v>
      </c>
      <c r="R1042" s="479">
        <v>424060.28210000001</v>
      </c>
      <c r="S1042" s="479">
        <v>262436.29590000003</v>
      </c>
      <c r="T1042" s="479">
        <v>459263.51770000003</v>
      </c>
    </row>
    <row r="1043" spans="1:20">
      <c r="A1043" s="478">
        <v>5</v>
      </c>
      <c r="B1043" s="478" t="s">
        <v>1008</v>
      </c>
      <c r="C1043" s="478"/>
      <c r="D1043" s="478" t="s">
        <v>597</v>
      </c>
      <c r="E1043" s="478" t="s">
        <v>976</v>
      </c>
      <c r="F1043" s="478" t="s">
        <v>667</v>
      </c>
      <c r="G1043" s="479">
        <v>86303.2071</v>
      </c>
      <c r="H1043" s="479">
        <v>151030.61240000001</v>
      </c>
      <c r="I1043" s="479">
        <v>112937.4797</v>
      </c>
      <c r="J1043" s="479">
        <v>197640.5894</v>
      </c>
      <c r="K1043" s="479">
        <v>137084.6986</v>
      </c>
      <c r="L1043" s="479">
        <v>239898.2225</v>
      </c>
      <c r="M1043" s="479">
        <v>167745.8781</v>
      </c>
      <c r="N1043" s="479">
        <v>293555.2867</v>
      </c>
      <c r="O1043" s="479">
        <v>199017.87450000001</v>
      </c>
      <c r="P1043" s="479">
        <v>348281.28039999999</v>
      </c>
      <c r="Q1043" s="479">
        <v>219292.97560000001</v>
      </c>
      <c r="R1043" s="479">
        <v>383762.70730000001</v>
      </c>
      <c r="S1043" s="479">
        <v>238160.86129999999</v>
      </c>
      <c r="T1043" s="479">
        <v>416781.5073</v>
      </c>
    </row>
    <row r="1044" spans="1:20">
      <c r="A1044" s="478">
        <v>5</v>
      </c>
      <c r="B1044" s="478" t="s">
        <v>1008</v>
      </c>
      <c r="C1044" s="478"/>
      <c r="D1044" s="478" t="s">
        <v>597</v>
      </c>
      <c r="E1044" s="478" t="s">
        <v>976</v>
      </c>
      <c r="F1044" s="478" t="s">
        <v>714</v>
      </c>
      <c r="G1044" s="479">
        <v>76644.291200000007</v>
      </c>
      <c r="H1044" s="479">
        <v>134127.5097</v>
      </c>
      <c r="I1044" s="479">
        <v>104223.8749</v>
      </c>
      <c r="J1044" s="479">
        <v>182391.78109999999</v>
      </c>
      <c r="K1044" s="479">
        <v>131700.4045</v>
      </c>
      <c r="L1044" s="479">
        <v>230475.7078</v>
      </c>
      <c r="M1044" s="479">
        <v>173269.6832</v>
      </c>
      <c r="N1044" s="479">
        <v>303221.94559999998</v>
      </c>
      <c r="O1044" s="479">
        <v>214401.9264</v>
      </c>
      <c r="P1044" s="479">
        <v>375203.3713</v>
      </c>
      <c r="Q1044" s="479">
        <v>241337.82689999999</v>
      </c>
      <c r="R1044" s="479">
        <v>422341.19709999999</v>
      </c>
      <c r="S1044" s="479">
        <v>267885.2513</v>
      </c>
      <c r="T1044" s="479">
        <v>468799.18979999999</v>
      </c>
    </row>
    <row r="1045" spans="1:20">
      <c r="A1045" s="478">
        <v>5</v>
      </c>
      <c r="B1045" s="478" t="s">
        <v>1008</v>
      </c>
      <c r="C1045" s="478"/>
      <c r="D1045" s="478" t="s">
        <v>597</v>
      </c>
      <c r="E1045" s="478" t="s">
        <v>976</v>
      </c>
      <c r="F1045" s="478" t="s">
        <v>521</v>
      </c>
      <c r="G1045" s="479">
        <v>86263.433999999994</v>
      </c>
      <c r="H1045" s="479">
        <v>138021.4964</v>
      </c>
      <c r="I1045" s="479">
        <v>120768.8075</v>
      </c>
      <c r="J1045" s="479">
        <v>193230.0949</v>
      </c>
      <c r="K1045" s="479">
        <v>155274.18109999999</v>
      </c>
      <c r="L1045" s="479">
        <v>248438.69349999999</v>
      </c>
      <c r="M1045" s="479">
        <v>207032.2415</v>
      </c>
      <c r="N1045" s="479">
        <v>331251.59129999997</v>
      </c>
      <c r="O1045" s="479">
        <v>258790.30179999999</v>
      </c>
      <c r="P1045" s="479">
        <v>414064.489</v>
      </c>
      <c r="Q1045" s="479">
        <v>293295.67540000001</v>
      </c>
      <c r="R1045" s="479">
        <v>469273.08750000002</v>
      </c>
      <c r="S1045" s="479">
        <v>327801.049</v>
      </c>
      <c r="T1045" s="479">
        <v>524481.6862</v>
      </c>
    </row>
    <row r="1046" spans="1:20">
      <c r="A1046" s="478">
        <v>5</v>
      </c>
      <c r="B1046" s="478" t="s">
        <v>1008</v>
      </c>
      <c r="C1046" s="478"/>
      <c r="D1046" s="478" t="s">
        <v>597</v>
      </c>
      <c r="E1046" s="478" t="s">
        <v>982</v>
      </c>
      <c r="F1046" s="478" t="s">
        <v>617</v>
      </c>
      <c r="G1046" s="479">
        <v>97794.694900000002</v>
      </c>
      <c r="H1046" s="479">
        <v>171140.71609999999</v>
      </c>
      <c r="I1046" s="479">
        <v>126647.83900000001</v>
      </c>
      <c r="J1046" s="479">
        <v>221633.71840000001</v>
      </c>
      <c r="K1046" s="479">
        <v>151612.70800000001</v>
      </c>
      <c r="L1046" s="479">
        <v>265322.239</v>
      </c>
      <c r="M1046" s="479">
        <v>180888.85579999999</v>
      </c>
      <c r="N1046" s="479">
        <v>316555.4976</v>
      </c>
      <c r="O1046" s="479">
        <v>213260.61110000001</v>
      </c>
      <c r="P1046" s="479">
        <v>373206.06939999998</v>
      </c>
      <c r="Q1046" s="479">
        <v>233845.39079999999</v>
      </c>
      <c r="R1046" s="479">
        <v>409229.43400000001</v>
      </c>
      <c r="S1046" s="479">
        <v>253226.40410000001</v>
      </c>
      <c r="T1046" s="479">
        <v>443146.2072</v>
      </c>
    </row>
    <row r="1047" spans="1:20">
      <c r="A1047" s="478">
        <v>5</v>
      </c>
      <c r="B1047" s="478" t="s">
        <v>1008</v>
      </c>
      <c r="C1047" s="478"/>
      <c r="D1047" s="478" t="s">
        <v>597</v>
      </c>
      <c r="E1047" s="478" t="s">
        <v>982</v>
      </c>
      <c r="F1047" s="478" t="s">
        <v>667</v>
      </c>
      <c r="G1047" s="479">
        <v>83539.883199999997</v>
      </c>
      <c r="H1047" s="479">
        <v>146194.79579999999</v>
      </c>
      <c r="I1047" s="479">
        <v>109267.6767</v>
      </c>
      <c r="J1047" s="479">
        <v>191218.43429999999</v>
      </c>
      <c r="K1047" s="479">
        <v>132579.52290000001</v>
      </c>
      <c r="L1047" s="479">
        <v>232014.16510000001</v>
      </c>
      <c r="M1047" s="479">
        <v>162139.84030000001</v>
      </c>
      <c r="N1047" s="479">
        <v>283744.7206</v>
      </c>
      <c r="O1047" s="479">
        <v>192314.68659999999</v>
      </c>
      <c r="P1047" s="479">
        <v>336550.70169999998</v>
      </c>
      <c r="Q1047" s="479">
        <v>211874.49969999999</v>
      </c>
      <c r="R1047" s="479">
        <v>370780.37439999997</v>
      </c>
      <c r="S1047" s="479">
        <v>230064.52309999999</v>
      </c>
      <c r="T1047" s="479">
        <v>402612.9155</v>
      </c>
    </row>
    <row r="1048" spans="1:20">
      <c r="A1048" s="478">
        <v>5</v>
      </c>
      <c r="B1048" s="478" t="s">
        <v>1008</v>
      </c>
      <c r="C1048" s="478"/>
      <c r="D1048" s="478" t="s">
        <v>597</v>
      </c>
      <c r="E1048" s="478" t="s">
        <v>982</v>
      </c>
      <c r="F1048" s="478" t="s">
        <v>714</v>
      </c>
      <c r="G1048" s="479">
        <v>74313.032900000006</v>
      </c>
      <c r="H1048" s="479">
        <v>130047.8075</v>
      </c>
      <c r="I1048" s="479">
        <v>101101.31200000001</v>
      </c>
      <c r="J1048" s="479">
        <v>176927.29610000001</v>
      </c>
      <c r="K1048" s="479">
        <v>127791.2645</v>
      </c>
      <c r="L1048" s="479">
        <v>223634.71280000001</v>
      </c>
      <c r="M1048" s="479">
        <v>168164.4167</v>
      </c>
      <c r="N1048" s="479">
        <v>294287.7292</v>
      </c>
      <c r="O1048" s="479">
        <v>208120.5809</v>
      </c>
      <c r="P1048" s="479">
        <v>364211.01659999997</v>
      </c>
      <c r="Q1048" s="479">
        <v>234294.70370000001</v>
      </c>
      <c r="R1048" s="479">
        <v>410015.7316</v>
      </c>
      <c r="S1048" s="479">
        <v>260098.17060000001</v>
      </c>
      <c r="T1048" s="479">
        <v>455171.79849999998</v>
      </c>
    </row>
    <row r="1049" spans="1:20">
      <c r="A1049" s="478">
        <v>5</v>
      </c>
      <c r="B1049" s="478" t="s">
        <v>1008</v>
      </c>
      <c r="C1049" s="478"/>
      <c r="D1049" s="478" t="s">
        <v>597</v>
      </c>
      <c r="E1049" s="478" t="s">
        <v>982</v>
      </c>
      <c r="F1049" s="478" t="s">
        <v>521</v>
      </c>
      <c r="G1049" s="479">
        <v>83334.467399999994</v>
      </c>
      <c r="H1049" s="479">
        <v>133335.14980000001</v>
      </c>
      <c r="I1049" s="479">
        <v>116668.2542</v>
      </c>
      <c r="J1049" s="479">
        <v>186669.2096</v>
      </c>
      <c r="K1049" s="479">
        <v>150002.04120000001</v>
      </c>
      <c r="L1049" s="479">
        <v>240003.26949999999</v>
      </c>
      <c r="M1049" s="479">
        <v>200002.72159999999</v>
      </c>
      <c r="N1049" s="479">
        <v>320004.35930000001</v>
      </c>
      <c r="O1049" s="479">
        <v>250003.402</v>
      </c>
      <c r="P1049" s="479">
        <v>400005.44910000003</v>
      </c>
      <c r="Q1049" s="479">
        <v>283337.18890000001</v>
      </c>
      <c r="R1049" s="479">
        <v>453339.50890000002</v>
      </c>
      <c r="S1049" s="479">
        <v>316670.97580000001</v>
      </c>
      <c r="T1049" s="479">
        <v>506673.56880000001</v>
      </c>
    </row>
    <row r="1050" spans="1:20">
      <c r="A1050" s="478">
        <v>5</v>
      </c>
      <c r="B1050" s="478" t="s">
        <v>1008</v>
      </c>
      <c r="C1050" s="478"/>
      <c r="D1050" s="478" t="s">
        <v>613</v>
      </c>
      <c r="E1050" s="478" t="s">
        <v>665</v>
      </c>
      <c r="F1050" s="478" t="s">
        <v>617</v>
      </c>
      <c r="G1050" s="479">
        <v>103758.4866</v>
      </c>
      <c r="H1050" s="479">
        <v>181577.35149999999</v>
      </c>
      <c r="I1050" s="479">
        <v>134361.0949</v>
      </c>
      <c r="J1050" s="479">
        <v>235131.91620000001</v>
      </c>
      <c r="K1050" s="479">
        <v>160839.53649999999</v>
      </c>
      <c r="L1050" s="479">
        <v>281469.1888</v>
      </c>
      <c r="M1050" s="479">
        <v>191886.95189999999</v>
      </c>
      <c r="N1050" s="479">
        <v>335802.16580000002</v>
      </c>
      <c r="O1050" s="479">
        <v>226217.1084</v>
      </c>
      <c r="P1050" s="479">
        <v>395879.93969999999</v>
      </c>
      <c r="Q1050" s="479">
        <v>248047.27710000001</v>
      </c>
      <c r="R1050" s="479">
        <v>434082.73489999998</v>
      </c>
      <c r="S1050" s="479">
        <v>268596.93030000001</v>
      </c>
      <c r="T1050" s="479">
        <v>470044.62800000003</v>
      </c>
    </row>
    <row r="1051" spans="1:20">
      <c r="A1051" s="478">
        <v>5</v>
      </c>
      <c r="B1051" s="478" t="s">
        <v>1008</v>
      </c>
      <c r="C1051" s="478"/>
      <c r="D1051" s="478" t="s">
        <v>613</v>
      </c>
      <c r="E1051" s="478" t="s">
        <v>665</v>
      </c>
      <c r="F1051" s="478" t="s">
        <v>667</v>
      </c>
      <c r="G1051" s="479">
        <v>88681.281099999993</v>
      </c>
      <c r="H1051" s="479">
        <v>155192.24189999999</v>
      </c>
      <c r="I1051" s="479">
        <v>115978.22990000001</v>
      </c>
      <c r="J1051" s="479">
        <v>202961.90229999999</v>
      </c>
      <c r="K1051" s="479">
        <v>140708.2818</v>
      </c>
      <c r="L1051" s="479">
        <v>246239.4932</v>
      </c>
      <c r="M1051" s="479">
        <v>172056.26130000001</v>
      </c>
      <c r="N1051" s="479">
        <v>301098.4572</v>
      </c>
      <c r="O1051" s="479">
        <v>204062.76389999999</v>
      </c>
      <c r="P1051" s="479">
        <v>357109.83689999999</v>
      </c>
      <c r="Q1051" s="479">
        <v>224808.83309999999</v>
      </c>
      <c r="R1051" s="479">
        <v>393415.45799999998</v>
      </c>
      <c r="S1051" s="479">
        <v>244098.7855</v>
      </c>
      <c r="T1051" s="479">
        <v>427172.87469999999</v>
      </c>
    </row>
    <row r="1052" spans="1:20">
      <c r="A1052" s="478">
        <v>5</v>
      </c>
      <c r="B1052" s="478" t="s">
        <v>1008</v>
      </c>
      <c r="C1052" s="478"/>
      <c r="D1052" s="478" t="s">
        <v>613</v>
      </c>
      <c r="E1052" s="478" t="s">
        <v>665</v>
      </c>
      <c r="F1052" s="478" t="s">
        <v>714</v>
      </c>
      <c r="G1052" s="479">
        <v>78919.149799999999</v>
      </c>
      <c r="H1052" s="479">
        <v>138108.51209999999</v>
      </c>
      <c r="I1052" s="479">
        <v>107380.4371</v>
      </c>
      <c r="J1052" s="479">
        <v>187915.76500000001</v>
      </c>
      <c r="K1052" s="479">
        <v>135737.72500000001</v>
      </c>
      <c r="L1052" s="479">
        <v>237541.01869999999</v>
      </c>
      <c r="M1052" s="479">
        <v>178631.39309999999</v>
      </c>
      <c r="N1052" s="479">
        <v>312604.93810000003</v>
      </c>
      <c r="O1052" s="479">
        <v>221084.01639999999</v>
      </c>
      <c r="P1052" s="479">
        <v>386897.02879999997</v>
      </c>
      <c r="Q1052" s="479">
        <v>248895.71530000001</v>
      </c>
      <c r="R1052" s="479">
        <v>435567.50160000002</v>
      </c>
      <c r="S1052" s="479">
        <v>276315.37400000001</v>
      </c>
      <c r="T1052" s="479">
        <v>483551.9045</v>
      </c>
    </row>
    <row r="1053" spans="1:20">
      <c r="A1053" s="478">
        <v>5</v>
      </c>
      <c r="B1053" s="478" t="s">
        <v>1008</v>
      </c>
      <c r="C1053" s="478"/>
      <c r="D1053" s="478" t="s">
        <v>613</v>
      </c>
      <c r="E1053" s="478" t="s">
        <v>665</v>
      </c>
      <c r="F1053" s="478" t="s">
        <v>521</v>
      </c>
      <c r="G1053" s="479">
        <v>88418.939899999998</v>
      </c>
      <c r="H1053" s="479">
        <v>141470.30609999999</v>
      </c>
      <c r="I1053" s="479">
        <v>123786.5159</v>
      </c>
      <c r="J1053" s="479">
        <v>198058.4284</v>
      </c>
      <c r="K1053" s="479">
        <v>159154.0919</v>
      </c>
      <c r="L1053" s="479">
        <v>254646.5508</v>
      </c>
      <c r="M1053" s="479">
        <v>212205.4558</v>
      </c>
      <c r="N1053" s="479">
        <v>339528.73440000002</v>
      </c>
      <c r="O1053" s="479">
        <v>265256.8198</v>
      </c>
      <c r="P1053" s="479">
        <v>424410.9179</v>
      </c>
      <c r="Q1053" s="479">
        <v>300624.39569999999</v>
      </c>
      <c r="R1053" s="479">
        <v>480999.0404</v>
      </c>
      <c r="S1053" s="479">
        <v>335991.9718</v>
      </c>
      <c r="T1053" s="479">
        <v>537587.16280000005</v>
      </c>
    </row>
    <row r="1054" spans="1:20">
      <c r="A1054" s="478">
        <v>5</v>
      </c>
      <c r="B1054" s="478" t="s">
        <v>1008</v>
      </c>
      <c r="C1054" s="478"/>
      <c r="D1054" s="478" t="s">
        <v>613</v>
      </c>
      <c r="E1054" s="478" t="s">
        <v>712</v>
      </c>
      <c r="F1054" s="478" t="s">
        <v>617</v>
      </c>
      <c r="G1054" s="479">
        <v>100289.68</v>
      </c>
      <c r="H1054" s="479">
        <v>175506.94010000001</v>
      </c>
      <c r="I1054" s="479">
        <v>129859.69469999999</v>
      </c>
      <c r="J1054" s="479">
        <v>227254.4656</v>
      </c>
      <c r="K1054" s="479">
        <v>155444.57550000001</v>
      </c>
      <c r="L1054" s="479">
        <v>272028.00699999998</v>
      </c>
      <c r="M1054" s="479">
        <v>185440.7634</v>
      </c>
      <c r="N1054" s="479">
        <v>324521.33600000001</v>
      </c>
      <c r="O1054" s="479">
        <v>218608.39480000001</v>
      </c>
      <c r="P1054" s="479">
        <v>382564.69079999998</v>
      </c>
      <c r="Q1054" s="479">
        <v>239699.3897</v>
      </c>
      <c r="R1054" s="479">
        <v>419473.93190000003</v>
      </c>
      <c r="S1054" s="479">
        <v>259549.5307</v>
      </c>
      <c r="T1054" s="479">
        <v>454211.67859999998</v>
      </c>
    </row>
    <row r="1055" spans="1:20">
      <c r="A1055" s="478">
        <v>5</v>
      </c>
      <c r="B1055" s="478" t="s">
        <v>1008</v>
      </c>
      <c r="C1055" s="478"/>
      <c r="D1055" s="478" t="s">
        <v>613</v>
      </c>
      <c r="E1055" s="478" t="s">
        <v>712</v>
      </c>
      <c r="F1055" s="478" t="s">
        <v>667</v>
      </c>
      <c r="G1055" s="479">
        <v>85760.737599999993</v>
      </c>
      <c r="H1055" s="479">
        <v>150081.29089999999</v>
      </c>
      <c r="I1055" s="479">
        <v>112145.2988</v>
      </c>
      <c r="J1055" s="479">
        <v>196254.27280000001</v>
      </c>
      <c r="K1055" s="479">
        <v>136045.36790000001</v>
      </c>
      <c r="L1055" s="479">
        <v>238079.39369999999</v>
      </c>
      <c r="M1055" s="479">
        <v>166331.19029999999</v>
      </c>
      <c r="N1055" s="479">
        <v>291079.58309999999</v>
      </c>
      <c r="O1055" s="479">
        <v>197259.66450000001</v>
      </c>
      <c r="P1055" s="479">
        <v>345204.41279999999</v>
      </c>
      <c r="Q1055" s="479">
        <v>217305.98180000001</v>
      </c>
      <c r="R1055" s="479">
        <v>380285.46799999999</v>
      </c>
      <c r="S1055" s="479">
        <v>235942.22930000001</v>
      </c>
      <c r="T1055" s="479">
        <v>412898.90120000002</v>
      </c>
    </row>
    <row r="1056" spans="1:20">
      <c r="A1056" s="478">
        <v>5</v>
      </c>
      <c r="B1056" s="478" t="s">
        <v>1008</v>
      </c>
      <c r="C1056" s="478"/>
      <c r="D1056" s="478" t="s">
        <v>613</v>
      </c>
      <c r="E1056" s="478" t="s">
        <v>712</v>
      </c>
      <c r="F1056" s="478" t="s">
        <v>714</v>
      </c>
      <c r="G1056" s="479">
        <v>76350.793300000005</v>
      </c>
      <c r="H1056" s="479">
        <v>133613.88819999999</v>
      </c>
      <c r="I1056" s="479">
        <v>103897.6972</v>
      </c>
      <c r="J1056" s="479">
        <v>181820.97010000001</v>
      </c>
      <c r="K1056" s="479">
        <v>131344.38339999999</v>
      </c>
      <c r="L1056" s="479">
        <v>229852.6709</v>
      </c>
      <c r="M1056" s="479">
        <v>172859.14060000001</v>
      </c>
      <c r="N1056" s="479">
        <v>302503.49609999999</v>
      </c>
      <c r="O1056" s="479">
        <v>213948.891</v>
      </c>
      <c r="P1056" s="479">
        <v>374410.55900000001</v>
      </c>
      <c r="Q1056" s="479">
        <v>240869.82769999999</v>
      </c>
      <c r="R1056" s="479">
        <v>421522.1986</v>
      </c>
      <c r="S1056" s="479">
        <v>267412.98060000001</v>
      </c>
      <c r="T1056" s="479">
        <v>467972.71600000001</v>
      </c>
    </row>
    <row r="1057" spans="1:20">
      <c r="A1057" s="478">
        <v>5</v>
      </c>
      <c r="B1057" s="478" t="s">
        <v>1008</v>
      </c>
      <c r="C1057" s="478"/>
      <c r="D1057" s="478" t="s">
        <v>613</v>
      </c>
      <c r="E1057" s="478" t="s">
        <v>712</v>
      </c>
      <c r="F1057" s="478" t="s">
        <v>521</v>
      </c>
      <c r="G1057" s="479">
        <v>85465.319799999997</v>
      </c>
      <c r="H1057" s="479">
        <v>136744.51379999999</v>
      </c>
      <c r="I1057" s="479">
        <v>119651.44779999999</v>
      </c>
      <c r="J1057" s="479">
        <v>191442.31940000001</v>
      </c>
      <c r="K1057" s="479">
        <v>153837.57579999999</v>
      </c>
      <c r="L1057" s="479">
        <v>246140.1249</v>
      </c>
      <c r="M1057" s="479">
        <v>205116.7677</v>
      </c>
      <c r="N1057" s="479">
        <v>328186.8333</v>
      </c>
      <c r="O1057" s="479">
        <v>256395.9596</v>
      </c>
      <c r="P1057" s="479">
        <v>410233.54149999999</v>
      </c>
      <c r="Q1057" s="479">
        <v>290582.08750000002</v>
      </c>
      <c r="R1057" s="479">
        <v>464931.34700000001</v>
      </c>
      <c r="S1057" s="479">
        <v>324768.21549999999</v>
      </c>
      <c r="T1057" s="479">
        <v>519629.15250000003</v>
      </c>
    </row>
    <row r="1058" spans="1:20">
      <c r="A1058" s="478">
        <v>5</v>
      </c>
      <c r="B1058" s="478" t="s">
        <v>1008</v>
      </c>
      <c r="C1058" s="478"/>
      <c r="D1058" s="478" t="s">
        <v>613</v>
      </c>
      <c r="E1058" s="478" t="s">
        <v>759</v>
      </c>
      <c r="F1058" s="478" t="s">
        <v>617</v>
      </c>
      <c r="G1058" s="479">
        <v>102338.0643</v>
      </c>
      <c r="H1058" s="479">
        <v>179091.61259999999</v>
      </c>
      <c r="I1058" s="479">
        <v>132418.8026</v>
      </c>
      <c r="J1058" s="479">
        <v>231732.9045</v>
      </c>
      <c r="K1058" s="479">
        <v>158444.35260000001</v>
      </c>
      <c r="L1058" s="479">
        <v>277277.61709999997</v>
      </c>
      <c r="M1058" s="479">
        <v>188923.04240000001</v>
      </c>
      <c r="N1058" s="479">
        <v>330615.32419999997</v>
      </c>
      <c r="O1058" s="479">
        <v>222622.73449999999</v>
      </c>
      <c r="P1058" s="479">
        <v>389589.78539999999</v>
      </c>
      <c r="Q1058" s="479">
        <v>244052.6825</v>
      </c>
      <c r="R1058" s="479">
        <v>427092.19439999998</v>
      </c>
      <c r="S1058" s="479">
        <v>264185.54090000002</v>
      </c>
      <c r="T1058" s="479">
        <v>462324.69660000002</v>
      </c>
    </row>
    <row r="1059" spans="1:20">
      <c r="A1059" s="478">
        <v>5</v>
      </c>
      <c r="B1059" s="478" t="s">
        <v>1008</v>
      </c>
      <c r="C1059" s="478"/>
      <c r="D1059" s="478" t="s">
        <v>613</v>
      </c>
      <c r="E1059" s="478" t="s">
        <v>759</v>
      </c>
      <c r="F1059" s="478" t="s">
        <v>667</v>
      </c>
      <c r="G1059" s="479">
        <v>87946.187300000005</v>
      </c>
      <c r="H1059" s="479">
        <v>153905.8279</v>
      </c>
      <c r="I1059" s="479">
        <v>114871.52340000001</v>
      </c>
      <c r="J1059" s="479">
        <v>201025.166</v>
      </c>
      <c r="K1059" s="479">
        <v>139228.15640000001</v>
      </c>
      <c r="L1059" s="479">
        <v>243649.27359999999</v>
      </c>
      <c r="M1059" s="479">
        <v>169993.74799999999</v>
      </c>
      <c r="N1059" s="479">
        <v>297489.05910000001</v>
      </c>
      <c r="O1059" s="479">
        <v>201475.40719999999</v>
      </c>
      <c r="P1059" s="479">
        <v>352581.96250000002</v>
      </c>
      <c r="Q1059" s="479">
        <v>221870.53289999999</v>
      </c>
      <c r="R1059" s="479">
        <v>388273.4326</v>
      </c>
      <c r="S1059" s="479">
        <v>240800.9497</v>
      </c>
      <c r="T1059" s="479">
        <v>421401.66210000002</v>
      </c>
    </row>
    <row r="1060" spans="1:20">
      <c r="A1060" s="478">
        <v>5</v>
      </c>
      <c r="B1060" s="478" t="s">
        <v>1008</v>
      </c>
      <c r="C1060" s="478"/>
      <c r="D1060" s="478" t="s">
        <v>613</v>
      </c>
      <c r="E1060" s="478" t="s">
        <v>759</v>
      </c>
      <c r="F1060" s="478" t="s">
        <v>714</v>
      </c>
      <c r="G1060" s="479">
        <v>78597.452000000005</v>
      </c>
      <c r="H1060" s="479">
        <v>137545.54089999999</v>
      </c>
      <c r="I1060" s="479">
        <v>107071.25900000001</v>
      </c>
      <c r="J1060" s="479">
        <v>187374.70329999999</v>
      </c>
      <c r="K1060" s="479">
        <v>135445.79389999999</v>
      </c>
      <c r="L1060" s="479">
        <v>237030.13939999999</v>
      </c>
      <c r="M1060" s="479">
        <v>178349.07199999999</v>
      </c>
      <c r="N1060" s="479">
        <v>312110.87589999998</v>
      </c>
      <c r="O1060" s="479">
        <v>220831.35260000001</v>
      </c>
      <c r="P1060" s="479">
        <v>386454.86690000002</v>
      </c>
      <c r="Q1060" s="479">
        <v>248685.09789999999</v>
      </c>
      <c r="R1060" s="479">
        <v>435198.92139999999</v>
      </c>
      <c r="S1060" s="479">
        <v>276164.62329999998</v>
      </c>
      <c r="T1060" s="479">
        <v>483288.09080000001</v>
      </c>
    </row>
    <row r="1061" spans="1:20">
      <c r="A1061" s="478">
        <v>5</v>
      </c>
      <c r="B1061" s="478" t="s">
        <v>1008</v>
      </c>
      <c r="C1061" s="478"/>
      <c r="D1061" s="478" t="s">
        <v>613</v>
      </c>
      <c r="E1061" s="478" t="s">
        <v>759</v>
      </c>
      <c r="F1061" s="478" t="s">
        <v>521</v>
      </c>
      <c r="G1061" s="479">
        <v>87234.096699999995</v>
      </c>
      <c r="H1061" s="479">
        <v>139574.55679999999</v>
      </c>
      <c r="I1061" s="479">
        <v>122127.73540000001</v>
      </c>
      <c r="J1061" s="479">
        <v>195404.37950000001</v>
      </c>
      <c r="K1061" s="479">
        <v>157021.37409999999</v>
      </c>
      <c r="L1061" s="479">
        <v>251234.2023</v>
      </c>
      <c r="M1061" s="479">
        <v>209361.8321</v>
      </c>
      <c r="N1061" s="479">
        <v>334978.9363</v>
      </c>
      <c r="O1061" s="479">
        <v>261702.29010000001</v>
      </c>
      <c r="P1061" s="479">
        <v>418723.6703</v>
      </c>
      <c r="Q1061" s="479">
        <v>296595.92879999999</v>
      </c>
      <c r="R1061" s="479">
        <v>474553.49300000002</v>
      </c>
      <c r="S1061" s="479">
        <v>331489.5674</v>
      </c>
      <c r="T1061" s="479">
        <v>530383.31579999998</v>
      </c>
    </row>
    <row r="1062" spans="1:20">
      <c r="A1062" s="478">
        <v>5</v>
      </c>
      <c r="B1062" s="478" t="s">
        <v>1008</v>
      </c>
      <c r="C1062" s="478"/>
      <c r="D1062" s="478" t="s">
        <v>613</v>
      </c>
      <c r="E1062" s="478" t="s">
        <v>800</v>
      </c>
      <c r="F1062" s="478" t="s">
        <v>617</v>
      </c>
      <c r="G1062" s="479">
        <v>107754.493</v>
      </c>
      <c r="H1062" s="479">
        <v>188570.3628</v>
      </c>
      <c r="I1062" s="479">
        <v>139499.2654</v>
      </c>
      <c r="J1062" s="479">
        <v>244123.7144</v>
      </c>
      <c r="K1062" s="479">
        <v>166965.46890000001</v>
      </c>
      <c r="L1062" s="479">
        <v>292189.57040000003</v>
      </c>
      <c r="M1062" s="479">
        <v>199157.75399999999</v>
      </c>
      <c r="N1062" s="479">
        <v>348526.06949999998</v>
      </c>
      <c r="O1062" s="479">
        <v>234753.26269999999</v>
      </c>
      <c r="P1062" s="479">
        <v>410818.20980000001</v>
      </c>
      <c r="Q1062" s="479">
        <v>257388.29730000001</v>
      </c>
      <c r="R1062" s="479">
        <v>450429.52029999997</v>
      </c>
      <c r="S1062" s="479">
        <v>278681.43290000001</v>
      </c>
      <c r="T1062" s="479">
        <v>487692.50750000001</v>
      </c>
    </row>
    <row r="1063" spans="1:20">
      <c r="A1063" s="478">
        <v>5</v>
      </c>
      <c r="B1063" s="478" t="s">
        <v>1008</v>
      </c>
      <c r="C1063" s="478"/>
      <c r="D1063" s="478" t="s">
        <v>613</v>
      </c>
      <c r="E1063" s="478" t="s">
        <v>800</v>
      </c>
      <c r="F1063" s="478" t="s">
        <v>667</v>
      </c>
      <c r="G1063" s="479">
        <v>92266.091400000005</v>
      </c>
      <c r="H1063" s="479">
        <v>161465.66</v>
      </c>
      <c r="I1063" s="479">
        <v>120615.05</v>
      </c>
      <c r="J1063" s="479">
        <v>211076.33739999999</v>
      </c>
      <c r="K1063" s="479">
        <v>146285.18049999999</v>
      </c>
      <c r="L1063" s="479">
        <v>255999.06589999999</v>
      </c>
      <c r="M1063" s="479">
        <v>178786.22690000001</v>
      </c>
      <c r="N1063" s="479">
        <v>312875.897</v>
      </c>
      <c r="O1063" s="479">
        <v>211994.7095</v>
      </c>
      <c r="P1063" s="479">
        <v>370990.74160000001</v>
      </c>
      <c r="Q1063" s="479">
        <v>233516.07819999999</v>
      </c>
      <c r="R1063" s="479">
        <v>408653.13689999998</v>
      </c>
      <c r="S1063" s="479">
        <v>253515.15760000001</v>
      </c>
      <c r="T1063" s="479">
        <v>443651.5257</v>
      </c>
    </row>
    <row r="1064" spans="1:20">
      <c r="A1064" s="478">
        <v>5</v>
      </c>
      <c r="B1064" s="478" t="s">
        <v>1008</v>
      </c>
      <c r="C1064" s="478"/>
      <c r="D1064" s="478" t="s">
        <v>613</v>
      </c>
      <c r="E1064" s="478" t="s">
        <v>800</v>
      </c>
      <c r="F1064" s="478" t="s">
        <v>714</v>
      </c>
      <c r="G1064" s="479">
        <v>82226.985499999995</v>
      </c>
      <c r="H1064" s="479">
        <v>143897.22459999999</v>
      </c>
      <c r="I1064" s="479">
        <v>111926.6879</v>
      </c>
      <c r="J1064" s="479">
        <v>195871.70379999999</v>
      </c>
      <c r="K1064" s="479">
        <v>141519.5545</v>
      </c>
      <c r="L1064" s="479">
        <v>247659.22029999999</v>
      </c>
      <c r="M1064" s="479">
        <v>186276.34729999999</v>
      </c>
      <c r="N1064" s="479">
        <v>325983.6078</v>
      </c>
      <c r="O1064" s="479">
        <v>230580.06659999999</v>
      </c>
      <c r="P1064" s="479">
        <v>403515.11660000001</v>
      </c>
      <c r="Q1064" s="479">
        <v>259612.4645</v>
      </c>
      <c r="R1064" s="479">
        <v>454321.81290000002</v>
      </c>
      <c r="S1064" s="479">
        <v>288242.13030000002</v>
      </c>
      <c r="T1064" s="479">
        <v>504423.72810000001</v>
      </c>
    </row>
    <row r="1065" spans="1:20">
      <c r="A1065" s="478">
        <v>5</v>
      </c>
      <c r="B1065" s="478" t="s">
        <v>1008</v>
      </c>
      <c r="C1065" s="478"/>
      <c r="D1065" s="478" t="s">
        <v>613</v>
      </c>
      <c r="E1065" s="478" t="s">
        <v>800</v>
      </c>
      <c r="F1065" s="478" t="s">
        <v>521</v>
      </c>
      <c r="G1065" s="479">
        <v>91833.234200000006</v>
      </c>
      <c r="H1065" s="479">
        <v>146933.17689999999</v>
      </c>
      <c r="I1065" s="479">
        <v>128566.5278</v>
      </c>
      <c r="J1065" s="479">
        <v>205706.44760000001</v>
      </c>
      <c r="K1065" s="479">
        <v>165299.82149999999</v>
      </c>
      <c r="L1065" s="479">
        <v>264479.71830000001</v>
      </c>
      <c r="M1065" s="479">
        <v>220399.76199999999</v>
      </c>
      <c r="N1065" s="479">
        <v>352639.62449999998</v>
      </c>
      <c r="O1065" s="479">
        <v>275499.70250000001</v>
      </c>
      <c r="P1065" s="479">
        <v>440799.5306</v>
      </c>
      <c r="Q1065" s="479">
        <v>312232.99619999999</v>
      </c>
      <c r="R1065" s="479">
        <v>499572.80129999999</v>
      </c>
      <c r="S1065" s="479">
        <v>348966.28989999997</v>
      </c>
      <c r="T1065" s="479">
        <v>558346.07209999999</v>
      </c>
    </row>
    <row r="1066" spans="1:20">
      <c r="A1066" s="478">
        <v>5</v>
      </c>
      <c r="B1066" s="478" t="s">
        <v>1008</v>
      </c>
      <c r="C1066" s="478"/>
      <c r="D1066" s="478" t="s">
        <v>613</v>
      </c>
      <c r="E1066" s="478" t="s">
        <v>839</v>
      </c>
      <c r="F1066" s="478" t="s">
        <v>617</v>
      </c>
      <c r="G1066" s="479">
        <v>99275.565000000002</v>
      </c>
      <c r="H1066" s="479">
        <v>173732.23869999999</v>
      </c>
      <c r="I1066" s="479">
        <v>128578.14629999999</v>
      </c>
      <c r="J1066" s="479">
        <v>225011.7562</v>
      </c>
      <c r="K1066" s="479">
        <v>153932.05040000001</v>
      </c>
      <c r="L1066" s="479">
        <v>269381.0882</v>
      </c>
      <c r="M1066" s="479">
        <v>183669.00109999999</v>
      </c>
      <c r="N1066" s="479">
        <v>321420.75199999998</v>
      </c>
      <c r="O1066" s="479">
        <v>216550.4792</v>
      </c>
      <c r="P1066" s="479">
        <v>378963.33860000002</v>
      </c>
      <c r="Q1066" s="479">
        <v>237459.30179999999</v>
      </c>
      <c r="R1066" s="479">
        <v>415553.7782</v>
      </c>
      <c r="S1066" s="479">
        <v>257150.2795</v>
      </c>
      <c r="T1066" s="479">
        <v>450012.989</v>
      </c>
    </row>
    <row r="1067" spans="1:20">
      <c r="A1067" s="478">
        <v>5</v>
      </c>
      <c r="B1067" s="478" t="s">
        <v>1008</v>
      </c>
      <c r="C1067" s="478"/>
      <c r="D1067" s="478" t="s">
        <v>613</v>
      </c>
      <c r="E1067" s="478" t="s">
        <v>839</v>
      </c>
      <c r="F1067" s="478" t="s">
        <v>667</v>
      </c>
      <c r="G1067" s="479">
        <v>84746.622700000007</v>
      </c>
      <c r="H1067" s="479">
        <v>148306.58970000001</v>
      </c>
      <c r="I1067" s="479">
        <v>110863.75049999999</v>
      </c>
      <c r="J1067" s="479">
        <v>194011.56330000001</v>
      </c>
      <c r="K1067" s="479">
        <v>134532.84280000001</v>
      </c>
      <c r="L1067" s="479">
        <v>235432.47500000001</v>
      </c>
      <c r="M1067" s="479">
        <v>164559.42800000001</v>
      </c>
      <c r="N1067" s="479">
        <v>287978.99900000001</v>
      </c>
      <c r="O1067" s="479">
        <v>195201.74890000001</v>
      </c>
      <c r="P1067" s="479">
        <v>341603.06050000002</v>
      </c>
      <c r="Q1067" s="479">
        <v>215065.8939</v>
      </c>
      <c r="R1067" s="479">
        <v>376365.31420000002</v>
      </c>
      <c r="S1067" s="479">
        <v>233542.97810000001</v>
      </c>
      <c r="T1067" s="479">
        <v>408700.21169999999</v>
      </c>
    </row>
    <row r="1068" spans="1:20">
      <c r="A1068" s="478">
        <v>5</v>
      </c>
      <c r="B1068" s="478" t="s">
        <v>1008</v>
      </c>
      <c r="C1068" s="478"/>
      <c r="D1068" s="478" t="s">
        <v>613</v>
      </c>
      <c r="E1068" s="478" t="s">
        <v>839</v>
      </c>
      <c r="F1068" s="478" t="s">
        <v>714</v>
      </c>
      <c r="G1068" s="479">
        <v>75346.013000000006</v>
      </c>
      <c r="H1068" s="479">
        <v>131855.52280000001</v>
      </c>
      <c r="I1068" s="479">
        <v>102491.0048</v>
      </c>
      <c r="J1068" s="479">
        <v>179359.25839999999</v>
      </c>
      <c r="K1068" s="479">
        <v>129535.77899999999</v>
      </c>
      <c r="L1068" s="479">
        <v>226687.61309999999</v>
      </c>
      <c r="M1068" s="479">
        <v>170447.66800000001</v>
      </c>
      <c r="N1068" s="479">
        <v>298283.41899999999</v>
      </c>
      <c r="O1068" s="479">
        <v>210934.55009999999</v>
      </c>
      <c r="P1068" s="479">
        <v>369135.46269999997</v>
      </c>
      <c r="Q1068" s="479">
        <v>237453.57490000001</v>
      </c>
      <c r="R1068" s="479">
        <v>415543.75599999999</v>
      </c>
      <c r="S1068" s="479">
        <v>263594.81550000003</v>
      </c>
      <c r="T1068" s="479">
        <v>461290.92729999998</v>
      </c>
    </row>
    <row r="1069" spans="1:20">
      <c r="A1069" s="478">
        <v>5</v>
      </c>
      <c r="B1069" s="478" t="s">
        <v>1008</v>
      </c>
      <c r="C1069" s="478"/>
      <c r="D1069" s="478" t="s">
        <v>613</v>
      </c>
      <c r="E1069" s="478" t="s">
        <v>839</v>
      </c>
      <c r="F1069" s="478" t="s">
        <v>521</v>
      </c>
      <c r="G1069" s="479">
        <v>84593.258100000006</v>
      </c>
      <c r="H1069" s="479">
        <v>135349.2151</v>
      </c>
      <c r="I1069" s="479">
        <v>118430.56140000001</v>
      </c>
      <c r="J1069" s="479">
        <v>189488.90109999999</v>
      </c>
      <c r="K1069" s="479">
        <v>152267.86480000001</v>
      </c>
      <c r="L1069" s="479">
        <v>243628.58730000001</v>
      </c>
      <c r="M1069" s="479">
        <v>203023.81959999999</v>
      </c>
      <c r="N1069" s="479">
        <v>324838.11629999999</v>
      </c>
      <c r="O1069" s="479">
        <v>253779.7746</v>
      </c>
      <c r="P1069" s="479">
        <v>406047.64529999997</v>
      </c>
      <c r="Q1069" s="479">
        <v>287617.07780000003</v>
      </c>
      <c r="R1069" s="479">
        <v>460187.33130000002</v>
      </c>
      <c r="S1069" s="479">
        <v>321454.3811</v>
      </c>
      <c r="T1069" s="479">
        <v>514327.01740000001</v>
      </c>
    </row>
    <row r="1070" spans="1:20">
      <c r="A1070" s="478">
        <v>5</v>
      </c>
      <c r="B1070" s="478" t="s">
        <v>1008</v>
      </c>
      <c r="C1070" s="478"/>
      <c r="D1070" s="478" t="s">
        <v>613</v>
      </c>
      <c r="E1070" s="478" t="s">
        <v>874</v>
      </c>
      <c r="F1070" s="478" t="s">
        <v>617</v>
      </c>
      <c r="G1070" s="479">
        <v>103758.4866</v>
      </c>
      <c r="H1070" s="479">
        <v>181577.35149999999</v>
      </c>
      <c r="I1070" s="479">
        <v>134361.0949</v>
      </c>
      <c r="J1070" s="479">
        <v>235131.91620000001</v>
      </c>
      <c r="K1070" s="479">
        <v>160839.53649999999</v>
      </c>
      <c r="L1070" s="479">
        <v>281469.1888</v>
      </c>
      <c r="M1070" s="479">
        <v>191886.95189999999</v>
      </c>
      <c r="N1070" s="479">
        <v>335802.16580000002</v>
      </c>
      <c r="O1070" s="479">
        <v>226217.1084</v>
      </c>
      <c r="P1070" s="479">
        <v>395879.93969999999</v>
      </c>
      <c r="Q1070" s="479">
        <v>248047.27710000001</v>
      </c>
      <c r="R1070" s="479">
        <v>434082.73489999998</v>
      </c>
      <c r="S1070" s="479">
        <v>268596.93030000001</v>
      </c>
      <c r="T1070" s="479">
        <v>470044.62800000003</v>
      </c>
    </row>
    <row r="1071" spans="1:20">
      <c r="A1071" s="478">
        <v>5</v>
      </c>
      <c r="B1071" s="478" t="s">
        <v>1008</v>
      </c>
      <c r="C1071" s="478"/>
      <c r="D1071" s="478" t="s">
        <v>613</v>
      </c>
      <c r="E1071" s="478" t="s">
        <v>874</v>
      </c>
      <c r="F1071" s="478" t="s">
        <v>667</v>
      </c>
      <c r="G1071" s="479">
        <v>88681.281099999993</v>
      </c>
      <c r="H1071" s="479">
        <v>155192.24189999999</v>
      </c>
      <c r="I1071" s="479">
        <v>115978.22990000001</v>
      </c>
      <c r="J1071" s="479">
        <v>202961.90229999999</v>
      </c>
      <c r="K1071" s="479">
        <v>140708.2818</v>
      </c>
      <c r="L1071" s="479">
        <v>246239.4932</v>
      </c>
      <c r="M1071" s="479">
        <v>172056.26130000001</v>
      </c>
      <c r="N1071" s="479">
        <v>301098.4572</v>
      </c>
      <c r="O1071" s="479">
        <v>204062.76389999999</v>
      </c>
      <c r="P1071" s="479">
        <v>357109.83689999999</v>
      </c>
      <c r="Q1071" s="479">
        <v>224808.83309999999</v>
      </c>
      <c r="R1071" s="479">
        <v>393415.45799999998</v>
      </c>
      <c r="S1071" s="479">
        <v>244098.7855</v>
      </c>
      <c r="T1071" s="479">
        <v>427172.87469999999</v>
      </c>
    </row>
    <row r="1072" spans="1:20">
      <c r="A1072" s="478">
        <v>5</v>
      </c>
      <c r="B1072" s="478" t="s">
        <v>1008</v>
      </c>
      <c r="C1072" s="478"/>
      <c r="D1072" s="478" t="s">
        <v>613</v>
      </c>
      <c r="E1072" s="478" t="s">
        <v>874</v>
      </c>
      <c r="F1072" s="478" t="s">
        <v>714</v>
      </c>
      <c r="G1072" s="479">
        <v>78919.149799999999</v>
      </c>
      <c r="H1072" s="479">
        <v>138108.51209999999</v>
      </c>
      <c r="I1072" s="479">
        <v>107380.4371</v>
      </c>
      <c r="J1072" s="479">
        <v>187915.76500000001</v>
      </c>
      <c r="K1072" s="479">
        <v>135737.72500000001</v>
      </c>
      <c r="L1072" s="479">
        <v>237541.01869999999</v>
      </c>
      <c r="M1072" s="479">
        <v>178631.39309999999</v>
      </c>
      <c r="N1072" s="479">
        <v>312604.93810000003</v>
      </c>
      <c r="O1072" s="479">
        <v>221084.01639999999</v>
      </c>
      <c r="P1072" s="479">
        <v>386897.02879999997</v>
      </c>
      <c r="Q1072" s="479">
        <v>248895.71530000001</v>
      </c>
      <c r="R1072" s="479">
        <v>435567.50160000002</v>
      </c>
      <c r="S1072" s="479">
        <v>276315.37400000001</v>
      </c>
      <c r="T1072" s="479">
        <v>483551.9045</v>
      </c>
    </row>
    <row r="1073" spans="1:20">
      <c r="A1073" s="478">
        <v>5</v>
      </c>
      <c r="B1073" s="478" t="s">
        <v>1008</v>
      </c>
      <c r="C1073" s="478"/>
      <c r="D1073" s="478" t="s">
        <v>613</v>
      </c>
      <c r="E1073" s="478" t="s">
        <v>874</v>
      </c>
      <c r="F1073" s="478" t="s">
        <v>521</v>
      </c>
      <c r="G1073" s="479">
        <v>88418.939899999998</v>
      </c>
      <c r="H1073" s="479">
        <v>141470.30609999999</v>
      </c>
      <c r="I1073" s="479">
        <v>123786.5159</v>
      </c>
      <c r="J1073" s="479">
        <v>198058.4284</v>
      </c>
      <c r="K1073" s="479">
        <v>159154.0919</v>
      </c>
      <c r="L1073" s="479">
        <v>254646.5508</v>
      </c>
      <c r="M1073" s="479">
        <v>212205.4558</v>
      </c>
      <c r="N1073" s="479">
        <v>339528.73440000002</v>
      </c>
      <c r="O1073" s="479">
        <v>265256.8198</v>
      </c>
      <c r="P1073" s="479">
        <v>424410.9179</v>
      </c>
      <c r="Q1073" s="479">
        <v>300624.39569999999</v>
      </c>
      <c r="R1073" s="479">
        <v>480999.0404</v>
      </c>
      <c r="S1073" s="479">
        <v>335991.9718</v>
      </c>
      <c r="T1073" s="479">
        <v>537587.16280000005</v>
      </c>
    </row>
    <row r="1074" spans="1:20">
      <c r="A1074" s="478">
        <v>5</v>
      </c>
      <c r="B1074" s="478" t="s">
        <v>1008</v>
      </c>
      <c r="C1074" s="478"/>
      <c r="D1074" s="478" t="s">
        <v>613</v>
      </c>
      <c r="E1074" s="478" t="s">
        <v>901</v>
      </c>
      <c r="F1074" s="478" t="s">
        <v>617</v>
      </c>
      <c r="G1074" s="479">
        <v>107307.88920000001</v>
      </c>
      <c r="H1074" s="479">
        <v>187788.80609999999</v>
      </c>
      <c r="I1074" s="479">
        <v>138846.51379999999</v>
      </c>
      <c r="J1074" s="479">
        <v>242981.39929999999</v>
      </c>
      <c r="K1074" s="479">
        <v>166133.37409999999</v>
      </c>
      <c r="L1074" s="479">
        <v>290733.40480000002</v>
      </c>
      <c r="M1074" s="479">
        <v>198088.11989999999</v>
      </c>
      <c r="N1074" s="479">
        <v>346654.20990000002</v>
      </c>
      <c r="O1074" s="479">
        <v>233419.81280000001</v>
      </c>
      <c r="P1074" s="479">
        <v>408484.67229999998</v>
      </c>
      <c r="Q1074" s="479">
        <v>255887.58470000001</v>
      </c>
      <c r="R1074" s="479">
        <v>447803.27309999999</v>
      </c>
      <c r="S1074" s="479">
        <v>276994.30949999997</v>
      </c>
      <c r="T1074" s="479">
        <v>484740.0417</v>
      </c>
    </row>
    <row r="1075" spans="1:20">
      <c r="A1075" s="478">
        <v>5</v>
      </c>
      <c r="B1075" s="478" t="s">
        <v>1008</v>
      </c>
      <c r="C1075" s="478"/>
      <c r="D1075" s="478" t="s">
        <v>613</v>
      </c>
      <c r="E1075" s="478" t="s">
        <v>901</v>
      </c>
      <c r="F1075" s="478" t="s">
        <v>667</v>
      </c>
      <c r="G1075" s="479">
        <v>92230.683699999994</v>
      </c>
      <c r="H1075" s="479">
        <v>161403.69649999999</v>
      </c>
      <c r="I1075" s="479">
        <v>120463.6488</v>
      </c>
      <c r="J1075" s="479">
        <v>210811.3855</v>
      </c>
      <c r="K1075" s="479">
        <v>146002.1195</v>
      </c>
      <c r="L1075" s="479">
        <v>255503.70920000001</v>
      </c>
      <c r="M1075" s="479">
        <v>178257.42929999999</v>
      </c>
      <c r="N1075" s="479">
        <v>311950.5013</v>
      </c>
      <c r="O1075" s="479">
        <v>211265.46830000001</v>
      </c>
      <c r="P1075" s="479">
        <v>369714.56949999998</v>
      </c>
      <c r="Q1075" s="479">
        <v>232649.14060000001</v>
      </c>
      <c r="R1075" s="479">
        <v>407135.99609999999</v>
      </c>
      <c r="S1075" s="479">
        <v>252496.16469999999</v>
      </c>
      <c r="T1075" s="479">
        <v>441868.28830000001</v>
      </c>
    </row>
    <row r="1076" spans="1:20">
      <c r="A1076" s="478">
        <v>5</v>
      </c>
      <c r="B1076" s="478" t="s">
        <v>1008</v>
      </c>
      <c r="C1076" s="478"/>
      <c r="D1076" s="478" t="s">
        <v>613</v>
      </c>
      <c r="E1076" s="478" t="s">
        <v>901</v>
      </c>
      <c r="F1076" s="478" t="s">
        <v>714</v>
      </c>
      <c r="G1076" s="479">
        <v>82435.880699999994</v>
      </c>
      <c r="H1076" s="479">
        <v>144262.79139999999</v>
      </c>
      <c r="I1076" s="479">
        <v>112303.8605</v>
      </c>
      <c r="J1076" s="479">
        <v>196531.75580000001</v>
      </c>
      <c r="K1076" s="479">
        <v>142067.8406</v>
      </c>
      <c r="L1076" s="479">
        <v>248618.7211</v>
      </c>
      <c r="M1076" s="479">
        <v>187071.54749999999</v>
      </c>
      <c r="N1076" s="479">
        <v>327375.20809999999</v>
      </c>
      <c r="O1076" s="479">
        <v>231634.20929999999</v>
      </c>
      <c r="P1076" s="479">
        <v>405359.86629999999</v>
      </c>
      <c r="Q1076" s="479">
        <v>260852.6005</v>
      </c>
      <c r="R1076" s="479">
        <v>456492.05080000003</v>
      </c>
      <c r="S1076" s="479">
        <v>289678.95169999998</v>
      </c>
      <c r="T1076" s="479">
        <v>506938.1654</v>
      </c>
    </row>
    <row r="1077" spans="1:20">
      <c r="A1077" s="478">
        <v>5</v>
      </c>
      <c r="B1077" s="478" t="s">
        <v>1008</v>
      </c>
      <c r="C1077" s="478"/>
      <c r="D1077" s="478" t="s">
        <v>613</v>
      </c>
      <c r="E1077" s="478" t="s">
        <v>901</v>
      </c>
      <c r="F1077" s="478" t="s">
        <v>521</v>
      </c>
      <c r="G1077" s="479">
        <v>91471.155899999998</v>
      </c>
      <c r="H1077" s="479">
        <v>146353.85159999999</v>
      </c>
      <c r="I1077" s="479">
        <v>128059.6182</v>
      </c>
      <c r="J1077" s="479">
        <v>204895.3921</v>
      </c>
      <c r="K1077" s="479">
        <v>164648.08059999999</v>
      </c>
      <c r="L1077" s="479">
        <v>263436.93280000001</v>
      </c>
      <c r="M1077" s="479">
        <v>219530.77410000001</v>
      </c>
      <c r="N1077" s="479">
        <v>351249.2438</v>
      </c>
      <c r="O1077" s="479">
        <v>274413.46759999997</v>
      </c>
      <c r="P1077" s="479">
        <v>439061.55459999997</v>
      </c>
      <c r="Q1077" s="479">
        <v>311001.92989999999</v>
      </c>
      <c r="R1077" s="479">
        <v>497603.09519999998</v>
      </c>
      <c r="S1077" s="479">
        <v>347590.3922</v>
      </c>
      <c r="T1077" s="479">
        <v>556144.63580000005</v>
      </c>
    </row>
    <row r="1078" spans="1:20">
      <c r="A1078" s="478">
        <v>5</v>
      </c>
      <c r="B1078" s="478" t="s">
        <v>1008</v>
      </c>
      <c r="C1078" s="478"/>
      <c r="D1078" s="478" t="s">
        <v>613</v>
      </c>
      <c r="E1078" s="478" t="s">
        <v>924</v>
      </c>
      <c r="F1078" s="478" t="s">
        <v>617</v>
      </c>
      <c r="G1078" s="479">
        <v>99295.716199999995</v>
      </c>
      <c r="H1078" s="479">
        <v>173767.50339999999</v>
      </c>
      <c r="I1078" s="479">
        <v>128574.15399999999</v>
      </c>
      <c r="J1078" s="479">
        <v>225004.76930000001</v>
      </c>
      <c r="K1078" s="479">
        <v>153906.77299999999</v>
      </c>
      <c r="L1078" s="479">
        <v>269336.85269999999</v>
      </c>
      <c r="M1078" s="479">
        <v>183607.75020000001</v>
      </c>
      <c r="N1078" s="479">
        <v>321313.56280000001</v>
      </c>
      <c r="O1078" s="479">
        <v>216448.98180000001</v>
      </c>
      <c r="P1078" s="479">
        <v>378785.7181</v>
      </c>
      <c r="Q1078" s="479">
        <v>237332.41219999999</v>
      </c>
      <c r="R1078" s="479">
        <v>415331.72149999999</v>
      </c>
      <c r="S1078" s="479">
        <v>256987.78020000001</v>
      </c>
      <c r="T1078" s="479">
        <v>449728.6153</v>
      </c>
    </row>
    <row r="1079" spans="1:20">
      <c r="A1079" s="478">
        <v>5</v>
      </c>
      <c r="B1079" s="478" t="s">
        <v>1008</v>
      </c>
      <c r="C1079" s="478"/>
      <c r="D1079" s="478" t="s">
        <v>613</v>
      </c>
      <c r="E1079" s="478" t="s">
        <v>924</v>
      </c>
      <c r="F1079" s="478" t="s">
        <v>667</v>
      </c>
      <c r="G1079" s="479">
        <v>84903.839300000007</v>
      </c>
      <c r="H1079" s="479">
        <v>148581.7187</v>
      </c>
      <c r="I1079" s="479">
        <v>111026.87480000001</v>
      </c>
      <c r="J1079" s="479">
        <v>194297.03090000001</v>
      </c>
      <c r="K1079" s="479">
        <v>134690.57670000001</v>
      </c>
      <c r="L1079" s="479">
        <v>235708.5091</v>
      </c>
      <c r="M1079" s="479">
        <v>164678.4558</v>
      </c>
      <c r="N1079" s="479">
        <v>288187.2978</v>
      </c>
      <c r="O1079" s="479">
        <v>195301.6545</v>
      </c>
      <c r="P1079" s="479">
        <v>341777.89520000003</v>
      </c>
      <c r="Q1079" s="479">
        <v>215150.26269999999</v>
      </c>
      <c r="R1079" s="479">
        <v>376512.9596</v>
      </c>
      <c r="S1079" s="479">
        <v>233603.18900000001</v>
      </c>
      <c r="T1079" s="479">
        <v>408805.5808</v>
      </c>
    </row>
    <row r="1080" spans="1:20">
      <c r="A1080" s="478">
        <v>5</v>
      </c>
      <c r="B1080" s="478" t="s">
        <v>1008</v>
      </c>
      <c r="C1080" s="478"/>
      <c r="D1080" s="478" t="s">
        <v>613</v>
      </c>
      <c r="E1080" s="478" t="s">
        <v>924</v>
      </c>
      <c r="F1080" s="478" t="s">
        <v>714</v>
      </c>
      <c r="G1080" s="479">
        <v>75583.108099999998</v>
      </c>
      <c r="H1080" s="479">
        <v>132270.43919999999</v>
      </c>
      <c r="I1080" s="479">
        <v>102851.1777</v>
      </c>
      <c r="J1080" s="479">
        <v>179989.56099999999</v>
      </c>
      <c r="K1080" s="479">
        <v>130019.97500000001</v>
      </c>
      <c r="L1080" s="479">
        <v>227534.95629999999</v>
      </c>
      <c r="M1080" s="479">
        <v>171114.64679999999</v>
      </c>
      <c r="N1080" s="479">
        <v>299450.63189999998</v>
      </c>
      <c r="O1080" s="479">
        <v>211788.3211</v>
      </c>
      <c r="P1080" s="479">
        <v>370629.56199999998</v>
      </c>
      <c r="Q1080" s="479">
        <v>238436.32889999999</v>
      </c>
      <c r="R1080" s="479">
        <v>417263.57579999999</v>
      </c>
      <c r="S1080" s="479">
        <v>264710.11680000002</v>
      </c>
      <c r="T1080" s="479">
        <v>463242.70449999999</v>
      </c>
    </row>
    <row r="1081" spans="1:20">
      <c r="A1081" s="478">
        <v>5</v>
      </c>
      <c r="B1081" s="478" t="s">
        <v>1008</v>
      </c>
      <c r="C1081" s="478"/>
      <c r="D1081" s="478" t="s">
        <v>613</v>
      </c>
      <c r="E1081" s="478" t="s">
        <v>924</v>
      </c>
      <c r="F1081" s="478" t="s">
        <v>521</v>
      </c>
      <c r="G1081" s="479">
        <v>84617.909</v>
      </c>
      <c r="H1081" s="479">
        <v>135388.65650000001</v>
      </c>
      <c r="I1081" s="479">
        <v>118465.0727</v>
      </c>
      <c r="J1081" s="479">
        <v>189544.11910000001</v>
      </c>
      <c r="K1081" s="479">
        <v>152312.23620000001</v>
      </c>
      <c r="L1081" s="479">
        <v>243699.58170000001</v>
      </c>
      <c r="M1081" s="479">
        <v>203082.9817</v>
      </c>
      <c r="N1081" s="479">
        <v>324932.77549999999</v>
      </c>
      <c r="O1081" s="479">
        <v>253853.72700000001</v>
      </c>
      <c r="P1081" s="479">
        <v>406165.9693</v>
      </c>
      <c r="Q1081" s="479">
        <v>287700.89069999999</v>
      </c>
      <c r="R1081" s="479">
        <v>460321.43180000002</v>
      </c>
      <c r="S1081" s="479">
        <v>321548.05430000002</v>
      </c>
      <c r="T1081" s="479">
        <v>514476.89449999999</v>
      </c>
    </row>
    <row r="1082" spans="1:20">
      <c r="A1082" s="478">
        <v>5</v>
      </c>
      <c r="B1082" s="478" t="s">
        <v>1008</v>
      </c>
      <c r="C1082" s="478"/>
      <c r="D1082" s="478" t="s">
        <v>613</v>
      </c>
      <c r="E1082" s="478" t="s">
        <v>939</v>
      </c>
      <c r="F1082" s="478" t="s">
        <v>617</v>
      </c>
      <c r="G1082" s="479">
        <v>104792.75290000001</v>
      </c>
      <c r="H1082" s="479">
        <v>183387.3175</v>
      </c>
      <c r="I1082" s="479">
        <v>135638.6508</v>
      </c>
      <c r="J1082" s="479">
        <v>237367.63879999999</v>
      </c>
      <c r="K1082" s="479">
        <v>162326.78409999999</v>
      </c>
      <c r="L1082" s="479">
        <v>284071.87229999999</v>
      </c>
      <c r="M1082" s="479">
        <v>193597.4633</v>
      </c>
      <c r="N1082" s="479">
        <v>338795.56069999997</v>
      </c>
      <c r="O1082" s="479">
        <v>228173.52650000001</v>
      </c>
      <c r="P1082" s="479">
        <v>399303.67139999999</v>
      </c>
      <c r="Q1082" s="479">
        <v>250160.47529999999</v>
      </c>
      <c r="R1082" s="479">
        <v>437780.83189999999</v>
      </c>
      <c r="S1082" s="479">
        <v>270833.68229999999</v>
      </c>
      <c r="T1082" s="479">
        <v>473958.94390000001</v>
      </c>
    </row>
    <row r="1083" spans="1:20">
      <c r="A1083" s="478">
        <v>5</v>
      </c>
      <c r="B1083" s="478" t="s">
        <v>1008</v>
      </c>
      <c r="C1083" s="478"/>
      <c r="D1083" s="478" t="s">
        <v>613</v>
      </c>
      <c r="E1083" s="478" t="s">
        <v>939</v>
      </c>
      <c r="F1083" s="478" t="s">
        <v>667</v>
      </c>
      <c r="G1083" s="479">
        <v>89852.612800000003</v>
      </c>
      <c r="H1083" s="479">
        <v>157242.0722</v>
      </c>
      <c r="I1083" s="479">
        <v>117422.90240000001</v>
      </c>
      <c r="J1083" s="479">
        <v>205490.07939999999</v>
      </c>
      <c r="K1083" s="479">
        <v>142378.54070000001</v>
      </c>
      <c r="L1083" s="479">
        <v>249162.44630000001</v>
      </c>
      <c r="M1083" s="479">
        <v>173947.0514</v>
      </c>
      <c r="N1083" s="479">
        <v>304407.34009999997</v>
      </c>
      <c r="O1083" s="479">
        <v>206220.58499999999</v>
      </c>
      <c r="P1083" s="479">
        <v>360886.02370000002</v>
      </c>
      <c r="Q1083" s="479">
        <v>227133.28969999999</v>
      </c>
      <c r="R1083" s="479">
        <v>397483.25709999999</v>
      </c>
      <c r="S1083" s="479">
        <v>246558.24770000001</v>
      </c>
      <c r="T1083" s="479">
        <v>431476.93339999998</v>
      </c>
    </row>
    <row r="1084" spans="1:20">
      <c r="A1084" s="478">
        <v>5</v>
      </c>
      <c r="B1084" s="478" t="s">
        <v>1008</v>
      </c>
      <c r="C1084" s="478"/>
      <c r="D1084" s="478" t="s">
        <v>613</v>
      </c>
      <c r="E1084" s="478" t="s">
        <v>939</v>
      </c>
      <c r="F1084" s="478" t="s">
        <v>714</v>
      </c>
      <c r="G1084" s="479">
        <v>80161.025200000004</v>
      </c>
      <c r="H1084" s="479">
        <v>140281.7942</v>
      </c>
      <c r="I1084" s="479">
        <v>109147.30250000001</v>
      </c>
      <c r="J1084" s="479">
        <v>191007.77919999999</v>
      </c>
      <c r="K1084" s="479">
        <v>138030.52559999999</v>
      </c>
      <c r="L1084" s="479">
        <v>241553.4198</v>
      </c>
      <c r="M1084" s="479">
        <v>181709.84469999999</v>
      </c>
      <c r="N1084" s="479">
        <v>317992.22820000001</v>
      </c>
      <c r="O1084" s="479">
        <v>224952.12830000001</v>
      </c>
      <c r="P1084" s="479">
        <v>393666.22450000001</v>
      </c>
      <c r="Q1084" s="479">
        <v>253294.72229999999</v>
      </c>
      <c r="R1084" s="479">
        <v>443265.76400000002</v>
      </c>
      <c r="S1084" s="479">
        <v>281248.84039999999</v>
      </c>
      <c r="T1084" s="479">
        <v>492185.4706</v>
      </c>
    </row>
    <row r="1085" spans="1:20">
      <c r="A1085" s="478">
        <v>5</v>
      </c>
      <c r="B1085" s="478" t="s">
        <v>1008</v>
      </c>
      <c r="C1085" s="478"/>
      <c r="D1085" s="478" t="s">
        <v>613</v>
      </c>
      <c r="E1085" s="478" t="s">
        <v>939</v>
      </c>
      <c r="F1085" s="478" t="s">
        <v>521</v>
      </c>
      <c r="G1085" s="479">
        <v>89315.652499999997</v>
      </c>
      <c r="H1085" s="479">
        <v>142905.04610000001</v>
      </c>
      <c r="I1085" s="479">
        <v>125041.9134</v>
      </c>
      <c r="J1085" s="479">
        <v>200067.06450000001</v>
      </c>
      <c r="K1085" s="479">
        <v>160768.17439999999</v>
      </c>
      <c r="L1085" s="479">
        <v>257229.08300000001</v>
      </c>
      <c r="M1085" s="479">
        <v>214357.56589999999</v>
      </c>
      <c r="N1085" s="479">
        <v>342972.11060000001</v>
      </c>
      <c r="O1085" s="479">
        <v>267946.95740000001</v>
      </c>
      <c r="P1085" s="479">
        <v>428715.13819999999</v>
      </c>
      <c r="Q1085" s="479">
        <v>303673.21830000001</v>
      </c>
      <c r="R1085" s="479">
        <v>485877.15659999999</v>
      </c>
      <c r="S1085" s="479">
        <v>339399.47940000001</v>
      </c>
      <c r="T1085" s="479">
        <v>543039.17500000005</v>
      </c>
    </row>
    <row r="1086" spans="1:20">
      <c r="A1086" s="478">
        <v>5</v>
      </c>
      <c r="B1086" s="478" t="s">
        <v>1008</v>
      </c>
      <c r="C1086" s="478"/>
      <c r="D1086" s="478" t="s">
        <v>613</v>
      </c>
      <c r="E1086" s="478" t="s">
        <v>952</v>
      </c>
      <c r="F1086" s="478" t="s">
        <v>617</v>
      </c>
      <c r="G1086" s="479">
        <v>99295.716199999995</v>
      </c>
      <c r="H1086" s="479">
        <v>173767.50339999999</v>
      </c>
      <c r="I1086" s="479">
        <v>128574.15399999999</v>
      </c>
      <c r="J1086" s="479">
        <v>225004.76930000001</v>
      </c>
      <c r="K1086" s="479">
        <v>153906.77299999999</v>
      </c>
      <c r="L1086" s="479">
        <v>269336.85269999999</v>
      </c>
      <c r="M1086" s="479">
        <v>183607.75020000001</v>
      </c>
      <c r="N1086" s="479">
        <v>321313.56280000001</v>
      </c>
      <c r="O1086" s="479">
        <v>216448.98180000001</v>
      </c>
      <c r="P1086" s="479">
        <v>378785.7181</v>
      </c>
      <c r="Q1086" s="479">
        <v>237332.41219999999</v>
      </c>
      <c r="R1086" s="479">
        <v>415331.72149999999</v>
      </c>
      <c r="S1086" s="479">
        <v>256987.78020000001</v>
      </c>
      <c r="T1086" s="479">
        <v>449728.6153</v>
      </c>
    </row>
    <row r="1087" spans="1:20">
      <c r="A1087" s="478">
        <v>5</v>
      </c>
      <c r="B1087" s="478" t="s">
        <v>1008</v>
      </c>
      <c r="C1087" s="478"/>
      <c r="D1087" s="478" t="s">
        <v>613</v>
      </c>
      <c r="E1087" s="478" t="s">
        <v>952</v>
      </c>
      <c r="F1087" s="478" t="s">
        <v>667</v>
      </c>
      <c r="G1087" s="479">
        <v>84903.839300000007</v>
      </c>
      <c r="H1087" s="479">
        <v>148581.7187</v>
      </c>
      <c r="I1087" s="479">
        <v>111026.87480000001</v>
      </c>
      <c r="J1087" s="479">
        <v>194297.03090000001</v>
      </c>
      <c r="K1087" s="479">
        <v>134690.57670000001</v>
      </c>
      <c r="L1087" s="479">
        <v>235708.5091</v>
      </c>
      <c r="M1087" s="479">
        <v>164678.4558</v>
      </c>
      <c r="N1087" s="479">
        <v>288187.2978</v>
      </c>
      <c r="O1087" s="479">
        <v>195301.6545</v>
      </c>
      <c r="P1087" s="479">
        <v>341777.89520000003</v>
      </c>
      <c r="Q1087" s="479">
        <v>215150.26269999999</v>
      </c>
      <c r="R1087" s="479">
        <v>376512.9596</v>
      </c>
      <c r="S1087" s="479">
        <v>233603.18900000001</v>
      </c>
      <c r="T1087" s="479">
        <v>408805.5808</v>
      </c>
    </row>
    <row r="1088" spans="1:20">
      <c r="A1088" s="478">
        <v>5</v>
      </c>
      <c r="B1088" s="478" t="s">
        <v>1008</v>
      </c>
      <c r="C1088" s="478"/>
      <c r="D1088" s="478" t="s">
        <v>613</v>
      </c>
      <c r="E1088" s="478" t="s">
        <v>952</v>
      </c>
      <c r="F1088" s="478" t="s">
        <v>714</v>
      </c>
      <c r="G1088" s="479">
        <v>75583.108099999998</v>
      </c>
      <c r="H1088" s="479">
        <v>132270.43919999999</v>
      </c>
      <c r="I1088" s="479">
        <v>102851.1777</v>
      </c>
      <c r="J1088" s="479">
        <v>179989.56099999999</v>
      </c>
      <c r="K1088" s="479">
        <v>130019.97500000001</v>
      </c>
      <c r="L1088" s="479">
        <v>227534.95629999999</v>
      </c>
      <c r="M1088" s="479">
        <v>171114.64679999999</v>
      </c>
      <c r="N1088" s="479">
        <v>299450.63189999998</v>
      </c>
      <c r="O1088" s="479">
        <v>211788.3211</v>
      </c>
      <c r="P1088" s="479">
        <v>370629.56199999998</v>
      </c>
      <c r="Q1088" s="479">
        <v>238436.32889999999</v>
      </c>
      <c r="R1088" s="479">
        <v>417263.57579999999</v>
      </c>
      <c r="S1088" s="479">
        <v>264710.11680000002</v>
      </c>
      <c r="T1088" s="479">
        <v>463242.70449999999</v>
      </c>
    </row>
    <row r="1089" spans="1:20">
      <c r="A1089" s="478">
        <v>5</v>
      </c>
      <c r="B1089" s="478" t="s">
        <v>1008</v>
      </c>
      <c r="C1089" s="478"/>
      <c r="D1089" s="478" t="s">
        <v>613</v>
      </c>
      <c r="E1089" s="478" t="s">
        <v>952</v>
      </c>
      <c r="F1089" s="478" t="s">
        <v>521</v>
      </c>
      <c r="G1089" s="479">
        <v>84617.909</v>
      </c>
      <c r="H1089" s="479">
        <v>135388.65650000001</v>
      </c>
      <c r="I1089" s="479">
        <v>118465.0727</v>
      </c>
      <c r="J1089" s="479">
        <v>189544.11910000001</v>
      </c>
      <c r="K1089" s="479">
        <v>152312.23620000001</v>
      </c>
      <c r="L1089" s="479">
        <v>243699.58170000001</v>
      </c>
      <c r="M1089" s="479">
        <v>203082.9817</v>
      </c>
      <c r="N1089" s="479">
        <v>324932.77549999999</v>
      </c>
      <c r="O1089" s="479">
        <v>253853.72700000001</v>
      </c>
      <c r="P1089" s="479">
        <v>406165.9693</v>
      </c>
      <c r="Q1089" s="479">
        <v>287700.89069999999</v>
      </c>
      <c r="R1089" s="479">
        <v>460321.43180000002</v>
      </c>
      <c r="S1089" s="479">
        <v>321548.05430000002</v>
      </c>
      <c r="T1089" s="479">
        <v>514476.89449999999</v>
      </c>
    </row>
    <row r="1090" spans="1:20">
      <c r="A1090" s="478">
        <v>5</v>
      </c>
      <c r="B1090" s="478" t="s">
        <v>1008</v>
      </c>
      <c r="C1090" s="478"/>
      <c r="D1090" s="478" t="s">
        <v>613</v>
      </c>
      <c r="E1090" s="478" t="s">
        <v>964</v>
      </c>
      <c r="F1090" s="478" t="s">
        <v>617</v>
      </c>
      <c r="G1090" s="479">
        <v>99802.773700000005</v>
      </c>
      <c r="H1090" s="479">
        <v>174654.85399999999</v>
      </c>
      <c r="I1090" s="479">
        <v>129214.9281</v>
      </c>
      <c r="J1090" s="479">
        <v>226126.12409999999</v>
      </c>
      <c r="K1090" s="479">
        <v>154663.0355</v>
      </c>
      <c r="L1090" s="479">
        <v>270660.31209999998</v>
      </c>
      <c r="M1090" s="479">
        <v>184493.63140000001</v>
      </c>
      <c r="N1090" s="479">
        <v>322863.85489999998</v>
      </c>
      <c r="O1090" s="479">
        <v>217477.93960000001</v>
      </c>
      <c r="P1090" s="479">
        <v>380586.39419999998</v>
      </c>
      <c r="Q1090" s="479">
        <v>238452.45619999999</v>
      </c>
      <c r="R1090" s="479">
        <v>417291.79830000002</v>
      </c>
      <c r="S1090" s="479">
        <v>258187.40580000001</v>
      </c>
      <c r="T1090" s="479">
        <v>451827.96010000003</v>
      </c>
    </row>
    <row r="1091" spans="1:20">
      <c r="A1091" s="478">
        <v>5</v>
      </c>
      <c r="B1091" s="478" t="s">
        <v>1008</v>
      </c>
      <c r="C1091" s="478"/>
      <c r="D1091" s="478" t="s">
        <v>613</v>
      </c>
      <c r="E1091" s="478" t="s">
        <v>964</v>
      </c>
      <c r="F1091" s="478" t="s">
        <v>667</v>
      </c>
      <c r="G1091" s="479">
        <v>85410.896699999998</v>
      </c>
      <c r="H1091" s="479">
        <v>149469.06940000001</v>
      </c>
      <c r="I1091" s="479">
        <v>111667.649</v>
      </c>
      <c r="J1091" s="479">
        <v>195418.38570000001</v>
      </c>
      <c r="K1091" s="479">
        <v>135446.83919999999</v>
      </c>
      <c r="L1091" s="479">
        <v>237031.96849999999</v>
      </c>
      <c r="M1091" s="479">
        <v>165564.337</v>
      </c>
      <c r="N1091" s="479">
        <v>289737.58980000002</v>
      </c>
      <c r="O1091" s="479">
        <v>196330.6122</v>
      </c>
      <c r="P1091" s="479">
        <v>343578.57130000001</v>
      </c>
      <c r="Q1091" s="479">
        <v>216270.30660000001</v>
      </c>
      <c r="R1091" s="479">
        <v>378473.03649999999</v>
      </c>
      <c r="S1091" s="479">
        <v>234802.81460000001</v>
      </c>
      <c r="T1091" s="479">
        <v>410904.92550000001</v>
      </c>
    </row>
    <row r="1092" spans="1:20">
      <c r="A1092" s="478">
        <v>5</v>
      </c>
      <c r="B1092" s="478" t="s">
        <v>1008</v>
      </c>
      <c r="C1092" s="478"/>
      <c r="D1092" s="478" t="s">
        <v>613</v>
      </c>
      <c r="E1092" s="478" t="s">
        <v>964</v>
      </c>
      <c r="F1092" s="478" t="s">
        <v>714</v>
      </c>
      <c r="G1092" s="479">
        <v>76085.498300000007</v>
      </c>
      <c r="H1092" s="479">
        <v>133149.622</v>
      </c>
      <c r="I1092" s="479">
        <v>103554.5239</v>
      </c>
      <c r="J1092" s="479">
        <v>181220.41690000001</v>
      </c>
      <c r="K1092" s="479">
        <v>130924.2773</v>
      </c>
      <c r="L1092" s="479">
        <v>229117.4852</v>
      </c>
      <c r="M1092" s="479">
        <v>172320.38320000001</v>
      </c>
      <c r="N1092" s="479">
        <v>301560.67050000001</v>
      </c>
      <c r="O1092" s="479">
        <v>213295.49160000001</v>
      </c>
      <c r="P1092" s="479">
        <v>373267.1102</v>
      </c>
      <c r="Q1092" s="479">
        <v>240144.45540000001</v>
      </c>
      <c r="R1092" s="479">
        <v>420252.79700000002</v>
      </c>
      <c r="S1092" s="479">
        <v>266619.19939999998</v>
      </c>
      <c r="T1092" s="479">
        <v>466583.59889999998</v>
      </c>
    </row>
    <row r="1093" spans="1:20">
      <c r="A1093" s="478">
        <v>5</v>
      </c>
      <c r="B1093" s="478" t="s">
        <v>1008</v>
      </c>
      <c r="C1093" s="478"/>
      <c r="D1093" s="478" t="s">
        <v>613</v>
      </c>
      <c r="E1093" s="478" t="s">
        <v>964</v>
      </c>
      <c r="F1093" s="478" t="s">
        <v>521</v>
      </c>
      <c r="G1093" s="479">
        <v>85053.939799999993</v>
      </c>
      <c r="H1093" s="479">
        <v>136086.30590000001</v>
      </c>
      <c r="I1093" s="479">
        <v>119075.51579999999</v>
      </c>
      <c r="J1093" s="479">
        <v>190520.82810000001</v>
      </c>
      <c r="K1093" s="479">
        <v>153097.09179999999</v>
      </c>
      <c r="L1093" s="479">
        <v>244955.3505</v>
      </c>
      <c r="M1093" s="479">
        <v>204129.45569999999</v>
      </c>
      <c r="N1093" s="479">
        <v>326607.13400000002</v>
      </c>
      <c r="O1093" s="479">
        <v>255161.81959999999</v>
      </c>
      <c r="P1093" s="479">
        <v>408258.91739999998</v>
      </c>
      <c r="Q1093" s="479">
        <v>289183.39549999998</v>
      </c>
      <c r="R1093" s="479">
        <v>462693.43969999999</v>
      </c>
      <c r="S1093" s="479">
        <v>323204.97149999999</v>
      </c>
      <c r="T1093" s="479">
        <v>517127.962</v>
      </c>
    </row>
    <row r="1094" spans="1:20">
      <c r="A1094" s="478">
        <v>6</v>
      </c>
      <c r="B1094" s="478" t="s">
        <v>1009</v>
      </c>
      <c r="C1094" s="478"/>
      <c r="D1094" s="478" t="s">
        <v>565</v>
      </c>
      <c r="E1094" s="478" t="s">
        <v>622</v>
      </c>
      <c r="F1094" s="478" t="s">
        <v>617</v>
      </c>
      <c r="G1094" s="479">
        <v>83838.887199999997</v>
      </c>
      <c r="H1094" s="479">
        <v>146718.0526</v>
      </c>
      <c r="I1094" s="479">
        <v>108658.23850000001</v>
      </c>
      <c r="J1094" s="479">
        <v>190151.91740000001</v>
      </c>
      <c r="K1094" s="479">
        <v>130134.0105</v>
      </c>
      <c r="L1094" s="479">
        <v>227734.5183</v>
      </c>
      <c r="M1094" s="479">
        <v>155349.15049999999</v>
      </c>
      <c r="N1094" s="479">
        <v>271861.0135</v>
      </c>
      <c r="O1094" s="479">
        <v>183231.79949999999</v>
      </c>
      <c r="P1094" s="479">
        <v>320655.64909999998</v>
      </c>
      <c r="Q1094" s="479">
        <v>200961.45819999999</v>
      </c>
      <c r="R1094" s="479">
        <v>351682.55190000002</v>
      </c>
      <c r="S1094" s="479">
        <v>217686.86660000001</v>
      </c>
      <c r="T1094" s="479">
        <v>380952.01640000002</v>
      </c>
    </row>
    <row r="1095" spans="1:20">
      <c r="A1095" s="478">
        <v>6</v>
      </c>
      <c r="B1095" s="478" t="s">
        <v>1009</v>
      </c>
      <c r="C1095" s="478"/>
      <c r="D1095" s="478" t="s">
        <v>565</v>
      </c>
      <c r="E1095" s="478" t="s">
        <v>622</v>
      </c>
      <c r="F1095" s="478" t="s">
        <v>667</v>
      </c>
      <c r="G1095" s="479">
        <v>71228.860799999995</v>
      </c>
      <c r="H1095" s="479">
        <v>124650.5065</v>
      </c>
      <c r="I1095" s="479">
        <v>93283.478600000002</v>
      </c>
      <c r="J1095" s="479">
        <v>163246.0877</v>
      </c>
      <c r="K1095" s="479">
        <v>113296.96120000001</v>
      </c>
      <c r="L1095" s="479">
        <v>198269.68210000001</v>
      </c>
      <c r="M1095" s="479">
        <v>138763.48209999999</v>
      </c>
      <c r="N1095" s="479">
        <v>242836.0937</v>
      </c>
      <c r="O1095" s="479">
        <v>164702.7115</v>
      </c>
      <c r="P1095" s="479">
        <v>288229.7451</v>
      </c>
      <c r="Q1095" s="479">
        <v>181525.66880000001</v>
      </c>
      <c r="R1095" s="479">
        <v>317669.9204</v>
      </c>
      <c r="S1095" s="479">
        <v>197197.5091</v>
      </c>
      <c r="T1095" s="479">
        <v>345095.641</v>
      </c>
    </row>
    <row r="1096" spans="1:20">
      <c r="A1096" s="478">
        <v>6</v>
      </c>
      <c r="B1096" s="478" t="s">
        <v>1009</v>
      </c>
      <c r="C1096" s="478"/>
      <c r="D1096" s="478" t="s">
        <v>565</v>
      </c>
      <c r="E1096" s="478" t="s">
        <v>622</v>
      </c>
      <c r="F1096" s="478" t="s">
        <v>714</v>
      </c>
      <c r="G1096" s="479">
        <v>63091.240100000003</v>
      </c>
      <c r="H1096" s="479">
        <v>110409.67019999999</v>
      </c>
      <c r="I1096" s="479">
        <v>85729.679099999994</v>
      </c>
      <c r="J1096" s="479">
        <v>150026.93840000001</v>
      </c>
      <c r="K1096" s="479">
        <v>108281.1366</v>
      </c>
      <c r="L1096" s="479">
        <v>189491.98910000001</v>
      </c>
      <c r="M1096" s="479">
        <v>142407.5208</v>
      </c>
      <c r="N1096" s="479">
        <v>249213.16140000001</v>
      </c>
      <c r="O1096" s="479">
        <v>176165.03090000001</v>
      </c>
      <c r="P1096" s="479">
        <v>308288.80410000001</v>
      </c>
      <c r="Q1096" s="479">
        <v>198260.1777</v>
      </c>
      <c r="R1096" s="479">
        <v>346955.31099999999</v>
      </c>
      <c r="S1096" s="479">
        <v>220027.43650000001</v>
      </c>
      <c r="T1096" s="479">
        <v>385048.01370000001</v>
      </c>
    </row>
    <row r="1097" spans="1:20">
      <c r="A1097" s="478">
        <v>6</v>
      </c>
      <c r="B1097" s="478" t="s">
        <v>1009</v>
      </c>
      <c r="C1097" s="478"/>
      <c r="D1097" s="478" t="s">
        <v>565</v>
      </c>
      <c r="E1097" s="478" t="s">
        <v>622</v>
      </c>
      <c r="F1097" s="478" t="s">
        <v>521</v>
      </c>
      <c r="G1097" s="479">
        <v>71421.4035</v>
      </c>
      <c r="H1097" s="479">
        <v>114274.2473</v>
      </c>
      <c r="I1097" s="479">
        <v>99989.964900000006</v>
      </c>
      <c r="J1097" s="479">
        <v>159983.94620000001</v>
      </c>
      <c r="K1097" s="479">
        <v>128558.5263</v>
      </c>
      <c r="L1097" s="479">
        <v>205693.64509999999</v>
      </c>
      <c r="M1097" s="479">
        <v>171411.36840000001</v>
      </c>
      <c r="N1097" s="479">
        <v>274258.1936</v>
      </c>
      <c r="O1097" s="479">
        <v>214264.21049999999</v>
      </c>
      <c r="P1097" s="479">
        <v>342822.74180000002</v>
      </c>
      <c r="Q1097" s="479">
        <v>242832.77179999999</v>
      </c>
      <c r="R1097" s="479">
        <v>388532.44079999998</v>
      </c>
      <c r="S1097" s="479">
        <v>271401.3333</v>
      </c>
      <c r="T1097" s="479">
        <v>434242.1397</v>
      </c>
    </row>
    <row r="1098" spans="1:20">
      <c r="A1098" s="478">
        <v>6</v>
      </c>
      <c r="B1098" s="478" t="s">
        <v>1009</v>
      </c>
      <c r="C1098" s="478"/>
      <c r="D1098" s="478" t="s">
        <v>565</v>
      </c>
      <c r="E1098" s="478" t="s">
        <v>671</v>
      </c>
      <c r="F1098" s="478" t="s">
        <v>617</v>
      </c>
      <c r="G1098" s="479">
        <v>82458.773400000005</v>
      </c>
      <c r="H1098" s="479">
        <v>144302.85339999999</v>
      </c>
      <c r="I1098" s="479">
        <v>106707.96890000001</v>
      </c>
      <c r="J1098" s="479">
        <v>186738.9455</v>
      </c>
      <c r="K1098" s="479">
        <v>127688.281</v>
      </c>
      <c r="L1098" s="479">
        <v>223454.49170000001</v>
      </c>
      <c r="M1098" s="479">
        <v>152262.7501</v>
      </c>
      <c r="N1098" s="479">
        <v>266459.8126</v>
      </c>
      <c r="O1098" s="479">
        <v>179434.4437</v>
      </c>
      <c r="P1098" s="479">
        <v>314010.27639999997</v>
      </c>
      <c r="Q1098" s="479">
        <v>196713.09849999999</v>
      </c>
      <c r="R1098" s="479">
        <v>344247.92249999999</v>
      </c>
      <c r="S1098" s="479">
        <v>212950.4939</v>
      </c>
      <c r="T1098" s="479">
        <v>372663.36430000002</v>
      </c>
    </row>
    <row r="1099" spans="1:20">
      <c r="A1099" s="478">
        <v>6</v>
      </c>
      <c r="B1099" s="478" t="s">
        <v>1009</v>
      </c>
      <c r="C1099" s="478"/>
      <c r="D1099" s="478" t="s">
        <v>565</v>
      </c>
      <c r="E1099" s="478" t="s">
        <v>671</v>
      </c>
      <c r="F1099" s="478" t="s">
        <v>667</v>
      </c>
      <c r="G1099" s="479">
        <v>70808.205400000006</v>
      </c>
      <c r="H1099" s="479">
        <v>123914.35950000001</v>
      </c>
      <c r="I1099" s="479">
        <v>92503.027600000001</v>
      </c>
      <c r="J1099" s="479">
        <v>161880.29819999999</v>
      </c>
      <c r="K1099" s="479">
        <v>112132.31140000001</v>
      </c>
      <c r="L1099" s="479">
        <v>196231.54500000001</v>
      </c>
      <c r="M1099" s="479">
        <v>136939.03450000001</v>
      </c>
      <c r="N1099" s="479">
        <v>239643.31039999999</v>
      </c>
      <c r="O1099" s="479">
        <v>162315.17739999999</v>
      </c>
      <c r="P1099" s="479">
        <v>284051.56040000002</v>
      </c>
      <c r="Q1099" s="479">
        <v>178756.11900000001</v>
      </c>
      <c r="R1099" s="479">
        <v>312823.2083</v>
      </c>
      <c r="S1099" s="479">
        <v>194020.10920000001</v>
      </c>
      <c r="T1099" s="479">
        <v>339535.1911</v>
      </c>
    </row>
    <row r="1100" spans="1:20">
      <c r="A1100" s="478">
        <v>6</v>
      </c>
      <c r="B1100" s="478" t="s">
        <v>1009</v>
      </c>
      <c r="C1100" s="478"/>
      <c r="D1100" s="478" t="s">
        <v>565</v>
      </c>
      <c r="E1100" s="478" t="s">
        <v>671</v>
      </c>
      <c r="F1100" s="478" t="s">
        <v>714</v>
      </c>
      <c r="G1100" s="479">
        <v>63243.737099999998</v>
      </c>
      <c r="H1100" s="479">
        <v>110676.5399</v>
      </c>
      <c r="I1100" s="479">
        <v>86140.853099999993</v>
      </c>
      <c r="J1100" s="479">
        <v>150746.49280000001</v>
      </c>
      <c r="K1100" s="479">
        <v>108957.6058</v>
      </c>
      <c r="L1100" s="479">
        <v>190675.8101</v>
      </c>
      <c r="M1100" s="479">
        <v>143459.16759999999</v>
      </c>
      <c r="N1100" s="479">
        <v>251053.54329999999</v>
      </c>
      <c r="O1100" s="479">
        <v>177619.92199999999</v>
      </c>
      <c r="P1100" s="479">
        <v>310834.86349999998</v>
      </c>
      <c r="Q1100" s="479">
        <v>200015.08309999999</v>
      </c>
      <c r="R1100" s="479">
        <v>350026.39559999999</v>
      </c>
      <c r="S1100" s="479">
        <v>222107.30439999999</v>
      </c>
      <c r="T1100" s="479">
        <v>388687.78269999998</v>
      </c>
    </row>
    <row r="1101" spans="1:20">
      <c r="A1101" s="478">
        <v>6</v>
      </c>
      <c r="B1101" s="478" t="s">
        <v>1009</v>
      </c>
      <c r="C1101" s="478"/>
      <c r="D1101" s="478" t="s">
        <v>565</v>
      </c>
      <c r="E1101" s="478" t="s">
        <v>671</v>
      </c>
      <c r="F1101" s="478" t="s">
        <v>521</v>
      </c>
      <c r="G1101" s="479">
        <v>70285.867100000003</v>
      </c>
      <c r="H1101" s="479">
        <v>112457.38890000001</v>
      </c>
      <c r="I1101" s="479">
        <v>98400.213799999998</v>
      </c>
      <c r="J1101" s="479">
        <v>157440.3444</v>
      </c>
      <c r="K1101" s="479">
        <v>126514.5606</v>
      </c>
      <c r="L1101" s="479">
        <v>202423.3</v>
      </c>
      <c r="M1101" s="479">
        <v>168686.0808</v>
      </c>
      <c r="N1101" s="479">
        <v>269897.73330000002</v>
      </c>
      <c r="O1101" s="479">
        <v>210857.601</v>
      </c>
      <c r="P1101" s="479">
        <v>337372.1666</v>
      </c>
      <c r="Q1101" s="479">
        <v>238971.94769999999</v>
      </c>
      <c r="R1101" s="479">
        <v>382355.12219999998</v>
      </c>
      <c r="S1101" s="479">
        <v>267086.29460000002</v>
      </c>
      <c r="T1101" s="479">
        <v>427338.07760000002</v>
      </c>
    </row>
    <row r="1102" spans="1:20">
      <c r="A1102" s="478">
        <v>6</v>
      </c>
      <c r="B1102" s="478" t="s">
        <v>1009</v>
      </c>
      <c r="C1102" s="478"/>
      <c r="D1102" s="478" t="s">
        <v>565</v>
      </c>
      <c r="E1102" s="478" t="s">
        <v>718</v>
      </c>
      <c r="F1102" s="478" t="s">
        <v>617</v>
      </c>
      <c r="G1102" s="479">
        <v>80917.446500000005</v>
      </c>
      <c r="H1102" s="479">
        <v>141605.53150000001</v>
      </c>
      <c r="I1102" s="479">
        <v>104789.63499999999</v>
      </c>
      <c r="J1102" s="479">
        <v>183381.86139999999</v>
      </c>
      <c r="K1102" s="479">
        <v>125444.7663</v>
      </c>
      <c r="L1102" s="479">
        <v>219528.34099999999</v>
      </c>
      <c r="M1102" s="479">
        <v>149666.3523</v>
      </c>
      <c r="N1102" s="479">
        <v>261916.1165</v>
      </c>
      <c r="O1102" s="479">
        <v>176449.06159999999</v>
      </c>
      <c r="P1102" s="479">
        <v>308785.8579</v>
      </c>
      <c r="Q1102" s="479">
        <v>193479.84959999999</v>
      </c>
      <c r="R1102" s="479">
        <v>338589.73690000002</v>
      </c>
      <c r="S1102" s="479">
        <v>209514.10930000001</v>
      </c>
      <c r="T1102" s="479">
        <v>366649.6911</v>
      </c>
    </row>
    <row r="1103" spans="1:20">
      <c r="A1103" s="478">
        <v>6</v>
      </c>
      <c r="B1103" s="478" t="s">
        <v>1009</v>
      </c>
      <c r="C1103" s="478"/>
      <c r="D1103" s="478" t="s">
        <v>565</v>
      </c>
      <c r="E1103" s="478" t="s">
        <v>718</v>
      </c>
      <c r="F1103" s="478" t="s">
        <v>667</v>
      </c>
      <c r="G1103" s="479">
        <v>69129.813299999994</v>
      </c>
      <c r="H1103" s="479">
        <v>120977.1732</v>
      </c>
      <c r="I1103" s="479">
        <v>90417.577000000005</v>
      </c>
      <c r="J1103" s="479">
        <v>158230.7597</v>
      </c>
      <c r="K1103" s="479">
        <v>109705.7855</v>
      </c>
      <c r="L1103" s="479">
        <v>191985.12469999999</v>
      </c>
      <c r="M1103" s="479">
        <v>134162.3579</v>
      </c>
      <c r="N1103" s="479">
        <v>234784.1263</v>
      </c>
      <c r="O1103" s="479">
        <v>159128.39249999999</v>
      </c>
      <c r="P1103" s="479">
        <v>278474.68680000002</v>
      </c>
      <c r="Q1103" s="479">
        <v>175311.61180000001</v>
      </c>
      <c r="R1103" s="479">
        <v>306795.32059999998</v>
      </c>
      <c r="S1103" s="479">
        <v>190361.01430000001</v>
      </c>
      <c r="T1103" s="479">
        <v>333131.77500000002</v>
      </c>
    </row>
    <row r="1104" spans="1:20">
      <c r="A1104" s="478">
        <v>6</v>
      </c>
      <c r="B1104" s="478" t="s">
        <v>1009</v>
      </c>
      <c r="C1104" s="478"/>
      <c r="D1104" s="478" t="s">
        <v>565</v>
      </c>
      <c r="E1104" s="478" t="s">
        <v>718</v>
      </c>
      <c r="F1104" s="478" t="s">
        <v>714</v>
      </c>
      <c r="G1104" s="479">
        <v>61499.468500000003</v>
      </c>
      <c r="H1104" s="479">
        <v>107624.0699</v>
      </c>
      <c r="I1104" s="479">
        <v>83670.637400000007</v>
      </c>
      <c r="J1104" s="479">
        <v>146423.61540000001</v>
      </c>
      <c r="K1104" s="479">
        <v>105760.4975</v>
      </c>
      <c r="L1104" s="479">
        <v>185080.87059999999</v>
      </c>
      <c r="M1104" s="479">
        <v>139174.97260000001</v>
      </c>
      <c r="N1104" s="479">
        <v>243556.20209999999</v>
      </c>
      <c r="O1104" s="479">
        <v>172244.63080000001</v>
      </c>
      <c r="P1104" s="479">
        <v>301428.10379999998</v>
      </c>
      <c r="Q1104" s="479">
        <v>193907.93950000001</v>
      </c>
      <c r="R1104" s="479">
        <v>339338.89409999998</v>
      </c>
      <c r="S1104" s="479">
        <v>215264.74419999999</v>
      </c>
      <c r="T1104" s="479">
        <v>376713.30229999998</v>
      </c>
    </row>
    <row r="1105" spans="1:20">
      <c r="A1105" s="478">
        <v>6</v>
      </c>
      <c r="B1105" s="478" t="s">
        <v>1009</v>
      </c>
      <c r="C1105" s="478"/>
      <c r="D1105" s="478" t="s">
        <v>565</v>
      </c>
      <c r="E1105" s="478" t="s">
        <v>718</v>
      </c>
      <c r="F1105" s="478" t="s">
        <v>521</v>
      </c>
      <c r="G1105" s="479">
        <v>68953.121100000004</v>
      </c>
      <c r="H1105" s="479">
        <v>110324.9953</v>
      </c>
      <c r="I1105" s="479">
        <v>96534.369399999996</v>
      </c>
      <c r="J1105" s="479">
        <v>154454.99340000001</v>
      </c>
      <c r="K1105" s="479">
        <v>124115.61780000001</v>
      </c>
      <c r="L1105" s="479">
        <v>198584.9915</v>
      </c>
      <c r="M1105" s="479">
        <v>165487.49050000001</v>
      </c>
      <c r="N1105" s="479">
        <v>264779.98869999999</v>
      </c>
      <c r="O1105" s="479">
        <v>206859.36309999999</v>
      </c>
      <c r="P1105" s="479">
        <v>330974.98580000002</v>
      </c>
      <c r="Q1105" s="479">
        <v>234440.61139999999</v>
      </c>
      <c r="R1105" s="479">
        <v>375104.98389999999</v>
      </c>
      <c r="S1105" s="479">
        <v>262021.85990000001</v>
      </c>
      <c r="T1105" s="479">
        <v>419234.98200000002</v>
      </c>
    </row>
    <row r="1106" spans="1:20">
      <c r="A1106" s="478">
        <v>6</v>
      </c>
      <c r="B1106" s="478" t="s">
        <v>1009</v>
      </c>
      <c r="C1106" s="478"/>
      <c r="D1106" s="478" t="s">
        <v>565</v>
      </c>
      <c r="E1106" s="478" t="s">
        <v>764</v>
      </c>
      <c r="F1106" s="478" t="s">
        <v>617</v>
      </c>
      <c r="G1106" s="479">
        <v>79030.275200000004</v>
      </c>
      <c r="H1106" s="479">
        <v>138302.9816</v>
      </c>
      <c r="I1106" s="479">
        <v>102198.5913</v>
      </c>
      <c r="J1106" s="479">
        <v>178847.53479999999</v>
      </c>
      <c r="K1106" s="479">
        <v>122242.77439999999</v>
      </c>
      <c r="L1106" s="479">
        <v>213924.85509999999</v>
      </c>
      <c r="M1106" s="479">
        <v>145694.07070000001</v>
      </c>
      <c r="N1106" s="479">
        <v>254964.62359999999</v>
      </c>
      <c r="O1106" s="479">
        <v>171622.7481</v>
      </c>
      <c r="P1106" s="479">
        <v>300339.80910000001</v>
      </c>
      <c r="Q1106" s="479">
        <v>188111.446</v>
      </c>
      <c r="R1106" s="479">
        <v>329195.0306</v>
      </c>
      <c r="S1106" s="479">
        <v>203578.111</v>
      </c>
      <c r="T1106" s="479">
        <v>356261.69429999997</v>
      </c>
    </row>
    <row r="1107" spans="1:20">
      <c r="A1107" s="478">
        <v>6</v>
      </c>
      <c r="B1107" s="478" t="s">
        <v>1009</v>
      </c>
      <c r="C1107" s="478"/>
      <c r="D1107" s="478" t="s">
        <v>565</v>
      </c>
      <c r="E1107" s="478" t="s">
        <v>764</v>
      </c>
      <c r="F1107" s="478" t="s">
        <v>667</v>
      </c>
      <c r="G1107" s="479">
        <v>68202.100300000006</v>
      </c>
      <c r="H1107" s="479">
        <v>119353.6755</v>
      </c>
      <c r="I1107" s="479">
        <v>88996.351800000004</v>
      </c>
      <c r="J1107" s="479">
        <v>155743.61559999999</v>
      </c>
      <c r="K1107" s="479">
        <v>107784.87330000001</v>
      </c>
      <c r="L1107" s="479">
        <v>188623.5281</v>
      </c>
      <c r="M1107" s="479">
        <v>131452.02910000001</v>
      </c>
      <c r="N1107" s="479">
        <v>230041.05100000001</v>
      </c>
      <c r="O1107" s="479">
        <v>155711.90059999999</v>
      </c>
      <c r="P1107" s="479">
        <v>272495.826</v>
      </c>
      <c r="Q1107" s="479">
        <v>171422.01809999999</v>
      </c>
      <c r="R1107" s="479">
        <v>299988.53159999999</v>
      </c>
      <c r="S1107" s="479">
        <v>185983.98869999999</v>
      </c>
      <c r="T1107" s="479">
        <v>325471.9804</v>
      </c>
    </row>
    <row r="1108" spans="1:20">
      <c r="A1108" s="478">
        <v>6</v>
      </c>
      <c r="B1108" s="478" t="s">
        <v>1009</v>
      </c>
      <c r="C1108" s="478"/>
      <c r="D1108" s="478" t="s">
        <v>565</v>
      </c>
      <c r="E1108" s="478" t="s">
        <v>764</v>
      </c>
      <c r="F1108" s="478" t="s">
        <v>714</v>
      </c>
      <c r="G1108" s="479">
        <v>61149.575299999997</v>
      </c>
      <c r="H1108" s="479">
        <v>107011.75689999999</v>
      </c>
      <c r="I1108" s="479">
        <v>83378.465200000006</v>
      </c>
      <c r="J1108" s="479">
        <v>145912.31400000001</v>
      </c>
      <c r="K1108" s="479">
        <v>105532.66439999999</v>
      </c>
      <c r="L1108" s="479">
        <v>184682.16269999999</v>
      </c>
      <c r="M1108" s="479">
        <v>139020.88310000001</v>
      </c>
      <c r="N1108" s="479">
        <v>243286.54550000001</v>
      </c>
      <c r="O1108" s="479">
        <v>172192.35140000001</v>
      </c>
      <c r="P1108" s="479">
        <v>301336.61489999999</v>
      </c>
      <c r="Q1108" s="479">
        <v>193954.71849999999</v>
      </c>
      <c r="R1108" s="479">
        <v>339420.7574</v>
      </c>
      <c r="S1108" s="479">
        <v>215435.52960000001</v>
      </c>
      <c r="T1108" s="479">
        <v>377012.17680000002</v>
      </c>
    </row>
    <row r="1109" spans="1:20">
      <c r="A1109" s="478">
        <v>6</v>
      </c>
      <c r="B1109" s="478" t="s">
        <v>1009</v>
      </c>
      <c r="C1109" s="478"/>
      <c r="D1109" s="478" t="s">
        <v>565</v>
      </c>
      <c r="E1109" s="478" t="s">
        <v>764</v>
      </c>
      <c r="F1109" s="478" t="s">
        <v>521</v>
      </c>
      <c r="G1109" s="479">
        <v>67381.553700000004</v>
      </c>
      <c r="H1109" s="479">
        <v>107810.4875</v>
      </c>
      <c r="I1109" s="479">
        <v>94334.175099999993</v>
      </c>
      <c r="J1109" s="479">
        <v>150934.6825</v>
      </c>
      <c r="K1109" s="479">
        <v>121286.7966</v>
      </c>
      <c r="L1109" s="479">
        <v>194058.8775</v>
      </c>
      <c r="M1109" s="479">
        <v>161715.72889999999</v>
      </c>
      <c r="N1109" s="479">
        <v>258745.17</v>
      </c>
      <c r="O1109" s="479">
        <v>202144.66099999999</v>
      </c>
      <c r="P1109" s="479">
        <v>323431.46240000002</v>
      </c>
      <c r="Q1109" s="479">
        <v>229097.2824</v>
      </c>
      <c r="R1109" s="479">
        <v>366555.65740000003</v>
      </c>
      <c r="S1109" s="479">
        <v>256049.90400000001</v>
      </c>
      <c r="T1109" s="479">
        <v>409679.85249999998</v>
      </c>
    </row>
    <row r="1110" spans="1:20">
      <c r="A1110" s="478">
        <v>6</v>
      </c>
      <c r="B1110" s="478" t="s">
        <v>1009</v>
      </c>
      <c r="C1110" s="478"/>
      <c r="D1110" s="478" t="s">
        <v>565</v>
      </c>
      <c r="E1110" s="478" t="s">
        <v>804</v>
      </c>
      <c r="F1110" s="478" t="s">
        <v>617</v>
      </c>
      <c r="G1110" s="479">
        <v>84406.398499999996</v>
      </c>
      <c r="H1110" s="479">
        <v>147711.1974</v>
      </c>
      <c r="I1110" s="479">
        <v>109287.0353</v>
      </c>
      <c r="J1110" s="479">
        <v>191252.31159999999</v>
      </c>
      <c r="K1110" s="479">
        <v>130814.44070000001</v>
      </c>
      <c r="L1110" s="479">
        <v>228925.27110000001</v>
      </c>
      <c r="M1110" s="479">
        <v>156051.27849999999</v>
      </c>
      <c r="N1110" s="479">
        <v>273089.73739999998</v>
      </c>
      <c r="O1110" s="479">
        <v>183956.26439999999</v>
      </c>
      <c r="P1110" s="479">
        <v>321923.46269999997</v>
      </c>
      <c r="Q1110" s="479">
        <v>201700.83259999999</v>
      </c>
      <c r="R1110" s="479">
        <v>352976.4571</v>
      </c>
      <c r="S1110" s="479">
        <v>218398.99340000001</v>
      </c>
      <c r="T1110" s="479">
        <v>382198.23839999997</v>
      </c>
    </row>
    <row r="1111" spans="1:20">
      <c r="A1111" s="478">
        <v>6</v>
      </c>
      <c r="B1111" s="478" t="s">
        <v>1009</v>
      </c>
      <c r="C1111" s="478"/>
      <c r="D1111" s="478" t="s">
        <v>565</v>
      </c>
      <c r="E1111" s="478" t="s">
        <v>804</v>
      </c>
      <c r="F1111" s="478" t="s">
        <v>667</v>
      </c>
      <c r="G1111" s="479">
        <v>72207.569099999993</v>
      </c>
      <c r="H1111" s="479">
        <v>126363.24589999999</v>
      </c>
      <c r="I1111" s="479">
        <v>94413.626799999998</v>
      </c>
      <c r="J1111" s="479">
        <v>165223.8469</v>
      </c>
      <c r="K1111" s="479">
        <v>114526.4261</v>
      </c>
      <c r="L1111" s="479">
        <v>200421.2458</v>
      </c>
      <c r="M1111" s="479">
        <v>140006.44760000001</v>
      </c>
      <c r="N1111" s="479">
        <v>245011.28339999999</v>
      </c>
      <c r="O1111" s="479">
        <v>166031.38639999999</v>
      </c>
      <c r="P1111" s="479">
        <v>290554.92619999999</v>
      </c>
      <c r="Q1111" s="479">
        <v>182898.81959999999</v>
      </c>
      <c r="R1111" s="479">
        <v>320072.93430000002</v>
      </c>
      <c r="S1111" s="479">
        <v>198577.76790000001</v>
      </c>
      <c r="T1111" s="479">
        <v>347511.09379999997</v>
      </c>
    </row>
    <row r="1112" spans="1:20">
      <c r="A1112" s="478">
        <v>6</v>
      </c>
      <c r="B1112" s="478" t="s">
        <v>1009</v>
      </c>
      <c r="C1112" s="478"/>
      <c r="D1112" s="478" t="s">
        <v>565</v>
      </c>
      <c r="E1112" s="478" t="s">
        <v>804</v>
      </c>
      <c r="F1112" s="478" t="s">
        <v>714</v>
      </c>
      <c r="G1112" s="479">
        <v>64304.917099999999</v>
      </c>
      <c r="H1112" s="479">
        <v>112533.60490000001</v>
      </c>
      <c r="I1112" s="479">
        <v>87513.546100000007</v>
      </c>
      <c r="J1112" s="479">
        <v>153148.70569999999</v>
      </c>
      <c r="K1112" s="479">
        <v>110638.03019999999</v>
      </c>
      <c r="L1112" s="479">
        <v>193616.5528</v>
      </c>
      <c r="M1112" s="479">
        <v>145614.19760000001</v>
      </c>
      <c r="N1112" s="479">
        <v>254824.84580000001</v>
      </c>
      <c r="O1112" s="479">
        <v>180233.51949999999</v>
      </c>
      <c r="P1112" s="479">
        <v>315408.65919999999</v>
      </c>
      <c r="Q1112" s="479">
        <v>202916.57250000001</v>
      </c>
      <c r="R1112" s="479">
        <v>355104.00170000002</v>
      </c>
      <c r="S1112" s="479">
        <v>225282.42939999999</v>
      </c>
      <c r="T1112" s="479">
        <v>394244.25140000001</v>
      </c>
    </row>
    <row r="1113" spans="1:20">
      <c r="A1113" s="478">
        <v>6</v>
      </c>
      <c r="B1113" s="478" t="s">
        <v>1009</v>
      </c>
      <c r="C1113" s="478"/>
      <c r="D1113" s="478" t="s">
        <v>565</v>
      </c>
      <c r="E1113" s="478" t="s">
        <v>804</v>
      </c>
      <c r="F1113" s="478" t="s">
        <v>521</v>
      </c>
      <c r="G1113" s="479">
        <v>71931.387100000007</v>
      </c>
      <c r="H1113" s="479">
        <v>115090.22100000001</v>
      </c>
      <c r="I1113" s="479">
        <v>100703.94190000001</v>
      </c>
      <c r="J1113" s="479">
        <v>161126.30929999999</v>
      </c>
      <c r="K1113" s="479">
        <v>129476.4967</v>
      </c>
      <c r="L1113" s="479">
        <v>207162.3977</v>
      </c>
      <c r="M1113" s="479">
        <v>172635.32879999999</v>
      </c>
      <c r="N1113" s="479">
        <v>276216.53029999998</v>
      </c>
      <c r="O1113" s="479">
        <v>215794.16099999999</v>
      </c>
      <c r="P1113" s="479">
        <v>345270.66279999999</v>
      </c>
      <c r="Q1113" s="479">
        <v>244566.71580000001</v>
      </c>
      <c r="R1113" s="479">
        <v>391306.7512</v>
      </c>
      <c r="S1113" s="479">
        <v>273339.27069999999</v>
      </c>
      <c r="T1113" s="479">
        <v>437342.8395</v>
      </c>
    </row>
    <row r="1114" spans="1:20">
      <c r="A1114" s="478">
        <v>6</v>
      </c>
      <c r="B1114" s="478" t="s">
        <v>1009</v>
      </c>
      <c r="C1114" s="478"/>
      <c r="D1114" s="478" t="s">
        <v>565</v>
      </c>
      <c r="E1114" s="478" t="s">
        <v>841</v>
      </c>
      <c r="F1114" s="478" t="s">
        <v>617</v>
      </c>
      <c r="G1114" s="479">
        <v>79497.030199999994</v>
      </c>
      <c r="H1114" s="479">
        <v>139119.80300000001</v>
      </c>
      <c r="I1114" s="479">
        <v>102847.35030000001</v>
      </c>
      <c r="J1114" s="479">
        <v>179982.86309999999</v>
      </c>
      <c r="K1114" s="479">
        <v>123049.5917</v>
      </c>
      <c r="L1114" s="479">
        <v>215336.78539999999</v>
      </c>
      <c r="M1114" s="479">
        <v>146702.45370000001</v>
      </c>
      <c r="N1114" s="479">
        <v>256729.29399999999</v>
      </c>
      <c r="O1114" s="479">
        <v>172854.70069999999</v>
      </c>
      <c r="P1114" s="479">
        <v>302495.72619999998</v>
      </c>
      <c r="Q1114" s="479">
        <v>189485.26920000001</v>
      </c>
      <c r="R1114" s="479">
        <v>331599.22100000002</v>
      </c>
      <c r="S1114" s="479">
        <v>205102.73509999999</v>
      </c>
      <c r="T1114" s="479">
        <v>358929.78649999999</v>
      </c>
    </row>
    <row r="1115" spans="1:20">
      <c r="A1115" s="478">
        <v>6</v>
      </c>
      <c r="B1115" s="478" t="s">
        <v>1009</v>
      </c>
      <c r="C1115" s="478"/>
      <c r="D1115" s="478" t="s">
        <v>565</v>
      </c>
      <c r="E1115" s="478" t="s">
        <v>841</v>
      </c>
      <c r="F1115" s="478" t="s">
        <v>667</v>
      </c>
      <c r="G1115" s="479">
        <v>68394.724600000001</v>
      </c>
      <c r="H1115" s="479">
        <v>119690.7681</v>
      </c>
      <c r="I1115" s="479">
        <v>89310.877299999993</v>
      </c>
      <c r="J1115" s="479">
        <v>156294.03520000001</v>
      </c>
      <c r="K1115" s="479">
        <v>108225.66800000001</v>
      </c>
      <c r="L1115" s="479">
        <v>189394.9192</v>
      </c>
      <c r="M1115" s="479">
        <v>132099.85449999999</v>
      </c>
      <c r="N1115" s="479">
        <v>231174.74540000001</v>
      </c>
      <c r="O1115" s="479">
        <v>156541.04730000001</v>
      </c>
      <c r="P1115" s="479">
        <v>273946.83279999997</v>
      </c>
      <c r="Q1115" s="479">
        <v>172373.32440000001</v>
      </c>
      <c r="R1115" s="479">
        <v>301653.31760000001</v>
      </c>
      <c r="S1115" s="479">
        <v>187063.1925</v>
      </c>
      <c r="T1115" s="479">
        <v>327360.58689999999</v>
      </c>
    </row>
    <row r="1116" spans="1:20">
      <c r="A1116" s="478">
        <v>6</v>
      </c>
      <c r="B1116" s="478" t="s">
        <v>1009</v>
      </c>
      <c r="C1116" s="478"/>
      <c r="D1116" s="478" t="s">
        <v>565</v>
      </c>
      <c r="E1116" s="478" t="s">
        <v>841</v>
      </c>
      <c r="F1116" s="478" t="s">
        <v>714</v>
      </c>
      <c r="G1116" s="479">
        <v>61177.775199999996</v>
      </c>
      <c r="H1116" s="479">
        <v>107061.1066</v>
      </c>
      <c r="I1116" s="479">
        <v>83361.465500000006</v>
      </c>
      <c r="J1116" s="479">
        <v>145882.56460000001</v>
      </c>
      <c r="K1116" s="479">
        <v>105468.5744</v>
      </c>
      <c r="L1116" s="479">
        <v>184570.00510000001</v>
      </c>
      <c r="M1116" s="479">
        <v>138892.6618</v>
      </c>
      <c r="N1116" s="479">
        <v>243062.1581</v>
      </c>
      <c r="O1116" s="479">
        <v>171991.9797</v>
      </c>
      <c r="P1116" s="479">
        <v>300985.9645</v>
      </c>
      <c r="Q1116" s="479">
        <v>193697.33670000001</v>
      </c>
      <c r="R1116" s="479">
        <v>338970.33919999999</v>
      </c>
      <c r="S1116" s="479">
        <v>215114.00959999999</v>
      </c>
      <c r="T1116" s="479">
        <v>376449.51679999998</v>
      </c>
    </row>
    <row r="1117" spans="1:20">
      <c r="A1117" s="478">
        <v>6</v>
      </c>
      <c r="B1117" s="478" t="s">
        <v>1009</v>
      </c>
      <c r="C1117" s="478"/>
      <c r="D1117" s="478" t="s">
        <v>565</v>
      </c>
      <c r="E1117" s="478" t="s">
        <v>841</v>
      </c>
      <c r="F1117" s="478" t="s">
        <v>521</v>
      </c>
      <c r="G1117" s="479">
        <v>67768.282900000006</v>
      </c>
      <c r="H1117" s="479">
        <v>108429.2542</v>
      </c>
      <c r="I1117" s="479">
        <v>94875.596000000005</v>
      </c>
      <c r="J1117" s="479">
        <v>151800.9558</v>
      </c>
      <c r="K1117" s="479">
        <v>121982.90919999999</v>
      </c>
      <c r="L1117" s="479">
        <v>195172.6575</v>
      </c>
      <c r="M1117" s="479">
        <v>162643.87880000001</v>
      </c>
      <c r="N1117" s="479">
        <v>260230.20989999999</v>
      </c>
      <c r="O1117" s="479">
        <v>203304.84849999999</v>
      </c>
      <c r="P1117" s="479">
        <v>325287.76240000001</v>
      </c>
      <c r="Q1117" s="479">
        <v>230412.16159999999</v>
      </c>
      <c r="R1117" s="479">
        <v>368659.46409999998</v>
      </c>
      <c r="S1117" s="479">
        <v>257519.47469999999</v>
      </c>
      <c r="T1117" s="479">
        <v>412031.16570000001</v>
      </c>
    </row>
    <row r="1118" spans="1:20">
      <c r="A1118" s="478">
        <v>6</v>
      </c>
      <c r="B1118" s="478" t="s">
        <v>1009</v>
      </c>
      <c r="C1118" s="478"/>
      <c r="D1118" s="478" t="s">
        <v>565</v>
      </c>
      <c r="E1118" s="478" t="s">
        <v>876</v>
      </c>
      <c r="F1118" s="478" t="s">
        <v>617</v>
      </c>
      <c r="G1118" s="479">
        <v>84406.398499999996</v>
      </c>
      <c r="H1118" s="479">
        <v>147711.1974</v>
      </c>
      <c r="I1118" s="479">
        <v>109287.0353</v>
      </c>
      <c r="J1118" s="479">
        <v>191252.31159999999</v>
      </c>
      <c r="K1118" s="479">
        <v>130814.44070000001</v>
      </c>
      <c r="L1118" s="479">
        <v>228925.27110000001</v>
      </c>
      <c r="M1118" s="479">
        <v>156051.27849999999</v>
      </c>
      <c r="N1118" s="479">
        <v>273089.73739999998</v>
      </c>
      <c r="O1118" s="479">
        <v>183956.26439999999</v>
      </c>
      <c r="P1118" s="479">
        <v>321923.46269999997</v>
      </c>
      <c r="Q1118" s="479">
        <v>201700.83259999999</v>
      </c>
      <c r="R1118" s="479">
        <v>352976.4571</v>
      </c>
      <c r="S1118" s="479">
        <v>218398.99340000001</v>
      </c>
      <c r="T1118" s="479">
        <v>382198.23839999997</v>
      </c>
    </row>
    <row r="1119" spans="1:20">
      <c r="A1119" s="478">
        <v>6</v>
      </c>
      <c r="B1119" s="478" t="s">
        <v>1009</v>
      </c>
      <c r="C1119" s="478"/>
      <c r="D1119" s="478" t="s">
        <v>565</v>
      </c>
      <c r="E1119" s="478" t="s">
        <v>876</v>
      </c>
      <c r="F1119" s="478" t="s">
        <v>667</v>
      </c>
      <c r="G1119" s="479">
        <v>72207.569099999993</v>
      </c>
      <c r="H1119" s="479">
        <v>126363.24589999999</v>
      </c>
      <c r="I1119" s="479">
        <v>94413.626799999998</v>
      </c>
      <c r="J1119" s="479">
        <v>165223.8469</v>
      </c>
      <c r="K1119" s="479">
        <v>114526.4261</v>
      </c>
      <c r="L1119" s="479">
        <v>200421.2458</v>
      </c>
      <c r="M1119" s="479">
        <v>140006.44760000001</v>
      </c>
      <c r="N1119" s="479">
        <v>245011.28339999999</v>
      </c>
      <c r="O1119" s="479">
        <v>166031.38639999999</v>
      </c>
      <c r="P1119" s="479">
        <v>290554.92619999999</v>
      </c>
      <c r="Q1119" s="479">
        <v>182898.81959999999</v>
      </c>
      <c r="R1119" s="479">
        <v>320072.93430000002</v>
      </c>
      <c r="S1119" s="479">
        <v>198577.76790000001</v>
      </c>
      <c r="T1119" s="479">
        <v>347511.09379999997</v>
      </c>
    </row>
    <row r="1120" spans="1:20">
      <c r="A1120" s="478">
        <v>6</v>
      </c>
      <c r="B1120" s="478" t="s">
        <v>1009</v>
      </c>
      <c r="C1120" s="478"/>
      <c r="D1120" s="478" t="s">
        <v>565</v>
      </c>
      <c r="E1120" s="478" t="s">
        <v>876</v>
      </c>
      <c r="F1120" s="478" t="s">
        <v>714</v>
      </c>
      <c r="G1120" s="479">
        <v>64304.917099999999</v>
      </c>
      <c r="H1120" s="479">
        <v>112533.60490000001</v>
      </c>
      <c r="I1120" s="479">
        <v>87513.546100000007</v>
      </c>
      <c r="J1120" s="479">
        <v>153148.70569999999</v>
      </c>
      <c r="K1120" s="479">
        <v>110638.03019999999</v>
      </c>
      <c r="L1120" s="479">
        <v>193616.5528</v>
      </c>
      <c r="M1120" s="479">
        <v>145614.19760000001</v>
      </c>
      <c r="N1120" s="479">
        <v>254824.84580000001</v>
      </c>
      <c r="O1120" s="479">
        <v>180233.51949999999</v>
      </c>
      <c r="P1120" s="479">
        <v>315408.65919999999</v>
      </c>
      <c r="Q1120" s="479">
        <v>202916.57250000001</v>
      </c>
      <c r="R1120" s="479">
        <v>355104.00170000002</v>
      </c>
      <c r="S1120" s="479">
        <v>225282.42939999999</v>
      </c>
      <c r="T1120" s="479">
        <v>394244.25140000001</v>
      </c>
    </row>
    <row r="1121" spans="1:20">
      <c r="A1121" s="478">
        <v>6</v>
      </c>
      <c r="B1121" s="478" t="s">
        <v>1009</v>
      </c>
      <c r="C1121" s="478"/>
      <c r="D1121" s="478" t="s">
        <v>565</v>
      </c>
      <c r="E1121" s="478" t="s">
        <v>876</v>
      </c>
      <c r="F1121" s="478" t="s">
        <v>521</v>
      </c>
      <c r="G1121" s="479">
        <v>71931.387100000007</v>
      </c>
      <c r="H1121" s="479">
        <v>115090.22100000001</v>
      </c>
      <c r="I1121" s="479">
        <v>100703.94190000001</v>
      </c>
      <c r="J1121" s="479">
        <v>161126.30929999999</v>
      </c>
      <c r="K1121" s="479">
        <v>129476.4967</v>
      </c>
      <c r="L1121" s="479">
        <v>207162.3977</v>
      </c>
      <c r="M1121" s="479">
        <v>172635.32879999999</v>
      </c>
      <c r="N1121" s="479">
        <v>276216.53029999998</v>
      </c>
      <c r="O1121" s="479">
        <v>215794.16099999999</v>
      </c>
      <c r="P1121" s="479">
        <v>345270.66279999999</v>
      </c>
      <c r="Q1121" s="479">
        <v>244566.71580000001</v>
      </c>
      <c r="R1121" s="479">
        <v>391306.7512</v>
      </c>
      <c r="S1121" s="479">
        <v>273339.27069999999</v>
      </c>
      <c r="T1121" s="479">
        <v>437342.8395</v>
      </c>
    </row>
    <row r="1122" spans="1:20">
      <c r="A1122" s="478">
        <v>6</v>
      </c>
      <c r="B1122" s="478" t="s">
        <v>1009</v>
      </c>
      <c r="C1122" s="478"/>
      <c r="D1122" s="478" t="s">
        <v>581</v>
      </c>
      <c r="E1122" s="478" t="s">
        <v>635</v>
      </c>
      <c r="F1122" s="478" t="s">
        <v>617</v>
      </c>
      <c r="G1122" s="479">
        <v>82925.528399999996</v>
      </c>
      <c r="H1122" s="479">
        <v>145119.67480000001</v>
      </c>
      <c r="I1122" s="479">
        <v>107356.7279</v>
      </c>
      <c r="J1122" s="479">
        <v>187874.2738</v>
      </c>
      <c r="K1122" s="479">
        <v>128495.0984</v>
      </c>
      <c r="L1122" s="479">
        <v>224866.42199999999</v>
      </c>
      <c r="M1122" s="479">
        <v>153271.13320000001</v>
      </c>
      <c r="N1122" s="479">
        <v>268224.48300000001</v>
      </c>
      <c r="O1122" s="479">
        <v>180666.39629999999</v>
      </c>
      <c r="P1122" s="479">
        <v>316166.19349999999</v>
      </c>
      <c r="Q1122" s="479">
        <v>198086.92170000001</v>
      </c>
      <c r="R1122" s="479">
        <v>346652.11290000001</v>
      </c>
      <c r="S1122" s="479">
        <v>214475.11799999999</v>
      </c>
      <c r="T1122" s="479">
        <v>375331.45659999998</v>
      </c>
    </row>
    <row r="1123" spans="1:20">
      <c r="A1123" s="478">
        <v>6</v>
      </c>
      <c r="B1123" s="478" t="s">
        <v>1009</v>
      </c>
      <c r="C1123" s="478"/>
      <c r="D1123" s="478" t="s">
        <v>581</v>
      </c>
      <c r="E1123" s="478" t="s">
        <v>635</v>
      </c>
      <c r="F1123" s="478" t="s">
        <v>667</v>
      </c>
      <c r="G1123" s="479">
        <v>71000.829700000002</v>
      </c>
      <c r="H1123" s="479">
        <v>124251.45209999999</v>
      </c>
      <c r="I1123" s="479">
        <v>92817.553100000005</v>
      </c>
      <c r="J1123" s="479">
        <v>162430.71780000001</v>
      </c>
      <c r="K1123" s="479">
        <v>112573.1063</v>
      </c>
      <c r="L1123" s="479">
        <v>197002.93599999999</v>
      </c>
      <c r="M1123" s="479">
        <v>137586.85990000001</v>
      </c>
      <c r="N1123" s="479">
        <v>240777.0048</v>
      </c>
      <c r="O1123" s="479">
        <v>163144.3242</v>
      </c>
      <c r="P1123" s="479">
        <v>285502.56719999999</v>
      </c>
      <c r="Q1123" s="479">
        <v>179707.42540000001</v>
      </c>
      <c r="R1123" s="479">
        <v>314487.99440000003</v>
      </c>
      <c r="S1123" s="479">
        <v>195099.31289999999</v>
      </c>
      <c r="T1123" s="479">
        <v>341423.7977</v>
      </c>
    </row>
    <row r="1124" spans="1:20">
      <c r="A1124" s="478">
        <v>6</v>
      </c>
      <c r="B1124" s="478" t="s">
        <v>1009</v>
      </c>
      <c r="C1124" s="478"/>
      <c r="D1124" s="478" t="s">
        <v>581</v>
      </c>
      <c r="E1124" s="478" t="s">
        <v>635</v>
      </c>
      <c r="F1124" s="478" t="s">
        <v>714</v>
      </c>
      <c r="G1124" s="479">
        <v>63271.936999999998</v>
      </c>
      <c r="H1124" s="479">
        <v>110725.88959999999</v>
      </c>
      <c r="I1124" s="479">
        <v>86123.853400000007</v>
      </c>
      <c r="J1124" s="479">
        <v>150716.74350000001</v>
      </c>
      <c r="K1124" s="479">
        <v>108893.51579999999</v>
      </c>
      <c r="L1124" s="479">
        <v>190563.6525</v>
      </c>
      <c r="M1124" s="479">
        <v>143330.94630000001</v>
      </c>
      <c r="N1124" s="479">
        <v>250829.15599999999</v>
      </c>
      <c r="O1124" s="479">
        <v>177419.55040000001</v>
      </c>
      <c r="P1124" s="479">
        <v>310484.21309999999</v>
      </c>
      <c r="Q1124" s="479">
        <v>199757.70129999999</v>
      </c>
      <c r="R1124" s="479">
        <v>349575.97739999997</v>
      </c>
      <c r="S1124" s="479">
        <v>221785.7844</v>
      </c>
      <c r="T1124" s="479">
        <v>388125.1226</v>
      </c>
    </row>
    <row r="1125" spans="1:20">
      <c r="A1125" s="478">
        <v>6</v>
      </c>
      <c r="B1125" s="478" t="s">
        <v>1009</v>
      </c>
      <c r="C1125" s="478"/>
      <c r="D1125" s="478" t="s">
        <v>581</v>
      </c>
      <c r="E1125" s="478" t="s">
        <v>635</v>
      </c>
      <c r="F1125" s="478" t="s">
        <v>521</v>
      </c>
      <c r="G1125" s="479">
        <v>70672.5962</v>
      </c>
      <c r="H1125" s="479">
        <v>113076.15549999999</v>
      </c>
      <c r="I1125" s="479">
        <v>98941.634600000005</v>
      </c>
      <c r="J1125" s="479">
        <v>158306.61780000001</v>
      </c>
      <c r="K1125" s="479">
        <v>127210.6731</v>
      </c>
      <c r="L1125" s="479">
        <v>203537.08</v>
      </c>
      <c r="M1125" s="479">
        <v>169614.23079999999</v>
      </c>
      <c r="N1125" s="479">
        <v>271382.7733</v>
      </c>
      <c r="O1125" s="479">
        <v>212017.78839999999</v>
      </c>
      <c r="P1125" s="479">
        <v>339228.46659999999</v>
      </c>
      <c r="Q1125" s="479">
        <v>240286.82689999999</v>
      </c>
      <c r="R1125" s="479">
        <v>384458.92879999999</v>
      </c>
      <c r="S1125" s="479">
        <v>268555.86540000001</v>
      </c>
      <c r="T1125" s="479">
        <v>429689.391</v>
      </c>
    </row>
    <row r="1126" spans="1:20">
      <c r="A1126" s="478">
        <v>6</v>
      </c>
      <c r="B1126" s="478" t="s">
        <v>1009</v>
      </c>
      <c r="C1126" s="478"/>
      <c r="D1126" s="478" t="s">
        <v>581</v>
      </c>
      <c r="E1126" s="478" t="s">
        <v>683</v>
      </c>
      <c r="F1126" s="478" t="s">
        <v>617</v>
      </c>
      <c r="G1126" s="479">
        <v>85967.876600000003</v>
      </c>
      <c r="H1126" s="479">
        <v>150443.78400000001</v>
      </c>
      <c r="I1126" s="479">
        <v>111201.3766</v>
      </c>
      <c r="J1126" s="479">
        <v>194602.40900000001</v>
      </c>
      <c r="K1126" s="479">
        <v>133032.67800000001</v>
      </c>
      <c r="L1126" s="479">
        <v>232807.18650000001</v>
      </c>
      <c r="M1126" s="479">
        <v>158586.42540000001</v>
      </c>
      <c r="N1126" s="479">
        <v>277526.24430000002</v>
      </c>
      <c r="O1126" s="479">
        <v>186840.149</v>
      </c>
      <c r="P1126" s="479">
        <v>326970.26069999998</v>
      </c>
      <c r="Q1126" s="479">
        <v>204807.19200000001</v>
      </c>
      <c r="R1126" s="479">
        <v>358412.5858</v>
      </c>
      <c r="S1126" s="479">
        <v>221672.87880000001</v>
      </c>
      <c r="T1126" s="479">
        <v>387927.5379</v>
      </c>
    </row>
    <row r="1127" spans="1:20">
      <c r="A1127" s="478">
        <v>6</v>
      </c>
      <c r="B1127" s="478" t="s">
        <v>1009</v>
      </c>
      <c r="C1127" s="478"/>
      <c r="D1127" s="478" t="s">
        <v>581</v>
      </c>
      <c r="E1127" s="478" t="s">
        <v>683</v>
      </c>
      <c r="F1127" s="478" t="s">
        <v>667</v>
      </c>
      <c r="G1127" s="479">
        <v>74043.177800000005</v>
      </c>
      <c r="H1127" s="479">
        <v>129575.5612</v>
      </c>
      <c r="I1127" s="479">
        <v>96662.201700000005</v>
      </c>
      <c r="J1127" s="479">
        <v>169158.8529</v>
      </c>
      <c r="K1127" s="479">
        <v>117110.6859</v>
      </c>
      <c r="L1127" s="479">
        <v>204943.7004</v>
      </c>
      <c r="M1127" s="479">
        <v>142902.15210000001</v>
      </c>
      <c r="N1127" s="479">
        <v>250078.76620000001</v>
      </c>
      <c r="O1127" s="479">
        <v>169318.07689999999</v>
      </c>
      <c r="P1127" s="479">
        <v>296306.63449999999</v>
      </c>
      <c r="Q1127" s="479">
        <v>186427.69570000001</v>
      </c>
      <c r="R1127" s="479">
        <v>326248.46730000002</v>
      </c>
      <c r="S1127" s="479">
        <v>202297.07370000001</v>
      </c>
      <c r="T1127" s="479">
        <v>354019.87900000002</v>
      </c>
    </row>
    <row r="1128" spans="1:20">
      <c r="A1128" s="478">
        <v>6</v>
      </c>
      <c r="B1128" s="478" t="s">
        <v>1009</v>
      </c>
      <c r="C1128" s="478"/>
      <c r="D1128" s="478" t="s">
        <v>581</v>
      </c>
      <c r="E1128" s="478" t="s">
        <v>683</v>
      </c>
      <c r="F1128" s="478" t="s">
        <v>714</v>
      </c>
      <c r="G1128" s="479">
        <v>66286.280799999993</v>
      </c>
      <c r="H1128" s="479">
        <v>116000.99129999999</v>
      </c>
      <c r="I1128" s="479">
        <v>90343.934800000003</v>
      </c>
      <c r="J1128" s="479">
        <v>158101.88579999999</v>
      </c>
      <c r="K1128" s="479">
        <v>114319.3346</v>
      </c>
      <c r="L1128" s="479">
        <v>200058.83549999999</v>
      </c>
      <c r="M1128" s="479">
        <v>150565.3714</v>
      </c>
      <c r="N1128" s="479">
        <v>263489.40000000002</v>
      </c>
      <c r="O1128" s="479">
        <v>186462.58180000001</v>
      </c>
      <c r="P1128" s="479">
        <v>326309.51809999999</v>
      </c>
      <c r="Q1128" s="479">
        <v>210006.47029999999</v>
      </c>
      <c r="R1128" s="479">
        <v>367511.32299999997</v>
      </c>
      <c r="S1128" s="479">
        <v>233240.29079999999</v>
      </c>
      <c r="T1128" s="479">
        <v>408170.50900000002</v>
      </c>
    </row>
    <row r="1129" spans="1:20">
      <c r="A1129" s="478">
        <v>6</v>
      </c>
      <c r="B1129" s="478" t="s">
        <v>1009</v>
      </c>
      <c r="C1129" s="478"/>
      <c r="D1129" s="478" t="s">
        <v>581</v>
      </c>
      <c r="E1129" s="478" t="s">
        <v>683</v>
      </c>
      <c r="F1129" s="478" t="s">
        <v>521</v>
      </c>
      <c r="G1129" s="479">
        <v>73288.783899999995</v>
      </c>
      <c r="H1129" s="479">
        <v>117262.05590000001</v>
      </c>
      <c r="I1129" s="479">
        <v>102604.29730000001</v>
      </c>
      <c r="J1129" s="479">
        <v>164166.87820000001</v>
      </c>
      <c r="K1129" s="479">
        <v>131919.81090000001</v>
      </c>
      <c r="L1129" s="479">
        <v>211071.70060000001</v>
      </c>
      <c r="M1129" s="479">
        <v>175893.08119999999</v>
      </c>
      <c r="N1129" s="479">
        <v>281428.93410000001</v>
      </c>
      <c r="O1129" s="479">
        <v>219866.35140000001</v>
      </c>
      <c r="P1129" s="479">
        <v>351786.16759999999</v>
      </c>
      <c r="Q1129" s="479">
        <v>249181.86499999999</v>
      </c>
      <c r="R1129" s="479">
        <v>398690.99</v>
      </c>
      <c r="S1129" s="479">
        <v>278497.3786</v>
      </c>
      <c r="T1129" s="479">
        <v>445595.8124</v>
      </c>
    </row>
    <row r="1130" spans="1:20">
      <c r="A1130" s="478">
        <v>6</v>
      </c>
      <c r="B1130" s="478" t="s">
        <v>1009</v>
      </c>
      <c r="C1130" s="478"/>
      <c r="D1130" s="478" t="s">
        <v>581</v>
      </c>
      <c r="E1130" s="478" t="s">
        <v>729</v>
      </c>
      <c r="F1130" s="478" t="s">
        <v>617</v>
      </c>
      <c r="G1130" s="479">
        <v>86941.689100000003</v>
      </c>
      <c r="H1130" s="479">
        <v>152147.95600000001</v>
      </c>
      <c r="I1130" s="479">
        <v>112490.90979999999</v>
      </c>
      <c r="J1130" s="479">
        <v>196859.092</v>
      </c>
      <c r="K1130" s="479">
        <v>134595.75779999999</v>
      </c>
      <c r="L1130" s="479">
        <v>235542.57620000001</v>
      </c>
      <c r="M1130" s="479">
        <v>160480.68960000001</v>
      </c>
      <c r="N1130" s="479">
        <v>280841.20669999998</v>
      </c>
      <c r="O1130" s="479">
        <v>189101.05929999999</v>
      </c>
      <c r="P1130" s="479">
        <v>330926.85389999999</v>
      </c>
      <c r="Q1130" s="479">
        <v>207301.05900000001</v>
      </c>
      <c r="R1130" s="479">
        <v>362776.85310000001</v>
      </c>
      <c r="S1130" s="479">
        <v>224397.12849999999</v>
      </c>
      <c r="T1130" s="479">
        <v>392694.97499999998</v>
      </c>
    </row>
    <row r="1131" spans="1:20">
      <c r="A1131" s="478">
        <v>6</v>
      </c>
      <c r="B1131" s="478" t="s">
        <v>1009</v>
      </c>
      <c r="C1131" s="478"/>
      <c r="D1131" s="478" t="s">
        <v>581</v>
      </c>
      <c r="E1131" s="478" t="s">
        <v>729</v>
      </c>
      <c r="F1131" s="478" t="s">
        <v>667</v>
      </c>
      <c r="G1131" s="479">
        <v>74742.859700000001</v>
      </c>
      <c r="H1131" s="479">
        <v>130800.0045</v>
      </c>
      <c r="I1131" s="479">
        <v>97617.501300000004</v>
      </c>
      <c r="J1131" s="479">
        <v>170830.62719999999</v>
      </c>
      <c r="K1131" s="479">
        <v>118307.7433</v>
      </c>
      <c r="L1131" s="479">
        <v>207038.5508</v>
      </c>
      <c r="M1131" s="479">
        <v>144435.85870000001</v>
      </c>
      <c r="N1131" s="479">
        <v>252762.75270000001</v>
      </c>
      <c r="O1131" s="479">
        <v>171176.1813</v>
      </c>
      <c r="P1131" s="479">
        <v>299558.3174</v>
      </c>
      <c r="Q1131" s="479">
        <v>188499.0459</v>
      </c>
      <c r="R1131" s="479">
        <v>329873.33039999998</v>
      </c>
      <c r="S1131" s="479">
        <v>204575.90299999999</v>
      </c>
      <c r="T1131" s="479">
        <v>358007.83039999998</v>
      </c>
    </row>
    <row r="1132" spans="1:20">
      <c r="A1132" s="478">
        <v>6</v>
      </c>
      <c r="B1132" s="478" t="s">
        <v>1009</v>
      </c>
      <c r="C1132" s="478"/>
      <c r="D1132" s="478" t="s">
        <v>581</v>
      </c>
      <c r="E1132" s="478" t="s">
        <v>729</v>
      </c>
      <c r="F1132" s="478" t="s">
        <v>714</v>
      </c>
      <c r="G1132" s="479">
        <v>66816.870800000004</v>
      </c>
      <c r="H1132" s="479">
        <v>116929.5238</v>
      </c>
      <c r="I1132" s="479">
        <v>91030.281300000002</v>
      </c>
      <c r="J1132" s="479">
        <v>159302.99230000001</v>
      </c>
      <c r="K1132" s="479">
        <v>115159.5468</v>
      </c>
      <c r="L1132" s="479">
        <v>201529.20689999999</v>
      </c>
      <c r="M1132" s="479">
        <v>151642.88639999999</v>
      </c>
      <c r="N1132" s="479">
        <v>265375.05119999999</v>
      </c>
      <c r="O1132" s="479">
        <v>187769.3806</v>
      </c>
      <c r="P1132" s="479">
        <v>328596.41590000002</v>
      </c>
      <c r="Q1132" s="479">
        <v>211457.21489999999</v>
      </c>
      <c r="R1132" s="479">
        <v>370050.12609999999</v>
      </c>
      <c r="S1132" s="479">
        <v>234827.85329999999</v>
      </c>
      <c r="T1132" s="479">
        <v>410948.74339999998</v>
      </c>
    </row>
    <row r="1133" spans="1:20">
      <c r="A1133" s="478">
        <v>6</v>
      </c>
      <c r="B1133" s="478" t="s">
        <v>1009</v>
      </c>
      <c r="C1133" s="478"/>
      <c r="D1133" s="478" t="s">
        <v>581</v>
      </c>
      <c r="E1133" s="478" t="s">
        <v>729</v>
      </c>
      <c r="F1133" s="478" t="s">
        <v>521</v>
      </c>
      <c r="G1133" s="479">
        <v>74111.543900000004</v>
      </c>
      <c r="H1133" s="479">
        <v>118578.47199999999</v>
      </c>
      <c r="I1133" s="479">
        <v>103756.1614</v>
      </c>
      <c r="J1133" s="479">
        <v>166009.86060000001</v>
      </c>
      <c r="K1133" s="479">
        <v>133400.7789</v>
      </c>
      <c r="L1133" s="479">
        <v>213441.24950000001</v>
      </c>
      <c r="M1133" s="479">
        <v>177867.7052</v>
      </c>
      <c r="N1133" s="479">
        <v>284588.33260000002</v>
      </c>
      <c r="O1133" s="479">
        <v>222334.63149999999</v>
      </c>
      <c r="P1133" s="479">
        <v>355735.41570000001</v>
      </c>
      <c r="Q1133" s="479">
        <v>251979.24900000001</v>
      </c>
      <c r="R1133" s="479">
        <v>403166.80440000002</v>
      </c>
      <c r="S1133" s="479">
        <v>281623.86660000001</v>
      </c>
      <c r="T1133" s="479">
        <v>450598.19329999998</v>
      </c>
    </row>
    <row r="1134" spans="1:20">
      <c r="A1134" s="478">
        <v>6</v>
      </c>
      <c r="B1134" s="478" t="s">
        <v>1009</v>
      </c>
      <c r="C1134" s="478"/>
      <c r="D1134" s="478" t="s">
        <v>581</v>
      </c>
      <c r="E1134" s="478" t="s">
        <v>773</v>
      </c>
      <c r="F1134" s="478" t="s">
        <v>617</v>
      </c>
      <c r="G1134" s="479">
        <v>85480.970199999996</v>
      </c>
      <c r="H1134" s="479">
        <v>149591.698</v>
      </c>
      <c r="I1134" s="479">
        <v>110556.6099</v>
      </c>
      <c r="J1134" s="479">
        <v>193474.0674</v>
      </c>
      <c r="K1134" s="479">
        <v>132251.13810000001</v>
      </c>
      <c r="L1134" s="479">
        <v>231439.49160000001</v>
      </c>
      <c r="M1134" s="479">
        <v>157639.29319999999</v>
      </c>
      <c r="N1134" s="479">
        <v>275868.76319999999</v>
      </c>
      <c r="O1134" s="479">
        <v>185709.69380000001</v>
      </c>
      <c r="P1134" s="479">
        <v>324991.96419999999</v>
      </c>
      <c r="Q1134" s="479">
        <v>203560.25839999999</v>
      </c>
      <c r="R1134" s="479">
        <v>356230.4522</v>
      </c>
      <c r="S1134" s="479">
        <v>220310.75399999999</v>
      </c>
      <c r="T1134" s="479">
        <v>385543.81939999998</v>
      </c>
    </row>
    <row r="1135" spans="1:20">
      <c r="A1135" s="478">
        <v>6</v>
      </c>
      <c r="B1135" s="478" t="s">
        <v>1009</v>
      </c>
      <c r="C1135" s="478"/>
      <c r="D1135" s="478" t="s">
        <v>581</v>
      </c>
      <c r="E1135" s="478" t="s">
        <v>773</v>
      </c>
      <c r="F1135" s="478" t="s">
        <v>667</v>
      </c>
      <c r="G1135" s="479">
        <v>73693.336899999995</v>
      </c>
      <c r="H1135" s="479">
        <v>128963.33960000001</v>
      </c>
      <c r="I1135" s="479">
        <v>96184.551900000006</v>
      </c>
      <c r="J1135" s="479">
        <v>168322.96580000001</v>
      </c>
      <c r="K1135" s="479">
        <v>116512.15730000001</v>
      </c>
      <c r="L1135" s="479">
        <v>203896.2752</v>
      </c>
      <c r="M1135" s="479">
        <v>142135.29879999999</v>
      </c>
      <c r="N1135" s="479">
        <v>248736.77299999999</v>
      </c>
      <c r="O1135" s="479">
        <v>168389.0246</v>
      </c>
      <c r="P1135" s="479">
        <v>294680.79300000001</v>
      </c>
      <c r="Q1135" s="479">
        <v>185392.02050000001</v>
      </c>
      <c r="R1135" s="479">
        <v>324436.03580000001</v>
      </c>
      <c r="S1135" s="479">
        <v>201157.65900000001</v>
      </c>
      <c r="T1135" s="479">
        <v>352025.90330000001</v>
      </c>
    </row>
    <row r="1136" spans="1:20">
      <c r="A1136" s="478">
        <v>6</v>
      </c>
      <c r="B1136" s="478" t="s">
        <v>1009</v>
      </c>
      <c r="C1136" s="478"/>
      <c r="D1136" s="478" t="s">
        <v>581</v>
      </c>
      <c r="E1136" s="478" t="s">
        <v>773</v>
      </c>
      <c r="F1136" s="478" t="s">
        <v>714</v>
      </c>
      <c r="G1136" s="479">
        <v>66020.985799999995</v>
      </c>
      <c r="H1136" s="479">
        <v>115536.72500000001</v>
      </c>
      <c r="I1136" s="479">
        <v>90000.761499999993</v>
      </c>
      <c r="J1136" s="479">
        <v>157501.33249999999</v>
      </c>
      <c r="K1136" s="479">
        <v>113899.2285</v>
      </c>
      <c r="L1136" s="479">
        <v>199323.64980000001</v>
      </c>
      <c r="M1136" s="479">
        <v>150026.6139</v>
      </c>
      <c r="N1136" s="479">
        <v>262546.57439999998</v>
      </c>
      <c r="O1136" s="479">
        <v>185809.18239999999</v>
      </c>
      <c r="P1136" s="479">
        <v>325166.06920000003</v>
      </c>
      <c r="Q1136" s="479">
        <v>209281.098</v>
      </c>
      <c r="R1136" s="479">
        <v>366241.9215</v>
      </c>
      <c r="S1136" s="479">
        <v>232446.50959999999</v>
      </c>
      <c r="T1136" s="479">
        <v>406781.39179999998</v>
      </c>
    </row>
    <row r="1137" spans="1:20">
      <c r="A1137" s="478">
        <v>6</v>
      </c>
      <c r="B1137" s="478" t="s">
        <v>1009</v>
      </c>
      <c r="C1137" s="478"/>
      <c r="D1137" s="478" t="s">
        <v>581</v>
      </c>
      <c r="E1137" s="478" t="s">
        <v>773</v>
      </c>
      <c r="F1137" s="478" t="s">
        <v>521</v>
      </c>
      <c r="G1137" s="479">
        <v>72877.403900000005</v>
      </c>
      <c r="H1137" s="479">
        <v>116603.84789999999</v>
      </c>
      <c r="I1137" s="479">
        <v>102028.3653</v>
      </c>
      <c r="J1137" s="479">
        <v>163245.38699999999</v>
      </c>
      <c r="K1137" s="479">
        <v>131179.32689999999</v>
      </c>
      <c r="L1137" s="479">
        <v>209886.92619999999</v>
      </c>
      <c r="M1137" s="479">
        <v>174905.76920000001</v>
      </c>
      <c r="N1137" s="479">
        <v>279849.23489999998</v>
      </c>
      <c r="O1137" s="479">
        <v>218632.2115</v>
      </c>
      <c r="P1137" s="479">
        <v>349811.54359999998</v>
      </c>
      <c r="Q1137" s="479">
        <v>247783.17300000001</v>
      </c>
      <c r="R1137" s="479">
        <v>396453.08270000003</v>
      </c>
      <c r="S1137" s="479">
        <v>276934.13459999999</v>
      </c>
      <c r="T1137" s="479">
        <v>443094.62180000002</v>
      </c>
    </row>
    <row r="1138" spans="1:20">
      <c r="A1138" s="478">
        <v>6</v>
      </c>
      <c r="B1138" s="478" t="s">
        <v>1009</v>
      </c>
      <c r="C1138" s="478"/>
      <c r="D1138" s="478" t="s">
        <v>581</v>
      </c>
      <c r="E1138" s="478" t="s">
        <v>815</v>
      </c>
      <c r="F1138" s="478" t="s">
        <v>617</v>
      </c>
      <c r="G1138" s="479">
        <v>83392.283500000005</v>
      </c>
      <c r="H1138" s="479">
        <v>145936.49609999999</v>
      </c>
      <c r="I1138" s="479">
        <v>108005.48699999999</v>
      </c>
      <c r="J1138" s="479">
        <v>189009.60209999999</v>
      </c>
      <c r="K1138" s="479">
        <v>129301.91559999999</v>
      </c>
      <c r="L1138" s="479">
        <v>226278.3524</v>
      </c>
      <c r="M1138" s="479">
        <v>154279.51620000001</v>
      </c>
      <c r="N1138" s="479">
        <v>269989.15330000001</v>
      </c>
      <c r="O1138" s="479">
        <v>181898.34890000001</v>
      </c>
      <c r="P1138" s="479">
        <v>318322.11050000001</v>
      </c>
      <c r="Q1138" s="479">
        <v>199460.74479999999</v>
      </c>
      <c r="R1138" s="479">
        <v>349056.30339999998</v>
      </c>
      <c r="S1138" s="479">
        <v>215999.74220000001</v>
      </c>
      <c r="T1138" s="479">
        <v>377999.54879999999</v>
      </c>
    </row>
    <row r="1139" spans="1:20">
      <c r="A1139" s="478">
        <v>6</v>
      </c>
      <c r="B1139" s="478" t="s">
        <v>1009</v>
      </c>
      <c r="C1139" s="478"/>
      <c r="D1139" s="478" t="s">
        <v>581</v>
      </c>
      <c r="E1139" s="478" t="s">
        <v>815</v>
      </c>
      <c r="F1139" s="478" t="s">
        <v>667</v>
      </c>
      <c r="G1139" s="479">
        <v>71193.454100000003</v>
      </c>
      <c r="H1139" s="479">
        <v>124588.54459999999</v>
      </c>
      <c r="I1139" s="479">
        <v>93132.078500000003</v>
      </c>
      <c r="J1139" s="479">
        <v>162981.13740000001</v>
      </c>
      <c r="K1139" s="479">
        <v>113013.9011</v>
      </c>
      <c r="L1139" s="479">
        <v>197774.32699999999</v>
      </c>
      <c r="M1139" s="479">
        <v>138234.68530000001</v>
      </c>
      <c r="N1139" s="479">
        <v>241910.69930000001</v>
      </c>
      <c r="O1139" s="479">
        <v>163973.47089999999</v>
      </c>
      <c r="P1139" s="479">
        <v>286953.57400000002</v>
      </c>
      <c r="Q1139" s="479">
        <v>180658.73180000001</v>
      </c>
      <c r="R1139" s="479">
        <v>316152.7806</v>
      </c>
      <c r="S1139" s="479">
        <v>196178.51670000001</v>
      </c>
      <c r="T1139" s="479">
        <v>343312.40419999999</v>
      </c>
    </row>
    <row r="1140" spans="1:20">
      <c r="A1140" s="478">
        <v>6</v>
      </c>
      <c r="B1140" s="478" t="s">
        <v>1009</v>
      </c>
      <c r="C1140" s="478"/>
      <c r="D1140" s="478" t="s">
        <v>581</v>
      </c>
      <c r="E1140" s="478" t="s">
        <v>815</v>
      </c>
      <c r="F1140" s="478" t="s">
        <v>714</v>
      </c>
      <c r="G1140" s="479">
        <v>63300.1368</v>
      </c>
      <c r="H1140" s="479">
        <v>110775.23940000001</v>
      </c>
      <c r="I1140" s="479">
        <v>86106.853700000007</v>
      </c>
      <c r="J1140" s="479">
        <v>150686.99410000001</v>
      </c>
      <c r="K1140" s="479">
        <v>108829.42570000001</v>
      </c>
      <c r="L1140" s="479">
        <v>190451.49489999999</v>
      </c>
      <c r="M1140" s="479">
        <v>143202.72500000001</v>
      </c>
      <c r="N1140" s="479">
        <v>250604.76860000001</v>
      </c>
      <c r="O1140" s="479">
        <v>177219.17869999999</v>
      </c>
      <c r="P1140" s="479">
        <v>310133.56270000001</v>
      </c>
      <c r="Q1140" s="479">
        <v>199500.31950000001</v>
      </c>
      <c r="R1140" s="479">
        <v>349125.55910000001</v>
      </c>
      <c r="S1140" s="479">
        <v>221464.26439999999</v>
      </c>
      <c r="T1140" s="479">
        <v>387562.46260000003</v>
      </c>
    </row>
    <row r="1141" spans="1:20">
      <c r="A1141" s="478">
        <v>6</v>
      </c>
      <c r="B1141" s="478" t="s">
        <v>1009</v>
      </c>
      <c r="C1141" s="478"/>
      <c r="D1141" s="478" t="s">
        <v>581</v>
      </c>
      <c r="E1141" s="478" t="s">
        <v>815</v>
      </c>
      <c r="F1141" s="478" t="s">
        <v>521</v>
      </c>
      <c r="G1141" s="479">
        <v>71059.325299999997</v>
      </c>
      <c r="H1141" s="479">
        <v>113694.92230000001</v>
      </c>
      <c r="I1141" s="479">
        <v>99483.055399999997</v>
      </c>
      <c r="J1141" s="479">
        <v>159172.89110000001</v>
      </c>
      <c r="K1141" s="479">
        <v>127906.7856</v>
      </c>
      <c r="L1141" s="479">
        <v>204650.86</v>
      </c>
      <c r="M1141" s="479">
        <v>170542.38080000001</v>
      </c>
      <c r="N1141" s="479">
        <v>272867.81329999998</v>
      </c>
      <c r="O1141" s="479">
        <v>213177.97589999999</v>
      </c>
      <c r="P1141" s="479">
        <v>341084.76659999997</v>
      </c>
      <c r="Q1141" s="479">
        <v>241601.70610000001</v>
      </c>
      <c r="R1141" s="479">
        <v>386562.73540000001</v>
      </c>
      <c r="S1141" s="479">
        <v>270025.4362</v>
      </c>
      <c r="T1141" s="479">
        <v>432040.70439999999</v>
      </c>
    </row>
    <row r="1142" spans="1:20">
      <c r="A1142" s="478">
        <v>6</v>
      </c>
      <c r="B1142" s="478" t="s">
        <v>1009</v>
      </c>
      <c r="C1142" s="478"/>
      <c r="D1142" s="478" t="s">
        <v>581</v>
      </c>
      <c r="E1142" s="478" t="s">
        <v>853</v>
      </c>
      <c r="F1142" s="478" t="s">
        <v>617</v>
      </c>
      <c r="G1142" s="479">
        <v>87428.595400000006</v>
      </c>
      <c r="H1142" s="479">
        <v>153000.04199999999</v>
      </c>
      <c r="I1142" s="479">
        <v>113135.67630000001</v>
      </c>
      <c r="J1142" s="479">
        <v>197987.43350000001</v>
      </c>
      <c r="K1142" s="479">
        <v>135377.2977</v>
      </c>
      <c r="L1142" s="479">
        <v>236910.27100000001</v>
      </c>
      <c r="M1142" s="479">
        <v>161427.8216</v>
      </c>
      <c r="N1142" s="479">
        <v>282498.68790000002</v>
      </c>
      <c r="O1142" s="479">
        <v>190231.51449999999</v>
      </c>
      <c r="P1142" s="479">
        <v>332905.15039999998</v>
      </c>
      <c r="Q1142" s="479">
        <v>208547.99249999999</v>
      </c>
      <c r="R1142" s="479">
        <v>364958.98680000001</v>
      </c>
      <c r="S1142" s="479">
        <v>225759.25339999999</v>
      </c>
      <c r="T1142" s="479">
        <v>395078.69349999999</v>
      </c>
    </row>
    <row r="1143" spans="1:20">
      <c r="A1143" s="478">
        <v>6</v>
      </c>
      <c r="B1143" s="478" t="s">
        <v>1009</v>
      </c>
      <c r="C1143" s="478"/>
      <c r="D1143" s="478" t="s">
        <v>581</v>
      </c>
      <c r="E1143" s="478" t="s">
        <v>853</v>
      </c>
      <c r="F1143" s="478" t="s">
        <v>667</v>
      </c>
      <c r="G1143" s="479">
        <v>75092.700599999996</v>
      </c>
      <c r="H1143" s="479">
        <v>131412.2261</v>
      </c>
      <c r="I1143" s="479">
        <v>98095.151100000003</v>
      </c>
      <c r="J1143" s="479">
        <v>171666.51439999999</v>
      </c>
      <c r="K1143" s="479">
        <v>118906.272</v>
      </c>
      <c r="L1143" s="479">
        <v>208085.976</v>
      </c>
      <c r="M1143" s="479">
        <v>145202.71189999999</v>
      </c>
      <c r="N1143" s="479">
        <v>254104.74590000001</v>
      </c>
      <c r="O1143" s="479">
        <v>172105.23360000001</v>
      </c>
      <c r="P1143" s="479">
        <v>301184.15879999998</v>
      </c>
      <c r="Q1143" s="479">
        <v>189534.7211</v>
      </c>
      <c r="R1143" s="479">
        <v>331685.76189999998</v>
      </c>
      <c r="S1143" s="479">
        <v>205715.31770000001</v>
      </c>
      <c r="T1143" s="479">
        <v>360001.80609999999</v>
      </c>
    </row>
    <row r="1144" spans="1:20">
      <c r="A1144" s="478">
        <v>6</v>
      </c>
      <c r="B1144" s="478" t="s">
        <v>1009</v>
      </c>
      <c r="C1144" s="478"/>
      <c r="D1144" s="478" t="s">
        <v>581</v>
      </c>
      <c r="E1144" s="478" t="s">
        <v>853</v>
      </c>
      <c r="F1144" s="478" t="s">
        <v>714</v>
      </c>
      <c r="G1144" s="479">
        <v>67082.165800000002</v>
      </c>
      <c r="H1144" s="479">
        <v>117393.79</v>
      </c>
      <c r="I1144" s="479">
        <v>91373.454599999997</v>
      </c>
      <c r="J1144" s="479">
        <v>159903.54550000001</v>
      </c>
      <c r="K1144" s="479">
        <v>115579.6529</v>
      </c>
      <c r="L1144" s="479">
        <v>202264.39259999999</v>
      </c>
      <c r="M1144" s="479">
        <v>152181.6439</v>
      </c>
      <c r="N1144" s="479">
        <v>266317.87680000003</v>
      </c>
      <c r="O1144" s="479">
        <v>188422.77989999999</v>
      </c>
      <c r="P1144" s="479">
        <v>329739.86489999999</v>
      </c>
      <c r="Q1144" s="479">
        <v>212182.58730000001</v>
      </c>
      <c r="R1144" s="479">
        <v>371319.52769999998</v>
      </c>
      <c r="S1144" s="479">
        <v>235621.63459999999</v>
      </c>
      <c r="T1144" s="479">
        <v>412337.86050000001</v>
      </c>
    </row>
    <row r="1145" spans="1:20">
      <c r="A1145" s="478">
        <v>6</v>
      </c>
      <c r="B1145" s="478" t="s">
        <v>1009</v>
      </c>
      <c r="C1145" s="478"/>
      <c r="D1145" s="478" t="s">
        <v>581</v>
      </c>
      <c r="E1145" s="478" t="s">
        <v>853</v>
      </c>
      <c r="F1145" s="478" t="s">
        <v>521</v>
      </c>
      <c r="G1145" s="479">
        <v>74522.923899999994</v>
      </c>
      <c r="H1145" s="479">
        <v>119236.68</v>
      </c>
      <c r="I1145" s="479">
        <v>104332.0934</v>
      </c>
      <c r="J1145" s="479">
        <v>166931.35190000001</v>
      </c>
      <c r="K1145" s="479">
        <v>134141.2629</v>
      </c>
      <c r="L1145" s="479">
        <v>214626.0239</v>
      </c>
      <c r="M1145" s="479">
        <v>178855.01730000001</v>
      </c>
      <c r="N1145" s="479">
        <v>286168.0319</v>
      </c>
      <c r="O1145" s="479">
        <v>223568.7715</v>
      </c>
      <c r="P1145" s="479">
        <v>357710.03970000002</v>
      </c>
      <c r="Q1145" s="479">
        <v>253377.94099999999</v>
      </c>
      <c r="R1145" s="479">
        <v>405404.71169999999</v>
      </c>
      <c r="S1145" s="479">
        <v>283187.11060000001</v>
      </c>
      <c r="T1145" s="479">
        <v>453099.38370000001</v>
      </c>
    </row>
    <row r="1146" spans="1:20">
      <c r="A1146" s="478">
        <v>6</v>
      </c>
      <c r="B1146" s="478" t="s">
        <v>1009</v>
      </c>
      <c r="C1146" s="478"/>
      <c r="D1146" s="478" t="s">
        <v>581</v>
      </c>
      <c r="E1146" s="478" t="s">
        <v>887</v>
      </c>
      <c r="F1146" s="478" t="s">
        <v>617</v>
      </c>
      <c r="G1146" s="479">
        <v>83939.643500000006</v>
      </c>
      <c r="H1146" s="479">
        <v>146894.37599999999</v>
      </c>
      <c r="I1146" s="479">
        <v>108638.27619999999</v>
      </c>
      <c r="J1146" s="479">
        <v>190116.98329999999</v>
      </c>
      <c r="K1146" s="479">
        <v>130007.6234</v>
      </c>
      <c r="L1146" s="479">
        <v>227513.34090000001</v>
      </c>
      <c r="M1146" s="479">
        <v>155042.89550000001</v>
      </c>
      <c r="N1146" s="479">
        <v>271325.06709999999</v>
      </c>
      <c r="O1146" s="479">
        <v>182724.3118</v>
      </c>
      <c r="P1146" s="479">
        <v>319767.54560000001</v>
      </c>
      <c r="Q1146" s="479">
        <v>200327.00949999999</v>
      </c>
      <c r="R1146" s="479">
        <v>350572.26669999998</v>
      </c>
      <c r="S1146" s="479">
        <v>216874.36919999999</v>
      </c>
      <c r="T1146" s="479">
        <v>379530.14610000001</v>
      </c>
    </row>
    <row r="1147" spans="1:20">
      <c r="A1147" s="478">
        <v>6</v>
      </c>
      <c r="B1147" s="478" t="s">
        <v>1009</v>
      </c>
      <c r="C1147" s="478"/>
      <c r="D1147" s="478" t="s">
        <v>581</v>
      </c>
      <c r="E1147" s="478" t="s">
        <v>887</v>
      </c>
      <c r="F1147" s="478" t="s">
        <v>667</v>
      </c>
      <c r="G1147" s="479">
        <v>72014.944699999993</v>
      </c>
      <c r="H1147" s="479">
        <v>126026.15330000001</v>
      </c>
      <c r="I1147" s="479">
        <v>94099.101299999995</v>
      </c>
      <c r="J1147" s="479">
        <v>164673.42730000001</v>
      </c>
      <c r="K1147" s="479">
        <v>114085.63129999999</v>
      </c>
      <c r="L1147" s="479">
        <v>199649.85490000001</v>
      </c>
      <c r="M1147" s="479">
        <v>139358.62220000001</v>
      </c>
      <c r="N1147" s="479">
        <v>243877.5889</v>
      </c>
      <c r="O1147" s="479">
        <v>165202.23970000001</v>
      </c>
      <c r="P1147" s="479">
        <v>289103.91930000001</v>
      </c>
      <c r="Q1147" s="479">
        <v>181947.51319999999</v>
      </c>
      <c r="R1147" s="479">
        <v>318408.1482</v>
      </c>
      <c r="S1147" s="479">
        <v>197498.56409999999</v>
      </c>
      <c r="T1147" s="479">
        <v>345622.48729999998</v>
      </c>
    </row>
    <row r="1148" spans="1:20">
      <c r="A1148" s="478">
        <v>6</v>
      </c>
      <c r="B1148" s="478" t="s">
        <v>1009</v>
      </c>
      <c r="C1148" s="478"/>
      <c r="D1148" s="478" t="s">
        <v>581</v>
      </c>
      <c r="E1148" s="478" t="s">
        <v>887</v>
      </c>
      <c r="F1148" s="478" t="s">
        <v>714</v>
      </c>
      <c r="G1148" s="479">
        <v>64276.717199999999</v>
      </c>
      <c r="H1148" s="479">
        <v>112484.25509999999</v>
      </c>
      <c r="I1148" s="479">
        <v>87530.545800000007</v>
      </c>
      <c r="J1148" s="479">
        <v>153178.45509999999</v>
      </c>
      <c r="K1148" s="479">
        <v>110702.1202</v>
      </c>
      <c r="L1148" s="479">
        <v>193728.71040000001</v>
      </c>
      <c r="M1148" s="479">
        <v>145742.41889999999</v>
      </c>
      <c r="N1148" s="479">
        <v>255049.23310000001</v>
      </c>
      <c r="O1148" s="479">
        <v>180433.89120000001</v>
      </c>
      <c r="P1148" s="479">
        <v>315759.30949999997</v>
      </c>
      <c r="Q1148" s="479">
        <v>203173.95430000001</v>
      </c>
      <c r="R1148" s="479">
        <v>355554.42</v>
      </c>
      <c r="S1148" s="479">
        <v>225603.94940000001</v>
      </c>
      <c r="T1148" s="479">
        <v>394806.91149999999</v>
      </c>
    </row>
    <row r="1149" spans="1:20">
      <c r="A1149" s="478">
        <v>6</v>
      </c>
      <c r="B1149" s="478" t="s">
        <v>1009</v>
      </c>
      <c r="C1149" s="478"/>
      <c r="D1149" s="478" t="s">
        <v>581</v>
      </c>
      <c r="E1149" s="478" t="s">
        <v>887</v>
      </c>
      <c r="F1149" s="478" t="s">
        <v>521</v>
      </c>
      <c r="G1149" s="479">
        <v>71544.657900000006</v>
      </c>
      <c r="H1149" s="479">
        <v>114471.45419999999</v>
      </c>
      <c r="I1149" s="479">
        <v>100162.52099999999</v>
      </c>
      <c r="J1149" s="479">
        <v>160260.03589999999</v>
      </c>
      <c r="K1149" s="479">
        <v>128780.3841</v>
      </c>
      <c r="L1149" s="479">
        <v>206048.6177</v>
      </c>
      <c r="M1149" s="479">
        <v>171707.17879999999</v>
      </c>
      <c r="N1149" s="479">
        <v>274731.4902</v>
      </c>
      <c r="O1149" s="479">
        <v>214633.97349999999</v>
      </c>
      <c r="P1149" s="479">
        <v>343414.3627</v>
      </c>
      <c r="Q1149" s="479">
        <v>243251.83670000001</v>
      </c>
      <c r="R1149" s="479">
        <v>389202.94449999998</v>
      </c>
      <c r="S1149" s="479">
        <v>271869.6998</v>
      </c>
      <c r="T1149" s="479">
        <v>434991.52620000002</v>
      </c>
    </row>
    <row r="1150" spans="1:20">
      <c r="A1150" s="478">
        <v>6</v>
      </c>
      <c r="B1150" s="478" t="s">
        <v>1009</v>
      </c>
      <c r="C1150" s="478"/>
      <c r="D1150" s="478" t="s">
        <v>593</v>
      </c>
      <c r="E1150" s="478" t="s">
        <v>648</v>
      </c>
      <c r="F1150" s="478" t="s">
        <v>617</v>
      </c>
      <c r="G1150" s="479">
        <v>87408.447100000005</v>
      </c>
      <c r="H1150" s="479">
        <v>152964.7824</v>
      </c>
      <c r="I1150" s="479">
        <v>113139.67260000001</v>
      </c>
      <c r="J1150" s="479">
        <v>197994.427</v>
      </c>
      <c r="K1150" s="479">
        <v>135402.57980000001</v>
      </c>
      <c r="L1150" s="479">
        <v>236954.51459999999</v>
      </c>
      <c r="M1150" s="479">
        <v>161489.07819999999</v>
      </c>
      <c r="N1150" s="479">
        <v>282605.88699999999</v>
      </c>
      <c r="O1150" s="479">
        <v>190333.01869999999</v>
      </c>
      <c r="P1150" s="479">
        <v>333082.78269999998</v>
      </c>
      <c r="Q1150" s="479">
        <v>208674.88949999999</v>
      </c>
      <c r="R1150" s="479">
        <v>365181.05660000001</v>
      </c>
      <c r="S1150" s="479">
        <v>225921.76070000001</v>
      </c>
      <c r="T1150" s="479">
        <v>395363.08140000002</v>
      </c>
    </row>
    <row r="1151" spans="1:20">
      <c r="A1151" s="478">
        <v>6</v>
      </c>
      <c r="B1151" s="478" t="s">
        <v>1009</v>
      </c>
      <c r="C1151" s="478"/>
      <c r="D1151" s="478" t="s">
        <v>593</v>
      </c>
      <c r="E1151" s="478" t="s">
        <v>648</v>
      </c>
      <c r="F1151" s="478" t="s">
        <v>667</v>
      </c>
      <c r="G1151" s="479">
        <v>74935.486099999995</v>
      </c>
      <c r="H1151" s="479">
        <v>131137.10070000001</v>
      </c>
      <c r="I1151" s="479">
        <v>97932.029599999994</v>
      </c>
      <c r="J1151" s="479">
        <v>171381.05179999999</v>
      </c>
      <c r="K1151" s="479">
        <v>118748.54180000001</v>
      </c>
      <c r="L1151" s="479">
        <v>207809.94810000001</v>
      </c>
      <c r="M1151" s="479">
        <v>145083.68859999999</v>
      </c>
      <c r="N1151" s="479">
        <v>253896.45509999999</v>
      </c>
      <c r="O1151" s="479">
        <v>172005.33360000001</v>
      </c>
      <c r="P1151" s="479">
        <v>301009.33380000002</v>
      </c>
      <c r="Q1151" s="479">
        <v>189450.3584</v>
      </c>
      <c r="R1151" s="479">
        <v>331538.12729999999</v>
      </c>
      <c r="S1151" s="479">
        <v>205655.11360000001</v>
      </c>
      <c r="T1151" s="479">
        <v>359896.44880000001</v>
      </c>
    </row>
    <row r="1152" spans="1:20">
      <c r="A1152" s="478">
        <v>6</v>
      </c>
      <c r="B1152" s="478" t="s">
        <v>1009</v>
      </c>
      <c r="C1152" s="478"/>
      <c r="D1152" s="478" t="s">
        <v>593</v>
      </c>
      <c r="E1152" s="478" t="s">
        <v>648</v>
      </c>
      <c r="F1152" s="478" t="s">
        <v>714</v>
      </c>
      <c r="G1152" s="479">
        <v>66845.072199999995</v>
      </c>
      <c r="H1152" s="479">
        <v>116978.87639999999</v>
      </c>
      <c r="I1152" s="479">
        <v>91013.2837</v>
      </c>
      <c r="J1152" s="479">
        <v>159273.24650000001</v>
      </c>
      <c r="K1152" s="479">
        <v>115095.4592</v>
      </c>
      <c r="L1152" s="479">
        <v>201417.05369999999</v>
      </c>
      <c r="M1152" s="479">
        <v>151514.66829999999</v>
      </c>
      <c r="N1152" s="479">
        <v>265150.66940000001</v>
      </c>
      <c r="O1152" s="479">
        <v>187569.0128</v>
      </c>
      <c r="P1152" s="479">
        <v>328245.77240000002</v>
      </c>
      <c r="Q1152" s="479">
        <v>211199.83739999999</v>
      </c>
      <c r="R1152" s="479">
        <v>369599.71549999999</v>
      </c>
      <c r="S1152" s="479">
        <v>234506.33809999999</v>
      </c>
      <c r="T1152" s="479">
        <v>410386.09159999999</v>
      </c>
    </row>
    <row r="1153" spans="1:20">
      <c r="A1153" s="478">
        <v>6</v>
      </c>
      <c r="B1153" s="478" t="s">
        <v>1009</v>
      </c>
      <c r="C1153" s="478"/>
      <c r="D1153" s="478" t="s">
        <v>593</v>
      </c>
      <c r="E1153" s="478" t="s">
        <v>648</v>
      </c>
      <c r="F1153" s="478" t="s">
        <v>521</v>
      </c>
      <c r="G1153" s="479">
        <v>74498.275500000003</v>
      </c>
      <c r="H1153" s="479">
        <v>119197.24249999999</v>
      </c>
      <c r="I1153" s="479">
        <v>104297.58560000001</v>
      </c>
      <c r="J1153" s="479">
        <v>166876.13949999999</v>
      </c>
      <c r="K1153" s="479">
        <v>134096.8959</v>
      </c>
      <c r="L1153" s="479">
        <v>214555.03649999999</v>
      </c>
      <c r="M1153" s="479">
        <v>178795.86110000001</v>
      </c>
      <c r="N1153" s="479">
        <v>286073.38209999999</v>
      </c>
      <c r="O1153" s="479">
        <v>223494.82629999999</v>
      </c>
      <c r="P1153" s="479">
        <v>357591.72749999998</v>
      </c>
      <c r="Q1153" s="479">
        <v>253294.13649999999</v>
      </c>
      <c r="R1153" s="479">
        <v>405270.62449999998</v>
      </c>
      <c r="S1153" s="479">
        <v>283093.44679999998</v>
      </c>
      <c r="T1153" s="479">
        <v>452949.52149999997</v>
      </c>
    </row>
    <row r="1154" spans="1:20">
      <c r="A1154" s="478">
        <v>6</v>
      </c>
      <c r="B1154" s="478" t="s">
        <v>1009</v>
      </c>
      <c r="C1154" s="478"/>
      <c r="D1154" s="478" t="s">
        <v>593</v>
      </c>
      <c r="E1154" s="478" t="s">
        <v>696</v>
      </c>
      <c r="F1154" s="478" t="s">
        <v>617</v>
      </c>
      <c r="G1154" s="479">
        <v>88849.011700000003</v>
      </c>
      <c r="H1154" s="479">
        <v>155485.77050000001</v>
      </c>
      <c r="I1154" s="479">
        <v>115077.961</v>
      </c>
      <c r="J1154" s="479">
        <v>201386.43179999999</v>
      </c>
      <c r="K1154" s="479">
        <v>137772.4724</v>
      </c>
      <c r="L1154" s="479">
        <v>241101.82670000001</v>
      </c>
      <c r="M1154" s="479">
        <v>164391.72029999999</v>
      </c>
      <c r="N1154" s="479">
        <v>287685.51049999997</v>
      </c>
      <c r="O1154" s="479">
        <v>193825.87549999999</v>
      </c>
      <c r="P1154" s="479">
        <v>339195.28210000001</v>
      </c>
      <c r="Q1154" s="479">
        <v>212542.573</v>
      </c>
      <c r="R1154" s="479">
        <v>371949.50270000001</v>
      </c>
      <c r="S1154" s="479">
        <v>230170.6274</v>
      </c>
      <c r="T1154" s="479">
        <v>402798.5981</v>
      </c>
    </row>
    <row r="1155" spans="1:20">
      <c r="A1155" s="478">
        <v>6</v>
      </c>
      <c r="B1155" s="478" t="s">
        <v>1009</v>
      </c>
      <c r="C1155" s="478"/>
      <c r="D1155" s="478" t="s">
        <v>593</v>
      </c>
      <c r="E1155" s="478" t="s">
        <v>696</v>
      </c>
      <c r="F1155" s="478" t="s">
        <v>667</v>
      </c>
      <c r="G1155" s="479">
        <v>75827.789300000004</v>
      </c>
      <c r="H1155" s="479">
        <v>132698.6312</v>
      </c>
      <c r="I1155" s="479">
        <v>99201.8508</v>
      </c>
      <c r="J1155" s="479">
        <v>173603.2389</v>
      </c>
      <c r="K1155" s="479">
        <v>120386.3895</v>
      </c>
      <c r="L1155" s="479">
        <v>210676.18150000001</v>
      </c>
      <c r="M1155" s="479">
        <v>147265.21530000001</v>
      </c>
      <c r="N1155" s="479">
        <v>257714.1268</v>
      </c>
      <c r="O1155" s="479">
        <v>174692.57870000001</v>
      </c>
      <c r="P1155" s="479">
        <v>305712.01270000002</v>
      </c>
      <c r="Q1155" s="479">
        <v>192473.00839999999</v>
      </c>
      <c r="R1155" s="479">
        <v>336827.7648</v>
      </c>
      <c r="S1155" s="479">
        <v>209013.13949999999</v>
      </c>
      <c r="T1155" s="479">
        <v>365772.99420000002</v>
      </c>
    </row>
    <row r="1156" spans="1:20">
      <c r="A1156" s="478">
        <v>6</v>
      </c>
      <c r="B1156" s="478" t="s">
        <v>1009</v>
      </c>
      <c r="C1156" s="478"/>
      <c r="D1156" s="478" t="s">
        <v>593</v>
      </c>
      <c r="E1156" s="478" t="s">
        <v>696</v>
      </c>
      <c r="F1156" s="478" t="s">
        <v>714</v>
      </c>
      <c r="G1156" s="479">
        <v>67403.859100000001</v>
      </c>
      <c r="H1156" s="479">
        <v>117956.7533</v>
      </c>
      <c r="I1156" s="479">
        <v>91682.626399999994</v>
      </c>
      <c r="J1156" s="479">
        <v>160444.5963</v>
      </c>
      <c r="K1156" s="479">
        <v>115871.57610000001</v>
      </c>
      <c r="L1156" s="479">
        <v>202775.25810000001</v>
      </c>
      <c r="M1156" s="479">
        <v>152463.9547</v>
      </c>
      <c r="N1156" s="479">
        <v>266811.92070000002</v>
      </c>
      <c r="O1156" s="479">
        <v>188675.43090000001</v>
      </c>
      <c r="P1156" s="479">
        <v>330182.00410000002</v>
      </c>
      <c r="Q1156" s="479">
        <v>212393.19010000001</v>
      </c>
      <c r="R1156" s="479">
        <v>371688.08260000002</v>
      </c>
      <c r="S1156" s="479">
        <v>235772.36919999999</v>
      </c>
      <c r="T1156" s="479">
        <v>412601.64600000001</v>
      </c>
    </row>
    <row r="1157" spans="1:20">
      <c r="A1157" s="478">
        <v>6</v>
      </c>
      <c r="B1157" s="478" t="s">
        <v>1009</v>
      </c>
      <c r="C1157" s="478"/>
      <c r="D1157" s="478" t="s">
        <v>593</v>
      </c>
      <c r="E1157" s="478" t="s">
        <v>696</v>
      </c>
      <c r="F1157" s="478" t="s">
        <v>521</v>
      </c>
      <c r="G1157" s="479">
        <v>75707.762000000002</v>
      </c>
      <c r="H1157" s="479">
        <v>121132.42110000001</v>
      </c>
      <c r="I1157" s="479">
        <v>105990.86689999999</v>
      </c>
      <c r="J1157" s="479">
        <v>169585.38949999999</v>
      </c>
      <c r="K1157" s="479">
        <v>136273.97159999999</v>
      </c>
      <c r="L1157" s="479">
        <v>218038.3579</v>
      </c>
      <c r="M1157" s="479">
        <v>181698.62890000001</v>
      </c>
      <c r="N1157" s="479">
        <v>290717.81050000002</v>
      </c>
      <c r="O1157" s="479">
        <v>227123.28599999999</v>
      </c>
      <c r="P1157" s="479">
        <v>363397.26309999998</v>
      </c>
      <c r="Q1157" s="479">
        <v>257406.39079999999</v>
      </c>
      <c r="R1157" s="479">
        <v>411850.23149999999</v>
      </c>
      <c r="S1157" s="479">
        <v>287689.49570000003</v>
      </c>
      <c r="T1157" s="479">
        <v>460303.19990000001</v>
      </c>
    </row>
    <row r="1158" spans="1:20">
      <c r="A1158" s="478">
        <v>6</v>
      </c>
      <c r="B1158" s="478" t="s">
        <v>1009</v>
      </c>
      <c r="C1158" s="478"/>
      <c r="D1158" s="478" t="s">
        <v>593</v>
      </c>
      <c r="E1158" s="478" t="s">
        <v>742</v>
      </c>
      <c r="F1158" s="478" t="s">
        <v>617</v>
      </c>
      <c r="G1158" s="479">
        <v>88869.165900000007</v>
      </c>
      <c r="H1158" s="479">
        <v>155521.0405</v>
      </c>
      <c r="I1158" s="479">
        <v>115073.9724</v>
      </c>
      <c r="J1158" s="479">
        <v>201379.45170000001</v>
      </c>
      <c r="K1158" s="479">
        <v>137747.19949999999</v>
      </c>
      <c r="L1158" s="479">
        <v>241057.59909999999</v>
      </c>
      <c r="M1158" s="479">
        <v>164330.47459999999</v>
      </c>
      <c r="N1158" s="479">
        <v>287578.33049999998</v>
      </c>
      <c r="O1158" s="479">
        <v>193724.38430000001</v>
      </c>
      <c r="P1158" s="479">
        <v>339017.67239999998</v>
      </c>
      <c r="Q1158" s="479">
        <v>212415.69010000001</v>
      </c>
      <c r="R1158" s="479">
        <v>371727.45760000002</v>
      </c>
      <c r="S1158" s="479">
        <v>230008.13529999999</v>
      </c>
      <c r="T1158" s="479">
        <v>402514.23690000002</v>
      </c>
    </row>
    <row r="1159" spans="1:20">
      <c r="A1159" s="478">
        <v>6</v>
      </c>
      <c r="B1159" s="478" t="s">
        <v>1009</v>
      </c>
      <c r="C1159" s="478"/>
      <c r="D1159" s="478" t="s">
        <v>593</v>
      </c>
      <c r="E1159" s="478" t="s">
        <v>742</v>
      </c>
      <c r="F1159" s="478" t="s">
        <v>667</v>
      </c>
      <c r="G1159" s="479">
        <v>75985.008799999996</v>
      </c>
      <c r="H1159" s="479">
        <v>132973.76560000001</v>
      </c>
      <c r="I1159" s="479">
        <v>99364.979000000007</v>
      </c>
      <c r="J1159" s="479">
        <v>173888.7132</v>
      </c>
      <c r="K1159" s="479">
        <v>120544.1278</v>
      </c>
      <c r="L1159" s="479">
        <v>210952.2236</v>
      </c>
      <c r="M1159" s="479">
        <v>147384.24849999999</v>
      </c>
      <c r="N1159" s="479">
        <v>257922.43479999999</v>
      </c>
      <c r="O1159" s="479">
        <v>174792.49040000001</v>
      </c>
      <c r="P1159" s="479">
        <v>305886.85810000001</v>
      </c>
      <c r="Q1159" s="479">
        <v>192557.38389999999</v>
      </c>
      <c r="R1159" s="479">
        <v>336975.42180000001</v>
      </c>
      <c r="S1159" s="479">
        <v>209073.35759999999</v>
      </c>
      <c r="T1159" s="479">
        <v>365878.37589999998</v>
      </c>
    </row>
    <row r="1160" spans="1:20">
      <c r="A1160" s="478">
        <v>6</v>
      </c>
      <c r="B1160" s="478" t="s">
        <v>1009</v>
      </c>
      <c r="C1160" s="478"/>
      <c r="D1160" s="478" t="s">
        <v>593</v>
      </c>
      <c r="E1160" s="478" t="s">
        <v>742</v>
      </c>
      <c r="F1160" s="478" t="s">
        <v>714</v>
      </c>
      <c r="G1160" s="479">
        <v>67640.957200000004</v>
      </c>
      <c r="H1160" s="479">
        <v>118371.67509999999</v>
      </c>
      <c r="I1160" s="479">
        <v>92042.803499999995</v>
      </c>
      <c r="J1160" s="479">
        <v>161074.90609999999</v>
      </c>
      <c r="K1160" s="479">
        <v>116355.7776</v>
      </c>
      <c r="L1160" s="479">
        <v>203622.61069999999</v>
      </c>
      <c r="M1160" s="479">
        <v>153130.94080000001</v>
      </c>
      <c r="N1160" s="479">
        <v>267979.14630000002</v>
      </c>
      <c r="O1160" s="479">
        <v>189529.21100000001</v>
      </c>
      <c r="P1160" s="479">
        <v>331676.11910000001</v>
      </c>
      <c r="Q1160" s="479">
        <v>213375.95439999999</v>
      </c>
      <c r="R1160" s="479">
        <v>373407.92019999999</v>
      </c>
      <c r="S1160" s="479">
        <v>236887.68179999999</v>
      </c>
      <c r="T1160" s="479">
        <v>414553.44319999998</v>
      </c>
    </row>
    <row r="1161" spans="1:20">
      <c r="A1161" s="478">
        <v>6</v>
      </c>
      <c r="B1161" s="478" t="s">
        <v>1009</v>
      </c>
      <c r="C1161" s="478"/>
      <c r="D1161" s="478" t="s">
        <v>593</v>
      </c>
      <c r="E1161" s="478" t="s">
        <v>742</v>
      </c>
      <c r="F1161" s="478" t="s">
        <v>521</v>
      </c>
      <c r="G1161" s="479">
        <v>75732.415500000003</v>
      </c>
      <c r="H1161" s="479">
        <v>121171.86659999999</v>
      </c>
      <c r="I1161" s="479">
        <v>106025.38159999999</v>
      </c>
      <c r="J1161" s="479">
        <v>169640.61309999999</v>
      </c>
      <c r="K1161" s="479">
        <v>136318.34779999999</v>
      </c>
      <c r="L1161" s="479">
        <v>218109.35980000001</v>
      </c>
      <c r="M1161" s="479">
        <v>181757.7971</v>
      </c>
      <c r="N1161" s="479">
        <v>290812.47970000003</v>
      </c>
      <c r="O1161" s="479">
        <v>227197.2464</v>
      </c>
      <c r="P1161" s="479">
        <v>363515.59960000002</v>
      </c>
      <c r="Q1161" s="479">
        <v>257490.2126</v>
      </c>
      <c r="R1161" s="479">
        <v>411984.34620000003</v>
      </c>
      <c r="S1161" s="479">
        <v>287783.17879999999</v>
      </c>
      <c r="T1161" s="479">
        <v>460453.09289999999</v>
      </c>
    </row>
    <row r="1162" spans="1:20">
      <c r="A1162" s="478">
        <v>6</v>
      </c>
      <c r="B1162" s="478" t="s">
        <v>1009</v>
      </c>
      <c r="C1162" s="478"/>
      <c r="D1162" s="478" t="s">
        <v>593</v>
      </c>
      <c r="E1162" s="478" t="s">
        <v>785</v>
      </c>
      <c r="F1162" s="478" t="s">
        <v>617</v>
      </c>
      <c r="G1162" s="479">
        <v>86434.631599999993</v>
      </c>
      <c r="H1162" s="479">
        <v>151260.6053</v>
      </c>
      <c r="I1162" s="479">
        <v>111850.13559999999</v>
      </c>
      <c r="J1162" s="479">
        <v>195737.73730000001</v>
      </c>
      <c r="K1162" s="479">
        <v>133839.49530000001</v>
      </c>
      <c r="L1162" s="479">
        <v>234219.11670000001</v>
      </c>
      <c r="M1162" s="479">
        <v>159594.80840000001</v>
      </c>
      <c r="N1162" s="479">
        <v>279290.91470000002</v>
      </c>
      <c r="O1162" s="479">
        <v>188072.10159999999</v>
      </c>
      <c r="P1162" s="479">
        <v>329126.1777</v>
      </c>
      <c r="Q1162" s="479">
        <v>206181.01500000001</v>
      </c>
      <c r="R1162" s="479">
        <v>360816.77630000003</v>
      </c>
      <c r="S1162" s="479">
        <v>223197.50289999999</v>
      </c>
      <c r="T1162" s="479">
        <v>390595.63010000001</v>
      </c>
    </row>
    <row r="1163" spans="1:20">
      <c r="A1163" s="478">
        <v>6</v>
      </c>
      <c r="B1163" s="478" t="s">
        <v>1009</v>
      </c>
      <c r="C1163" s="478"/>
      <c r="D1163" s="478" t="s">
        <v>593</v>
      </c>
      <c r="E1163" s="478" t="s">
        <v>785</v>
      </c>
      <c r="F1163" s="478" t="s">
        <v>667</v>
      </c>
      <c r="G1163" s="479">
        <v>74235.802200000006</v>
      </c>
      <c r="H1163" s="479">
        <v>129912.6539</v>
      </c>
      <c r="I1163" s="479">
        <v>96976.727199999994</v>
      </c>
      <c r="J1163" s="479">
        <v>169709.27239999999</v>
      </c>
      <c r="K1163" s="479">
        <v>117551.4808</v>
      </c>
      <c r="L1163" s="479">
        <v>205715.0914</v>
      </c>
      <c r="M1163" s="479">
        <v>143549.97750000001</v>
      </c>
      <c r="N1163" s="479">
        <v>251212.46059999999</v>
      </c>
      <c r="O1163" s="479">
        <v>170147.2236</v>
      </c>
      <c r="P1163" s="479">
        <v>297757.64120000001</v>
      </c>
      <c r="Q1163" s="479">
        <v>187379.00200000001</v>
      </c>
      <c r="R1163" s="479">
        <v>327913.25349999999</v>
      </c>
      <c r="S1163" s="479">
        <v>203376.27739999999</v>
      </c>
      <c r="T1163" s="479">
        <v>355908.48550000001</v>
      </c>
    </row>
    <row r="1164" spans="1:20">
      <c r="A1164" s="478">
        <v>6</v>
      </c>
      <c r="B1164" s="478" t="s">
        <v>1009</v>
      </c>
      <c r="C1164" s="478"/>
      <c r="D1164" s="478" t="s">
        <v>593</v>
      </c>
      <c r="E1164" s="478" t="s">
        <v>785</v>
      </c>
      <c r="F1164" s="478" t="s">
        <v>714</v>
      </c>
      <c r="G1164" s="479">
        <v>66314.480599999995</v>
      </c>
      <c r="H1164" s="479">
        <v>116050.34110000001</v>
      </c>
      <c r="I1164" s="479">
        <v>90326.935100000002</v>
      </c>
      <c r="J1164" s="479">
        <v>158072.13639999999</v>
      </c>
      <c r="K1164" s="479">
        <v>114255.24460000001</v>
      </c>
      <c r="L1164" s="479">
        <v>199946.67800000001</v>
      </c>
      <c r="M1164" s="479">
        <v>150437.1501</v>
      </c>
      <c r="N1164" s="479">
        <v>263265.01260000002</v>
      </c>
      <c r="O1164" s="479">
        <v>186262.2101</v>
      </c>
      <c r="P1164" s="479">
        <v>325958.8677</v>
      </c>
      <c r="Q1164" s="479">
        <v>209749.08850000001</v>
      </c>
      <c r="R1164" s="479">
        <v>367060.90480000002</v>
      </c>
      <c r="S1164" s="479">
        <v>232918.7709</v>
      </c>
      <c r="T1164" s="479">
        <v>407607.84899999999</v>
      </c>
    </row>
    <row r="1165" spans="1:20">
      <c r="A1165" s="478">
        <v>6</v>
      </c>
      <c r="B1165" s="478" t="s">
        <v>1009</v>
      </c>
      <c r="C1165" s="478"/>
      <c r="D1165" s="478" t="s">
        <v>593</v>
      </c>
      <c r="E1165" s="478" t="s">
        <v>785</v>
      </c>
      <c r="F1165" s="478" t="s">
        <v>521</v>
      </c>
      <c r="G1165" s="479">
        <v>73675.513000000006</v>
      </c>
      <c r="H1165" s="479">
        <v>117880.82249999999</v>
      </c>
      <c r="I1165" s="479">
        <v>103145.7182</v>
      </c>
      <c r="J1165" s="479">
        <v>165033.15160000001</v>
      </c>
      <c r="K1165" s="479">
        <v>132615.9234</v>
      </c>
      <c r="L1165" s="479">
        <v>212185.48060000001</v>
      </c>
      <c r="M1165" s="479">
        <v>176821.23120000001</v>
      </c>
      <c r="N1165" s="479">
        <v>282913.9742</v>
      </c>
      <c r="O1165" s="479">
        <v>221026.53899999999</v>
      </c>
      <c r="P1165" s="479">
        <v>353642.46759999997</v>
      </c>
      <c r="Q1165" s="479">
        <v>250496.74419999999</v>
      </c>
      <c r="R1165" s="479">
        <v>400794.7966</v>
      </c>
      <c r="S1165" s="479">
        <v>279966.94939999998</v>
      </c>
      <c r="T1165" s="479">
        <v>447947.12569999998</v>
      </c>
    </row>
    <row r="1166" spans="1:20">
      <c r="A1166" s="478">
        <v>6</v>
      </c>
      <c r="B1166" s="478" t="s">
        <v>1009</v>
      </c>
      <c r="C1166" s="478"/>
      <c r="D1166" s="478" t="s">
        <v>593</v>
      </c>
      <c r="E1166" s="478" t="s">
        <v>825</v>
      </c>
      <c r="F1166" s="478" t="s">
        <v>617</v>
      </c>
      <c r="G1166" s="479">
        <v>86394.328999999998</v>
      </c>
      <c r="H1166" s="479">
        <v>151190.07579999999</v>
      </c>
      <c r="I1166" s="479">
        <v>111858.1205</v>
      </c>
      <c r="J1166" s="479">
        <v>195751.71090000001</v>
      </c>
      <c r="K1166" s="479">
        <v>133890.0502</v>
      </c>
      <c r="L1166" s="479">
        <v>234307.58790000001</v>
      </c>
      <c r="M1166" s="479">
        <v>159717.3106</v>
      </c>
      <c r="N1166" s="479">
        <v>279505.29369999998</v>
      </c>
      <c r="O1166" s="479">
        <v>188275.09710000001</v>
      </c>
      <c r="P1166" s="479">
        <v>329481.41979999997</v>
      </c>
      <c r="Q1166" s="479">
        <v>206434.79500000001</v>
      </c>
      <c r="R1166" s="479">
        <v>361260.89120000001</v>
      </c>
      <c r="S1166" s="479">
        <v>223522.5024</v>
      </c>
      <c r="T1166" s="479">
        <v>391164.37920000002</v>
      </c>
    </row>
    <row r="1167" spans="1:20">
      <c r="A1167" s="478">
        <v>6</v>
      </c>
      <c r="B1167" s="478" t="s">
        <v>1009</v>
      </c>
      <c r="C1167" s="478"/>
      <c r="D1167" s="478" t="s">
        <v>593</v>
      </c>
      <c r="E1167" s="478" t="s">
        <v>825</v>
      </c>
      <c r="F1167" s="478" t="s">
        <v>667</v>
      </c>
      <c r="G1167" s="479">
        <v>73921.368000000002</v>
      </c>
      <c r="H1167" s="479">
        <v>129362.3941</v>
      </c>
      <c r="I1167" s="479">
        <v>96650.477499999994</v>
      </c>
      <c r="J1167" s="479">
        <v>169138.33559999999</v>
      </c>
      <c r="K1167" s="479">
        <v>117236.01210000001</v>
      </c>
      <c r="L1167" s="479">
        <v>205163.02129999999</v>
      </c>
      <c r="M1167" s="479">
        <v>143311.92110000001</v>
      </c>
      <c r="N1167" s="479">
        <v>250795.86180000001</v>
      </c>
      <c r="O1167" s="479">
        <v>169947.41200000001</v>
      </c>
      <c r="P1167" s="479">
        <v>297407.97090000001</v>
      </c>
      <c r="Q1167" s="479">
        <v>187210.26389999999</v>
      </c>
      <c r="R1167" s="479">
        <v>327617.96189999999</v>
      </c>
      <c r="S1167" s="479">
        <v>203255.85519999999</v>
      </c>
      <c r="T1167" s="479">
        <v>355697.74660000001</v>
      </c>
    </row>
    <row r="1168" spans="1:20">
      <c r="A1168" s="478">
        <v>6</v>
      </c>
      <c r="B1168" s="478" t="s">
        <v>1009</v>
      </c>
      <c r="C1168" s="478"/>
      <c r="D1168" s="478" t="s">
        <v>593</v>
      </c>
      <c r="E1168" s="478" t="s">
        <v>825</v>
      </c>
      <c r="F1168" s="478" t="s">
        <v>714</v>
      </c>
      <c r="G1168" s="479">
        <v>65840.289000000004</v>
      </c>
      <c r="H1168" s="479">
        <v>115220.5056</v>
      </c>
      <c r="I1168" s="479">
        <v>89606.587199999994</v>
      </c>
      <c r="J1168" s="479">
        <v>156811.52739999999</v>
      </c>
      <c r="K1168" s="479">
        <v>113286.84940000001</v>
      </c>
      <c r="L1168" s="479">
        <v>198251.98639999999</v>
      </c>
      <c r="M1168" s="479">
        <v>149103.18840000001</v>
      </c>
      <c r="N1168" s="479">
        <v>260930.57980000001</v>
      </c>
      <c r="O1168" s="479">
        <v>184554.663</v>
      </c>
      <c r="P1168" s="479">
        <v>322970.66029999999</v>
      </c>
      <c r="Q1168" s="479">
        <v>207783.57440000001</v>
      </c>
      <c r="R1168" s="479">
        <v>363621.255</v>
      </c>
      <c r="S1168" s="479">
        <v>230688.16159999999</v>
      </c>
      <c r="T1168" s="479">
        <v>403704.28289999999</v>
      </c>
    </row>
    <row r="1169" spans="1:20">
      <c r="A1169" s="478">
        <v>6</v>
      </c>
      <c r="B1169" s="478" t="s">
        <v>1009</v>
      </c>
      <c r="C1169" s="478"/>
      <c r="D1169" s="478" t="s">
        <v>593</v>
      </c>
      <c r="E1169" s="478" t="s">
        <v>825</v>
      </c>
      <c r="F1169" s="478" t="s">
        <v>521</v>
      </c>
      <c r="G1169" s="479">
        <v>73626.211200000005</v>
      </c>
      <c r="H1169" s="479">
        <v>117801.9397</v>
      </c>
      <c r="I1169" s="479">
        <v>103076.69560000001</v>
      </c>
      <c r="J1169" s="479">
        <v>164922.71539999999</v>
      </c>
      <c r="K1169" s="479">
        <v>132527.1801</v>
      </c>
      <c r="L1169" s="479">
        <v>212043.49129999999</v>
      </c>
      <c r="M1169" s="479">
        <v>176702.9068</v>
      </c>
      <c r="N1169" s="479">
        <v>282724.65509999997</v>
      </c>
      <c r="O1169" s="479">
        <v>220878.63339999999</v>
      </c>
      <c r="P1169" s="479">
        <v>353405.81880000001</v>
      </c>
      <c r="Q1169" s="479">
        <v>250329.11799999999</v>
      </c>
      <c r="R1169" s="479">
        <v>400526.59460000001</v>
      </c>
      <c r="S1169" s="479">
        <v>279779.60239999997</v>
      </c>
      <c r="T1169" s="479">
        <v>447647.37050000002</v>
      </c>
    </row>
    <row r="1170" spans="1:20">
      <c r="A1170" s="478">
        <v>6</v>
      </c>
      <c r="B1170" s="478" t="s">
        <v>1009</v>
      </c>
      <c r="C1170" s="478"/>
      <c r="D1170" s="478" t="s">
        <v>593</v>
      </c>
      <c r="E1170" s="478" t="s">
        <v>861</v>
      </c>
      <c r="F1170" s="478" t="s">
        <v>617</v>
      </c>
      <c r="G1170" s="479">
        <v>87875.199200000003</v>
      </c>
      <c r="H1170" s="479">
        <v>153781.59849999999</v>
      </c>
      <c r="I1170" s="479">
        <v>113788.4278</v>
      </c>
      <c r="J1170" s="479">
        <v>199129.7487</v>
      </c>
      <c r="K1170" s="479">
        <v>136209.39249999999</v>
      </c>
      <c r="L1170" s="479">
        <v>238366.43700000001</v>
      </c>
      <c r="M1170" s="479">
        <v>162497.45610000001</v>
      </c>
      <c r="N1170" s="479">
        <v>284370.54800000001</v>
      </c>
      <c r="O1170" s="479">
        <v>191564.96520000001</v>
      </c>
      <c r="P1170" s="479">
        <v>335238.68900000001</v>
      </c>
      <c r="Q1170" s="479">
        <v>210048.70600000001</v>
      </c>
      <c r="R1170" s="479">
        <v>367585.23540000001</v>
      </c>
      <c r="S1170" s="479">
        <v>227446.37779999999</v>
      </c>
      <c r="T1170" s="479">
        <v>398031.16100000002</v>
      </c>
    </row>
    <row r="1171" spans="1:20">
      <c r="A1171" s="478">
        <v>6</v>
      </c>
      <c r="B1171" s="478" t="s">
        <v>1009</v>
      </c>
      <c r="C1171" s="478"/>
      <c r="D1171" s="478" t="s">
        <v>593</v>
      </c>
      <c r="E1171" s="478" t="s">
        <v>861</v>
      </c>
      <c r="F1171" s="478" t="s">
        <v>667</v>
      </c>
      <c r="G1171" s="479">
        <v>75128.107399999994</v>
      </c>
      <c r="H1171" s="479">
        <v>131474.18789999999</v>
      </c>
      <c r="I1171" s="479">
        <v>98246.551200000002</v>
      </c>
      <c r="J1171" s="479">
        <v>171931.46470000001</v>
      </c>
      <c r="K1171" s="479">
        <v>119189.33199999999</v>
      </c>
      <c r="L1171" s="479">
        <v>208581.33119999999</v>
      </c>
      <c r="M1171" s="479">
        <v>145731.50880000001</v>
      </c>
      <c r="N1171" s="479">
        <v>255030.1403</v>
      </c>
      <c r="O1171" s="479">
        <v>172834.4742</v>
      </c>
      <c r="P1171" s="479">
        <v>302460.32980000001</v>
      </c>
      <c r="Q1171" s="479">
        <v>190401.65820000001</v>
      </c>
      <c r="R1171" s="479">
        <v>333202.90179999999</v>
      </c>
      <c r="S1171" s="479">
        <v>206734.31020000001</v>
      </c>
      <c r="T1171" s="479">
        <v>361785.0429</v>
      </c>
    </row>
    <row r="1172" spans="1:20">
      <c r="A1172" s="478">
        <v>6</v>
      </c>
      <c r="B1172" s="478" t="s">
        <v>1009</v>
      </c>
      <c r="C1172" s="478"/>
      <c r="D1172" s="478" t="s">
        <v>593</v>
      </c>
      <c r="E1172" s="478" t="s">
        <v>861</v>
      </c>
      <c r="F1172" s="478" t="s">
        <v>714</v>
      </c>
      <c r="G1172" s="479">
        <v>66873.269100000005</v>
      </c>
      <c r="H1172" s="479">
        <v>117028.2208</v>
      </c>
      <c r="I1172" s="479">
        <v>90996.279899999994</v>
      </c>
      <c r="J1172" s="479">
        <v>159243.48980000001</v>
      </c>
      <c r="K1172" s="479">
        <v>115031.36380000001</v>
      </c>
      <c r="L1172" s="479">
        <v>201304.8867</v>
      </c>
      <c r="M1172" s="479">
        <v>151386.43969999999</v>
      </c>
      <c r="N1172" s="479">
        <v>264926.26949999999</v>
      </c>
      <c r="O1172" s="479">
        <v>187368.63209999999</v>
      </c>
      <c r="P1172" s="479">
        <v>327895.10629999998</v>
      </c>
      <c r="Q1172" s="479">
        <v>210942.4454</v>
      </c>
      <c r="R1172" s="479">
        <v>369149.2795</v>
      </c>
      <c r="S1172" s="479">
        <v>234184.80669999999</v>
      </c>
      <c r="T1172" s="479">
        <v>409823.4117</v>
      </c>
    </row>
    <row r="1173" spans="1:20">
      <c r="A1173" s="478">
        <v>6</v>
      </c>
      <c r="B1173" s="478" t="s">
        <v>1009</v>
      </c>
      <c r="C1173" s="478"/>
      <c r="D1173" s="478" t="s">
        <v>593</v>
      </c>
      <c r="E1173" s="478" t="s">
        <v>861</v>
      </c>
      <c r="F1173" s="478" t="s">
        <v>521</v>
      </c>
      <c r="G1173" s="479">
        <v>74885.001999999993</v>
      </c>
      <c r="H1173" s="479">
        <v>119816.00509999999</v>
      </c>
      <c r="I1173" s="479">
        <v>104839.00290000001</v>
      </c>
      <c r="J1173" s="479">
        <v>167742.40710000001</v>
      </c>
      <c r="K1173" s="479">
        <v>134793.0036</v>
      </c>
      <c r="L1173" s="479">
        <v>215668.80910000001</v>
      </c>
      <c r="M1173" s="479">
        <v>179724.0048</v>
      </c>
      <c r="N1173" s="479">
        <v>287558.41200000001</v>
      </c>
      <c r="O1173" s="479">
        <v>224655.00599999999</v>
      </c>
      <c r="P1173" s="479">
        <v>359448.01500000001</v>
      </c>
      <c r="Q1173" s="479">
        <v>254609.0068</v>
      </c>
      <c r="R1173" s="479">
        <v>407374.41700000002</v>
      </c>
      <c r="S1173" s="479">
        <v>284563.00770000002</v>
      </c>
      <c r="T1173" s="479">
        <v>455300.81900000002</v>
      </c>
    </row>
    <row r="1174" spans="1:20">
      <c r="A1174" s="478">
        <v>6</v>
      </c>
      <c r="B1174" s="478" t="s">
        <v>1009</v>
      </c>
      <c r="C1174" s="478"/>
      <c r="D1174" s="478" t="s">
        <v>593</v>
      </c>
      <c r="E1174" s="478" t="s">
        <v>892</v>
      </c>
      <c r="F1174" s="478" t="s">
        <v>617</v>
      </c>
      <c r="G1174" s="479">
        <v>90350.035999999993</v>
      </c>
      <c r="H1174" s="479">
        <v>158112.5631</v>
      </c>
      <c r="I1174" s="479">
        <v>117004.2797</v>
      </c>
      <c r="J1174" s="479">
        <v>204757.48939999999</v>
      </c>
      <c r="K1174" s="479">
        <v>140066.54190000001</v>
      </c>
      <c r="L1174" s="479">
        <v>245116.44820000001</v>
      </c>
      <c r="M1174" s="479">
        <v>167110.61989999999</v>
      </c>
      <c r="N1174" s="479">
        <v>292443.58490000002</v>
      </c>
      <c r="O1174" s="479">
        <v>197014.25229999999</v>
      </c>
      <c r="P1174" s="479">
        <v>344774.94160000002</v>
      </c>
      <c r="Q1174" s="479">
        <v>216029.6011</v>
      </c>
      <c r="R1174" s="479">
        <v>378051.80180000002</v>
      </c>
      <c r="S1174" s="479">
        <v>233932.01070000001</v>
      </c>
      <c r="T1174" s="479">
        <v>409381.01870000002</v>
      </c>
    </row>
    <row r="1175" spans="1:20">
      <c r="A1175" s="478">
        <v>6</v>
      </c>
      <c r="B1175" s="478" t="s">
        <v>1009</v>
      </c>
      <c r="C1175" s="478"/>
      <c r="D1175" s="478" t="s">
        <v>593</v>
      </c>
      <c r="E1175" s="478" t="s">
        <v>892</v>
      </c>
      <c r="F1175" s="478" t="s">
        <v>667</v>
      </c>
      <c r="G1175" s="479">
        <v>77191.748200000002</v>
      </c>
      <c r="H1175" s="479">
        <v>135085.5594</v>
      </c>
      <c r="I1175" s="479">
        <v>100961.0527</v>
      </c>
      <c r="J1175" s="479">
        <v>176681.84220000001</v>
      </c>
      <c r="K1175" s="479">
        <v>122497.4477</v>
      </c>
      <c r="L1175" s="479">
        <v>214370.53339999999</v>
      </c>
      <c r="M1175" s="479">
        <v>149803.83609999999</v>
      </c>
      <c r="N1175" s="479">
        <v>262156.7132</v>
      </c>
      <c r="O1175" s="479">
        <v>177679.5526</v>
      </c>
      <c r="P1175" s="479">
        <v>310939.217</v>
      </c>
      <c r="Q1175" s="479">
        <v>195748.7781</v>
      </c>
      <c r="R1175" s="479">
        <v>342560.36170000001</v>
      </c>
      <c r="S1175" s="479">
        <v>212551.8126</v>
      </c>
      <c r="T1175" s="479">
        <v>371965.67200000002</v>
      </c>
    </row>
    <row r="1176" spans="1:20">
      <c r="A1176" s="478">
        <v>6</v>
      </c>
      <c r="B1176" s="478" t="s">
        <v>1009</v>
      </c>
      <c r="C1176" s="478"/>
      <c r="D1176" s="478" t="s">
        <v>593</v>
      </c>
      <c r="E1176" s="478" t="s">
        <v>892</v>
      </c>
      <c r="F1176" s="478" t="s">
        <v>714</v>
      </c>
      <c r="G1176" s="479">
        <v>68673.937300000005</v>
      </c>
      <c r="H1176" s="479">
        <v>120179.3904</v>
      </c>
      <c r="I1176" s="479">
        <v>93432.496299999999</v>
      </c>
      <c r="J1176" s="479">
        <v>163506.86850000001</v>
      </c>
      <c r="K1176" s="479">
        <v>118100.29210000001</v>
      </c>
      <c r="L1176" s="479">
        <v>206675.5111</v>
      </c>
      <c r="M1176" s="479">
        <v>155414.19209999999</v>
      </c>
      <c r="N1176" s="479">
        <v>271974.83610000001</v>
      </c>
      <c r="O1176" s="479">
        <v>192343.1801</v>
      </c>
      <c r="P1176" s="479">
        <v>336600.56520000001</v>
      </c>
      <c r="Q1176" s="479">
        <v>216534.82550000001</v>
      </c>
      <c r="R1176" s="479">
        <v>378935.94459999999</v>
      </c>
      <c r="S1176" s="479">
        <v>240384.32689999999</v>
      </c>
      <c r="T1176" s="479">
        <v>420672.57199999999</v>
      </c>
    </row>
    <row r="1177" spans="1:20">
      <c r="A1177" s="478">
        <v>6</v>
      </c>
      <c r="B1177" s="478" t="s">
        <v>1009</v>
      </c>
      <c r="C1177" s="478"/>
      <c r="D1177" s="478" t="s">
        <v>593</v>
      </c>
      <c r="E1177" s="478" t="s">
        <v>892</v>
      </c>
      <c r="F1177" s="478" t="s">
        <v>521</v>
      </c>
      <c r="G1177" s="479">
        <v>76991.206300000005</v>
      </c>
      <c r="H1177" s="479">
        <v>123185.932</v>
      </c>
      <c r="I1177" s="479">
        <v>107787.68889999999</v>
      </c>
      <c r="J1177" s="479">
        <v>172460.30470000001</v>
      </c>
      <c r="K1177" s="479">
        <v>138584.17129999999</v>
      </c>
      <c r="L1177" s="479">
        <v>221734.67749999999</v>
      </c>
      <c r="M1177" s="479">
        <v>184778.8952</v>
      </c>
      <c r="N1177" s="479">
        <v>295646.23670000001</v>
      </c>
      <c r="O1177" s="479">
        <v>230973.61900000001</v>
      </c>
      <c r="P1177" s="479">
        <v>369557.79580000002</v>
      </c>
      <c r="Q1177" s="479">
        <v>261770.10140000001</v>
      </c>
      <c r="R1177" s="479">
        <v>418832.16859999998</v>
      </c>
      <c r="S1177" s="479">
        <v>292566.58409999998</v>
      </c>
      <c r="T1177" s="479">
        <v>468106.54139999999</v>
      </c>
    </row>
    <row r="1178" spans="1:20">
      <c r="A1178" s="478">
        <v>6</v>
      </c>
      <c r="B1178" s="478" t="s">
        <v>1009</v>
      </c>
      <c r="C1178" s="478"/>
      <c r="D1178" s="478" t="s">
        <v>598</v>
      </c>
      <c r="E1178" s="478" t="s">
        <v>652</v>
      </c>
      <c r="F1178" s="478" t="s">
        <v>617</v>
      </c>
      <c r="G1178" s="479">
        <v>84873.156400000007</v>
      </c>
      <c r="H1178" s="479">
        <v>148528.0238</v>
      </c>
      <c r="I1178" s="479">
        <v>109935.7981</v>
      </c>
      <c r="J1178" s="479">
        <v>192387.64670000001</v>
      </c>
      <c r="K1178" s="479">
        <v>131621.26259999999</v>
      </c>
      <c r="L1178" s="479">
        <v>230337.2096</v>
      </c>
      <c r="M1178" s="479">
        <v>157059.6672</v>
      </c>
      <c r="N1178" s="479">
        <v>274854.41759999999</v>
      </c>
      <c r="O1178" s="479">
        <v>185188.22380000001</v>
      </c>
      <c r="P1178" s="479">
        <v>324079.39159999997</v>
      </c>
      <c r="Q1178" s="479">
        <v>203074.66320000001</v>
      </c>
      <c r="R1178" s="479">
        <v>355380.6606</v>
      </c>
      <c r="S1178" s="479">
        <v>219923.6256</v>
      </c>
      <c r="T1178" s="479">
        <v>384866.34480000002</v>
      </c>
    </row>
    <row r="1179" spans="1:20">
      <c r="A1179" s="478">
        <v>6</v>
      </c>
      <c r="B1179" s="478" t="s">
        <v>1009</v>
      </c>
      <c r="C1179" s="478"/>
      <c r="D1179" s="478" t="s">
        <v>598</v>
      </c>
      <c r="E1179" s="478" t="s">
        <v>652</v>
      </c>
      <c r="F1179" s="478" t="s">
        <v>667</v>
      </c>
      <c r="G1179" s="479">
        <v>72400.195399999997</v>
      </c>
      <c r="H1179" s="479">
        <v>126700.34209999999</v>
      </c>
      <c r="I1179" s="479">
        <v>94728.155100000004</v>
      </c>
      <c r="J1179" s="479">
        <v>165774.2714</v>
      </c>
      <c r="K1179" s="479">
        <v>114967.2246</v>
      </c>
      <c r="L1179" s="479">
        <v>201192.64309999999</v>
      </c>
      <c r="M1179" s="479">
        <v>140654.2776</v>
      </c>
      <c r="N1179" s="479">
        <v>246144.98569999999</v>
      </c>
      <c r="O1179" s="479">
        <v>166860.5387</v>
      </c>
      <c r="P1179" s="479">
        <v>292005.94260000001</v>
      </c>
      <c r="Q1179" s="479">
        <v>183850.13209999999</v>
      </c>
      <c r="R1179" s="479">
        <v>321737.73129999998</v>
      </c>
      <c r="S1179" s="479">
        <v>199656.97839999999</v>
      </c>
      <c r="T1179" s="479">
        <v>349399.71220000001</v>
      </c>
    </row>
    <row r="1180" spans="1:20">
      <c r="A1180" s="478">
        <v>6</v>
      </c>
      <c r="B1180" s="478" t="s">
        <v>1009</v>
      </c>
      <c r="C1180" s="478"/>
      <c r="D1180" s="478" t="s">
        <v>598</v>
      </c>
      <c r="E1180" s="478" t="s">
        <v>652</v>
      </c>
      <c r="F1180" s="478" t="s">
        <v>714</v>
      </c>
      <c r="G1180" s="479">
        <v>64333.118499999997</v>
      </c>
      <c r="H1180" s="479">
        <v>112582.9574</v>
      </c>
      <c r="I1180" s="479">
        <v>87496.548599999995</v>
      </c>
      <c r="J1180" s="479">
        <v>153118.95989999999</v>
      </c>
      <c r="K1180" s="479">
        <v>110573.94259999999</v>
      </c>
      <c r="L1180" s="479">
        <v>193504.39970000001</v>
      </c>
      <c r="M1180" s="479">
        <v>145485.97949999999</v>
      </c>
      <c r="N1180" s="479">
        <v>254600.46410000001</v>
      </c>
      <c r="O1180" s="479">
        <v>180033.15179999999</v>
      </c>
      <c r="P1180" s="479">
        <v>315058.01559999998</v>
      </c>
      <c r="Q1180" s="479">
        <v>202659.19500000001</v>
      </c>
      <c r="R1180" s="479">
        <v>354653.59110000002</v>
      </c>
      <c r="S1180" s="479">
        <v>224960.91409999999</v>
      </c>
      <c r="T1180" s="479">
        <v>393681.59960000002</v>
      </c>
    </row>
    <row r="1181" spans="1:20">
      <c r="A1181" s="478">
        <v>6</v>
      </c>
      <c r="B1181" s="478" t="s">
        <v>1009</v>
      </c>
      <c r="C1181" s="478"/>
      <c r="D1181" s="478" t="s">
        <v>598</v>
      </c>
      <c r="E1181" s="478" t="s">
        <v>652</v>
      </c>
      <c r="F1181" s="478" t="s">
        <v>521</v>
      </c>
      <c r="G1181" s="479">
        <v>72318.118700000006</v>
      </c>
      <c r="H1181" s="479">
        <v>115708.99159999999</v>
      </c>
      <c r="I1181" s="479">
        <v>101245.36599999999</v>
      </c>
      <c r="J1181" s="479">
        <v>161992.58809999999</v>
      </c>
      <c r="K1181" s="479">
        <v>130172.61350000001</v>
      </c>
      <c r="L1181" s="479">
        <v>208276.18479999999</v>
      </c>
      <c r="M1181" s="479">
        <v>173563.48480000001</v>
      </c>
      <c r="N1181" s="479">
        <v>277701.5797</v>
      </c>
      <c r="O1181" s="479">
        <v>216954.35579999999</v>
      </c>
      <c r="P1181" s="479">
        <v>347126.97450000001</v>
      </c>
      <c r="Q1181" s="479">
        <v>245881.60329999999</v>
      </c>
      <c r="R1181" s="479">
        <v>393410.5711</v>
      </c>
      <c r="S1181" s="479">
        <v>274808.85080000001</v>
      </c>
      <c r="T1181" s="479">
        <v>439694.1678</v>
      </c>
    </row>
    <row r="1182" spans="1:20">
      <c r="A1182" s="478">
        <v>6</v>
      </c>
      <c r="B1182" s="478" t="s">
        <v>1009</v>
      </c>
      <c r="C1182" s="478"/>
      <c r="D1182" s="478" t="s">
        <v>598</v>
      </c>
      <c r="E1182" s="478" t="s">
        <v>701</v>
      </c>
      <c r="F1182" s="478" t="s">
        <v>617</v>
      </c>
      <c r="G1182" s="479">
        <v>85380.214000000007</v>
      </c>
      <c r="H1182" s="479">
        <v>149415.37450000001</v>
      </c>
      <c r="I1182" s="479">
        <v>110576.5722</v>
      </c>
      <c r="J1182" s="479">
        <v>193509.00150000001</v>
      </c>
      <c r="K1182" s="479">
        <v>132377.5252</v>
      </c>
      <c r="L1182" s="479">
        <v>231660.66899999999</v>
      </c>
      <c r="M1182" s="479">
        <v>157945.54829999999</v>
      </c>
      <c r="N1182" s="479">
        <v>276404.7096</v>
      </c>
      <c r="O1182" s="479">
        <v>186217.18150000001</v>
      </c>
      <c r="P1182" s="479">
        <v>325880.06760000001</v>
      </c>
      <c r="Q1182" s="479">
        <v>204194.7071</v>
      </c>
      <c r="R1182" s="479">
        <v>357340.73749999999</v>
      </c>
      <c r="S1182" s="479">
        <v>221123.2512</v>
      </c>
      <c r="T1182" s="479">
        <v>386965.68969999999</v>
      </c>
    </row>
    <row r="1183" spans="1:20">
      <c r="A1183" s="478">
        <v>6</v>
      </c>
      <c r="B1183" s="478" t="s">
        <v>1009</v>
      </c>
      <c r="C1183" s="478"/>
      <c r="D1183" s="478" t="s">
        <v>598</v>
      </c>
      <c r="E1183" s="478" t="s">
        <v>701</v>
      </c>
      <c r="F1183" s="478" t="s">
        <v>667</v>
      </c>
      <c r="G1183" s="479">
        <v>72907.252999999997</v>
      </c>
      <c r="H1183" s="479">
        <v>127587.6928</v>
      </c>
      <c r="I1183" s="479">
        <v>95368.929199999999</v>
      </c>
      <c r="J1183" s="479">
        <v>166895.62609999999</v>
      </c>
      <c r="K1183" s="479">
        <v>115723.4871</v>
      </c>
      <c r="L1183" s="479">
        <v>202516.10250000001</v>
      </c>
      <c r="M1183" s="479">
        <v>141540.1588</v>
      </c>
      <c r="N1183" s="479">
        <v>247695.27780000001</v>
      </c>
      <c r="O1183" s="479">
        <v>167889.49650000001</v>
      </c>
      <c r="P1183" s="479">
        <v>293806.6188</v>
      </c>
      <c r="Q1183" s="479">
        <v>184970.17610000001</v>
      </c>
      <c r="R1183" s="479">
        <v>323697.80810000002</v>
      </c>
      <c r="S1183" s="479">
        <v>200856.60399999999</v>
      </c>
      <c r="T1183" s="479">
        <v>351499.05709999998</v>
      </c>
    </row>
    <row r="1184" spans="1:20">
      <c r="A1184" s="478">
        <v>6</v>
      </c>
      <c r="B1184" s="478" t="s">
        <v>1009</v>
      </c>
      <c r="C1184" s="478"/>
      <c r="D1184" s="478" t="s">
        <v>598</v>
      </c>
      <c r="E1184" s="478" t="s">
        <v>701</v>
      </c>
      <c r="F1184" s="478" t="s">
        <v>714</v>
      </c>
      <c r="G1184" s="479">
        <v>64835.508699999998</v>
      </c>
      <c r="H1184" s="479">
        <v>113462.14019999999</v>
      </c>
      <c r="I1184" s="479">
        <v>88199.894799999995</v>
      </c>
      <c r="J1184" s="479">
        <v>154349.81580000001</v>
      </c>
      <c r="K1184" s="479">
        <v>111478.24490000001</v>
      </c>
      <c r="L1184" s="479">
        <v>195086.92860000001</v>
      </c>
      <c r="M1184" s="479">
        <v>146691.71580000001</v>
      </c>
      <c r="N1184" s="479">
        <v>256710.50260000001</v>
      </c>
      <c r="O1184" s="479">
        <v>181540.3222</v>
      </c>
      <c r="P1184" s="479">
        <v>317695.5638</v>
      </c>
      <c r="Q1184" s="479">
        <v>204367.32139999999</v>
      </c>
      <c r="R1184" s="479">
        <v>357642.8125</v>
      </c>
      <c r="S1184" s="479">
        <v>226869.99660000001</v>
      </c>
      <c r="T1184" s="479">
        <v>397022.49400000001</v>
      </c>
    </row>
    <row r="1185" spans="1:20">
      <c r="A1185" s="478">
        <v>6</v>
      </c>
      <c r="B1185" s="478" t="s">
        <v>1009</v>
      </c>
      <c r="C1185" s="478"/>
      <c r="D1185" s="478" t="s">
        <v>598</v>
      </c>
      <c r="E1185" s="478" t="s">
        <v>701</v>
      </c>
      <c r="F1185" s="478" t="s">
        <v>521</v>
      </c>
      <c r="G1185" s="479">
        <v>72754.1495</v>
      </c>
      <c r="H1185" s="479">
        <v>116406.6409</v>
      </c>
      <c r="I1185" s="479">
        <v>101855.80929999999</v>
      </c>
      <c r="J1185" s="479">
        <v>162969.29730000001</v>
      </c>
      <c r="K1185" s="479">
        <v>130957.4691</v>
      </c>
      <c r="L1185" s="479">
        <v>209531.95370000001</v>
      </c>
      <c r="M1185" s="479">
        <v>174609.95869999999</v>
      </c>
      <c r="N1185" s="479">
        <v>279375.93819999998</v>
      </c>
      <c r="O1185" s="479">
        <v>218262.44839999999</v>
      </c>
      <c r="P1185" s="479">
        <v>349219.9227</v>
      </c>
      <c r="Q1185" s="479">
        <v>247364.10819999999</v>
      </c>
      <c r="R1185" s="479">
        <v>395782.57900000003</v>
      </c>
      <c r="S1185" s="479">
        <v>276465.76799999998</v>
      </c>
      <c r="T1185" s="479">
        <v>442345.2353</v>
      </c>
    </row>
    <row r="1186" spans="1:20">
      <c r="A1186" s="478">
        <v>6</v>
      </c>
      <c r="B1186" s="478" t="s">
        <v>1009</v>
      </c>
      <c r="C1186" s="478"/>
      <c r="D1186" s="478" t="s">
        <v>598</v>
      </c>
      <c r="E1186" s="478" t="s">
        <v>747</v>
      </c>
      <c r="F1186" s="478" t="s">
        <v>617</v>
      </c>
      <c r="G1186" s="479">
        <v>82478.921700000006</v>
      </c>
      <c r="H1186" s="479">
        <v>144338.11300000001</v>
      </c>
      <c r="I1186" s="479">
        <v>106703.97259999999</v>
      </c>
      <c r="J1186" s="479">
        <v>186731.95189999999</v>
      </c>
      <c r="K1186" s="479">
        <v>127662.999</v>
      </c>
      <c r="L1186" s="479">
        <v>223410.2482</v>
      </c>
      <c r="M1186" s="479">
        <v>152201.49350000001</v>
      </c>
      <c r="N1186" s="479">
        <v>266352.61359999998</v>
      </c>
      <c r="O1186" s="479">
        <v>179332.93950000001</v>
      </c>
      <c r="P1186" s="479">
        <v>313832.64409999998</v>
      </c>
      <c r="Q1186" s="479">
        <v>196586.2015</v>
      </c>
      <c r="R1186" s="479">
        <v>344025.85269999999</v>
      </c>
      <c r="S1186" s="479">
        <v>212787.9866</v>
      </c>
      <c r="T1186" s="479">
        <v>372378.97649999999</v>
      </c>
    </row>
    <row r="1187" spans="1:20">
      <c r="A1187" s="478">
        <v>6</v>
      </c>
      <c r="B1187" s="478" t="s">
        <v>1009</v>
      </c>
      <c r="C1187" s="478"/>
      <c r="D1187" s="478" t="s">
        <v>598</v>
      </c>
      <c r="E1187" s="478" t="s">
        <v>747</v>
      </c>
      <c r="F1187" s="478" t="s">
        <v>667</v>
      </c>
      <c r="G1187" s="479">
        <v>70965.419899999994</v>
      </c>
      <c r="H1187" s="479">
        <v>124189.4849</v>
      </c>
      <c r="I1187" s="479">
        <v>92666.149099999995</v>
      </c>
      <c r="J1187" s="479">
        <v>162165.76079999999</v>
      </c>
      <c r="K1187" s="479">
        <v>112290.0417</v>
      </c>
      <c r="L1187" s="479">
        <v>196507.573</v>
      </c>
      <c r="M1187" s="479">
        <v>137058.05780000001</v>
      </c>
      <c r="N1187" s="479">
        <v>239851.6012</v>
      </c>
      <c r="O1187" s="479">
        <v>162415.07740000001</v>
      </c>
      <c r="P1187" s="479">
        <v>284226.38540000003</v>
      </c>
      <c r="Q1187" s="479">
        <v>178840.4816</v>
      </c>
      <c r="R1187" s="479">
        <v>312970.84289999999</v>
      </c>
      <c r="S1187" s="479">
        <v>194080.31340000001</v>
      </c>
      <c r="T1187" s="479">
        <v>339640.54830000002</v>
      </c>
    </row>
    <row r="1188" spans="1:20">
      <c r="A1188" s="478">
        <v>6</v>
      </c>
      <c r="B1188" s="478" t="s">
        <v>1009</v>
      </c>
      <c r="C1188" s="478"/>
      <c r="D1188" s="478" t="s">
        <v>598</v>
      </c>
      <c r="E1188" s="478" t="s">
        <v>747</v>
      </c>
      <c r="F1188" s="478" t="s">
        <v>714</v>
      </c>
      <c r="G1188" s="479">
        <v>63480.830600000001</v>
      </c>
      <c r="H1188" s="479">
        <v>111091.45359999999</v>
      </c>
      <c r="I1188" s="479">
        <v>86501.024000000005</v>
      </c>
      <c r="J1188" s="479">
        <v>151376.79190000001</v>
      </c>
      <c r="K1188" s="479">
        <v>109441.7994</v>
      </c>
      <c r="L1188" s="479">
        <v>191523.149</v>
      </c>
      <c r="M1188" s="479">
        <v>144126.14319999999</v>
      </c>
      <c r="N1188" s="479">
        <v>252220.7507</v>
      </c>
      <c r="O1188" s="479">
        <v>178473.68909999999</v>
      </c>
      <c r="P1188" s="479">
        <v>312328.9559</v>
      </c>
      <c r="Q1188" s="479">
        <v>200997.83300000001</v>
      </c>
      <c r="R1188" s="479">
        <v>351746.20779999997</v>
      </c>
      <c r="S1188" s="479">
        <v>223222.60089999999</v>
      </c>
      <c r="T1188" s="479">
        <v>390639.55160000001</v>
      </c>
    </row>
    <row r="1189" spans="1:20">
      <c r="A1189" s="478">
        <v>6</v>
      </c>
      <c r="B1189" s="478" t="s">
        <v>1009</v>
      </c>
      <c r="C1189" s="478"/>
      <c r="D1189" s="478" t="s">
        <v>598</v>
      </c>
      <c r="E1189" s="478" t="s">
        <v>747</v>
      </c>
      <c r="F1189" s="478" t="s">
        <v>521</v>
      </c>
      <c r="G1189" s="479">
        <v>70310.515400000004</v>
      </c>
      <c r="H1189" s="479">
        <v>112496.8263</v>
      </c>
      <c r="I1189" s="479">
        <v>98434.7215</v>
      </c>
      <c r="J1189" s="479">
        <v>157495.55679999999</v>
      </c>
      <c r="K1189" s="479">
        <v>126558.9277</v>
      </c>
      <c r="L1189" s="479">
        <v>202494.2873</v>
      </c>
      <c r="M1189" s="479">
        <v>168745.23689999999</v>
      </c>
      <c r="N1189" s="479">
        <v>269992.38319999998</v>
      </c>
      <c r="O1189" s="479">
        <v>210931.54620000001</v>
      </c>
      <c r="P1189" s="479">
        <v>337490.47889999999</v>
      </c>
      <c r="Q1189" s="479">
        <v>239055.75219999999</v>
      </c>
      <c r="R1189" s="479">
        <v>382489.20939999999</v>
      </c>
      <c r="S1189" s="479">
        <v>267179.9584</v>
      </c>
      <c r="T1189" s="479">
        <v>427487.9399</v>
      </c>
    </row>
    <row r="1190" spans="1:20">
      <c r="A1190" s="478">
        <v>6</v>
      </c>
      <c r="B1190" s="478" t="s">
        <v>1009</v>
      </c>
      <c r="C1190" s="478"/>
      <c r="D1190" s="478" t="s">
        <v>598</v>
      </c>
      <c r="E1190" s="478" t="s">
        <v>789</v>
      </c>
      <c r="F1190" s="478" t="s">
        <v>617</v>
      </c>
      <c r="G1190" s="479">
        <v>85907.419800000003</v>
      </c>
      <c r="H1190" s="479">
        <v>150337.98480000001</v>
      </c>
      <c r="I1190" s="479">
        <v>111213.35</v>
      </c>
      <c r="J1190" s="479">
        <v>194623.36259999999</v>
      </c>
      <c r="K1190" s="479">
        <v>133108.5056</v>
      </c>
      <c r="L1190" s="479">
        <v>232939.8849</v>
      </c>
      <c r="M1190" s="479">
        <v>158770.17290000001</v>
      </c>
      <c r="N1190" s="479">
        <v>277847.8026</v>
      </c>
      <c r="O1190" s="479">
        <v>187144.63510000001</v>
      </c>
      <c r="P1190" s="479">
        <v>327503.11139999999</v>
      </c>
      <c r="Q1190" s="479">
        <v>205187.85399999999</v>
      </c>
      <c r="R1190" s="479">
        <v>359078.74459999998</v>
      </c>
      <c r="S1190" s="479">
        <v>222160.3694</v>
      </c>
      <c r="T1190" s="479">
        <v>388780.64649999997</v>
      </c>
    </row>
    <row r="1191" spans="1:20">
      <c r="A1191" s="478">
        <v>6</v>
      </c>
      <c r="B1191" s="478" t="s">
        <v>1009</v>
      </c>
      <c r="C1191" s="478"/>
      <c r="D1191" s="478" t="s">
        <v>598</v>
      </c>
      <c r="E1191" s="478" t="s">
        <v>789</v>
      </c>
      <c r="F1191" s="478" t="s">
        <v>667</v>
      </c>
      <c r="G1191" s="479">
        <v>73571.524999999994</v>
      </c>
      <c r="H1191" s="479">
        <v>128750.1689</v>
      </c>
      <c r="I1191" s="479">
        <v>96172.824900000007</v>
      </c>
      <c r="J1191" s="479">
        <v>168302.44339999999</v>
      </c>
      <c r="K1191" s="479">
        <v>116637.47990000001</v>
      </c>
      <c r="L1191" s="479">
        <v>204115.58979999999</v>
      </c>
      <c r="M1191" s="479">
        <v>142545.0632</v>
      </c>
      <c r="N1191" s="479">
        <v>249453.86060000001</v>
      </c>
      <c r="O1191" s="479">
        <v>169018.3542</v>
      </c>
      <c r="P1191" s="479">
        <v>295782.11979999999</v>
      </c>
      <c r="Q1191" s="479">
        <v>186174.58259999999</v>
      </c>
      <c r="R1191" s="479">
        <v>325805.5196</v>
      </c>
      <c r="S1191" s="479">
        <v>202116.43369999999</v>
      </c>
      <c r="T1191" s="479">
        <v>353703.75910000002</v>
      </c>
    </row>
    <row r="1192" spans="1:20">
      <c r="A1192" s="478">
        <v>6</v>
      </c>
      <c r="B1192" s="478" t="s">
        <v>1009</v>
      </c>
      <c r="C1192" s="478"/>
      <c r="D1192" s="478" t="s">
        <v>598</v>
      </c>
      <c r="E1192" s="478" t="s">
        <v>789</v>
      </c>
      <c r="F1192" s="478" t="s">
        <v>714</v>
      </c>
      <c r="G1192" s="479">
        <v>65574.992400000003</v>
      </c>
      <c r="H1192" s="479">
        <v>114756.2366</v>
      </c>
      <c r="I1192" s="479">
        <v>89263.411900000006</v>
      </c>
      <c r="J1192" s="479">
        <v>156210.97070000001</v>
      </c>
      <c r="K1192" s="479">
        <v>112866.74069999999</v>
      </c>
      <c r="L1192" s="479">
        <v>197516.79629999999</v>
      </c>
      <c r="M1192" s="479">
        <v>148564.4278</v>
      </c>
      <c r="N1192" s="479">
        <v>259987.74849999999</v>
      </c>
      <c r="O1192" s="479">
        <v>183901.2597</v>
      </c>
      <c r="P1192" s="479">
        <v>321827.20449999999</v>
      </c>
      <c r="Q1192" s="479">
        <v>207058.19769999999</v>
      </c>
      <c r="R1192" s="479">
        <v>362351.84590000001</v>
      </c>
      <c r="S1192" s="479">
        <v>229894.3757</v>
      </c>
      <c r="T1192" s="479">
        <v>402315.15740000003</v>
      </c>
    </row>
    <row r="1193" spans="1:20">
      <c r="A1193" s="478">
        <v>6</v>
      </c>
      <c r="B1193" s="478" t="s">
        <v>1009</v>
      </c>
      <c r="C1193" s="478"/>
      <c r="D1193" s="478" t="s">
        <v>598</v>
      </c>
      <c r="E1193" s="478" t="s">
        <v>789</v>
      </c>
      <c r="F1193" s="478" t="s">
        <v>521</v>
      </c>
      <c r="G1193" s="479">
        <v>73214.828699999998</v>
      </c>
      <c r="H1193" s="479">
        <v>117143.7277</v>
      </c>
      <c r="I1193" s="479">
        <v>102500.7602</v>
      </c>
      <c r="J1193" s="479">
        <v>164001.2188</v>
      </c>
      <c r="K1193" s="479">
        <v>131786.69159999999</v>
      </c>
      <c r="L1193" s="479">
        <v>210858.70989999999</v>
      </c>
      <c r="M1193" s="479">
        <v>175715.5889</v>
      </c>
      <c r="N1193" s="479">
        <v>281144.94640000002</v>
      </c>
      <c r="O1193" s="479">
        <v>219644.48610000001</v>
      </c>
      <c r="P1193" s="479">
        <v>351431.18300000002</v>
      </c>
      <c r="Q1193" s="479">
        <v>248930.41759999999</v>
      </c>
      <c r="R1193" s="479">
        <v>398288.674</v>
      </c>
      <c r="S1193" s="479">
        <v>278216.34909999999</v>
      </c>
      <c r="T1193" s="479">
        <v>445146.16519999999</v>
      </c>
    </row>
    <row r="1194" spans="1:20">
      <c r="A1194" s="478">
        <v>6</v>
      </c>
      <c r="B1194" s="478" t="s">
        <v>1009</v>
      </c>
      <c r="C1194" s="478"/>
      <c r="D1194" s="478" t="s">
        <v>598</v>
      </c>
      <c r="E1194" s="478" t="s">
        <v>829</v>
      </c>
      <c r="F1194" s="478" t="s">
        <v>617</v>
      </c>
      <c r="G1194" s="479">
        <v>84406.398499999996</v>
      </c>
      <c r="H1194" s="479">
        <v>147711.1974</v>
      </c>
      <c r="I1194" s="479">
        <v>109287.0353</v>
      </c>
      <c r="J1194" s="479">
        <v>191252.31159999999</v>
      </c>
      <c r="K1194" s="479">
        <v>130814.44070000001</v>
      </c>
      <c r="L1194" s="479">
        <v>228925.27110000001</v>
      </c>
      <c r="M1194" s="479">
        <v>156051.27849999999</v>
      </c>
      <c r="N1194" s="479">
        <v>273089.73739999998</v>
      </c>
      <c r="O1194" s="479">
        <v>183956.26439999999</v>
      </c>
      <c r="P1194" s="479">
        <v>321923.46269999997</v>
      </c>
      <c r="Q1194" s="479">
        <v>201700.83259999999</v>
      </c>
      <c r="R1194" s="479">
        <v>352976.4571</v>
      </c>
      <c r="S1194" s="479">
        <v>218398.99340000001</v>
      </c>
      <c r="T1194" s="479">
        <v>382198.23839999997</v>
      </c>
    </row>
    <row r="1195" spans="1:20">
      <c r="A1195" s="478">
        <v>6</v>
      </c>
      <c r="B1195" s="478" t="s">
        <v>1009</v>
      </c>
      <c r="C1195" s="478"/>
      <c r="D1195" s="478" t="s">
        <v>598</v>
      </c>
      <c r="E1195" s="478" t="s">
        <v>829</v>
      </c>
      <c r="F1195" s="478" t="s">
        <v>667</v>
      </c>
      <c r="G1195" s="479">
        <v>72207.569099999993</v>
      </c>
      <c r="H1195" s="479">
        <v>126363.24589999999</v>
      </c>
      <c r="I1195" s="479">
        <v>94413.626799999998</v>
      </c>
      <c r="J1195" s="479">
        <v>165223.8469</v>
      </c>
      <c r="K1195" s="479">
        <v>114526.4261</v>
      </c>
      <c r="L1195" s="479">
        <v>200421.2458</v>
      </c>
      <c r="M1195" s="479">
        <v>140006.44760000001</v>
      </c>
      <c r="N1195" s="479">
        <v>245011.28339999999</v>
      </c>
      <c r="O1195" s="479">
        <v>166031.38639999999</v>
      </c>
      <c r="P1195" s="479">
        <v>290554.92619999999</v>
      </c>
      <c r="Q1195" s="479">
        <v>182898.81959999999</v>
      </c>
      <c r="R1195" s="479">
        <v>320072.93430000002</v>
      </c>
      <c r="S1195" s="479">
        <v>198577.76790000001</v>
      </c>
      <c r="T1195" s="479">
        <v>347511.09379999997</v>
      </c>
    </row>
    <row r="1196" spans="1:20">
      <c r="A1196" s="478">
        <v>6</v>
      </c>
      <c r="B1196" s="478" t="s">
        <v>1009</v>
      </c>
      <c r="C1196" s="478"/>
      <c r="D1196" s="478" t="s">
        <v>598</v>
      </c>
      <c r="E1196" s="478" t="s">
        <v>829</v>
      </c>
      <c r="F1196" s="478" t="s">
        <v>714</v>
      </c>
      <c r="G1196" s="479">
        <v>64304.917099999999</v>
      </c>
      <c r="H1196" s="479">
        <v>112533.60490000001</v>
      </c>
      <c r="I1196" s="479">
        <v>87513.546100000007</v>
      </c>
      <c r="J1196" s="479">
        <v>153148.70569999999</v>
      </c>
      <c r="K1196" s="479">
        <v>110638.03019999999</v>
      </c>
      <c r="L1196" s="479">
        <v>193616.5528</v>
      </c>
      <c r="M1196" s="479">
        <v>145614.19760000001</v>
      </c>
      <c r="N1196" s="479">
        <v>254824.84580000001</v>
      </c>
      <c r="O1196" s="479">
        <v>180233.51949999999</v>
      </c>
      <c r="P1196" s="479">
        <v>315408.65919999999</v>
      </c>
      <c r="Q1196" s="479">
        <v>202916.57250000001</v>
      </c>
      <c r="R1196" s="479">
        <v>355104.00170000002</v>
      </c>
      <c r="S1196" s="479">
        <v>225282.42939999999</v>
      </c>
      <c r="T1196" s="479">
        <v>394244.25140000001</v>
      </c>
    </row>
    <row r="1197" spans="1:20">
      <c r="A1197" s="478">
        <v>6</v>
      </c>
      <c r="B1197" s="478" t="s">
        <v>1009</v>
      </c>
      <c r="C1197" s="478"/>
      <c r="D1197" s="478" t="s">
        <v>598</v>
      </c>
      <c r="E1197" s="478" t="s">
        <v>829</v>
      </c>
      <c r="F1197" s="478" t="s">
        <v>521</v>
      </c>
      <c r="G1197" s="479">
        <v>71931.387100000007</v>
      </c>
      <c r="H1197" s="479">
        <v>115090.22100000001</v>
      </c>
      <c r="I1197" s="479">
        <v>100703.94190000001</v>
      </c>
      <c r="J1197" s="479">
        <v>161126.30929999999</v>
      </c>
      <c r="K1197" s="479">
        <v>129476.4967</v>
      </c>
      <c r="L1197" s="479">
        <v>207162.3977</v>
      </c>
      <c r="M1197" s="479">
        <v>172635.32879999999</v>
      </c>
      <c r="N1197" s="479">
        <v>276216.53029999998</v>
      </c>
      <c r="O1197" s="479">
        <v>215794.16099999999</v>
      </c>
      <c r="P1197" s="479">
        <v>345270.66279999999</v>
      </c>
      <c r="Q1197" s="479">
        <v>244566.71580000001</v>
      </c>
      <c r="R1197" s="479">
        <v>391306.7512</v>
      </c>
      <c r="S1197" s="479">
        <v>273339.27069999999</v>
      </c>
      <c r="T1197" s="479">
        <v>437342.8395</v>
      </c>
    </row>
    <row r="1198" spans="1:20">
      <c r="A1198" s="478">
        <v>6</v>
      </c>
      <c r="B1198" s="478" t="s">
        <v>1009</v>
      </c>
      <c r="C1198" s="478"/>
      <c r="D1198" s="478" t="s">
        <v>606</v>
      </c>
      <c r="E1198" s="478" t="s">
        <v>659</v>
      </c>
      <c r="F1198" s="478" t="s">
        <v>617</v>
      </c>
      <c r="G1198" s="479">
        <v>83432.585900000005</v>
      </c>
      <c r="H1198" s="479">
        <v>146007.02540000001</v>
      </c>
      <c r="I1198" s="479">
        <v>107997.50199999999</v>
      </c>
      <c r="J1198" s="479">
        <v>188995.6286</v>
      </c>
      <c r="K1198" s="479">
        <v>129251.36079999999</v>
      </c>
      <c r="L1198" s="479">
        <v>226189.88140000001</v>
      </c>
      <c r="M1198" s="479">
        <v>154157.01430000001</v>
      </c>
      <c r="N1198" s="479">
        <v>269774.77500000002</v>
      </c>
      <c r="O1198" s="479">
        <v>181695.35399999999</v>
      </c>
      <c r="P1198" s="479">
        <v>317966.86959999998</v>
      </c>
      <c r="Q1198" s="479">
        <v>199206.9656</v>
      </c>
      <c r="R1198" s="479">
        <v>348612.18979999999</v>
      </c>
      <c r="S1198" s="479">
        <v>215674.74359999999</v>
      </c>
      <c r="T1198" s="479">
        <v>377430.8014</v>
      </c>
    </row>
    <row r="1199" spans="1:20">
      <c r="A1199" s="478">
        <v>6</v>
      </c>
      <c r="B1199" s="478" t="s">
        <v>1009</v>
      </c>
      <c r="C1199" s="478"/>
      <c r="D1199" s="478" t="s">
        <v>606</v>
      </c>
      <c r="E1199" s="478" t="s">
        <v>659</v>
      </c>
      <c r="F1199" s="478" t="s">
        <v>667</v>
      </c>
      <c r="G1199" s="479">
        <v>71507.887199999997</v>
      </c>
      <c r="H1199" s="479">
        <v>125138.8027</v>
      </c>
      <c r="I1199" s="479">
        <v>93458.3272</v>
      </c>
      <c r="J1199" s="479">
        <v>163552.07260000001</v>
      </c>
      <c r="K1199" s="479">
        <v>113329.3688</v>
      </c>
      <c r="L1199" s="479">
        <v>198326.39540000001</v>
      </c>
      <c r="M1199" s="479">
        <v>138472.74110000001</v>
      </c>
      <c r="N1199" s="479">
        <v>242327.29689999999</v>
      </c>
      <c r="O1199" s="479">
        <v>164173.2819</v>
      </c>
      <c r="P1199" s="479">
        <v>287303.24329999997</v>
      </c>
      <c r="Q1199" s="479">
        <v>180827.4693</v>
      </c>
      <c r="R1199" s="479">
        <v>316448.07120000001</v>
      </c>
      <c r="S1199" s="479">
        <v>196298.93849999999</v>
      </c>
      <c r="T1199" s="479">
        <v>343523.14240000001</v>
      </c>
    </row>
    <row r="1200" spans="1:20">
      <c r="A1200" s="478">
        <v>6</v>
      </c>
      <c r="B1200" s="478" t="s">
        <v>1009</v>
      </c>
      <c r="C1200" s="478"/>
      <c r="D1200" s="478" t="s">
        <v>606</v>
      </c>
      <c r="E1200" s="478" t="s">
        <v>659</v>
      </c>
      <c r="F1200" s="478" t="s">
        <v>714</v>
      </c>
      <c r="G1200" s="479">
        <v>63774.327100000002</v>
      </c>
      <c r="H1200" s="479">
        <v>111605.0724</v>
      </c>
      <c r="I1200" s="479">
        <v>86827.199600000007</v>
      </c>
      <c r="J1200" s="479">
        <v>151947.5993</v>
      </c>
      <c r="K1200" s="479">
        <v>109797.81789999999</v>
      </c>
      <c r="L1200" s="479">
        <v>192146.18150000001</v>
      </c>
      <c r="M1200" s="479">
        <v>144536.6826</v>
      </c>
      <c r="N1200" s="479">
        <v>252939.19450000001</v>
      </c>
      <c r="O1200" s="479">
        <v>178926.72080000001</v>
      </c>
      <c r="P1200" s="479">
        <v>313121.76130000001</v>
      </c>
      <c r="Q1200" s="479">
        <v>201465.8278</v>
      </c>
      <c r="R1200" s="479">
        <v>352565.1986</v>
      </c>
      <c r="S1200" s="479">
        <v>223694.86689999999</v>
      </c>
      <c r="T1200" s="479">
        <v>391466.0171</v>
      </c>
    </row>
    <row r="1201" spans="1:20">
      <c r="A1201" s="478">
        <v>6</v>
      </c>
      <c r="B1201" s="478" t="s">
        <v>1009</v>
      </c>
      <c r="C1201" s="478"/>
      <c r="D1201" s="478" t="s">
        <v>606</v>
      </c>
      <c r="E1201" s="478" t="s">
        <v>659</v>
      </c>
      <c r="F1201" s="478" t="s">
        <v>521</v>
      </c>
      <c r="G1201" s="479">
        <v>71108.626999999993</v>
      </c>
      <c r="H1201" s="479">
        <v>113773.8049</v>
      </c>
      <c r="I1201" s="479">
        <v>99552.077799999999</v>
      </c>
      <c r="J1201" s="479">
        <v>159283.32689999999</v>
      </c>
      <c r="K1201" s="479">
        <v>127995.52860000001</v>
      </c>
      <c r="L1201" s="479">
        <v>204792.84890000001</v>
      </c>
      <c r="M1201" s="479">
        <v>170660.70480000001</v>
      </c>
      <c r="N1201" s="479">
        <v>273057.13179999997</v>
      </c>
      <c r="O1201" s="479">
        <v>213325.88099999999</v>
      </c>
      <c r="P1201" s="479">
        <v>341321.41470000002</v>
      </c>
      <c r="Q1201" s="479">
        <v>241769.33180000001</v>
      </c>
      <c r="R1201" s="479">
        <v>386830.93660000002</v>
      </c>
      <c r="S1201" s="479">
        <v>270212.78259999998</v>
      </c>
      <c r="T1201" s="479">
        <v>432340.45860000001</v>
      </c>
    </row>
    <row r="1202" spans="1:20">
      <c r="A1202" s="478">
        <v>6</v>
      </c>
      <c r="B1202" s="478" t="s">
        <v>1009</v>
      </c>
      <c r="C1202" s="478"/>
      <c r="D1202" s="478" t="s">
        <v>606</v>
      </c>
      <c r="E1202" s="478" t="s">
        <v>706</v>
      </c>
      <c r="F1202" s="478" t="s">
        <v>617</v>
      </c>
      <c r="G1202" s="479">
        <v>84386.247300000003</v>
      </c>
      <c r="H1202" s="479">
        <v>147675.93280000001</v>
      </c>
      <c r="I1202" s="479">
        <v>109291.02770000001</v>
      </c>
      <c r="J1202" s="479">
        <v>191259.2985</v>
      </c>
      <c r="K1202" s="479">
        <v>130839.71799999999</v>
      </c>
      <c r="L1202" s="479">
        <v>228969.50659999999</v>
      </c>
      <c r="M1202" s="479">
        <v>156112.5295</v>
      </c>
      <c r="N1202" s="479">
        <v>273196.9265</v>
      </c>
      <c r="O1202" s="479">
        <v>184057.76190000001</v>
      </c>
      <c r="P1202" s="479">
        <v>322101.08319999999</v>
      </c>
      <c r="Q1202" s="479">
        <v>201827.72219999999</v>
      </c>
      <c r="R1202" s="479">
        <v>353198.51390000002</v>
      </c>
      <c r="S1202" s="479">
        <v>218561.4927</v>
      </c>
      <c r="T1202" s="479">
        <v>382482.61210000003</v>
      </c>
    </row>
    <row r="1203" spans="1:20">
      <c r="A1203" s="478">
        <v>6</v>
      </c>
      <c r="B1203" s="478" t="s">
        <v>1009</v>
      </c>
      <c r="C1203" s="478"/>
      <c r="D1203" s="478" t="s">
        <v>606</v>
      </c>
      <c r="E1203" s="478" t="s">
        <v>706</v>
      </c>
      <c r="F1203" s="478" t="s">
        <v>667</v>
      </c>
      <c r="G1203" s="479">
        <v>72050.352499999994</v>
      </c>
      <c r="H1203" s="479">
        <v>126088.11689999999</v>
      </c>
      <c r="I1203" s="479">
        <v>94250.502399999998</v>
      </c>
      <c r="J1203" s="479">
        <v>164938.3792</v>
      </c>
      <c r="K1203" s="479">
        <v>114368.6923</v>
      </c>
      <c r="L1203" s="479">
        <v>200145.21160000001</v>
      </c>
      <c r="M1203" s="479">
        <v>139887.4198</v>
      </c>
      <c r="N1203" s="479">
        <v>244802.98449999999</v>
      </c>
      <c r="O1203" s="479">
        <v>165931.4809</v>
      </c>
      <c r="P1203" s="479">
        <v>290380.09149999998</v>
      </c>
      <c r="Q1203" s="479">
        <v>182814.45079999999</v>
      </c>
      <c r="R1203" s="479">
        <v>319925.28899999999</v>
      </c>
      <c r="S1203" s="479">
        <v>198517.5569</v>
      </c>
      <c r="T1203" s="479">
        <v>347405.72470000002</v>
      </c>
    </row>
    <row r="1204" spans="1:20">
      <c r="A1204" s="478">
        <v>6</v>
      </c>
      <c r="B1204" s="478" t="s">
        <v>1009</v>
      </c>
      <c r="C1204" s="478"/>
      <c r="D1204" s="478" t="s">
        <v>606</v>
      </c>
      <c r="E1204" s="478" t="s">
        <v>706</v>
      </c>
      <c r="F1204" s="478" t="s">
        <v>714</v>
      </c>
      <c r="G1204" s="479">
        <v>64067.821900000003</v>
      </c>
      <c r="H1204" s="479">
        <v>112118.68829999999</v>
      </c>
      <c r="I1204" s="479">
        <v>87153.373300000007</v>
      </c>
      <c r="J1204" s="479">
        <v>152518.4031</v>
      </c>
      <c r="K1204" s="479">
        <v>110153.83409999999</v>
      </c>
      <c r="L1204" s="479">
        <v>192769.2096</v>
      </c>
      <c r="M1204" s="479">
        <v>144947.2188</v>
      </c>
      <c r="N1204" s="479">
        <v>253657.63279999999</v>
      </c>
      <c r="O1204" s="479">
        <v>179379.74849999999</v>
      </c>
      <c r="P1204" s="479">
        <v>313914.55989999999</v>
      </c>
      <c r="Q1204" s="479">
        <v>201933.81830000001</v>
      </c>
      <c r="R1204" s="479">
        <v>353384.18199999997</v>
      </c>
      <c r="S1204" s="479">
        <v>224167.1281</v>
      </c>
      <c r="T1204" s="479">
        <v>392292.4742</v>
      </c>
    </row>
    <row r="1205" spans="1:20">
      <c r="A1205" s="478">
        <v>6</v>
      </c>
      <c r="B1205" s="478" t="s">
        <v>1009</v>
      </c>
      <c r="C1205" s="478"/>
      <c r="D1205" s="478" t="s">
        <v>606</v>
      </c>
      <c r="E1205" s="478" t="s">
        <v>706</v>
      </c>
      <c r="F1205" s="478" t="s">
        <v>521</v>
      </c>
      <c r="G1205" s="479">
        <v>71906.736199999999</v>
      </c>
      <c r="H1205" s="479">
        <v>115050.77959999999</v>
      </c>
      <c r="I1205" s="479">
        <v>100669.43060000001</v>
      </c>
      <c r="J1205" s="479">
        <v>161071.09150000001</v>
      </c>
      <c r="K1205" s="479">
        <v>129432.1251</v>
      </c>
      <c r="L1205" s="479">
        <v>207091.40330000001</v>
      </c>
      <c r="M1205" s="479">
        <v>172576.16690000001</v>
      </c>
      <c r="N1205" s="479">
        <v>276121.87109999999</v>
      </c>
      <c r="O1205" s="479">
        <v>215720.20850000001</v>
      </c>
      <c r="P1205" s="479">
        <v>345152.33870000002</v>
      </c>
      <c r="Q1205" s="479">
        <v>244482.90289999999</v>
      </c>
      <c r="R1205" s="479">
        <v>391172.65059999999</v>
      </c>
      <c r="S1205" s="479">
        <v>273245.59749999997</v>
      </c>
      <c r="T1205" s="479">
        <v>437192.96240000002</v>
      </c>
    </row>
    <row r="1206" spans="1:20">
      <c r="A1206" s="478">
        <v>6</v>
      </c>
      <c r="B1206" s="478" t="s">
        <v>1009</v>
      </c>
      <c r="C1206" s="478"/>
      <c r="D1206" s="478" t="s">
        <v>606</v>
      </c>
      <c r="E1206" s="478" t="s">
        <v>753</v>
      </c>
      <c r="F1206" s="478" t="s">
        <v>617</v>
      </c>
      <c r="G1206" s="479">
        <v>81444.658299999996</v>
      </c>
      <c r="H1206" s="479">
        <v>142528.15210000001</v>
      </c>
      <c r="I1206" s="479">
        <v>105426.42049999999</v>
      </c>
      <c r="J1206" s="479">
        <v>184496.236</v>
      </c>
      <c r="K1206" s="479">
        <v>126175.75599999999</v>
      </c>
      <c r="L1206" s="479">
        <v>220807.573</v>
      </c>
      <c r="M1206" s="479">
        <v>150490.9878</v>
      </c>
      <c r="N1206" s="479">
        <v>263359.22859999997</v>
      </c>
      <c r="O1206" s="479">
        <v>177376.5281</v>
      </c>
      <c r="P1206" s="479">
        <v>310408.92420000001</v>
      </c>
      <c r="Q1206" s="479">
        <v>194473.01070000001</v>
      </c>
      <c r="R1206" s="479">
        <v>340327.76870000002</v>
      </c>
      <c r="S1206" s="479">
        <v>210551.2427</v>
      </c>
      <c r="T1206" s="479">
        <v>368464.67479999998</v>
      </c>
    </row>
    <row r="1207" spans="1:20">
      <c r="A1207" s="478">
        <v>6</v>
      </c>
      <c r="B1207" s="478" t="s">
        <v>1009</v>
      </c>
      <c r="C1207" s="478"/>
      <c r="D1207" s="478" t="s">
        <v>606</v>
      </c>
      <c r="E1207" s="478" t="s">
        <v>753</v>
      </c>
      <c r="F1207" s="478" t="s">
        <v>667</v>
      </c>
      <c r="G1207" s="479">
        <v>69794.090299999996</v>
      </c>
      <c r="H1207" s="479">
        <v>122139.65820000001</v>
      </c>
      <c r="I1207" s="479">
        <v>91221.479300000006</v>
      </c>
      <c r="J1207" s="479">
        <v>159637.58869999999</v>
      </c>
      <c r="K1207" s="479">
        <v>110619.78630000001</v>
      </c>
      <c r="L1207" s="479">
        <v>193584.6262</v>
      </c>
      <c r="M1207" s="479">
        <v>135167.27220000001</v>
      </c>
      <c r="N1207" s="479">
        <v>236542.72640000001</v>
      </c>
      <c r="O1207" s="479">
        <v>160257.26190000001</v>
      </c>
      <c r="P1207" s="479">
        <v>280450.2083</v>
      </c>
      <c r="Q1207" s="479">
        <v>176516.03109999999</v>
      </c>
      <c r="R1207" s="479">
        <v>308903.05450000003</v>
      </c>
      <c r="S1207" s="479">
        <v>191620.85800000001</v>
      </c>
      <c r="T1207" s="479">
        <v>335336.50150000001</v>
      </c>
    </row>
    <row r="1208" spans="1:20">
      <c r="A1208" s="478">
        <v>6</v>
      </c>
      <c r="B1208" s="478" t="s">
        <v>1009</v>
      </c>
      <c r="C1208" s="478"/>
      <c r="D1208" s="478" t="s">
        <v>606</v>
      </c>
      <c r="E1208" s="478" t="s">
        <v>753</v>
      </c>
      <c r="F1208" s="478" t="s">
        <v>714</v>
      </c>
      <c r="G1208" s="479">
        <v>62238.9568</v>
      </c>
      <c r="H1208" s="479">
        <v>108918.1744</v>
      </c>
      <c r="I1208" s="479">
        <v>84734.160699999993</v>
      </c>
      <c r="J1208" s="479">
        <v>148284.78109999999</v>
      </c>
      <c r="K1208" s="479">
        <v>107149.0013</v>
      </c>
      <c r="L1208" s="479">
        <v>187510.75219999999</v>
      </c>
      <c r="M1208" s="479">
        <v>141047.69500000001</v>
      </c>
      <c r="N1208" s="479">
        <v>246833.46609999999</v>
      </c>
      <c r="O1208" s="479">
        <v>174605.58119999999</v>
      </c>
      <c r="P1208" s="479">
        <v>305559.76699999999</v>
      </c>
      <c r="Q1208" s="479">
        <v>196598.8302</v>
      </c>
      <c r="R1208" s="479">
        <v>344047.95299999998</v>
      </c>
      <c r="S1208" s="479">
        <v>218289.13939999999</v>
      </c>
      <c r="T1208" s="479">
        <v>382005.9939</v>
      </c>
    </row>
    <row r="1209" spans="1:20">
      <c r="A1209" s="478">
        <v>6</v>
      </c>
      <c r="B1209" s="478" t="s">
        <v>1009</v>
      </c>
      <c r="C1209" s="478"/>
      <c r="D1209" s="478" t="s">
        <v>606</v>
      </c>
      <c r="E1209" s="478" t="s">
        <v>753</v>
      </c>
      <c r="F1209" s="478" t="s">
        <v>521</v>
      </c>
      <c r="G1209" s="479">
        <v>69413.805300000007</v>
      </c>
      <c r="H1209" s="479">
        <v>111062.09020000001</v>
      </c>
      <c r="I1209" s="479">
        <v>97179.327399999995</v>
      </c>
      <c r="J1209" s="479">
        <v>155486.92619999999</v>
      </c>
      <c r="K1209" s="479">
        <v>124944.8495</v>
      </c>
      <c r="L1209" s="479">
        <v>199911.7623</v>
      </c>
      <c r="M1209" s="479">
        <v>166593.13269999999</v>
      </c>
      <c r="N1209" s="479">
        <v>266549.01630000002</v>
      </c>
      <c r="O1209" s="479">
        <v>208241.41589999999</v>
      </c>
      <c r="P1209" s="479">
        <v>333186.27039999998</v>
      </c>
      <c r="Q1209" s="479">
        <v>236006.93799999999</v>
      </c>
      <c r="R1209" s="479">
        <v>377611.10649999999</v>
      </c>
      <c r="S1209" s="479">
        <v>263772.46010000003</v>
      </c>
      <c r="T1209" s="479">
        <v>422035.9425</v>
      </c>
    </row>
    <row r="1210" spans="1:20">
      <c r="A1210" s="478">
        <v>6</v>
      </c>
      <c r="B1210" s="478" t="s">
        <v>1009</v>
      </c>
      <c r="C1210" s="478"/>
      <c r="D1210" s="478" t="s">
        <v>606</v>
      </c>
      <c r="E1210" s="478" t="s">
        <v>794</v>
      </c>
      <c r="F1210" s="478" t="s">
        <v>617</v>
      </c>
      <c r="G1210" s="479">
        <v>86434.631599999993</v>
      </c>
      <c r="H1210" s="479">
        <v>151260.6053</v>
      </c>
      <c r="I1210" s="479">
        <v>111850.13559999999</v>
      </c>
      <c r="J1210" s="479">
        <v>195737.73730000001</v>
      </c>
      <c r="K1210" s="479">
        <v>133839.49530000001</v>
      </c>
      <c r="L1210" s="479">
        <v>234219.11670000001</v>
      </c>
      <c r="M1210" s="479">
        <v>159594.80840000001</v>
      </c>
      <c r="N1210" s="479">
        <v>279290.91470000002</v>
      </c>
      <c r="O1210" s="479">
        <v>188072.10159999999</v>
      </c>
      <c r="P1210" s="479">
        <v>329126.1777</v>
      </c>
      <c r="Q1210" s="479">
        <v>206181.01500000001</v>
      </c>
      <c r="R1210" s="479">
        <v>360816.77630000003</v>
      </c>
      <c r="S1210" s="479">
        <v>223197.50289999999</v>
      </c>
      <c r="T1210" s="479">
        <v>390595.63010000001</v>
      </c>
    </row>
    <row r="1211" spans="1:20">
      <c r="A1211" s="478">
        <v>6</v>
      </c>
      <c r="B1211" s="478" t="s">
        <v>1009</v>
      </c>
      <c r="C1211" s="478"/>
      <c r="D1211" s="478" t="s">
        <v>606</v>
      </c>
      <c r="E1211" s="478" t="s">
        <v>794</v>
      </c>
      <c r="F1211" s="478" t="s">
        <v>667</v>
      </c>
      <c r="G1211" s="479">
        <v>74235.802200000006</v>
      </c>
      <c r="H1211" s="479">
        <v>129912.6539</v>
      </c>
      <c r="I1211" s="479">
        <v>96976.727199999994</v>
      </c>
      <c r="J1211" s="479">
        <v>169709.27239999999</v>
      </c>
      <c r="K1211" s="479">
        <v>117551.4808</v>
      </c>
      <c r="L1211" s="479">
        <v>205715.0914</v>
      </c>
      <c r="M1211" s="479">
        <v>143549.97750000001</v>
      </c>
      <c r="N1211" s="479">
        <v>251212.46059999999</v>
      </c>
      <c r="O1211" s="479">
        <v>170147.2236</v>
      </c>
      <c r="P1211" s="479">
        <v>297757.64120000001</v>
      </c>
      <c r="Q1211" s="479">
        <v>187379.00200000001</v>
      </c>
      <c r="R1211" s="479">
        <v>327913.25349999999</v>
      </c>
      <c r="S1211" s="479">
        <v>203376.27739999999</v>
      </c>
      <c r="T1211" s="479">
        <v>355908.48550000001</v>
      </c>
    </row>
    <row r="1212" spans="1:20">
      <c r="A1212" s="478">
        <v>6</v>
      </c>
      <c r="B1212" s="478" t="s">
        <v>1009</v>
      </c>
      <c r="C1212" s="478"/>
      <c r="D1212" s="478" t="s">
        <v>606</v>
      </c>
      <c r="E1212" s="478" t="s">
        <v>794</v>
      </c>
      <c r="F1212" s="478" t="s">
        <v>714</v>
      </c>
      <c r="G1212" s="479">
        <v>66314.480599999995</v>
      </c>
      <c r="H1212" s="479">
        <v>116050.34110000001</v>
      </c>
      <c r="I1212" s="479">
        <v>90326.935100000002</v>
      </c>
      <c r="J1212" s="479">
        <v>158072.13639999999</v>
      </c>
      <c r="K1212" s="479">
        <v>114255.24460000001</v>
      </c>
      <c r="L1212" s="479">
        <v>199946.67800000001</v>
      </c>
      <c r="M1212" s="479">
        <v>150437.1501</v>
      </c>
      <c r="N1212" s="479">
        <v>263265.01260000002</v>
      </c>
      <c r="O1212" s="479">
        <v>186262.2101</v>
      </c>
      <c r="P1212" s="479">
        <v>325958.8677</v>
      </c>
      <c r="Q1212" s="479">
        <v>209749.08850000001</v>
      </c>
      <c r="R1212" s="479">
        <v>367060.90480000002</v>
      </c>
      <c r="S1212" s="479">
        <v>232918.7709</v>
      </c>
      <c r="T1212" s="479">
        <v>407607.84899999999</v>
      </c>
    </row>
    <row r="1213" spans="1:20">
      <c r="A1213" s="478">
        <v>6</v>
      </c>
      <c r="B1213" s="478" t="s">
        <v>1009</v>
      </c>
      <c r="C1213" s="478"/>
      <c r="D1213" s="478" t="s">
        <v>606</v>
      </c>
      <c r="E1213" s="478" t="s">
        <v>794</v>
      </c>
      <c r="F1213" s="478" t="s">
        <v>521</v>
      </c>
      <c r="G1213" s="479">
        <v>73675.513000000006</v>
      </c>
      <c r="H1213" s="479">
        <v>117880.82249999999</v>
      </c>
      <c r="I1213" s="479">
        <v>103145.7182</v>
      </c>
      <c r="J1213" s="479">
        <v>165033.15160000001</v>
      </c>
      <c r="K1213" s="479">
        <v>132615.9234</v>
      </c>
      <c r="L1213" s="479">
        <v>212185.48060000001</v>
      </c>
      <c r="M1213" s="479">
        <v>176821.23120000001</v>
      </c>
      <c r="N1213" s="479">
        <v>282913.9742</v>
      </c>
      <c r="O1213" s="479">
        <v>221026.53899999999</v>
      </c>
      <c r="P1213" s="479">
        <v>353642.46759999997</v>
      </c>
      <c r="Q1213" s="479">
        <v>250496.74419999999</v>
      </c>
      <c r="R1213" s="479">
        <v>400794.7966</v>
      </c>
      <c r="S1213" s="479">
        <v>279966.94939999998</v>
      </c>
      <c r="T1213" s="479">
        <v>447947.12569999998</v>
      </c>
    </row>
    <row r="1214" spans="1:20">
      <c r="A1214" s="478">
        <v>6</v>
      </c>
      <c r="B1214" s="478" t="s">
        <v>1009</v>
      </c>
      <c r="C1214" s="478"/>
      <c r="D1214" s="478" t="s">
        <v>606</v>
      </c>
      <c r="E1214" s="478" t="s">
        <v>835</v>
      </c>
      <c r="F1214" s="478" t="s">
        <v>617</v>
      </c>
      <c r="G1214" s="479">
        <v>84426.549799999993</v>
      </c>
      <c r="H1214" s="479">
        <v>147746.4621</v>
      </c>
      <c r="I1214" s="479">
        <v>109283.04270000001</v>
      </c>
      <c r="J1214" s="479">
        <v>191245.3248</v>
      </c>
      <c r="K1214" s="479">
        <v>130789.1633</v>
      </c>
      <c r="L1214" s="479">
        <v>228881.03580000001</v>
      </c>
      <c r="M1214" s="479">
        <v>155990.0275</v>
      </c>
      <c r="N1214" s="479">
        <v>272982.54820000002</v>
      </c>
      <c r="O1214" s="479">
        <v>183854.76689999999</v>
      </c>
      <c r="P1214" s="479">
        <v>321745.84220000001</v>
      </c>
      <c r="Q1214" s="479">
        <v>201573.9431</v>
      </c>
      <c r="R1214" s="479">
        <v>352754.40039999998</v>
      </c>
      <c r="S1214" s="479">
        <v>218236.49410000001</v>
      </c>
      <c r="T1214" s="479">
        <v>381913.86469999998</v>
      </c>
    </row>
    <row r="1215" spans="1:20">
      <c r="A1215" s="478">
        <v>6</v>
      </c>
      <c r="B1215" s="478" t="s">
        <v>1009</v>
      </c>
      <c r="C1215" s="478"/>
      <c r="D1215" s="478" t="s">
        <v>606</v>
      </c>
      <c r="E1215" s="478" t="s">
        <v>835</v>
      </c>
      <c r="F1215" s="478" t="s">
        <v>667</v>
      </c>
      <c r="G1215" s="479">
        <v>72364.785699999993</v>
      </c>
      <c r="H1215" s="479">
        <v>126638.375</v>
      </c>
      <c r="I1215" s="479">
        <v>94576.751099999994</v>
      </c>
      <c r="J1215" s="479">
        <v>165509.3144</v>
      </c>
      <c r="K1215" s="479">
        <v>114684.16</v>
      </c>
      <c r="L1215" s="479">
        <v>200697.2801</v>
      </c>
      <c r="M1215" s="479">
        <v>140125.4755</v>
      </c>
      <c r="N1215" s="479">
        <v>245219.5821</v>
      </c>
      <c r="O1215" s="479">
        <v>166131.29190000001</v>
      </c>
      <c r="P1215" s="479">
        <v>290729.76079999999</v>
      </c>
      <c r="Q1215" s="479">
        <v>182983.18840000001</v>
      </c>
      <c r="R1215" s="479">
        <v>320220.5797</v>
      </c>
      <c r="S1215" s="479">
        <v>198637.97880000001</v>
      </c>
      <c r="T1215" s="479">
        <v>347616.46299999999</v>
      </c>
    </row>
    <row r="1216" spans="1:20">
      <c r="A1216" s="478">
        <v>6</v>
      </c>
      <c r="B1216" s="478" t="s">
        <v>1009</v>
      </c>
      <c r="C1216" s="478"/>
      <c r="D1216" s="478" t="s">
        <v>606</v>
      </c>
      <c r="E1216" s="478" t="s">
        <v>835</v>
      </c>
      <c r="F1216" s="478" t="s">
        <v>714</v>
      </c>
      <c r="G1216" s="479">
        <v>64542.012199999997</v>
      </c>
      <c r="H1216" s="479">
        <v>112948.52129999999</v>
      </c>
      <c r="I1216" s="479">
        <v>87873.719100000002</v>
      </c>
      <c r="J1216" s="479">
        <v>153779.00829999999</v>
      </c>
      <c r="K1216" s="479">
        <v>111122.22629999999</v>
      </c>
      <c r="L1216" s="479">
        <v>194463.89610000001</v>
      </c>
      <c r="M1216" s="479">
        <v>146281.1764</v>
      </c>
      <c r="N1216" s="479">
        <v>255992.05869999999</v>
      </c>
      <c r="O1216" s="479">
        <v>181087.29060000001</v>
      </c>
      <c r="P1216" s="479">
        <v>316902.75839999999</v>
      </c>
      <c r="Q1216" s="479">
        <v>203899.3265</v>
      </c>
      <c r="R1216" s="479">
        <v>356823.82150000002</v>
      </c>
      <c r="S1216" s="479">
        <v>226397.73069999999</v>
      </c>
      <c r="T1216" s="479">
        <v>396196.02860000002</v>
      </c>
    </row>
    <row r="1217" spans="1:20">
      <c r="A1217" s="478">
        <v>6</v>
      </c>
      <c r="B1217" s="478" t="s">
        <v>1009</v>
      </c>
      <c r="C1217" s="478"/>
      <c r="D1217" s="478" t="s">
        <v>606</v>
      </c>
      <c r="E1217" s="478" t="s">
        <v>835</v>
      </c>
      <c r="F1217" s="478" t="s">
        <v>521</v>
      </c>
      <c r="G1217" s="479">
        <v>71956.037800000006</v>
      </c>
      <c r="H1217" s="479">
        <v>115129.6623</v>
      </c>
      <c r="I1217" s="479">
        <v>100738.45299999999</v>
      </c>
      <c r="J1217" s="479">
        <v>161181.52720000001</v>
      </c>
      <c r="K1217" s="479">
        <v>129520.86810000001</v>
      </c>
      <c r="L1217" s="479">
        <v>207233.3921</v>
      </c>
      <c r="M1217" s="479">
        <v>172694.4909</v>
      </c>
      <c r="N1217" s="479">
        <v>276311.18949999998</v>
      </c>
      <c r="O1217" s="479">
        <v>215868.11360000001</v>
      </c>
      <c r="P1217" s="479">
        <v>345388.98680000001</v>
      </c>
      <c r="Q1217" s="479">
        <v>244650.52859999999</v>
      </c>
      <c r="R1217" s="479">
        <v>391440.8517</v>
      </c>
      <c r="S1217" s="479">
        <v>273432.94380000001</v>
      </c>
      <c r="T1217" s="479">
        <v>437492.71669999999</v>
      </c>
    </row>
    <row r="1218" spans="1:20">
      <c r="A1218" s="478">
        <v>6</v>
      </c>
      <c r="B1218" s="478" t="s">
        <v>1009</v>
      </c>
      <c r="C1218" s="478"/>
      <c r="D1218" s="478" t="s">
        <v>606</v>
      </c>
      <c r="E1218" s="478" t="s">
        <v>870</v>
      </c>
      <c r="F1218" s="478" t="s">
        <v>617</v>
      </c>
      <c r="G1218" s="479">
        <v>85907.419800000003</v>
      </c>
      <c r="H1218" s="479">
        <v>150337.98480000001</v>
      </c>
      <c r="I1218" s="479">
        <v>111213.35</v>
      </c>
      <c r="J1218" s="479">
        <v>194623.36259999999</v>
      </c>
      <c r="K1218" s="479">
        <v>133108.5056</v>
      </c>
      <c r="L1218" s="479">
        <v>232939.8849</v>
      </c>
      <c r="M1218" s="479">
        <v>158770.17290000001</v>
      </c>
      <c r="N1218" s="479">
        <v>277847.8026</v>
      </c>
      <c r="O1218" s="479">
        <v>187144.63510000001</v>
      </c>
      <c r="P1218" s="479">
        <v>327503.11139999999</v>
      </c>
      <c r="Q1218" s="479">
        <v>205187.85399999999</v>
      </c>
      <c r="R1218" s="479">
        <v>359078.74459999998</v>
      </c>
      <c r="S1218" s="479">
        <v>222160.3694</v>
      </c>
      <c r="T1218" s="479">
        <v>388780.64649999997</v>
      </c>
    </row>
    <row r="1219" spans="1:20">
      <c r="A1219" s="478">
        <v>6</v>
      </c>
      <c r="B1219" s="478" t="s">
        <v>1009</v>
      </c>
      <c r="C1219" s="478"/>
      <c r="D1219" s="478" t="s">
        <v>606</v>
      </c>
      <c r="E1219" s="478" t="s">
        <v>870</v>
      </c>
      <c r="F1219" s="478" t="s">
        <v>667</v>
      </c>
      <c r="G1219" s="479">
        <v>73571.524999999994</v>
      </c>
      <c r="H1219" s="479">
        <v>128750.1689</v>
      </c>
      <c r="I1219" s="479">
        <v>96172.824900000007</v>
      </c>
      <c r="J1219" s="479">
        <v>168302.44339999999</v>
      </c>
      <c r="K1219" s="479">
        <v>116637.47990000001</v>
      </c>
      <c r="L1219" s="479">
        <v>204115.58979999999</v>
      </c>
      <c r="M1219" s="479">
        <v>142545.0632</v>
      </c>
      <c r="N1219" s="479">
        <v>249453.86060000001</v>
      </c>
      <c r="O1219" s="479">
        <v>169018.3542</v>
      </c>
      <c r="P1219" s="479">
        <v>295782.11979999999</v>
      </c>
      <c r="Q1219" s="479">
        <v>186174.58259999999</v>
      </c>
      <c r="R1219" s="479">
        <v>325805.5196</v>
      </c>
      <c r="S1219" s="479">
        <v>202116.43369999999</v>
      </c>
      <c r="T1219" s="479">
        <v>353703.75910000002</v>
      </c>
    </row>
    <row r="1220" spans="1:20">
      <c r="A1220" s="478">
        <v>6</v>
      </c>
      <c r="B1220" s="478" t="s">
        <v>1009</v>
      </c>
      <c r="C1220" s="478"/>
      <c r="D1220" s="478" t="s">
        <v>606</v>
      </c>
      <c r="E1220" s="478" t="s">
        <v>870</v>
      </c>
      <c r="F1220" s="478" t="s">
        <v>714</v>
      </c>
      <c r="G1220" s="479">
        <v>65574.992400000003</v>
      </c>
      <c r="H1220" s="479">
        <v>114756.2366</v>
      </c>
      <c r="I1220" s="479">
        <v>89263.411900000006</v>
      </c>
      <c r="J1220" s="479">
        <v>156210.97070000001</v>
      </c>
      <c r="K1220" s="479">
        <v>112866.74069999999</v>
      </c>
      <c r="L1220" s="479">
        <v>197516.79629999999</v>
      </c>
      <c r="M1220" s="479">
        <v>148564.4278</v>
      </c>
      <c r="N1220" s="479">
        <v>259987.74849999999</v>
      </c>
      <c r="O1220" s="479">
        <v>183901.2597</v>
      </c>
      <c r="P1220" s="479">
        <v>321827.20449999999</v>
      </c>
      <c r="Q1220" s="479">
        <v>207058.19769999999</v>
      </c>
      <c r="R1220" s="479">
        <v>362351.84590000001</v>
      </c>
      <c r="S1220" s="479">
        <v>229894.3757</v>
      </c>
      <c r="T1220" s="479">
        <v>402315.15740000003</v>
      </c>
    </row>
    <row r="1221" spans="1:20">
      <c r="A1221" s="478">
        <v>6</v>
      </c>
      <c r="B1221" s="478" t="s">
        <v>1009</v>
      </c>
      <c r="C1221" s="478"/>
      <c r="D1221" s="478" t="s">
        <v>606</v>
      </c>
      <c r="E1221" s="478" t="s">
        <v>870</v>
      </c>
      <c r="F1221" s="478" t="s">
        <v>521</v>
      </c>
      <c r="G1221" s="479">
        <v>73214.828699999998</v>
      </c>
      <c r="H1221" s="479">
        <v>117143.7277</v>
      </c>
      <c r="I1221" s="479">
        <v>102500.7602</v>
      </c>
      <c r="J1221" s="479">
        <v>164001.2188</v>
      </c>
      <c r="K1221" s="479">
        <v>131786.69159999999</v>
      </c>
      <c r="L1221" s="479">
        <v>210858.70989999999</v>
      </c>
      <c r="M1221" s="479">
        <v>175715.5889</v>
      </c>
      <c r="N1221" s="479">
        <v>281144.94640000002</v>
      </c>
      <c r="O1221" s="479">
        <v>219644.48610000001</v>
      </c>
      <c r="P1221" s="479">
        <v>351431.18300000002</v>
      </c>
      <c r="Q1221" s="479">
        <v>248930.41759999999</v>
      </c>
      <c r="R1221" s="479">
        <v>398288.674</v>
      </c>
      <c r="S1221" s="479">
        <v>278216.34909999999</v>
      </c>
      <c r="T1221" s="479">
        <v>445146.16519999999</v>
      </c>
    </row>
    <row r="1222" spans="1:20">
      <c r="A1222" s="478">
        <v>6</v>
      </c>
      <c r="B1222" s="478" t="s">
        <v>1009</v>
      </c>
      <c r="C1222" s="478"/>
      <c r="D1222" s="478" t="s">
        <v>606</v>
      </c>
      <c r="E1222" s="478" t="s">
        <v>898</v>
      </c>
      <c r="F1222" s="478" t="s">
        <v>617</v>
      </c>
      <c r="G1222" s="479">
        <v>83412.434699999998</v>
      </c>
      <c r="H1222" s="479">
        <v>145971.76070000001</v>
      </c>
      <c r="I1222" s="479">
        <v>108001.4945</v>
      </c>
      <c r="J1222" s="479">
        <v>189002.61540000001</v>
      </c>
      <c r="K1222" s="479">
        <v>129276.63830000001</v>
      </c>
      <c r="L1222" s="479">
        <v>226234.11689999999</v>
      </c>
      <c r="M1222" s="479">
        <v>154218.26519999999</v>
      </c>
      <c r="N1222" s="479">
        <v>269881.96419999999</v>
      </c>
      <c r="O1222" s="479">
        <v>181796.85140000001</v>
      </c>
      <c r="P1222" s="479">
        <v>318144.4901</v>
      </c>
      <c r="Q1222" s="479">
        <v>199333.85519999999</v>
      </c>
      <c r="R1222" s="479">
        <v>348834.24660000001</v>
      </c>
      <c r="S1222" s="479">
        <v>215837.24290000001</v>
      </c>
      <c r="T1222" s="479">
        <v>377715.17509999999</v>
      </c>
    </row>
    <row r="1223" spans="1:20">
      <c r="A1223" s="478">
        <v>6</v>
      </c>
      <c r="B1223" s="478" t="s">
        <v>1009</v>
      </c>
      <c r="C1223" s="478"/>
      <c r="D1223" s="478" t="s">
        <v>606</v>
      </c>
      <c r="E1223" s="478" t="s">
        <v>898</v>
      </c>
      <c r="F1223" s="478" t="s">
        <v>667</v>
      </c>
      <c r="G1223" s="479">
        <v>71350.670700000002</v>
      </c>
      <c r="H1223" s="479">
        <v>124863.6737</v>
      </c>
      <c r="I1223" s="479">
        <v>93295.202900000004</v>
      </c>
      <c r="J1223" s="479">
        <v>163266.60500000001</v>
      </c>
      <c r="K1223" s="479">
        <v>113171.63499999999</v>
      </c>
      <c r="L1223" s="479">
        <v>198050.36120000001</v>
      </c>
      <c r="M1223" s="479">
        <v>138353.7132</v>
      </c>
      <c r="N1223" s="479">
        <v>242118.99799999999</v>
      </c>
      <c r="O1223" s="479">
        <v>164073.37640000001</v>
      </c>
      <c r="P1223" s="479">
        <v>287128.40860000002</v>
      </c>
      <c r="Q1223" s="479">
        <v>180743.10060000001</v>
      </c>
      <c r="R1223" s="479">
        <v>316300.42589999997</v>
      </c>
      <c r="S1223" s="479">
        <v>196238.72760000001</v>
      </c>
      <c r="T1223" s="479">
        <v>343417.7733</v>
      </c>
    </row>
    <row r="1224" spans="1:20">
      <c r="A1224" s="478">
        <v>6</v>
      </c>
      <c r="B1224" s="478" t="s">
        <v>1009</v>
      </c>
      <c r="C1224" s="478"/>
      <c r="D1224" s="478" t="s">
        <v>606</v>
      </c>
      <c r="E1224" s="478" t="s">
        <v>898</v>
      </c>
      <c r="F1224" s="478" t="s">
        <v>714</v>
      </c>
      <c r="G1224" s="479">
        <v>63537.232000000004</v>
      </c>
      <c r="H1224" s="479">
        <v>111190.15579999999</v>
      </c>
      <c r="I1224" s="479">
        <v>86467.026700000002</v>
      </c>
      <c r="J1224" s="479">
        <v>151317.29670000001</v>
      </c>
      <c r="K1224" s="479">
        <v>109313.62179999999</v>
      </c>
      <c r="L1224" s="479">
        <v>191298.8382</v>
      </c>
      <c r="M1224" s="479">
        <v>143869.70370000001</v>
      </c>
      <c r="N1224" s="479">
        <v>251771.9816</v>
      </c>
      <c r="O1224" s="479">
        <v>178072.9497</v>
      </c>
      <c r="P1224" s="479">
        <v>311627.66200000001</v>
      </c>
      <c r="Q1224" s="479">
        <v>200483.07370000001</v>
      </c>
      <c r="R1224" s="479">
        <v>350845.37890000001</v>
      </c>
      <c r="S1224" s="479">
        <v>222579.5656</v>
      </c>
      <c r="T1224" s="479">
        <v>389514.23979999998</v>
      </c>
    </row>
    <row r="1225" spans="1:20">
      <c r="A1225" s="478">
        <v>6</v>
      </c>
      <c r="B1225" s="478" t="s">
        <v>1009</v>
      </c>
      <c r="C1225" s="478"/>
      <c r="D1225" s="478" t="s">
        <v>606</v>
      </c>
      <c r="E1225" s="478" t="s">
        <v>898</v>
      </c>
      <c r="F1225" s="478" t="s">
        <v>521</v>
      </c>
      <c r="G1225" s="479">
        <v>71083.976200000005</v>
      </c>
      <c r="H1225" s="479">
        <v>113734.3636</v>
      </c>
      <c r="I1225" s="479">
        <v>99517.566600000006</v>
      </c>
      <c r="J1225" s="479">
        <v>159228.109</v>
      </c>
      <c r="K1225" s="479">
        <v>127951.1571</v>
      </c>
      <c r="L1225" s="479">
        <v>204721.85449999999</v>
      </c>
      <c r="M1225" s="479">
        <v>170601.5428</v>
      </c>
      <c r="N1225" s="479">
        <v>272962.47259999998</v>
      </c>
      <c r="O1225" s="479">
        <v>213251.92850000001</v>
      </c>
      <c r="P1225" s="479">
        <v>341203.0907</v>
      </c>
      <c r="Q1225" s="479">
        <v>241685.5189</v>
      </c>
      <c r="R1225" s="479">
        <v>386696.83600000001</v>
      </c>
      <c r="S1225" s="479">
        <v>270119.10940000002</v>
      </c>
      <c r="T1225" s="479">
        <v>432190.58149999997</v>
      </c>
    </row>
    <row r="1226" spans="1:20">
      <c r="A1226" s="478">
        <v>6</v>
      </c>
      <c r="B1226" s="478" t="s">
        <v>1009</v>
      </c>
      <c r="C1226" s="478"/>
      <c r="D1226" s="478" t="s">
        <v>606</v>
      </c>
      <c r="E1226" s="478" t="s">
        <v>920</v>
      </c>
      <c r="F1226" s="478" t="s">
        <v>617</v>
      </c>
      <c r="G1226" s="479">
        <v>84406.398499999996</v>
      </c>
      <c r="H1226" s="479">
        <v>147711.1974</v>
      </c>
      <c r="I1226" s="479">
        <v>109287.0353</v>
      </c>
      <c r="J1226" s="479">
        <v>191252.31159999999</v>
      </c>
      <c r="K1226" s="479">
        <v>130814.44070000001</v>
      </c>
      <c r="L1226" s="479">
        <v>228925.27110000001</v>
      </c>
      <c r="M1226" s="479">
        <v>156051.27849999999</v>
      </c>
      <c r="N1226" s="479">
        <v>273089.73739999998</v>
      </c>
      <c r="O1226" s="479">
        <v>183956.26439999999</v>
      </c>
      <c r="P1226" s="479">
        <v>321923.46269999997</v>
      </c>
      <c r="Q1226" s="479">
        <v>201700.83259999999</v>
      </c>
      <c r="R1226" s="479">
        <v>352976.4571</v>
      </c>
      <c r="S1226" s="479">
        <v>218398.99340000001</v>
      </c>
      <c r="T1226" s="479">
        <v>382198.23839999997</v>
      </c>
    </row>
    <row r="1227" spans="1:20">
      <c r="A1227" s="478">
        <v>6</v>
      </c>
      <c r="B1227" s="478" t="s">
        <v>1009</v>
      </c>
      <c r="C1227" s="478"/>
      <c r="D1227" s="478" t="s">
        <v>606</v>
      </c>
      <c r="E1227" s="478" t="s">
        <v>920</v>
      </c>
      <c r="F1227" s="478" t="s">
        <v>667</v>
      </c>
      <c r="G1227" s="479">
        <v>72207.569099999993</v>
      </c>
      <c r="H1227" s="479">
        <v>126363.24589999999</v>
      </c>
      <c r="I1227" s="479">
        <v>94413.626799999998</v>
      </c>
      <c r="J1227" s="479">
        <v>165223.8469</v>
      </c>
      <c r="K1227" s="479">
        <v>114526.4261</v>
      </c>
      <c r="L1227" s="479">
        <v>200421.2458</v>
      </c>
      <c r="M1227" s="479">
        <v>140006.44760000001</v>
      </c>
      <c r="N1227" s="479">
        <v>245011.28339999999</v>
      </c>
      <c r="O1227" s="479">
        <v>166031.38639999999</v>
      </c>
      <c r="P1227" s="479">
        <v>290554.92619999999</v>
      </c>
      <c r="Q1227" s="479">
        <v>182898.81959999999</v>
      </c>
      <c r="R1227" s="479">
        <v>320072.93430000002</v>
      </c>
      <c r="S1227" s="479">
        <v>198577.76790000001</v>
      </c>
      <c r="T1227" s="479">
        <v>347511.09379999997</v>
      </c>
    </row>
    <row r="1228" spans="1:20">
      <c r="A1228" s="478">
        <v>6</v>
      </c>
      <c r="B1228" s="478" t="s">
        <v>1009</v>
      </c>
      <c r="C1228" s="478"/>
      <c r="D1228" s="478" t="s">
        <v>606</v>
      </c>
      <c r="E1228" s="478" t="s">
        <v>920</v>
      </c>
      <c r="F1228" s="478" t="s">
        <v>714</v>
      </c>
      <c r="G1228" s="479">
        <v>64304.917099999999</v>
      </c>
      <c r="H1228" s="479">
        <v>112533.60490000001</v>
      </c>
      <c r="I1228" s="479">
        <v>87513.546100000007</v>
      </c>
      <c r="J1228" s="479">
        <v>153148.70569999999</v>
      </c>
      <c r="K1228" s="479">
        <v>110638.03019999999</v>
      </c>
      <c r="L1228" s="479">
        <v>193616.5528</v>
      </c>
      <c r="M1228" s="479">
        <v>145614.19760000001</v>
      </c>
      <c r="N1228" s="479">
        <v>254824.84580000001</v>
      </c>
      <c r="O1228" s="479">
        <v>180233.51949999999</v>
      </c>
      <c r="P1228" s="479">
        <v>315408.65919999999</v>
      </c>
      <c r="Q1228" s="479">
        <v>202916.57250000001</v>
      </c>
      <c r="R1228" s="479">
        <v>355104.00170000002</v>
      </c>
      <c r="S1228" s="479">
        <v>225282.42939999999</v>
      </c>
      <c r="T1228" s="479">
        <v>394244.25140000001</v>
      </c>
    </row>
    <row r="1229" spans="1:20">
      <c r="A1229" s="478">
        <v>6</v>
      </c>
      <c r="B1229" s="478" t="s">
        <v>1009</v>
      </c>
      <c r="C1229" s="478"/>
      <c r="D1229" s="478" t="s">
        <v>606</v>
      </c>
      <c r="E1229" s="478" t="s">
        <v>920</v>
      </c>
      <c r="F1229" s="478" t="s">
        <v>521</v>
      </c>
      <c r="G1229" s="479">
        <v>71931.387100000007</v>
      </c>
      <c r="H1229" s="479">
        <v>115090.22100000001</v>
      </c>
      <c r="I1229" s="479">
        <v>100703.94190000001</v>
      </c>
      <c r="J1229" s="479">
        <v>161126.30929999999</v>
      </c>
      <c r="K1229" s="479">
        <v>129476.4967</v>
      </c>
      <c r="L1229" s="479">
        <v>207162.3977</v>
      </c>
      <c r="M1229" s="479">
        <v>172635.32879999999</v>
      </c>
      <c r="N1229" s="479">
        <v>276216.53029999998</v>
      </c>
      <c r="O1229" s="479">
        <v>215794.16099999999</v>
      </c>
      <c r="P1229" s="479">
        <v>345270.66279999999</v>
      </c>
      <c r="Q1229" s="479">
        <v>244566.71580000001</v>
      </c>
      <c r="R1229" s="479">
        <v>391306.7512</v>
      </c>
      <c r="S1229" s="479">
        <v>273339.27069999999</v>
      </c>
      <c r="T1229" s="479">
        <v>437342.8395</v>
      </c>
    </row>
    <row r="1230" spans="1:20">
      <c r="A1230" s="478">
        <v>6</v>
      </c>
      <c r="B1230" s="478" t="s">
        <v>1009</v>
      </c>
      <c r="C1230" s="478"/>
      <c r="D1230" s="478" t="s">
        <v>606</v>
      </c>
      <c r="E1230" s="478" t="s">
        <v>938</v>
      </c>
      <c r="F1230" s="478" t="s">
        <v>617</v>
      </c>
      <c r="G1230" s="479">
        <v>84406.398499999996</v>
      </c>
      <c r="H1230" s="479">
        <v>147711.1974</v>
      </c>
      <c r="I1230" s="479">
        <v>109287.0353</v>
      </c>
      <c r="J1230" s="479">
        <v>191252.31159999999</v>
      </c>
      <c r="K1230" s="479">
        <v>130814.44070000001</v>
      </c>
      <c r="L1230" s="479">
        <v>228925.27110000001</v>
      </c>
      <c r="M1230" s="479">
        <v>156051.27849999999</v>
      </c>
      <c r="N1230" s="479">
        <v>273089.73739999998</v>
      </c>
      <c r="O1230" s="479">
        <v>183956.26439999999</v>
      </c>
      <c r="P1230" s="479">
        <v>321923.46269999997</v>
      </c>
      <c r="Q1230" s="479">
        <v>201700.83259999999</v>
      </c>
      <c r="R1230" s="479">
        <v>352976.4571</v>
      </c>
      <c r="S1230" s="479">
        <v>218398.99340000001</v>
      </c>
      <c r="T1230" s="479">
        <v>382198.23839999997</v>
      </c>
    </row>
    <row r="1231" spans="1:20">
      <c r="A1231" s="478">
        <v>6</v>
      </c>
      <c r="B1231" s="478" t="s">
        <v>1009</v>
      </c>
      <c r="C1231" s="478"/>
      <c r="D1231" s="478" t="s">
        <v>606</v>
      </c>
      <c r="E1231" s="478" t="s">
        <v>938</v>
      </c>
      <c r="F1231" s="478" t="s">
        <v>667</v>
      </c>
      <c r="G1231" s="479">
        <v>72207.569099999993</v>
      </c>
      <c r="H1231" s="479">
        <v>126363.24589999999</v>
      </c>
      <c r="I1231" s="479">
        <v>94413.626799999998</v>
      </c>
      <c r="J1231" s="479">
        <v>165223.8469</v>
      </c>
      <c r="K1231" s="479">
        <v>114526.4261</v>
      </c>
      <c r="L1231" s="479">
        <v>200421.2458</v>
      </c>
      <c r="M1231" s="479">
        <v>140006.44760000001</v>
      </c>
      <c r="N1231" s="479">
        <v>245011.28339999999</v>
      </c>
      <c r="O1231" s="479">
        <v>166031.38639999999</v>
      </c>
      <c r="P1231" s="479">
        <v>290554.92619999999</v>
      </c>
      <c r="Q1231" s="479">
        <v>182898.81959999999</v>
      </c>
      <c r="R1231" s="479">
        <v>320072.93430000002</v>
      </c>
      <c r="S1231" s="479">
        <v>198577.76790000001</v>
      </c>
      <c r="T1231" s="479">
        <v>347511.09379999997</v>
      </c>
    </row>
    <row r="1232" spans="1:20">
      <c r="A1232" s="478">
        <v>6</v>
      </c>
      <c r="B1232" s="478" t="s">
        <v>1009</v>
      </c>
      <c r="C1232" s="478"/>
      <c r="D1232" s="478" t="s">
        <v>606</v>
      </c>
      <c r="E1232" s="478" t="s">
        <v>938</v>
      </c>
      <c r="F1232" s="478" t="s">
        <v>714</v>
      </c>
      <c r="G1232" s="479">
        <v>64304.917099999999</v>
      </c>
      <c r="H1232" s="479">
        <v>112533.60490000001</v>
      </c>
      <c r="I1232" s="479">
        <v>87513.546100000007</v>
      </c>
      <c r="J1232" s="479">
        <v>153148.70569999999</v>
      </c>
      <c r="K1232" s="479">
        <v>110638.03019999999</v>
      </c>
      <c r="L1232" s="479">
        <v>193616.5528</v>
      </c>
      <c r="M1232" s="479">
        <v>145614.19760000001</v>
      </c>
      <c r="N1232" s="479">
        <v>254824.84580000001</v>
      </c>
      <c r="O1232" s="479">
        <v>180233.51949999999</v>
      </c>
      <c r="P1232" s="479">
        <v>315408.65919999999</v>
      </c>
      <c r="Q1232" s="479">
        <v>202916.57250000001</v>
      </c>
      <c r="R1232" s="479">
        <v>355104.00170000002</v>
      </c>
      <c r="S1232" s="479">
        <v>225282.42939999999</v>
      </c>
      <c r="T1232" s="479">
        <v>394244.25140000001</v>
      </c>
    </row>
    <row r="1233" spans="1:20">
      <c r="A1233" s="478">
        <v>6</v>
      </c>
      <c r="B1233" s="478" t="s">
        <v>1009</v>
      </c>
      <c r="C1233" s="478"/>
      <c r="D1233" s="478" t="s">
        <v>606</v>
      </c>
      <c r="E1233" s="478" t="s">
        <v>938</v>
      </c>
      <c r="F1233" s="478" t="s">
        <v>521</v>
      </c>
      <c r="G1233" s="479">
        <v>71931.387100000007</v>
      </c>
      <c r="H1233" s="479">
        <v>115090.22100000001</v>
      </c>
      <c r="I1233" s="479">
        <v>100703.94190000001</v>
      </c>
      <c r="J1233" s="479">
        <v>161126.30929999999</v>
      </c>
      <c r="K1233" s="479">
        <v>129476.4967</v>
      </c>
      <c r="L1233" s="479">
        <v>207162.3977</v>
      </c>
      <c r="M1233" s="479">
        <v>172635.32879999999</v>
      </c>
      <c r="N1233" s="479">
        <v>276216.53029999998</v>
      </c>
      <c r="O1233" s="479">
        <v>215794.16099999999</v>
      </c>
      <c r="P1233" s="479">
        <v>345270.66279999999</v>
      </c>
      <c r="Q1233" s="479">
        <v>244566.71580000001</v>
      </c>
      <c r="R1233" s="479">
        <v>391306.7512</v>
      </c>
      <c r="S1233" s="479">
        <v>273339.27069999999</v>
      </c>
      <c r="T1233" s="479">
        <v>437342.8395</v>
      </c>
    </row>
    <row r="1234" spans="1:20">
      <c r="A1234" s="478">
        <v>6</v>
      </c>
      <c r="B1234" s="478" t="s">
        <v>1009</v>
      </c>
      <c r="C1234" s="478"/>
      <c r="D1234" s="478" t="s">
        <v>606</v>
      </c>
      <c r="E1234" s="478" t="s">
        <v>950</v>
      </c>
      <c r="F1234" s="478" t="s">
        <v>617</v>
      </c>
      <c r="G1234" s="479">
        <v>86414.477400000003</v>
      </c>
      <c r="H1234" s="479">
        <v>151225.33540000001</v>
      </c>
      <c r="I1234" s="479">
        <v>111854.12420000001</v>
      </c>
      <c r="J1234" s="479">
        <v>195744.71739999999</v>
      </c>
      <c r="K1234" s="479">
        <v>133864.76809999999</v>
      </c>
      <c r="L1234" s="479">
        <v>234263.3443</v>
      </c>
      <c r="M1234" s="479">
        <v>159656.05410000001</v>
      </c>
      <c r="N1234" s="479">
        <v>279398.09460000001</v>
      </c>
      <c r="O1234" s="479">
        <v>188173.59289999999</v>
      </c>
      <c r="P1234" s="479">
        <v>329303.78749999998</v>
      </c>
      <c r="Q1234" s="479">
        <v>206307.89799999999</v>
      </c>
      <c r="R1234" s="479">
        <v>361038.82140000002</v>
      </c>
      <c r="S1234" s="479">
        <v>223359.995</v>
      </c>
      <c r="T1234" s="479">
        <v>390879.99129999999</v>
      </c>
    </row>
    <row r="1235" spans="1:20">
      <c r="A1235" s="478">
        <v>6</v>
      </c>
      <c r="B1235" s="478" t="s">
        <v>1009</v>
      </c>
      <c r="C1235" s="478"/>
      <c r="D1235" s="478" t="s">
        <v>606</v>
      </c>
      <c r="E1235" s="478" t="s">
        <v>950</v>
      </c>
      <c r="F1235" s="478" t="s">
        <v>667</v>
      </c>
      <c r="G1235" s="479">
        <v>74078.582599999994</v>
      </c>
      <c r="H1235" s="479">
        <v>129637.51949999999</v>
      </c>
      <c r="I1235" s="479">
        <v>96813.599000000002</v>
      </c>
      <c r="J1235" s="479">
        <v>169423.79819999999</v>
      </c>
      <c r="K1235" s="479">
        <v>117393.74249999999</v>
      </c>
      <c r="L1235" s="479">
        <v>205439.04930000001</v>
      </c>
      <c r="M1235" s="479">
        <v>143430.94440000001</v>
      </c>
      <c r="N1235" s="479">
        <v>251004.1526</v>
      </c>
      <c r="O1235" s="479">
        <v>170047.31200000001</v>
      </c>
      <c r="P1235" s="479">
        <v>297582.79580000002</v>
      </c>
      <c r="Q1235" s="479">
        <v>187294.62650000001</v>
      </c>
      <c r="R1235" s="479">
        <v>327765.59649999999</v>
      </c>
      <c r="S1235" s="479">
        <v>203316.05929999999</v>
      </c>
      <c r="T1235" s="479">
        <v>355803.10389999999</v>
      </c>
    </row>
    <row r="1236" spans="1:20">
      <c r="A1236" s="478">
        <v>6</v>
      </c>
      <c r="B1236" s="478" t="s">
        <v>1009</v>
      </c>
      <c r="C1236" s="478"/>
      <c r="D1236" s="478" t="s">
        <v>606</v>
      </c>
      <c r="E1236" s="478" t="s">
        <v>950</v>
      </c>
      <c r="F1236" s="478" t="s">
        <v>714</v>
      </c>
      <c r="G1236" s="479">
        <v>66077.382500000007</v>
      </c>
      <c r="H1236" s="479">
        <v>115635.41929999999</v>
      </c>
      <c r="I1236" s="479">
        <v>89966.758000000002</v>
      </c>
      <c r="J1236" s="479">
        <v>157441.8265</v>
      </c>
      <c r="K1236" s="479">
        <v>113771.04300000001</v>
      </c>
      <c r="L1236" s="479">
        <v>199099.3253</v>
      </c>
      <c r="M1236" s="479">
        <v>149770.16399999999</v>
      </c>
      <c r="N1236" s="479">
        <v>262097.78709999999</v>
      </c>
      <c r="O1236" s="479">
        <v>185408.4301</v>
      </c>
      <c r="P1236" s="479">
        <v>324464.75270000001</v>
      </c>
      <c r="Q1236" s="479">
        <v>208766.3242</v>
      </c>
      <c r="R1236" s="479">
        <v>365341.0673</v>
      </c>
      <c r="S1236" s="479">
        <v>231803.45819999999</v>
      </c>
      <c r="T1236" s="479">
        <v>405656.05180000002</v>
      </c>
    </row>
    <row r="1237" spans="1:20">
      <c r="A1237" s="478">
        <v>6</v>
      </c>
      <c r="B1237" s="478" t="s">
        <v>1009</v>
      </c>
      <c r="C1237" s="478"/>
      <c r="D1237" s="478" t="s">
        <v>606</v>
      </c>
      <c r="E1237" s="478" t="s">
        <v>950</v>
      </c>
      <c r="F1237" s="478" t="s">
        <v>521</v>
      </c>
      <c r="G1237" s="479">
        <v>73650.859500000006</v>
      </c>
      <c r="H1237" s="479">
        <v>117841.37699999999</v>
      </c>
      <c r="I1237" s="479">
        <v>103111.2034</v>
      </c>
      <c r="J1237" s="479">
        <v>164977.92790000001</v>
      </c>
      <c r="K1237" s="479">
        <v>132571.5472</v>
      </c>
      <c r="L1237" s="479">
        <v>212114.47870000001</v>
      </c>
      <c r="M1237" s="479">
        <v>176762.06289999999</v>
      </c>
      <c r="N1237" s="479">
        <v>282819.30499999999</v>
      </c>
      <c r="O1237" s="479">
        <v>220952.57870000001</v>
      </c>
      <c r="P1237" s="479">
        <v>353524.1311</v>
      </c>
      <c r="Q1237" s="479">
        <v>250412.92249999999</v>
      </c>
      <c r="R1237" s="479">
        <v>400660.68190000003</v>
      </c>
      <c r="S1237" s="479">
        <v>279873.26630000002</v>
      </c>
      <c r="T1237" s="479">
        <v>447797.23269999999</v>
      </c>
    </row>
    <row r="1238" spans="1:20">
      <c r="A1238" s="478">
        <v>6</v>
      </c>
      <c r="B1238" s="478" t="s">
        <v>1009</v>
      </c>
      <c r="C1238" s="478"/>
      <c r="D1238" s="478" t="s">
        <v>606</v>
      </c>
      <c r="E1238" s="478" t="s">
        <v>962</v>
      </c>
      <c r="F1238" s="478" t="s">
        <v>617</v>
      </c>
      <c r="G1238" s="479">
        <v>77529.247900000002</v>
      </c>
      <c r="H1238" s="479">
        <v>135676.18400000001</v>
      </c>
      <c r="I1238" s="479">
        <v>100272.26880000001</v>
      </c>
      <c r="J1238" s="479">
        <v>175476.47029999999</v>
      </c>
      <c r="K1238" s="479">
        <v>119948.70020000001</v>
      </c>
      <c r="L1238" s="479">
        <v>209910.2254</v>
      </c>
      <c r="M1238" s="479">
        <v>142975.16529999999</v>
      </c>
      <c r="N1238" s="479">
        <v>250206.5393</v>
      </c>
      <c r="O1238" s="479">
        <v>168434.36439999999</v>
      </c>
      <c r="P1238" s="479">
        <v>294760.13780000003</v>
      </c>
      <c r="Q1238" s="479">
        <v>184624.4106</v>
      </c>
      <c r="R1238" s="479">
        <v>323092.71850000002</v>
      </c>
      <c r="S1238" s="479">
        <v>199816.71969999999</v>
      </c>
      <c r="T1238" s="479">
        <v>349679.25949999999</v>
      </c>
    </row>
    <row r="1239" spans="1:20">
      <c r="A1239" s="478">
        <v>6</v>
      </c>
      <c r="B1239" s="478" t="s">
        <v>1009</v>
      </c>
      <c r="C1239" s="478"/>
      <c r="D1239" s="478" t="s">
        <v>606</v>
      </c>
      <c r="E1239" s="478" t="s">
        <v>962</v>
      </c>
      <c r="F1239" s="478" t="s">
        <v>667</v>
      </c>
      <c r="G1239" s="479">
        <v>66838.139200000005</v>
      </c>
      <c r="H1239" s="479">
        <v>116966.74370000001</v>
      </c>
      <c r="I1239" s="479">
        <v>87237.146999999997</v>
      </c>
      <c r="J1239" s="479">
        <v>152665.0073</v>
      </c>
      <c r="K1239" s="479">
        <v>105673.81140000001</v>
      </c>
      <c r="L1239" s="479">
        <v>184929.17</v>
      </c>
      <c r="M1239" s="479">
        <v>128913.4037</v>
      </c>
      <c r="N1239" s="479">
        <v>225598.4564</v>
      </c>
      <c r="O1239" s="479">
        <v>152724.92120000001</v>
      </c>
      <c r="P1239" s="479">
        <v>267268.61200000002</v>
      </c>
      <c r="Q1239" s="479">
        <v>168146.24220000001</v>
      </c>
      <c r="R1239" s="479">
        <v>294255.92379999999</v>
      </c>
      <c r="S1239" s="479">
        <v>182445.30900000001</v>
      </c>
      <c r="T1239" s="479">
        <v>319279.29060000001</v>
      </c>
    </row>
    <row r="1240" spans="1:20">
      <c r="A1240" s="478">
        <v>6</v>
      </c>
      <c r="B1240" s="478" t="s">
        <v>1009</v>
      </c>
      <c r="C1240" s="478"/>
      <c r="D1240" s="478" t="s">
        <v>606</v>
      </c>
      <c r="E1240" s="478" t="s">
        <v>962</v>
      </c>
      <c r="F1240" s="478" t="s">
        <v>714</v>
      </c>
      <c r="G1240" s="479">
        <v>59879.495499999997</v>
      </c>
      <c r="H1240" s="479">
        <v>104789.11719999999</v>
      </c>
      <c r="I1240" s="479">
        <v>81628.593299999993</v>
      </c>
      <c r="J1240" s="479">
        <v>142850.03820000001</v>
      </c>
      <c r="K1240" s="479">
        <v>103303.94590000001</v>
      </c>
      <c r="L1240" s="479">
        <v>180781.90530000001</v>
      </c>
      <c r="M1240" s="479">
        <v>136070.64249999999</v>
      </c>
      <c r="N1240" s="479">
        <v>238123.62450000001</v>
      </c>
      <c r="O1240" s="479">
        <v>168524.59830000001</v>
      </c>
      <c r="P1240" s="479">
        <v>294918.04700000002</v>
      </c>
      <c r="Q1240" s="479">
        <v>189813.07870000001</v>
      </c>
      <c r="R1240" s="479">
        <v>332172.88780000003</v>
      </c>
      <c r="S1240" s="479">
        <v>210823.56719999999</v>
      </c>
      <c r="T1240" s="479">
        <v>368941.2426</v>
      </c>
    </row>
    <row r="1241" spans="1:20">
      <c r="A1241" s="478">
        <v>6</v>
      </c>
      <c r="B1241" s="478" t="s">
        <v>1009</v>
      </c>
      <c r="C1241" s="478"/>
      <c r="D1241" s="478" t="s">
        <v>606</v>
      </c>
      <c r="E1241" s="478" t="s">
        <v>962</v>
      </c>
      <c r="F1241" s="478" t="s">
        <v>521</v>
      </c>
      <c r="G1241" s="479">
        <v>66098.107000000004</v>
      </c>
      <c r="H1241" s="479">
        <v>105756.97259999999</v>
      </c>
      <c r="I1241" s="479">
        <v>92537.349700000006</v>
      </c>
      <c r="J1241" s="479">
        <v>148059.7617</v>
      </c>
      <c r="K1241" s="479">
        <v>118976.5925</v>
      </c>
      <c r="L1241" s="479">
        <v>190362.5508</v>
      </c>
      <c r="M1241" s="479">
        <v>158635.45670000001</v>
      </c>
      <c r="N1241" s="479">
        <v>253816.73439999999</v>
      </c>
      <c r="O1241" s="479">
        <v>198294.32079999999</v>
      </c>
      <c r="P1241" s="479">
        <v>317270.9179</v>
      </c>
      <c r="Q1241" s="479">
        <v>224733.56349999999</v>
      </c>
      <c r="R1241" s="479">
        <v>359573.70699999999</v>
      </c>
      <c r="S1241" s="479">
        <v>251172.8063</v>
      </c>
      <c r="T1241" s="479">
        <v>401876.49609999999</v>
      </c>
    </row>
    <row r="1242" spans="1:20">
      <c r="A1242" s="478">
        <v>6</v>
      </c>
      <c r="B1242" s="478" t="s">
        <v>1009</v>
      </c>
      <c r="C1242" s="478"/>
      <c r="D1242" s="478" t="s">
        <v>606</v>
      </c>
      <c r="E1242" s="478" t="s">
        <v>972</v>
      </c>
      <c r="F1242" s="478" t="s">
        <v>617</v>
      </c>
      <c r="G1242" s="479">
        <v>83372.129199999996</v>
      </c>
      <c r="H1242" s="479">
        <v>145901.2262</v>
      </c>
      <c r="I1242" s="479">
        <v>108009.47560000001</v>
      </c>
      <c r="J1242" s="479">
        <v>189016.58230000001</v>
      </c>
      <c r="K1242" s="479">
        <v>129327.1885</v>
      </c>
      <c r="L1242" s="479">
        <v>226322.57990000001</v>
      </c>
      <c r="M1242" s="479">
        <v>154340.76190000001</v>
      </c>
      <c r="N1242" s="479">
        <v>270096.3333</v>
      </c>
      <c r="O1242" s="479">
        <v>181999.84020000001</v>
      </c>
      <c r="P1242" s="479">
        <v>318499.72019999998</v>
      </c>
      <c r="Q1242" s="479">
        <v>199587.62770000001</v>
      </c>
      <c r="R1242" s="479">
        <v>349278.34850000002</v>
      </c>
      <c r="S1242" s="479">
        <v>216162.23430000001</v>
      </c>
      <c r="T1242" s="479">
        <v>378283.91</v>
      </c>
    </row>
    <row r="1243" spans="1:20">
      <c r="A1243" s="478">
        <v>6</v>
      </c>
      <c r="B1243" s="478" t="s">
        <v>1009</v>
      </c>
      <c r="C1243" s="478"/>
      <c r="D1243" s="478" t="s">
        <v>606</v>
      </c>
      <c r="E1243" s="478" t="s">
        <v>972</v>
      </c>
      <c r="F1243" s="478" t="s">
        <v>667</v>
      </c>
      <c r="G1243" s="479">
        <v>71036.234400000001</v>
      </c>
      <c r="H1243" s="479">
        <v>124313.4103</v>
      </c>
      <c r="I1243" s="479">
        <v>92968.950299999997</v>
      </c>
      <c r="J1243" s="479">
        <v>162695.66310000001</v>
      </c>
      <c r="K1243" s="479">
        <v>112856.16280000001</v>
      </c>
      <c r="L1243" s="479">
        <v>197498.28479999999</v>
      </c>
      <c r="M1243" s="479">
        <v>138115.65220000001</v>
      </c>
      <c r="N1243" s="479">
        <v>241702.39120000001</v>
      </c>
      <c r="O1243" s="479">
        <v>163873.55919999999</v>
      </c>
      <c r="P1243" s="479">
        <v>286778.72850000003</v>
      </c>
      <c r="Q1243" s="479">
        <v>180574.35630000001</v>
      </c>
      <c r="R1243" s="479">
        <v>316005.12349999999</v>
      </c>
      <c r="S1243" s="479">
        <v>196118.29860000001</v>
      </c>
      <c r="T1243" s="479">
        <v>343207.02260000003</v>
      </c>
    </row>
    <row r="1244" spans="1:20">
      <c r="A1244" s="478">
        <v>6</v>
      </c>
      <c r="B1244" s="478" t="s">
        <v>1009</v>
      </c>
      <c r="C1244" s="478"/>
      <c r="D1244" s="478" t="s">
        <v>606</v>
      </c>
      <c r="E1244" s="478" t="s">
        <v>972</v>
      </c>
      <c r="F1244" s="478" t="s">
        <v>714</v>
      </c>
      <c r="G1244" s="479">
        <v>63063.038699999997</v>
      </c>
      <c r="H1244" s="479">
        <v>110360.31759999999</v>
      </c>
      <c r="I1244" s="479">
        <v>85746.676699999996</v>
      </c>
      <c r="J1244" s="479">
        <v>150056.68410000001</v>
      </c>
      <c r="K1244" s="479">
        <v>108345.22410000001</v>
      </c>
      <c r="L1244" s="479">
        <v>189604.14230000001</v>
      </c>
      <c r="M1244" s="479">
        <v>142535.7389</v>
      </c>
      <c r="N1244" s="479">
        <v>249437.54310000001</v>
      </c>
      <c r="O1244" s="479">
        <v>176365.39869999999</v>
      </c>
      <c r="P1244" s="479">
        <v>308639.44770000002</v>
      </c>
      <c r="Q1244" s="479">
        <v>198517.5552</v>
      </c>
      <c r="R1244" s="479">
        <v>347405.72159999999</v>
      </c>
      <c r="S1244" s="479">
        <v>220348.95170000001</v>
      </c>
      <c r="T1244" s="479">
        <v>385610.6655</v>
      </c>
    </row>
    <row r="1245" spans="1:20">
      <c r="A1245" s="478">
        <v>6</v>
      </c>
      <c r="B1245" s="478" t="s">
        <v>1009</v>
      </c>
      <c r="C1245" s="478"/>
      <c r="D1245" s="478" t="s">
        <v>606</v>
      </c>
      <c r="E1245" s="478" t="s">
        <v>972</v>
      </c>
      <c r="F1245" s="478" t="s">
        <v>521</v>
      </c>
      <c r="G1245" s="479">
        <v>71034.671900000001</v>
      </c>
      <c r="H1245" s="479">
        <v>113655.4767</v>
      </c>
      <c r="I1245" s="479">
        <v>99448.540599999993</v>
      </c>
      <c r="J1245" s="479">
        <v>159117.66740000001</v>
      </c>
      <c r="K1245" s="479">
        <v>127862.4094</v>
      </c>
      <c r="L1245" s="479">
        <v>204579.85810000001</v>
      </c>
      <c r="M1245" s="479">
        <v>170483.21249999999</v>
      </c>
      <c r="N1245" s="479">
        <v>272773.14409999998</v>
      </c>
      <c r="O1245" s="479">
        <v>213104.01560000001</v>
      </c>
      <c r="P1245" s="479">
        <v>340966.4301</v>
      </c>
      <c r="Q1245" s="479">
        <v>241517.88440000001</v>
      </c>
      <c r="R1245" s="479">
        <v>386428.62070000003</v>
      </c>
      <c r="S1245" s="479">
        <v>269931.75309999997</v>
      </c>
      <c r="T1245" s="479">
        <v>431890.81140000001</v>
      </c>
    </row>
    <row r="1246" spans="1:20">
      <c r="A1246" s="478">
        <v>6</v>
      </c>
      <c r="B1246" s="478" t="s">
        <v>1009</v>
      </c>
      <c r="C1246" s="478"/>
      <c r="D1246" s="478" t="s">
        <v>606</v>
      </c>
      <c r="E1246" s="478" t="s">
        <v>978</v>
      </c>
      <c r="F1246" s="478" t="s">
        <v>617</v>
      </c>
      <c r="G1246" s="479">
        <v>82925.528399999996</v>
      </c>
      <c r="H1246" s="479">
        <v>145119.67480000001</v>
      </c>
      <c r="I1246" s="479">
        <v>107356.7279</v>
      </c>
      <c r="J1246" s="479">
        <v>187874.2738</v>
      </c>
      <c r="K1246" s="479">
        <v>128495.0984</v>
      </c>
      <c r="L1246" s="479">
        <v>224866.42199999999</v>
      </c>
      <c r="M1246" s="479">
        <v>153271.13320000001</v>
      </c>
      <c r="N1246" s="479">
        <v>268224.48300000001</v>
      </c>
      <c r="O1246" s="479">
        <v>180666.39629999999</v>
      </c>
      <c r="P1246" s="479">
        <v>316166.19349999999</v>
      </c>
      <c r="Q1246" s="479">
        <v>198086.92170000001</v>
      </c>
      <c r="R1246" s="479">
        <v>346652.11290000001</v>
      </c>
      <c r="S1246" s="479">
        <v>214475.11799999999</v>
      </c>
      <c r="T1246" s="479">
        <v>375331.45659999998</v>
      </c>
    </row>
    <row r="1247" spans="1:20">
      <c r="A1247" s="478">
        <v>6</v>
      </c>
      <c r="B1247" s="478" t="s">
        <v>1009</v>
      </c>
      <c r="C1247" s="478"/>
      <c r="D1247" s="478" t="s">
        <v>606</v>
      </c>
      <c r="E1247" s="478" t="s">
        <v>978</v>
      </c>
      <c r="F1247" s="478" t="s">
        <v>667</v>
      </c>
      <c r="G1247" s="479">
        <v>71000.829700000002</v>
      </c>
      <c r="H1247" s="479">
        <v>124251.45209999999</v>
      </c>
      <c r="I1247" s="479">
        <v>92817.553100000005</v>
      </c>
      <c r="J1247" s="479">
        <v>162430.71780000001</v>
      </c>
      <c r="K1247" s="479">
        <v>112573.1063</v>
      </c>
      <c r="L1247" s="479">
        <v>197002.93599999999</v>
      </c>
      <c r="M1247" s="479">
        <v>137586.85990000001</v>
      </c>
      <c r="N1247" s="479">
        <v>240777.0048</v>
      </c>
      <c r="O1247" s="479">
        <v>163144.3242</v>
      </c>
      <c r="P1247" s="479">
        <v>285502.56719999999</v>
      </c>
      <c r="Q1247" s="479">
        <v>179707.42540000001</v>
      </c>
      <c r="R1247" s="479">
        <v>314487.99440000003</v>
      </c>
      <c r="S1247" s="479">
        <v>195099.31289999999</v>
      </c>
      <c r="T1247" s="479">
        <v>341423.7977</v>
      </c>
    </row>
    <row r="1248" spans="1:20">
      <c r="A1248" s="478">
        <v>6</v>
      </c>
      <c r="B1248" s="478" t="s">
        <v>1009</v>
      </c>
      <c r="C1248" s="478"/>
      <c r="D1248" s="478" t="s">
        <v>606</v>
      </c>
      <c r="E1248" s="478" t="s">
        <v>978</v>
      </c>
      <c r="F1248" s="478" t="s">
        <v>714</v>
      </c>
      <c r="G1248" s="479">
        <v>63271.936999999998</v>
      </c>
      <c r="H1248" s="479">
        <v>110725.88959999999</v>
      </c>
      <c r="I1248" s="479">
        <v>86123.853400000007</v>
      </c>
      <c r="J1248" s="479">
        <v>150716.74350000001</v>
      </c>
      <c r="K1248" s="479">
        <v>108893.51579999999</v>
      </c>
      <c r="L1248" s="479">
        <v>190563.6525</v>
      </c>
      <c r="M1248" s="479">
        <v>143330.94630000001</v>
      </c>
      <c r="N1248" s="479">
        <v>250829.15599999999</v>
      </c>
      <c r="O1248" s="479">
        <v>177419.55040000001</v>
      </c>
      <c r="P1248" s="479">
        <v>310484.21309999999</v>
      </c>
      <c r="Q1248" s="479">
        <v>199757.70129999999</v>
      </c>
      <c r="R1248" s="479">
        <v>349575.97739999997</v>
      </c>
      <c r="S1248" s="479">
        <v>221785.7844</v>
      </c>
      <c r="T1248" s="479">
        <v>388125.1226</v>
      </c>
    </row>
    <row r="1249" spans="1:20">
      <c r="A1249" s="478">
        <v>6</v>
      </c>
      <c r="B1249" s="478" t="s">
        <v>1009</v>
      </c>
      <c r="C1249" s="478"/>
      <c r="D1249" s="478" t="s">
        <v>606</v>
      </c>
      <c r="E1249" s="478" t="s">
        <v>978</v>
      </c>
      <c r="F1249" s="478" t="s">
        <v>521</v>
      </c>
      <c r="G1249" s="479">
        <v>70672.5962</v>
      </c>
      <c r="H1249" s="479">
        <v>113076.15549999999</v>
      </c>
      <c r="I1249" s="479">
        <v>98941.634600000005</v>
      </c>
      <c r="J1249" s="479">
        <v>158306.61780000001</v>
      </c>
      <c r="K1249" s="479">
        <v>127210.6731</v>
      </c>
      <c r="L1249" s="479">
        <v>203537.08</v>
      </c>
      <c r="M1249" s="479">
        <v>169614.23079999999</v>
      </c>
      <c r="N1249" s="479">
        <v>271382.7733</v>
      </c>
      <c r="O1249" s="479">
        <v>212017.78839999999</v>
      </c>
      <c r="P1249" s="479">
        <v>339228.46659999999</v>
      </c>
      <c r="Q1249" s="479">
        <v>240286.82689999999</v>
      </c>
      <c r="R1249" s="479">
        <v>384458.92879999999</v>
      </c>
      <c r="S1249" s="479">
        <v>268555.86540000001</v>
      </c>
      <c r="T1249" s="479">
        <v>429689.391</v>
      </c>
    </row>
    <row r="1250" spans="1:20">
      <c r="A1250" s="478">
        <v>6</v>
      </c>
      <c r="B1250" s="478" t="s">
        <v>1009</v>
      </c>
      <c r="C1250" s="478"/>
      <c r="D1250" s="478" t="s">
        <v>606</v>
      </c>
      <c r="E1250" s="478" t="s">
        <v>984</v>
      </c>
      <c r="F1250" s="478" t="s">
        <v>617</v>
      </c>
      <c r="G1250" s="479">
        <v>84446.700899999996</v>
      </c>
      <c r="H1250" s="479">
        <v>147781.7267</v>
      </c>
      <c r="I1250" s="479">
        <v>109279.0503</v>
      </c>
      <c r="J1250" s="479">
        <v>191238.33799999999</v>
      </c>
      <c r="K1250" s="479">
        <v>130763.88589999999</v>
      </c>
      <c r="L1250" s="479">
        <v>228836.8003</v>
      </c>
      <c r="M1250" s="479">
        <v>155928.77660000001</v>
      </c>
      <c r="N1250" s="479">
        <v>272875.3591</v>
      </c>
      <c r="O1250" s="479">
        <v>183753.2696</v>
      </c>
      <c r="P1250" s="479">
        <v>321568.22169999999</v>
      </c>
      <c r="Q1250" s="479">
        <v>201447.05350000001</v>
      </c>
      <c r="R1250" s="479">
        <v>352532.34350000002</v>
      </c>
      <c r="S1250" s="479">
        <v>218073.99479999999</v>
      </c>
      <c r="T1250" s="479">
        <v>381629.49099999998</v>
      </c>
    </row>
    <row r="1251" spans="1:20">
      <c r="A1251" s="478">
        <v>6</v>
      </c>
      <c r="B1251" s="478" t="s">
        <v>1009</v>
      </c>
      <c r="C1251" s="478"/>
      <c r="D1251" s="478" t="s">
        <v>606</v>
      </c>
      <c r="E1251" s="478" t="s">
        <v>984</v>
      </c>
      <c r="F1251" s="478" t="s">
        <v>667</v>
      </c>
      <c r="G1251" s="479">
        <v>72522.002299999993</v>
      </c>
      <c r="H1251" s="479">
        <v>126913.504</v>
      </c>
      <c r="I1251" s="479">
        <v>94739.875499999995</v>
      </c>
      <c r="J1251" s="479">
        <v>165794.78200000001</v>
      </c>
      <c r="K1251" s="479">
        <v>114841.89380000001</v>
      </c>
      <c r="L1251" s="479">
        <v>200973.31419999999</v>
      </c>
      <c r="M1251" s="479">
        <v>140244.50339999999</v>
      </c>
      <c r="N1251" s="479">
        <v>245427.88080000001</v>
      </c>
      <c r="O1251" s="479">
        <v>166231.19750000001</v>
      </c>
      <c r="P1251" s="479">
        <v>290904.5955</v>
      </c>
      <c r="Q1251" s="479">
        <v>183067.55720000001</v>
      </c>
      <c r="R1251" s="479">
        <v>320368.22499999998</v>
      </c>
      <c r="S1251" s="479">
        <v>198698.18969999999</v>
      </c>
      <c r="T1251" s="479">
        <v>347721.8321</v>
      </c>
    </row>
    <row r="1252" spans="1:20">
      <c r="A1252" s="478">
        <v>6</v>
      </c>
      <c r="B1252" s="478" t="s">
        <v>1009</v>
      </c>
      <c r="C1252" s="478"/>
      <c r="D1252" s="478" t="s">
        <v>606</v>
      </c>
      <c r="E1252" s="478" t="s">
        <v>984</v>
      </c>
      <c r="F1252" s="478" t="s">
        <v>714</v>
      </c>
      <c r="G1252" s="479">
        <v>64779.107300000003</v>
      </c>
      <c r="H1252" s="479">
        <v>113363.4378</v>
      </c>
      <c r="I1252" s="479">
        <v>88233.892000000007</v>
      </c>
      <c r="J1252" s="479">
        <v>154409.31099999999</v>
      </c>
      <c r="K1252" s="479">
        <v>111606.4224</v>
      </c>
      <c r="L1252" s="479">
        <v>195311.23929999999</v>
      </c>
      <c r="M1252" s="479">
        <v>146948.15530000001</v>
      </c>
      <c r="N1252" s="479">
        <v>257159.27170000001</v>
      </c>
      <c r="O1252" s="479">
        <v>181941.06159999999</v>
      </c>
      <c r="P1252" s="479">
        <v>318396.8578</v>
      </c>
      <c r="Q1252" s="479">
        <v>204882.08069999999</v>
      </c>
      <c r="R1252" s="479">
        <v>358543.64120000001</v>
      </c>
      <c r="S1252" s="479">
        <v>227513.0319</v>
      </c>
      <c r="T1252" s="479">
        <v>398147.80589999998</v>
      </c>
    </row>
    <row r="1253" spans="1:20">
      <c r="A1253" s="478">
        <v>6</v>
      </c>
      <c r="B1253" s="478" t="s">
        <v>1009</v>
      </c>
      <c r="C1253" s="478"/>
      <c r="D1253" s="478" t="s">
        <v>606</v>
      </c>
      <c r="E1253" s="478" t="s">
        <v>984</v>
      </c>
      <c r="F1253" s="478" t="s">
        <v>521</v>
      </c>
      <c r="G1253" s="479">
        <v>71980.688699999999</v>
      </c>
      <c r="H1253" s="479">
        <v>115169.10370000001</v>
      </c>
      <c r="I1253" s="479">
        <v>100772.9641</v>
      </c>
      <c r="J1253" s="479">
        <v>161236.745</v>
      </c>
      <c r="K1253" s="479">
        <v>129565.23970000001</v>
      </c>
      <c r="L1253" s="479">
        <v>207304.38649999999</v>
      </c>
      <c r="M1253" s="479">
        <v>172753.65289999999</v>
      </c>
      <c r="N1253" s="479">
        <v>276405.84869999997</v>
      </c>
      <c r="O1253" s="479">
        <v>215942.06599999999</v>
      </c>
      <c r="P1253" s="479">
        <v>345507.31089999998</v>
      </c>
      <c r="Q1253" s="479">
        <v>244734.34160000001</v>
      </c>
      <c r="R1253" s="479">
        <v>391574.9523</v>
      </c>
      <c r="S1253" s="479">
        <v>273526.61700000003</v>
      </c>
      <c r="T1253" s="479">
        <v>437642.59379999997</v>
      </c>
    </row>
    <row r="1254" spans="1:20">
      <c r="A1254" s="478">
        <v>6</v>
      </c>
      <c r="B1254" s="478" t="s">
        <v>1009</v>
      </c>
      <c r="C1254" s="478"/>
      <c r="D1254" s="478" t="s">
        <v>606</v>
      </c>
      <c r="E1254" s="478" t="s">
        <v>988</v>
      </c>
      <c r="F1254" s="478" t="s">
        <v>617</v>
      </c>
      <c r="G1254" s="479">
        <v>80450.688599999994</v>
      </c>
      <c r="H1254" s="479">
        <v>140788.70499999999</v>
      </c>
      <c r="I1254" s="479">
        <v>104140.8722</v>
      </c>
      <c r="J1254" s="479">
        <v>182246.5263</v>
      </c>
      <c r="K1254" s="479">
        <v>124637.94439999999</v>
      </c>
      <c r="L1254" s="479">
        <v>218116.4026</v>
      </c>
      <c r="M1254" s="479">
        <v>148657.96359999999</v>
      </c>
      <c r="N1254" s="479">
        <v>260151.4363</v>
      </c>
      <c r="O1254" s="479">
        <v>175217.1023</v>
      </c>
      <c r="P1254" s="479">
        <v>306629.929</v>
      </c>
      <c r="Q1254" s="479">
        <v>192106.01920000001</v>
      </c>
      <c r="R1254" s="479">
        <v>336185.53350000002</v>
      </c>
      <c r="S1254" s="479">
        <v>207989.47700000001</v>
      </c>
      <c r="T1254" s="479">
        <v>363981.58470000001</v>
      </c>
    </row>
    <row r="1255" spans="1:20">
      <c r="A1255" s="478">
        <v>6</v>
      </c>
      <c r="B1255" s="478" t="s">
        <v>1009</v>
      </c>
      <c r="C1255" s="478"/>
      <c r="D1255" s="478" t="s">
        <v>606</v>
      </c>
      <c r="E1255" s="478" t="s">
        <v>988</v>
      </c>
      <c r="F1255" s="478" t="s">
        <v>667</v>
      </c>
      <c r="G1255" s="479">
        <v>68937.186799999996</v>
      </c>
      <c r="H1255" s="479">
        <v>120640.077</v>
      </c>
      <c r="I1255" s="479">
        <v>90103.048699999999</v>
      </c>
      <c r="J1255" s="479">
        <v>157680.3352</v>
      </c>
      <c r="K1255" s="479">
        <v>109264.9871</v>
      </c>
      <c r="L1255" s="479">
        <v>191213.7274</v>
      </c>
      <c r="M1255" s="479">
        <v>133514.52789999999</v>
      </c>
      <c r="N1255" s="479">
        <v>233650.42379999999</v>
      </c>
      <c r="O1255" s="479">
        <v>158299.2401</v>
      </c>
      <c r="P1255" s="479">
        <v>277023.6703</v>
      </c>
      <c r="Q1255" s="479">
        <v>174360.29920000001</v>
      </c>
      <c r="R1255" s="479">
        <v>305130.52360000001</v>
      </c>
      <c r="S1255" s="479">
        <v>189281.80379999999</v>
      </c>
      <c r="T1255" s="479">
        <v>331243.15669999999</v>
      </c>
    </row>
    <row r="1256" spans="1:20">
      <c r="A1256" s="478">
        <v>6</v>
      </c>
      <c r="B1256" s="478" t="s">
        <v>1009</v>
      </c>
      <c r="C1256" s="478"/>
      <c r="D1256" s="478" t="s">
        <v>606</v>
      </c>
      <c r="E1256" s="478" t="s">
        <v>988</v>
      </c>
      <c r="F1256" s="478" t="s">
        <v>714</v>
      </c>
      <c r="G1256" s="479">
        <v>61471.267099999997</v>
      </c>
      <c r="H1256" s="479">
        <v>107574.71739999999</v>
      </c>
      <c r="I1256" s="479">
        <v>83687.634999999995</v>
      </c>
      <c r="J1256" s="479">
        <v>146453.36120000001</v>
      </c>
      <c r="K1256" s="479">
        <v>105824.58500000001</v>
      </c>
      <c r="L1256" s="479">
        <v>185193.0238</v>
      </c>
      <c r="M1256" s="479">
        <v>139303.19070000001</v>
      </c>
      <c r="N1256" s="479">
        <v>243780.58379999999</v>
      </c>
      <c r="O1256" s="479">
        <v>172444.99849999999</v>
      </c>
      <c r="P1256" s="479">
        <v>301778.74739999999</v>
      </c>
      <c r="Q1256" s="479">
        <v>194165.31700000001</v>
      </c>
      <c r="R1256" s="479">
        <v>339789.30469999998</v>
      </c>
      <c r="S1256" s="479">
        <v>215586.25949999999</v>
      </c>
      <c r="T1256" s="479">
        <v>377275.95409999997</v>
      </c>
    </row>
    <row r="1257" spans="1:20">
      <c r="A1257" s="478">
        <v>6</v>
      </c>
      <c r="B1257" s="478" t="s">
        <v>1009</v>
      </c>
      <c r="C1257" s="478"/>
      <c r="D1257" s="478" t="s">
        <v>606</v>
      </c>
      <c r="E1257" s="478" t="s">
        <v>988</v>
      </c>
      <c r="F1257" s="478" t="s">
        <v>521</v>
      </c>
      <c r="G1257" s="479">
        <v>68566.3894</v>
      </c>
      <c r="H1257" s="479">
        <v>109706.22470000001</v>
      </c>
      <c r="I1257" s="479">
        <v>95992.945099999997</v>
      </c>
      <c r="J1257" s="479">
        <v>153588.71460000001</v>
      </c>
      <c r="K1257" s="479">
        <v>123419.501</v>
      </c>
      <c r="L1257" s="479">
        <v>197471.20439999999</v>
      </c>
      <c r="M1257" s="479">
        <v>164559.3346</v>
      </c>
      <c r="N1257" s="479">
        <v>263294.93920000002</v>
      </c>
      <c r="O1257" s="479">
        <v>205699.16819999999</v>
      </c>
      <c r="P1257" s="479">
        <v>329118.674</v>
      </c>
      <c r="Q1257" s="479">
        <v>233125.72399999999</v>
      </c>
      <c r="R1257" s="479">
        <v>373001.16389999999</v>
      </c>
      <c r="S1257" s="479">
        <v>260552.27970000001</v>
      </c>
      <c r="T1257" s="479">
        <v>416883.65370000002</v>
      </c>
    </row>
    <row r="1258" spans="1:20">
      <c r="A1258" s="478">
        <v>6</v>
      </c>
      <c r="B1258" s="478" t="s">
        <v>1009</v>
      </c>
      <c r="C1258" s="478"/>
      <c r="D1258" s="478" t="s">
        <v>606</v>
      </c>
      <c r="E1258" s="478" t="s">
        <v>991</v>
      </c>
      <c r="F1258" s="478" t="s">
        <v>617</v>
      </c>
      <c r="G1258" s="479">
        <v>80490.994000000006</v>
      </c>
      <c r="H1258" s="479">
        <v>140859.23970000001</v>
      </c>
      <c r="I1258" s="479">
        <v>104132.89109999999</v>
      </c>
      <c r="J1258" s="479">
        <v>182232.5595</v>
      </c>
      <c r="K1258" s="479">
        <v>124587.3941</v>
      </c>
      <c r="L1258" s="479">
        <v>218027.93969999999</v>
      </c>
      <c r="M1258" s="479">
        <v>148535.467</v>
      </c>
      <c r="N1258" s="479">
        <v>259937.06709999999</v>
      </c>
      <c r="O1258" s="479">
        <v>175014.11369999999</v>
      </c>
      <c r="P1258" s="479">
        <v>306274.69880000001</v>
      </c>
      <c r="Q1258" s="479">
        <v>191852.24660000001</v>
      </c>
      <c r="R1258" s="479">
        <v>335741.43160000001</v>
      </c>
      <c r="S1258" s="479">
        <v>207664.48560000001</v>
      </c>
      <c r="T1258" s="479">
        <v>363412.84980000003</v>
      </c>
    </row>
    <row r="1259" spans="1:20">
      <c r="A1259" s="478">
        <v>6</v>
      </c>
      <c r="B1259" s="478" t="s">
        <v>1009</v>
      </c>
      <c r="C1259" s="478"/>
      <c r="D1259" s="478" t="s">
        <v>606</v>
      </c>
      <c r="E1259" s="478" t="s">
        <v>991</v>
      </c>
      <c r="F1259" s="478" t="s">
        <v>667</v>
      </c>
      <c r="G1259" s="479">
        <v>69251.623000000007</v>
      </c>
      <c r="H1259" s="479">
        <v>121190.3403</v>
      </c>
      <c r="I1259" s="479">
        <v>90429.301200000002</v>
      </c>
      <c r="J1259" s="479">
        <v>158251.27710000001</v>
      </c>
      <c r="K1259" s="479">
        <v>109580.4593</v>
      </c>
      <c r="L1259" s="479">
        <v>191765.80369999999</v>
      </c>
      <c r="M1259" s="479">
        <v>133752.58900000001</v>
      </c>
      <c r="N1259" s="479">
        <v>234067.0307</v>
      </c>
      <c r="O1259" s="479">
        <v>158499.05729999999</v>
      </c>
      <c r="P1259" s="479">
        <v>277373.3504</v>
      </c>
      <c r="Q1259" s="479">
        <v>174529.0435</v>
      </c>
      <c r="R1259" s="479">
        <v>305425.826</v>
      </c>
      <c r="S1259" s="479">
        <v>189402.2328</v>
      </c>
      <c r="T1259" s="479">
        <v>331453.90730000002</v>
      </c>
    </row>
    <row r="1260" spans="1:20">
      <c r="A1260" s="478">
        <v>6</v>
      </c>
      <c r="B1260" s="478" t="s">
        <v>1009</v>
      </c>
      <c r="C1260" s="478"/>
      <c r="D1260" s="478" t="s">
        <v>606</v>
      </c>
      <c r="E1260" s="478" t="s">
        <v>991</v>
      </c>
      <c r="F1260" s="478" t="s">
        <v>714</v>
      </c>
      <c r="G1260" s="479">
        <v>61945.460400000004</v>
      </c>
      <c r="H1260" s="479">
        <v>108404.55560000001</v>
      </c>
      <c r="I1260" s="479">
        <v>84407.985000000001</v>
      </c>
      <c r="J1260" s="479">
        <v>147713.9737</v>
      </c>
      <c r="K1260" s="479">
        <v>106792.98269999999</v>
      </c>
      <c r="L1260" s="479">
        <v>186887.71969999999</v>
      </c>
      <c r="M1260" s="479">
        <v>140637.1556</v>
      </c>
      <c r="N1260" s="479">
        <v>246115.02230000001</v>
      </c>
      <c r="O1260" s="479">
        <v>174152.54949999999</v>
      </c>
      <c r="P1260" s="479">
        <v>304766.96169999999</v>
      </c>
      <c r="Q1260" s="479">
        <v>196130.83549999999</v>
      </c>
      <c r="R1260" s="479">
        <v>343228.962</v>
      </c>
      <c r="S1260" s="479">
        <v>217816.87340000001</v>
      </c>
      <c r="T1260" s="479">
        <v>381179.52840000001</v>
      </c>
    </row>
    <row r="1261" spans="1:20">
      <c r="A1261" s="478">
        <v>6</v>
      </c>
      <c r="B1261" s="478" t="s">
        <v>1009</v>
      </c>
      <c r="C1261" s="478"/>
      <c r="D1261" s="478" t="s">
        <v>606</v>
      </c>
      <c r="E1261" s="478" t="s">
        <v>991</v>
      </c>
      <c r="F1261" s="478" t="s">
        <v>521</v>
      </c>
      <c r="G1261" s="479">
        <v>68615.693700000003</v>
      </c>
      <c r="H1261" s="479">
        <v>109785.1116</v>
      </c>
      <c r="I1261" s="479">
        <v>96061.971099999995</v>
      </c>
      <c r="J1261" s="479">
        <v>153699.15609999999</v>
      </c>
      <c r="K1261" s="479">
        <v>123508.24860000001</v>
      </c>
      <c r="L1261" s="479">
        <v>197613.20079999999</v>
      </c>
      <c r="M1261" s="479">
        <v>164677.6649</v>
      </c>
      <c r="N1261" s="479">
        <v>263484.26770000003</v>
      </c>
      <c r="O1261" s="479">
        <v>205847.08110000001</v>
      </c>
      <c r="P1261" s="479">
        <v>329355.3346</v>
      </c>
      <c r="Q1261" s="479">
        <v>233293.3585</v>
      </c>
      <c r="R1261" s="479">
        <v>373269.37910000002</v>
      </c>
      <c r="S1261" s="479">
        <v>260739.636</v>
      </c>
      <c r="T1261" s="479">
        <v>417183.42379999999</v>
      </c>
    </row>
    <row r="1262" spans="1:20">
      <c r="A1262" s="478">
        <v>6</v>
      </c>
      <c r="B1262" s="478" t="s">
        <v>1009</v>
      </c>
      <c r="C1262" s="478"/>
      <c r="D1262" s="478" t="s">
        <v>606</v>
      </c>
      <c r="E1262" s="478" t="s">
        <v>994</v>
      </c>
      <c r="F1262" s="478" t="s">
        <v>617</v>
      </c>
      <c r="G1262" s="479">
        <v>81951.715800000005</v>
      </c>
      <c r="H1262" s="479">
        <v>143415.50279999999</v>
      </c>
      <c r="I1262" s="479">
        <v>106067.19469999999</v>
      </c>
      <c r="J1262" s="479">
        <v>185617.59080000001</v>
      </c>
      <c r="K1262" s="479">
        <v>126932.01850000001</v>
      </c>
      <c r="L1262" s="479">
        <v>222131.03229999999</v>
      </c>
      <c r="M1262" s="479">
        <v>151376.86900000001</v>
      </c>
      <c r="N1262" s="479">
        <v>264909.52059999999</v>
      </c>
      <c r="O1262" s="479">
        <v>178405.4859</v>
      </c>
      <c r="P1262" s="479">
        <v>312209.60029999999</v>
      </c>
      <c r="Q1262" s="479">
        <v>195593.05470000001</v>
      </c>
      <c r="R1262" s="479">
        <v>342287.8456</v>
      </c>
      <c r="S1262" s="479">
        <v>211750.8683</v>
      </c>
      <c r="T1262" s="479">
        <v>370564.0196</v>
      </c>
    </row>
    <row r="1263" spans="1:20">
      <c r="A1263" s="478">
        <v>6</v>
      </c>
      <c r="B1263" s="478" t="s">
        <v>1009</v>
      </c>
      <c r="C1263" s="478"/>
      <c r="D1263" s="478" t="s">
        <v>606</v>
      </c>
      <c r="E1263" s="478" t="s">
        <v>994</v>
      </c>
      <c r="F1263" s="478" t="s">
        <v>667</v>
      </c>
      <c r="G1263" s="479">
        <v>70301.147800000006</v>
      </c>
      <c r="H1263" s="479">
        <v>123027.0088</v>
      </c>
      <c r="I1263" s="479">
        <v>91862.253500000006</v>
      </c>
      <c r="J1263" s="479">
        <v>160758.94349999999</v>
      </c>
      <c r="K1263" s="479">
        <v>111376.04889999999</v>
      </c>
      <c r="L1263" s="479">
        <v>194908.08559999999</v>
      </c>
      <c r="M1263" s="479">
        <v>136053.15340000001</v>
      </c>
      <c r="N1263" s="479">
        <v>238093.0183</v>
      </c>
      <c r="O1263" s="479">
        <v>161286.21969999999</v>
      </c>
      <c r="P1263" s="479">
        <v>282250.88439999998</v>
      </c>
      <c r="Q1263" s="479">
        <v>177636.07509999999</v>
      </c>
      <c r="R1263" s="479">
        <v>310863.13140000001</v>
      </c>
      <c r="S1263" s="479">
        <v>192820.48360000001</v>
      </c>
      <c r="T1263" s="479">
        <v>337435.84629999998</v>
      </c>
    </row>
    <row r="1264" spans="1:20">
      <c r="A1264" s="478">
        <v>6</v>
      </c>
      <c r="B1264" s="478" t="s">
        <v>1009</v>
      </c>
      <c r="C1264" s="478"/>
      <c r="D1264" s="478" t="s">
        <v>606</v>
      </c>
      <c r="E1264" s="478" t="s">
        <v>994</v>
      </c>
      <c r="F1264" s="478" t="s">
        <v>714</v>
      </c>
      <c r="G1264" s="479">
        <v>62741.346899999997</v>
      </c>
      <c r="H1264" s="479">
        <v>109797.35709999999</v>
      </c>
      <c r="I1264" s="479">
        <v>85437.506899999993</v>
      </c>
      <c r="J1264" s="479">
        <v>149515.63690000001</v>
      </c>
      <c r="K1264" s="479">
        <v>108053.30349999999</v>
      </c>
      <c r="L1264" s="479">
        <v>189093.2812</v>
      </c>
      <c r="M1264" s="479">
        <v>142253.4313</v>
      </c>
      <c r="N1264" s="479">
        <v>248943.50469999999</v>
      </c>
      <c r="O1264" s="479">
        <v>176112.75159999999</v>
      </c>
      <c r="P1264" s="479">
        <v>308197.31520000001</v>
      </c>
      <c r="Q1264" s="479">
        <v>198306.95670000001</v>
      </c>
      <c r="R1264" s="479">
        <v>347037.17420000001</v>
      </c>
      <c r="S1264" s="479">
        <v>220198.2219</v>
      </c>
      <c r="T1264" s="479">
        <v>385346.88829999999</v>
      </c>
    </row>
    <row r="1265" spans="1:20">
      <c r="A1265" s="478">
        <v>6</v>
      </c>
      <c r="B1265" s="478" t="s">
        <v>1009</v>
      </c>
      <c r="C1265" s="478"/>
      <c r="D1265" s="478" t="s">
        <v>606</v>
      </c>
      <c r="E1265" s="478" t="s">
        <v>994</v>
      </c>
      <c r="F1265" s="478" t="s">
        <v>521</v>
      </c>
      <c r="G1265" s="479">
        <v>69849.836200000005</v>
      </c>
      <c r="H1265" s="479">
        <v>111759.7395</v>
      </c>
      <c r="I1265" s="479">
        <v>97789.770600000003</v>
      </c>
      <c r="J1265" s="479">
        <v>156463.63529999999</v>
      </c>
      <c r="K1265" s="479">
        <v>125729.70510000001</v>
      </c>
      <c r="L1265" s="479">
        <v>201167.53109999999</v>
      </c>
      <c r="M1265" s="479">
        <v>167639.60680000001</v>
      </c>
      <c r="N1265" s="479">
        <v>268223.3749</v>
      </c>
      <c r="O1265" s="479">
        <v>209549.50839999999</v>
      </c>
      <c r="P1265" s="479">
        <v>335279.21850000002</v>
      </c>
      <c r="Q1265" s="479">
        <v>237489.44279999999</v>
      </c>
      <c r="R1265" s="479">
        <v>379983.11430000002</v>
      </c>
      <c r="S1265" s="479">
        <v>265429.3774</v>
      </c>
      <c r="T1265" s="479">
        <v>424687.01010000001</v>
      </c>
    </row>
    <row r="1266" spans="1:20">
      <c r="A1266" s="478">
        <v>6</v>
      </c>
      <c r="B1266" s="478" t="s">
        <v>1009</v>
      </c>
      <c r="C1266" s="478"/>
      <c r="D1266" s="478" t="s">
        <v>606</v>
      </c>
      <c r="E1266" s="478" t="s">
        <v>996</v>
      </c>
      <c r="F1266" s="478" t="s">
        <v>617</v>
      </c>
      <c r="G1266" s="479">
        <v>80004.087799999994</v>
      </c>
      <c r="H1266" s="479">
        <v>140007.15359999999</v>
      </c>
      <c r="I1266" s="479">
        <v>103488.12450000001</v>
      </c>
      <c r="J1266" s="479">
        <v>181104.21789999999</v>
      </c>
      <c r="K1266" s="479">
        <v>123805.8542</v>
      </c>
      <c r="L1266" s="479">
        <v>216660.24479999999</v>
      </c>
      <c r="M1266" s="479">
        <v>147588.33489999999</v>
      </c>
      <c r="N1266" s="479">
        <v>258279.58600000001</v>
      </c>
      <c r="O1266" s="479">
        <v>173883.65839999999</v>
      </c>
      <c r="P1266" s="479">
        <v>304296.40220000001</v>
      </c>
      <c r="Q1266" s="479">
        <v>190605.3131</v>
      </c>
      <c r="R1266" s="479">
        <v>333559.29790000001</v>
      </c>
      <c r="S1266" s="479">
        <v>206302.36069999999</v>
      </c>
      <c r="T1266" s="479">
        <v>361029.13130000001</v>
      </c>
    </row>
    <row r="1267" spans="1:20">
      <c r="A1267" s="478">
        <v>6</v>
      </c>
      <c r="B1267" s="478" t="s">
        <v>1009</v>
      </c>
      <c r="C1267" s="478"/>
      <c r="D1267" s="478" t="s">
        <v>606</v>
      </c>
      <c r="E1267" s="478" t="s">
        <v>996</v>
      </c>
      <c r="F1267" s="478" t="s">
        <v>667</v>
      </c>
      <c r="G1267" s="479">
        <v>68901.782099999997</v>
      </c>
      <c r="H1267" s="479">
        <v>120578.11870000001</v>
      </c>
      <c r="I1267" s="479">
        <v>89951.651400000002</v>
      </c>
      <c r="J1267" s="479">
        <v>157415.39000000001</v>
      </c>
      <c r="K1267" s="479">
        <v>108981.93060000001</v>
      </c>
      <c r="L1267" s="479">
        <v>190718.37849999999</v>
      </c>
      <c r="M1267" s="479">
        <v>132985.73569999999</v>
      </c>
      <c r="N1267" s="479">
        <v>232725.0374</v>
      </c>
      <c r="O1267" s="479">
        <v>157570.00510000001</v>
      </c>
      <c r="P1267" s="479">
        <v>275747.50890000002</v>
      </c>
      <c r="Q1267" s="479">
        <v>173493.36840000001</v>
      </c>
      <c r="R1267" s="479">
        <v>303613.3946</v>
      </c>
      <c r="S1267" s="479">
        <v>188262.8181</v>
      </c>
      <c r="T1267" s="479">
        <v>329459.93170000002</v>
      </c>
    </row>
    <row r="1268" spans="1:20">
      <c r="A1268" s="478">
        <v>6</v>
      </c>
      <c r="B1268" s="478" t="s">
        <v>1009</v>
      </c>
      <c r="C1268" s="478"/>
      <c r="D1268" s="478" t="s">
        <v>606</v>
      </c>
      <c r="E1268" s="478" t="s">
        <v>996</v>
      </c>
      <c r="F1268" s="478" t="s">
        <v>714</v>
      </c>
      <c r="G1268" s="479">
        <v>61680.165399999998</v>
      </c>
      <c r="H1268" s="479">
        <v>107940.28939999999</v>
      </c>
      <c r="I1268" s="479">
        <v>84064.811700000006</v>
      </c>
      <c r="J1268" s="479">
        <v>147113.42050000001</v>
      </c>
      <c r="K1268" s="479">
        <v>106372.87669999999</v>
      </c>
      <c r="L1268" s="479">
        <v>186152.53400000001</v>
      </c>
      <c r="M1268" s="479">
        <v>140098.39809999999</v>
      </c>
      <c r="N1268" s="479">
        <v>245172.1967</v>
      </c>
      <c r="O1268" s="479">
        <v>173499.1502</v>
      </c>
      <c r="P1268" s="479">
        <v>303623.51270000002</v>
      </c>
      <c r="Q1268" s="479">
        <v>195405.46309999999</v>
      </c>
      <c r="R1268" s="479">
        <v>341959.56050000002</v>
      </c>
      <c r="S1268" s="479">
        <v>217023.09210000001</v>
      </c>
      <c r="T1268" s="479">
        <v>379790.41119999997</v>
      </c>
    </row>
    <row r="1269" spans="1:20">
      <c r="A1269" s="478">
        <v>6</v>
      </c>
      <c r="B1269" s="478" t="s">
        <v>1009</v>
      </c>
      <c r="C1269" s="478"/>
      <c r="D1269" s="478" t="s">
        <v>606</v>
      </c>
      <c r="E1269" s="478" t="s">
        <v>996</v>
      </c>
      <c r="F1269" s="478" t="s">
        <v>521</v>
      </c>
      <c r="G1269" s="479">
        <v>68204.313699999999</v>
      </c>
      <c r="H1269" s="479">
        <v>109126.90360000001</v>
      </c>
      <c r="I1269" s="479">
        <v>95486.039099999995</v>
      </c>
      <c r="J1269" s="479">
        <v>152777.66500000001</v>
      </c>
      <c r="K1269" s="479">
        <v>122767.76459999999</v>
      </c>
      <c r="L1269" s="479">
        <v>196428.42629999999</v>
      </c>
      <c r="M1269" s="479">
        <v>163690.35279999999</v>
      </c>
      <c r="N1269" s="479">
        <v>261904.56839999999</v>
      </c>
      <c r="O1269" s="479">
        <v>204612.94099999999</v>
      </c>
      <c r="P1269" s="479">
        <v>327380.71059999999</v>
      </c>
      <c r="Q1269" s="479">
        <v>231894.66639999999</v>
      </c>
      <c r="R1269" s="479">
        <v>371031.4719</v>
      </c>
      <c r="S1269" s="479">
        <v>259176.39199999999</v>
      </c>
      <c r="T1269" s="479">
        <v>414682.23330000002</v>
      </c>
    </row>
    <row r="1270" spans="1:20">
      <c r="A1270" s="478">
        <v>6</v>
      </c>
      <c r="B1270" s="478" t="s">
        <v>1009</v>
      </c>
      <c r="C1270" s="478"/>
      <c r="D1270" s="478" t="s">
        <v>606</v>
      </c>
      <c r="E1270" s="478" t="s">
        <v>999</v>
      </c>
      <c r="F1270" s="478" t="s">
        <v>617</v>
      </c>
      <c r="G1270" s="479">
        <v>83959.794599999994</v>
      </c>
      <c r="H1270" s="479">
        <v>146929.64069999999</v>
      </c>
      <c r="I1270" s="479">
        <v>108634.2837</v>
      </c>
      <c r="J1270" s="479">
        <v>190109.99650000001</v>
      </c>
      <c r="K1270" s="479">
        <v>129982.34600000001</v>
      </c>
      <c r="L1270" s="479">
        <v>227469.10550000001</v>
      </c>
      <c r="M1270" s="479">
        <v>154981.64449999999</v>
      </c>
      <c r="N1270" s="479">
        <v>271217.87780000002</v>
      </c>
      <c r="O1270" s="479">
        <v>182622.8144</v>
      </c>
      <c r="P1270" s="479">
        <v>319589.9252</v>
      </c>
      <c r="Q1270" s="479">
        <v>200200.11989999999</v>
      </c>
      <c r="R1270" s="479">
        <v>350350.20990000002</v>
      </c>
      <c r="S1270" s="479">
        <v>216711.87</v>
      </c>
      <c r="T1270" s="479">
        <v>379245.77240000002</v>
      </c>
    </row>
    <row r="1271" spans="1:20">
      <c r="A1271" s="478">
        <v>6</v>
      </c>
      <c r="B1271" s="478" t="s">
        <v>1009</v>
      </c>
      <c r="C1271" s="478"/>
      <c r="D1271" s="478" t="s">
        <v>606</v>
      </c>
      <c r="E1271" s="478" t="s">
        <v>999</v>
      </c>
      <c r="F1271" s="478" t="s">
        <v>667</v>
      </c>
      <c r="G1271" s="479">
        <v>72172.161300000007</v>
      </c>
      <c r="H1271" s="479">
        <v>126301.2824</v>
      </c>
      <c r="I1271" s="479">
        <v>94262.225600000005</v>
      </c>
      <c r="J1271" s="479">
        <v>164958.89490000001</v>
      </c>
      <c r="K1271" s="479">
        <v>114243.3651</v>
      </c>
      <c r="L1271" s="479">
        <v>199925.889</v>
      </c>
      <c r="M1271" s="479">
        <v>139477.6501</v>
      </c>
      <c r="N1271" s="479">
        <v>244085.88759999999</v>
      </c>
      <c r="O1271" s="479">
        <v>165302.1452</v>
      </c>
      <c r="P1271" s="479">
        <v>289278.75400000002</v>
      </c>
      <c r="Q1271" s="479">
        <v>182031.88200000001</v>
      </c>
      <c r="R1271" s="479">
        <v>318555.79350000003</v>
      </c>
      <c r="S1271" s="479">
        <v>197558.77499999999</v>
      </c>
      <c r="T1271" s="479">
        <v>345727.85639999999</v>
      </c>
    </row>
    <row r="1272" spans="1:20">
      <c r="A1272" s="478">
        <v>6</v>
      </c>
      <c r="B1272" s="478" t="s">
        <v>1009</v>
      </c>
      <c r="C1272" s="478"/>
      <c r="D1272" s="478" t="s">
        <v>606</v>
      </c>
      <c r="E1272" s="478" t="s">
        <v>999</v>
      </c>
      <c r="F1272" s="478" t="s">
        <v>714</v>
      </c>
      <c r="G1272" s="479">
        <v>64513.812400000003</v>
      </c>
      <c r="H1272" s="479">
        <v>112899.1715</v>
      </c>
      <c r="I1272" s="479">
        <v>87890.718800000002</v>
      </c>
      <c r="J1272" s="479">
        <v>153808.75769999999</v>
      </c>
      <c r="K1272" s="479">
        <v>111186.31630000001</v>
      </c>
      <c r="L1272" s="479">
        <v>194576.05360000001</v>
      </c>
      <c r="M1272" s="479">
        <v>146409.39780000001</v>
      </c>
      <c r="N1272" s="479">
        <v>256216.4461</v>
      </c>
      <c r="O1272" s="479">
        <v>181287.66219999999</v>
      </c>
      <c r="P1272" s="479">
        <v>317253.40889999998</v>
      </c>
      <c r="Q1272" s="479">
        <v>204156.70850000001</v>
      </c>
      <c r="R1272" s="479">
        <v>357274.23969999998</v>
      </c>
      <c r="S1272" s="479">
        <v>226719.2507</v>
      </c>
      <c r="T1272" s="479">
        <v>396758.6887</v>
      </c>
    </row>
    <row r="1273" spans="1:20">
      <c r="A1273" s="478">
        <v>6</v>
      </c>
      <c r="B1273" s="478" t="s">
        <v>1009</v>
      </c>
      <c r="C1273" s="478"/>
      <c r="D1273" s="478" t="s">
        <v>606</v>
      </c>
      <c r="E1273" s="478" t="s">
        <v>999</v>
      </c>
      <c r="F1273" s="478" t="s">
        <v>521</v>
      </c>
      <c r="G1273" s="479">
        <v>71569.308699999994</v>
      </c>
      <c r="H1273" s="479">
        <v>114510.89569999999</v>
      </c>
      <c r="I1273" s="479">
        <v>100197.0321</v>
      </c>
      <c r="J1273" s="479">
        <v>160315.25390000001</v>
      </c>
      <c r="K1273" s="479">
        <v>128824.75569999999</v>
      </c>
      <c r="L1273" s="479">
        <v>206119.6121</v>
      </c>
      <c r="M1273" s="479">
        <v>171766.34090000001</v>
      </c>
      <c r="N1273" s="479">
        <v>274826.1495</v>
      </c>
      <c r="O1273" s="479">
        <v>214707.92610000001</v>
      </c>
      <c r="P1273" s="479">
        <v>343532.68680000002</v>
      </c>
      <c r="Q1273" s="479">
        <v>243335.6496</v>
      </c>
      <c r="R1273" s="479">
        <v>389337.04509999999</v>
      </c>
      <c r="S1273" s="479">
        <v>271963.37300000002</v>
      </c>
      <c r="T1273" s="479">
        <v>435141.40330000001</v>
      </c>
    </row>
    <row r="1274" spans="1:20">
      <c r="A1274" s="478">
        <v>6</v>
      </c>
      <c r="B1274" s="478" t="s">
        <v>1009</v>
      </c>
      <c r="C1274" s="478"/>
      <c r="D1274" s="478" t="s">
        <v>606</v>
      </c>
      <c r="E1274" s="478" t="s">
        <v>1001</v>
      </c>
      <c r="F1274" s="478" t="s">
        <v>617</v>
      </c>
      <c r="G1274" s="479">
        <v>84446.700899999996</v>
      </c>
      <c r="H1274" s="479">
        <v>147781.7267</v>
      </c>
      <c r="I1274" s="479">
        <v>109279.0503</v>
      </c>
      <c r="J1274" s="479">
        <v>191238.33799999999</v>
      </c>
      <c r="K1274" s="479">
        <v>130763.88589999999</v>
      </c>
      <c r="L1274" s="479">
        <v>228836.8003</v>
      </c>
      <c r="M1274" s="479">
        <v>155928.77660000001</v>
      </c>
      <c r="N1274" s="479">
        <v>272875.3591</v>
      </c>
      <c r="O1274" s="479">
        <v>183753.2696</v>
      </c>
      <c r="P1274" s="479">
        <v>321568.22169999999</v>
      </c>
      <c r="Q1274" s="479">
        <v>201447.05350000001</v>
      </c>
      <c r="R1274" s="479">
        <v>352532.34350000002</v>
      </c>
      <c r="S1274" s="479">
        <v>218073.99479999999</v>
      </c>
      <c r="T1274" s="479">
        <v>381629.49099999998</v>
      </c>
    </row>
    <row r="1275" spans="1:20">
      <c r="A1275" s="478">
        <v>6</v>
      </c>
      <c r="B1275" s="478" t="s">
        <v>1009</v>
      </c>
      <c r="C1275" s="478"/>
      <c r="D1275" s="478" t="s">
        <v>606</v>
      </c>
      <c r="E1275" s="478" t="s">
        <v>1001</v>
      </c>
      <c r="F1275" s="478" t="s">
        <v>667</v>
      </c>
      <c r="G1275" s="479">
        <v>72522.002299999993</v>
      </c>
      <c r="H1275" s="479">
        <v>126913.504</v>
      </c>
      <c r="I1275" s="479">
        <v>94739.875499999995</v>
      </c>
      <c r="J1275" s="479">
        <v>165794.78200000001</v>
      </c>
      <c r="K1275" s="479">
        <v>114841.89380000001</v>
      </c>
      <c r="L1275" s="479">
        <v>200973.31419999999</v>
      </c>
      <c r="M1275" s="479">
        <v>140244.50339999999</v>
      </c>
      <c r="N1275" s="479">
        <v>245427.88080000001</v>
      </c>
      <c r="O1275" s="479">
        <v>166231.19750000001</v>
      </c>
      <c r="P1275" s="479">
        <v>290904.5955</v>
      </c>
      <c r="Q1275" s="479">
        <v>183067.55720000001</v>
      </c>
      <c r="R1275" s="479">
        <v>320368.22499999998</v>
      </c>
      <c r="S1275" s="479">
        <v>198698.18969999999</v>
      </c>
      <c r="T1275" s="479">
        <v>347721.8321</v>
      </c>
    </row>
    <row r="1276" spans="1:20">
      <c r="A1276" s="478">
        <v>6</v>
      </c>
      <c r="B1276" s="478" t="s">
        <v>1009</v>
      </c>
      <c r="C1276" s="478"/>
      <c r="D1276" s="478" t="s">
        <v>606</v>
      </c>
      <c r="E1276" s="478" t="s">
        <v>1001</v>
      </c>
      <c r="F1276" s="478" t="s">
        <v>714</v>
      </c>
      <c r="G1276" s="479">
        <v>64779.107300000003</v>
      </c>
      <c r="H1276" s="479">
        <v>113363.4378</v>
      </c>
      <c r="I1276" s="479">
        <v>88233.892000000007</v>
      </c>
      <c r="J1276" s="479">
        <v>154409.31099999999</v>
      </c>
      <c r="K1276" s="479">
        <v>111606.4224</v>
      </c>
      <c r="L1276" s="479">
        <v>195311.23929999999</v>
      </c>
      <c r="M1276" s="479">
        <v>146948.15530000001</v>
      </c>
      <c r="N1276" s="479">
        <v>257159.27170000001</v>
      </c>
      <c r="O1276" s="479">
        <v>181941.06159999999</v>
      </c>
      <c r="P1276" s="479">
        <v>318396.8578</v>
      </c>
      <c r="Q1276" s="479">
        <v>204882.08069999999</v>
      </c>
      <c r="R1276" s="479">
        <v>358543.64120000001</v>
      </c>
      <c r="S1276" s="479">
        <v>227513.0319</v>
      </c>
      <c r="T1276" s="479">
        <v>398147.80589999998</v>
      </c>
    </row>
    <row r="1277" spans="1:20">
      <c r="A1277" s="478">
        <v>6</v>
      </c>
      <c r="B1277" s="478" t="s">
        <v>1009</v>
      </c>
      <c r="C1277" s="478"/>
      <c r="D1277" s="478" t="s">
        <v>606</v>
      </c>
      <c r="E1277" s="478" t="s">
        <v>1001</v>
      </c>
      <c r="F1277" s="478" t="s">
        <v>521</v>
      </c>
      <c r="G1277" s="479">
        <v>71980.688699999999</v>
      </c>
      <c r="H1277" s="479">
        <v>115169.10370000001</v>
      </c>
      <c r="I1277" s="479">
        <v>100772.9641</v>
      </c>
      <c r="J1277" s="479">
        <v>161236.745</v>
      </c>
      <c r="K1277" s="479">
        <v>129565.23970000001</v>
      </c>
      <c r="L1277" s="479">
        <v>207304.38649999999</v>
      </c>
      <c r="M1277" s="479">
        <v>172753.65289999999</v>
      </c>
      <c r="N1277" s="479">
        <v>276405.84869999997</v>
      </c>
      <c r="O1277" s="479">
        <v>215942.06599999999</v>
      </c>
      <c r="P1277" s="479">
        <v>345507.31089999998</v>
      </c>
      <c r="Q1277" s="479">
        <v>244734.34160000001</v>
      </c>
      <c r="R1277" s="479">
        <v>391574.9523</v>
      </c>
      <c r="S1277" s="479">
        <v>273526.61700000003</v>
      </c>
      <c r="T1277" s="479">
        <v>437642.59379999997</v>
      </c>
    </row>
    <row r="1278" spans="1:20">
      <c r="A1278" s="478">
        <v>7</v>
      </c>
      <c r="B1278" s="478" t="s">
        <v>1010</v>
      </c>
      <c r="C1278" s="478"/>
      <c r="D1278" s="478" t="s">
        <v>578</v>
      </c>
      <c r="E1278" s="478" t="s">
        <v>632</v>
      </c>
      <c r="F1278" s="478" t="s">
        <v>617</v>
      </c>
      <c r="G1278" s="479">
        <v>95360.163400000005</v>
      </c>
      <c r="H1278" s="479">
        <v>166880.28599999999</v>
      </c>
      <c r="I1278" s="479">
        <v>123424.0061</v>
      </c>
      <c r="J1278" s="479">
        <v>215992.01070000001</v>
      </c>
      <c r="K1278" s="479">
        <v>147705.00839999999</v>
      </c>
      <c r="L1278" s="479">
        <v>258483.7648</v>
      </c>
      <c r="M1278" s="479">
        <v>176153.19519999999</v>
      </c>
      <c r="N1278" s="479">
        <v>308268.09169999999</v>
      </c>
      <c r="O1278" s="479">
        <v>207608.3351</v>
      </c>
      <c r="P1278" s="479">
        <v>363314.58659999998</v>
      </c>
      <c r="Q1278" s="479">
        <v>227610.72330000001</v>
      </c>
      <c r="R1278" s="479">
        <v>398318.76569999999</v>
      </c>
      <c r="S1278" s="479">
        <v>246415.77979999999</v>
      </c>
      <c r="T1278" s="479">
        <v>431227.61469999998</v>
      </c>
    </row>
    <row r="1279" spans="1:20">
      <c r="A1279" s="478">
        <v>7</v>
      </c>
      <c r="B1279" s="478" t="s">
        <v>1010</v>
      </c>
      <c r="C1279" s="478"/>
      <c r="D1279" s="478" t="s">
        <v>578</v>
      </c>
      <c r="E1279" s="478" t="s">
        <v>632</v>
      </c>
      <c r="F1279" s="478" t="s">
        <v>667</v>
      </c>
      <c r="G1279" s="479">
        <v>81790.678700000004</v>
      </c>
      <c r="H1279" s="479">
        <v>143133.68780000001</v>
      </c>
      <c r="I1279" s="479">
        <v>106879.4277</v>
      </c>
      <c r="J1279" s="479">
        <v>187038.99849999999</v>
      </c>
      <c r="K1279" s="479">
        <v>129586.8795</v>
      </c>
      <c r="L1279" s="479">
        <v>226777.03909999999</v>
      </c>
      <c r="M1279" s="479">
        <v>158305.57389999999</v>
      </c>
      <c r="N1279" s="479">
        <v>277034.75439999998</v>
      </c>
      <c r="O1279" s="479">
        <v>187669.42540000001</v>
      </c>
      <c r="P1279" s="479">
        <v>328421.49440000003</v>
      </c>
      <c r="Q1279" s="479">
        <v>206696.12390000001</v>
      </c>
      <c r="R1279" s="479">
        <v>361718.2169</v>
      </c>
      <c r="S1279" s="479">
        <v>224367.4497</v>
      </c>
      <c r="T1279" s="479">
        <v>392643.03710000002</v>
      </c>
    </row>
    <row r="1280" spans="1:20">
      <c r="A1280" s="478">
        <v>7</v>
      </c>
      <c r="B1280" s="478" t="s">
        <v>1010</v>
      </c>
      <c r="C1280" s="478"/>
      <c r="D1280" s="478" t="s">
        <v>578</v>
      </c>
      <c r="E1280" s="478" t="s">
        <v>632</v>
      </c>
      <c r="F1280" s="478" t="s">
        <v>714</v>
      </c>
      <c r="G1280" s="479">
        <v>72986.557799999995</v>
      </c>
      <c r="H1280" s="479">
        <v>127726.47629999999</v>
      </c>
      <c r="I1280" s="479">
        <v>99385.445600000006</v>
      </c>
      <c r="J1280" s="479">
        <v>173924.52989999999</v>
      </c>
      <c r="K1280" s="479">
        <v>125690.73390000001</v>
      </c>
      <c r="L1280" s="479">
        <v>219958.7844</v>
      </c>
      <c r="M1280" s="479">
        <v>165470.6292</v>
      </c>
      <c r="N1280" s="479">
        <v>289573.60110000003</v>
      </c>
      <c r="O1280" s="479">
        <v>204853.584</v>
      </c>
      <c r="P1280" s="479">
        <v>358493.772</v>
      </c>
      <c r="Q1280" s="479">
        <v>230667.84220000001</v>
      </c>
      <c r="R1280" s="479">
        <v>403668.72379999998</v>
      </c>
      <c r="S1280" s="479">
        <v>256129.26430000001</v>
      </c>
      <c r="T1280" s="479">
        <v>448226.21250000002</v>
      </c>
    </row>
    <row r="1281" spans="1:20">
      <c r="A1281" s="478">
        <v>7</v>
      </c>
      <c r="B1281" s="478" t="s">
        <v>1010</v>
      </c>
      <c r="C1281" s="478"/>
      <c r="D1281" s="478" t="s">
        <v>578</v>
      </c>
      <c r="E1281" s="478" t="s">
        <v>632</v>
      </c>
      <c r="F1281" s="478" t="s">
        <v>521</v>
      </c>
      <c r="G1281" s="479">
        <v>81277.567299999995</v>
      </c>
      <c r="H1281" s="479">
        <v>130044.1096</v>
      </c>
      <c r="I1281" s="479">
        <v>113788.59420000001</v>
      </c>
      <c r="J1281" s="479">
        <v>182061.75339999999</v>
      </c>
      <c r="K1281" s="479">
        <v>146299.62109999999</v>
      </c>
      <c r="L1281" s="479">
        <v>234079.39739999999</v>
      </c>
      <c r="M1281" s="479">
        <v>195066.16149999999</v>
      </c>
      <c r="N1281" s="479">
        <v>312105.86310000002</v>
      </c>
      <c r="O1281" s="479">
        <v>243832.70189999999</v>
      </c>
      <c r="P1281" s="479">
        <v>390132.32880000002</v>
      </c>
      <c r="Q1281" s="479">
        <v>276343.72889999999</v>
      </c>
      <c r="R1281" s="479">
        <v>442149.97269999998</v>
      </c>
      <c r="S1281" s="479">
        <v>308854.75579999998</v>
      </c>
      <c r="T1281" s="479">
        <v>494167.6165</v>
      </c>
    </row>
    <row r="1282" spans="1:20">
      <c r="A1282" s="478">
        <v>7</v>
      </c>
      <c r="B1282" s="478" t="s">
        <v>1010</v>
      </c>
      <c r="C1282" s="478"/>
      <c r="D1282" s="478" t="s">
        <v>578</v>
      </c>
      <c r="E1282" s="478" t="s">
        <v>680</v>
      </c>
      <c r="F1282" s="478" t="s">
        <v>617</v>
      </c>
      <c r="G1282" s="479">
        <v>94386.350900000005</v>
      </c>
      <c r="H1282" s="479">
        <v>165176.11410000001</v>
      </c>
      <c r="I1282" s="479">
        <v>122134.47289999999</v>
      </c>
      <c r="J1282" s="479">
        <v>213735.32759999999</v>
      </c>
      <c r="K1282" s="479">
        <v>146141.92860000001</v>
      </c>
      <c r="L1282" s="479">
        <v>255748.3751</v>
      </c>
      <c r="M1282" s="479">
        <v>174258.93109999999</v>
      </c>
      <c r="N1282" s="479">
        <v>304953.12939999998</v>
      </c>
      <c r="O1282" s="479">
        <v>205347.42480000001</v>
      </c>
      <c r="P1282" s="479">
        <v>359357.99339999998</v>
      </c>
      <c r="Q1282" s="479">
        <v>225116.85620000001</v>
      </c>
      <c r="R1282" s="479">
        <v>393954.49839999998</v>
      </c>
      <c r="S1282" s="479">
        <v>243691.5301</v>
      </c>
      <c r="T1282" s="479">
        <v>426460.1776</v>
      </c>
    </row>
    <row r="1283" spans="1:20">
      <c r="A1283" s="478">
        <v>7</v>
      </c>
      <c r="B1283" s="478" t="s">
        <v>1010</v>
      </c>
      <c r="C1283" s="478"/>
      <c r="D1283" s="478" t="s">
        <v>578</v>
      </c>
      <c r="E1283" s="478" t="s">
        <v>680</v>
      </c>
      <c r="F1283" s="478" t="s">
        <v>667</v>
      </c>
      <c r="G1283" s="479">
        <v>81090.996799999994</v>
      </c>
      <c r="H1283" s="479">
        <v>141909.2445</v>
      </c>
      <c r="I1283" s="479">
        <v>105924.1281</v>
      </c>
      <c r="J1283" s="479">
        <v>185367.2242</v>
      </c>
      <c r="K1283" s="479">
        <v>128389.8221</v>
      </c>
      <c r="L1283" s="479">
        <v>224682.1887</v>
      </c>
      <c r="M1283" s="479">
        <v>156771.86730000001</v>
      </c>
      <c r="N1283" s="479">
        <v>274350.76789999998</v>
      </c>
      <c r="O1283" s="479">
        <v>185811.32089999999</v>
      </c>
      <c r="P1283" s="479">
        <v>325169.81160000002</v>
      </c>
      <c r="Q1283" s="479">
        <v>204624.77359999999</v>
      </c>
      <c r="R1283" s="479">
        <v>358093.35389999999</v>
      </c>
      <c r="S1283" s="479">
        <v>222088.62040000001</v>
      </c>
      <c r="T1283" s="479">
        <v>388655.0858</v>
      </c>
    </row>
    <row r="1284" spans="1:20">
      <c r="A1284" s="478">
        <v>7</v>
      </c>
      <c r="B1284" s="478" t="s">
        <v>1010</v>
      </c>
      <c r="C1284" s="478"/>
      <c r="D1284" s="478" t="s">
        <v>578</v>
      </c>
      <c r="E1284" s="478" t="s">
        <v>680</v>
      </c>
      <c r="F1284" s="478" t="s">
        <v>714</v>
      </c>
      <c r="G1284" s="479">
        <v>72455.967900000003</v>
      </c>
      <c r="H1284" s="479">
        <v>126797.94379999999</v>
      </c>
      <c r="I1284" s="479">
        <v>98699.099100000007</v>
      </c>
      <c r="J1284" s="479">
        <v>172723.4235</v>
      </c>
      <c r="K1284" s="479">
        <v>124850.5217</v>
      </c>
      <c r="L1284" s="479">
        <v>218488.413</v>
      </c>
      <c r="M1284" s="479">
        <v>164393.11429999999</v>
      </c>
      <c r="N1284" s="479">
        <v>287687.94990000001</v>
      </c>
      <c r="O1284" s="479">
        <v>203546.78520000001</v>
      </c>
      <c r="P1284" s="479">
        <v>356206.87410000002</v>
      </c>
      <c r="Q1284" s="479">
        <v>229217.09760000001</v>
      </c>
      <c r="R1284" s="479">
        <v>401129.92060000001</v>
      </c>
      <c r="S1284" s="479">
        <v>254541.70180000001</v>
      </c>
      <c r="T1284" s="479">
        <v>445447.97810000001</v>
      </c>
    </row>
    <row r="1285" spans="1:20">
      <c r="A1285" s="478">
        <v>7</v>
      </c>
      <c r="B1285" s="478" t="s">
        <v>1010</v>
      </c>
      <c r="C1285" s="478"/>
      <c r="D1285" s="478" t="s">
        <v>578</v>
      </c>
      <c r="E1285" s="478" t="s">
        <v>680</v>
      </c>
      <c r="F1285" s="478" t="s">
        <v>521</v>
      </c>
      <c r="G1285" s="479">
        <v>80454.807400000005</v>
      </c>
      <c r="H1285" s="479">
        <v>128727.6936</v>
      </c>
      <c r="I1285" s="479">
        <v>112636.73020000001</v>
      </c>
      <c r="J1285" s="479">
        <v>180218.77100000001</v>
      </c>
      <c r="K1285" s="479">
        <v>144818.6531</v>
      </c>
      <c r="L1285" s="479">
        <v>231709.84849999999</v>
      </c>
      <c r="M1285" s="479">
        <v>193091.53750000001</v>
      </c>
      <c r="N1285" s="479">
        <v>308946.46460000001</v>
      </c>
      <c r="O1285" s="479">
        <v>241364.42189999999</v>
      </c>
      <c r="P1285" s="479">
        <v>386183.0808</v>
      </c>
      <c r="Q1285" s="479">
        <v>273546.34480000002</v>
      </c>
      <c r="R1285" s="479">
        <v>437674.15820000001</v>
      </c>
      <c r="S1285" s="479">
        <v>305728.26770000003</v>
      </c>
      <c r="T1285" s="479">
        <v>489165.23560000001</v>
      </c>
    </row>
    <row r="1286" spans="1:20">
      <c r="A1286" s="478">
        <v>7</v>
      </c>
      <c r="B1286" s="478" t="s">
        <v>1010</v>
      </c>
      <c r="C1286" s="478"/>
      <c r="D1286" s="478" t="s">
        <v>578</v>
      </c>
      <c r="E1286" s="478" t="s">
        <v>726</v>
      </c>
      <c r="F1286" s="478" t="s">
        <v>617</v>
      </c>
      <c r="G1286" s="479">
        <v>87915.5046</v>
      </c>
      <c r="H1286" s="479">
        <v>153852.13310000001</v>
      </c>
      <c r="I1286" s="479">
        <v>113780.44680000001</v>
      </c>
      <c r="J1286" s="479">
        <v>199115.7818</v>
      </c>
      <c r="K1286" s="479">
        <v>136158.84229999999</v>
      </c>
      <c r="L1286" s="479">
        <v>238277.97399999999</v>
      </c>
      <c r="M1286" s="479">
        <v>162374.95939999999</v>
      </c>
      <c r="N1286" s="479">
        <v>284156.1789</v>
      </c>
      <c r="O1286" s="479">
        <v>191361.97640000001</v>
      </c>
      <c r="P1286" s="479">
        <v>334883.45880000002</v>
      </c>
      <c r="Q1286" s="479">
        <v>209794.93350000001</v>
      </c>
      <c r="R1286" s="479">
        <v>367141.1335</v>
      </c>
      <c r="S1286" s="479">
        <v>227121.38630000001</v>
      </c>
      <c r="T1286" s="479">
        <v>397462.42619999999</v>
      </c>
    </row>
    <row r="1287" spans="1:20">
      <c r="A1287" s="478">
        <v>7</v>
      </c>
      <c r="B1287" s="478" t="s">
        <v>1010</v>
      </c>
      <c r="C1287" s="478"/>
      <c r="D1287" s="478" t="s">
        <v>578</v>
      </c>
      <c r="E1287" s="478" t="s">
        <v>726</v>
      </c>
      <c r="F1287" s="478" t="s">
        <v>667</v>
      </c>
      <c r="G1287" s="479">
        <v>75442.543600000005</v>
      </c>
      <c r="H1287" s="479">
        <v>132024.45129999999</v>
      </c>
      <c r="I1287" s="479">
        <v>98572.803700000004</v>
      </c>
      <c r="J1287" s="479">
        <v>172502.40650000001</v>
      </c>
      <c r="K1287" s="479">
        <v>119504.8043</v>
      </c>
      <c r="L1287" s="479">
        <v>209133.4074</v>
      </c>
      <c r="M1287" s="479">
        <v>145969.5698</v>
      </c>
      <c r="N1287" s="479">
        <v>255446.74710000001</v>
      </c>
      <c r="O1287" s="479">
        <v>173034.29139999999</v>
      </c>
      <c r="P1287" s="479">
        <v>302810.0099</v>
      </c>
      <c r="Q1287" s="479">
        <v>190570.40239999999</v>
      </c>
      <c r="R1287" s="479">
        <v>333498.20419999998</v>
      </c>
      <c r="S1287" s="479">
        <v>206854.73920000001</v>
      </c>
      <c r="T1287" s="479">
        <v>361995.79359999998</v>
      </c>
    </row>
    <row r="1288" spans="1:20">
      <c r="A1288" s="478">
        <v>7</v>
      </c>
      <c r="B1288" s="478" t="s">
        <v>1010</v>
      </c>
      <c r="C1288" s="478"/>
      <c r="D1288" s="478" t="s">
        <v>578</v>
      </c>
      <c r="E1288" s="478" t="s">
        <v>726</v>
      </c>
      <c r="F1288" s="478" t="s">
        <v>714</v>
      </c>
      <c r="G1288" s="479">
        <v>67347.462400000004</v>
      </c>
      <c r="H1288" s="479">
        <v>117858.0591</v>
      </c>
      <c r="I1288" s="479">
        <v>91716.6299</v>
      </c>
      <c r="J1288" s="479">
        <v>160504.1023</v>
      </c>
      <c r="K1288" s="479">
        <v>115999.76149999999</v>
      </c>
      <c r="L1288" s="479">
        <v>202999.58259999999</v>
      </c>
      <c r="M1288" s="479">
        <v>152720.40460000001</v>
      </c>
      <c r="N1288" s="479">
        <v>267260.70809999999</v>
      </c>
      <c r="O1288" s="479">
        <v>189076.1832</v>
      </c>
      <c r="P1288" s="479">
        <v>330883.32059999998</v>
      </c>
      <c r="Q1288" s="479">
        <v>212907.9639</v>
      </c>
      <c r="R1288" s="479">
        <v>372588.93680000002</v>
      </c>
      <c r="S1288" s="479">
        <v>236415.42060000001</v>
      </c>
      <c r="T1288" s="479">
        <v>413726.98599999998</v>
      </c>
    </row>
    <row r="1289" spans="1:20">
      <c r="A1289" s="478">
        <v>7</v>
      </c>
      <c r="B1289" s="478" t="s">
        <v>1010</v>
      </c>
      <c r="C1289" s="478"/>
      <c r="D1289" s="478" t="s">
        <v>578</v>
      </c>
      <c r="E1289" s="478" t="s">
        <v>726</v>
      </c>
      <c r="F1289" s="478" t="s">
        <v>521</v>
      </c>
      <c r="G1289" s="479">
        <v>74934.306299999997</v>
      </c>
      <c r="H1289" s="479">
        <v>119894.8919</v>
      </c>
      <c r="I1289" s="479">
        <v>104908.0288</v>
      </c>
      <c r="J1289" s="479">
        <v>167852.8486</v>
      </c>
      <c r="K1289" s="479">
        <v>134881.75140000001</v>
      </c>
      <c r="L1289" s="479">
        <v>215810.80540000001</v>
      </c>
      <c r="M1289" s="479">
        <v>179842.3351</v>
      </c>
      <c r="N1289" s="479">
        <v>287747.74050000001</v>
      </c>
      <c r="O1289" s="479">
        <v>224802.91880000001</v>
      </c>
      <c r="P1289" s="479">
        <v>359684.67550000001</v>
      </c>
      <c r="Q1289" s="479">
        <v>254776.64139999999</v>
      </c>
      <c r="R1289" s="479">
        <v>407642.6323</v>
      </c>
      <c r="S1289" s="479">
        <v>284750.364</v>
      </c>
      <c r="T1289" s="479">
        <v>455600.58909999998</v>
      </c>
    </row>
    <row r="1290" spans="1:20">
      <c r="A1290" s="478">
        <v>7</v>
      </c>
      <c r="B1290" s="478" t="s">
        <v>1010</v>
      </c>
      <c r="C1290" s="478"/>
      <c r="D1290" s="478" t="s">
        <v>578</v>
      </c>
      <c r="E1290" s="478" t="s">
        <v>771</v>
      </c>
      <c r="F1290" s="478" t="s">
        <v>617</v>
      </c>
      <c r="G1290" s="479">
        <v>101770.55899999999</v>
      </c>
      <c r="H1290" s="479">
        <v>178098.47820000001</v>
      </c>
      <c r="I1290" s="479">
        <v>131790.0135</v>
      </c>
      <c r="J1290" s="479">
        <v>230632.52359999999</v>
      </c>
      <c r="K1290" s="479">
        <v>157763.93160000001</v>
      </c>
      <c r="L1290" s="479">
        <v>276086.88030000002</v>
      </c>
      <c r="M1290" s="479">
        <v>188220.92540000001</v>
      </c>
      <c r="N1290" s="479">
        <v>329386.61940000003</v>
      </c>
      <c r="O1290" s="479">
        <v>221898.2825</v>
      </c>
      <c r="P1290" s="479">
        <v>388321.99430000002</v>
      </c>
      <c r="Q1290" s="479">
        <v>243313.3222</v>
      </c>
      <c r="R1290" s="479">
        <v>425798.3138</v>
      </c>
      <c r="S1290" s="479">
        <v>263473.42930000002</v>
      </c>
      <c r="T1290" s="479">
        <v>461078.50140000001</v>
      </c>
    </row>
    <row r="1291" spans="1:20">
      <c r="A1291" s="478">
        <v>7</v>
      </c>
      <c r="B1291" s="478" t="s">
        <v>1010</v>
      </c>
      <c r="C1291" s="478"/>
      <c r="D1291" s="478" t="s">
        <v>578</v>
      </c>
      <c r="E1291" s="478" t="s">
        <v>771</v>
      </c>
      <c r="F1291" s="478" t="s">
        <v>667</v>
      </c>
      <c r="G1291" s="479">
        <v>86967.484200000006</v>
      </c>
      <c r="H1291" s="479">
        <v>152193.0974</v>
      </c>
      <c r="I1291" s="479">
        <v>113741.382</v>
      </c>
      <c r="J1291" s="479">
        <v>199047.4185</v>
      </c>
      <c r="K1291" s="479">
        <v>137998.69940000001</v>
      </c>
      <c r="L1291" s="479">
        <v>241497.72399999999</v>
      </c>
      <c r="M1291" s="479">
        <v>168750.79250000001</v>
      </c>
      <c r="N1291" s="479">
        <v>295313.88679999998</v>
      </c>
      <c r="O1291" s="479">
        <v>200146.7439</v>
      </c>
      <c r="P1291" s="479">
        <v>350256.80180000002</v>
      </c>
      <c r="Q1291" s="479">
        <v>220497.39490000001</v>
      </c>
      <c r="R1291" s="479">
        <v>385870.4412</v>
      </c>
      <c r="S1291" s="479">
        <v>239420.70499999999</v>
      </c>
      <c r="T1291" s="479">
        <v>418986.23379999999</v>
      </c>
    </row>
    <row r="1292" spans="1:20">
      <c r="A1292" s="478">
        <v>7</v>
      </c>
      <c r="B1292" s="478" t="s">
        <v>1010</v>
      </c>
      <c r="C1292" s="478"/>
      <c r="D1292" s="478" t="s">
        <v>578</v>
      </c>
      <c r="E1292" s="478" t="s">
        <v>771</v>
      </c>
      <c r="F1292" s="478" t="s">
        <v>714</v>
      </c>
      <c r="G1292" s="479">
        <v>77383.779599999994</v>
      </c>
      <c r="H1292" s="479">
        <v>135421.61429999999</v>
      </c>
      <c r="I1292" s="479">
        <v>105287.3982</v>
      </c>
      <c r="J1292" s="479">
        <v>184252.94690000001</v>
      </c>
      <c r="K1292" s="479">
        <v>133088.90830000001</v>
      </c>
      <c r="L1292" s="479">
        <v>232905.5894</v>
      </c>
      <c r="M1292" s="479">
        <v>175142.40549999999</v>
      </c>
      <c r="N1292" s="479">
        <v>306499.20970000001</v>
      </c>
      <c r="O1292" s="479">
        <v>216762.8769</v>
      </c>
      <c r="P1292" s="479">
        <v>379335.03450000001</v>
      </c>
      <c r="Q1292" s="479">
        <v>244028.71770000001</v>
      </c>
      <c r="R1292" s="479">
        <v>427050.25589999999</v>
      </c>
      <c r="S1292" s="479">
        <v>270909.64649999997</v>
      </c>
      <c r="T1292" s="479">
        <v>474091.88130000001</v>
      </c>
    </row>
    <row r="1293" spans="1:20">
      <c r="A1293" s="478">
        <v>7</v>
      </c>
      <c r="B1293" s="478" t="s">
        <v>1010</v>
      </c>
      <c r="C1293" s="478"/>
      <c r="D1293" s="478" t="s">
        <v>578</v>
      </c>
      <c r="E1293" s="478" t="s">
        <v>771</v>
      </c>
      <c r="F1293" s="478" t="s">
        <v>521</v>
      </c>
      <c r="G1293" s="479">
        <v>86724.118199999997</v>
      </c>
      <c r="H1293" s="479">
        <v>138758.5912</v>
      </c>
      <c r="I1293" s="479">
        <v>121413.76549999999</v>
      </c>
      <c r="J1293" s="479">
        <v>194262.02770000001</v>
      </c>
      <c r="K1293" s="479">
        <v>156103.41279999999</v>
      </c>
      <c r="L1293" s="479">
        <v>249765.46419999999</v>
      </c>
      <c r="M1293" s="479">
        <v>208137.88380000001</v>
      </c>
      <c r="N1293" s="479">
        <v>333020.61900000001</v>
      </c>
      <c r="O1293" s="479">
        <v>260172.3547</v>
      </c>
      <c r="P1293" s="479">
        <v>416275.77360000001</v>
      </c>
      <c r="Q1293" s="479">
        <v>294862.00199999998</v>
      </c>
      <c r="R1293" s="479">
        <v>471779.21010000003</v>
      </c>
      <c r="S1293" s="479">
        <v>329551.64929999999</v>
      </c>
      <c r="T1293" s="479">
        <v>527282.64670000004</v>
      </c>
    </row>
    <row r="1294" spans="1:20">
      <c r="A1294" s="478">
        <v>7</v>
      </c>
      <c r="B1294" s="478" t="s">
        <v>1010</v>
      </c>
      <c r="C1294" s="478"/>
      <c r="D1294" s="478" t="s">
        <v>578</v>
      </c>
      <c r="E1294" s="478" t="s">
        <v>812</v>
      </c>
      <c r="F1294" s="478" t="s">
        <v>617</v>
      </c>
      <c r="G1294" s="479">
        <v>94873.257199999993</v>
      </c>
      <c r="H1294" s="479">
        <v>166028.20009999999</v>
      </c>
      <c r="I1294" s="479">
        <v>122779.2395</v>
      </c>
      <c r="J1294" s="479">
        <v>214863.6692</v>
      </c>
      <c r="K1294" s="479">
        <v>146923.46849999999</v>
      </c>
      <c r="L1294" s="479">
        <v>257116.0699</v>
      </c>
      <c r="M1294" s="479">
        <v>175206.0632</v>
      </c>
      <c r="N1294" s="479">
        <v>306610.61050000001</v>
      </c>
      <c r="O1294" s="479">
        <v>206477.88</v>
      </c>
      <c r="P1294" s="479">
        <v>361336.29</v>
      </c>
      <c r="Q1294" s="479">
        <v>226363.78969999999</v>
      </c>
      <c r="R1294" s="479">
        <v>396136.63199999998</v>
      </c>
      <c r="S1294" s="479">
        <v>245053.65489999999</v>
      </c>
      <c r="T1294" s="479">
        <v>428843.89610000001</v>
      </c>
    </row>
    <row r="1295" spans="1:20">
      <c r="A1295" s="478">
        <v>7</v>
      </c>
      <c r="B1295" s="478" t="s">
        <v>1010</v>
      </c>
      <c r="C1295" s="478"/>
      <c r="D1295" s="478" t="s">
        <v>578</v>
      </c>
      <c r="E1295" s="478" t="s">
        <v>812</v>
      </c>
      <c r="F1295" s="478" t="s">
        <v>667</v>
      </c>
      <c r="G1295" s="479">
        <v>81440.837799999994</v>
      </c>
      <c r="H1295" s="479">
        <v>142521.46609999999</v>
      </c>
      <c r="I1295" s="479">
        <v>106401.7779</v>
      </c>
      <c r="J1295" s="479">
        <v>186203.11139999999</v>
      </c>
      <c r="K1295" s="479">
        <v>128988.3508</v>
      </c>
      <c r="L1295" s="479">
        <v>225729.6139</v>
      </c>
      <c r="M1295" s="479">
        <v>157538.72070000001</v>
      </c>
      <c r="N1295" s="479">
        <v>275692.7611</v>
      </c>
      <c r="O1295" s="479">
        <v>186740.3731</v>
      </c>
      <c r="P1295" s="479">
        <v>326795.65299999999</v>
      </c>
      <c r="Q1295" s="479">
        <v>205660.44880000001</v>
      </c>
      <c r="R1295" s="479">
        <v>359905.78539999999</v>
      </c>
      <c r="S1295" s="479">
        <v>223228.03510000001</v>
      </c>
      <c r="T1295" s="479">
        <v>390649.06140000001</v>
      </c>
    </row>
    <row r="1296" spans="1:20">
      <c r="A1296" s="478">
        <v>7</v>
      </c>
      <c r="B1296" s="478" t="s">
        <v>1010</v>
      </c>
      <c r="C1296" s="478"/>
      <c r="D1296" s="478" t="s">
        <v>578</v>
      </c>
      <c r="E1296" s="478" t="s">
        <v>812</v>
      </c>
      <c r="F1296" s="478" t="s">
        <v>714</v>
      </c>
      <c r="G1296" s="479">
        <v>72721.262799999997</v>
      </c>
      <c r="H1296" s="479">
        <v>127262.21</v>
      </c>
      <c r="I1296" s="479">
        <v>99042.272400000002</v>
      </c>
      <c r="J1296" s="479">
        <v>173323.9767</v>
      </c>
      <c r="K1296" s="479">
        <v>125270.62790000001</v>
      </c>
      <c r="L1296" s="479">
        <v>219223.5987</v>
      </c>
      <c r="M1296" s="479">
        <v>164931.87169999999</v>
      </c>
      <c r="N1296" s="479">
        <v>288630.77549999999</v>
      </c>
      <c r="O1296" s="479">
        <v>204200.18460000001</v>
      </c>
      <c r="P1296" s="479">
        <v>357350.32309999998</v>
      </c>
      <c r="Q1296" s="479">
        <v>229942.46979999999</v>
      </c>
      <c r="R1296" s="479">
        <v>402399.3222</v>
      </c>
      <c r="S1296" s="479">
        <v>255335.48310000001</v>
      </c>
      <c r="T1296" s="479">
        <v>446837.09539999999</v>
      </c>
    </row>
    <row r="1297" spans="1:20">
      <c r="A1297" s="478">
        <v>7</v>
      </c>
      <c r="B1297" s="478" t="s">
        <v>1010</v>
      </c>
      <c r="C1297" s="478"/>
      <c r="D1297" s="478" t="s">
        <v>578</v>
      </c>
      <c r="E1297" s="478" t="s">
        <v>812</v>
      </c>
      <c r="F1297" s="478" t="s">
        <v>521</v>
      </c>
      <c r="G1297" s="479">
        <v>80866.187300000005</v>
      </c>
      <c r="H1297" s="479">
        <v>129385.9016</v>
      </c>
      <c r="I1297" s="479">
        <v>113212.66220000001</v>
      </c>
      <c r="J1297" s="479">
        <v>181140.2622</v>
      </c>
      <c r="K1297" s="479">
        <v>145559.13709999999</v>
      </c>
      <c r="L1297" s="479">
        <v>232894.62289999999</v>
      </c>
      <c r="M1297" s="479">
        <v>194078.84959999999</v>
      </c>
      <c r="N1297" s="479">
        <v>310526.16389999999</v>
      </c>
      <c r="O1297" s="479">
        <v>242598.5619</v>
      </c>
      <c r="P1297" s="479">
        <v>388157.70480000001</v>
      </c>
      <c r="Q1297" s="479">
        <v>274945.0368</v>
      </c>
      <c r="R1297" s="479">
        <v>439912.06540000002</v>
      </c>
      <c r="S1297" s="479">
        <v>307291.51169999997</v>
      </c>
      <c r="T1297" s="479">
        <v>491666.42609999998</v>
      </c>
    </row>
    <row r="1298" spans="1:20">
      <c r="A1298" s="478">
        <v>7</v>
      </c>
      <c r="B1298" s="478" t="s">
        <v>1010</v>
      </c>
      <c r="C1298" s="478"/>
      <c r="D1298" s="478" t="s">
        <v>578</v>
      </c>
      <c r="E1298" s="478" t="s">
        <v>850</v>
      </c>
      <c r="F1298" s="478" t="s">
        <v>617</v>
      </c>
      <c r="G1298" s="479">
        <v>95239.252999999997</v>
      </c>
      <c r="H1298" s="479">
        <v>166668.69289999999</v>
      </c>
      <c r="I1298" s="479">
        <v>123447.95699999999</v>
      </c>
      <c r="J1298" s="479">
        <v>216033.92480000001</v>
      </c>
      <c r="K1298" s="479">
        <v>147856.66819999999</v>
      </c>
      <c r="L1298" s="479">
        <v>258749.16940000001</v>
      </c>
      <c r="M1298" s="479">
        <v>176520.69570000001</v>
      </c>
      <c r="N1298" s="479">
        <v>308911.21740000002</v>
      </c>
      <c r="O1298" s="479">
        <v>208217.31349999999</v>
      </c>
      <c r="P1298" s="479">
        <v>364380.29869999998</v>
      </c>
      <c r="Q1298" s="479">
        <v>228372.05410000001</v>
      </c>
      <c r="R1298" s="479">
        <v>399651.09470000002</v>
      </c>
      <c r="S1298" s="479">
        <v>247390.76819999999</v>
      </c>
      <c r="T1298" s="479">
        <v>432933.8444</v>
      </c>
    </row>
    <row r="1299" spans="1:20">
      <c r="A1299" s="478">
        <v>7</v>
      </c>
      <c r="B1299" s="478" t="s">
        <v>1010</v>
      </c>
      <c r="C1299" s="478"/>
      <c r="D1299" s="478" t="s">
        <v>578</v>
      </c>
      <c r="E1299" s="478" t="s">
        <v>850</v>
      </c>
      <c r="F1299" s="478" t="s">
        <v>667</v>
      </c>
      <c r="G1299" s="479">
        <v>80847.376099999994</v>
      </c>
      <c r="H1299" s="479">
        <v>141482.90820000001</v>
      </c>
      <c r="I1299" s="479">
        <v>105900.6779</v>
      </c>
      <c r="J1299" s="479">
        <v>185326.1863</v>
      </c>
      <c r="K1299" s="479">
        <v>128640.47199999999</v>
      </c>
      <c r="L1299" s="479">
        <v>225120.8259</v>
      </c>
      <c r="M1299" s="479">
        <v>157591.4014</v>
      </c>
      <c r="N1299" s="479">
        <v>275784.95240000001</v>
      </c>
      <c r="O1299" s="479">
        <v>187069.98620000001</v>
      </c>
      <c r="P1299" s="479">
        <v>327372.47570000001</v>
      </c>
      <c r="Q1299" s="479">
        <v>206189.90460000001</v>
      </c>
      <c r="R1299" s="479">
        <v>360832.33299999998</v>
      </c>
      <c r="S1299" s="479">
        <v>224006.177</v>
      </c>
      <c r="T1299" s="479">
        <v>392010.80979999999</v>
      </c>
    </row>
    <row r="1300" spans="1:20">
      <c r="A1300" s="478">
        <v>7</v>
      </c>
      <c r="B1300" s="478" t="s">
        <v>1010</v>
      </c>
      <c r="C1300" s="478"/>
      <c r="D1300" s="478" t="s">
        <v>578</v>
      </c>
      <c r="E1300" s="478" t="s">
        <v>850</v>
      </c>
      <c r="F1300" s="478" t="s">
        <v>714</v>
      </c>
      <c r="G1300" s="479">
        <v>71563.983999999997</v>
      </c>
      <c r="H1300" s="479">
        <v>125236.97199999999</v>
      </c>
      <c r="I1300" s="479">
        <v>97224.403999999995</v>
      </c>
      <c r="J1300" s="479">
        <v>170142.70699999999</v>
      </c>
      <c r="K1300" s="479">
        <v>122785.5517</v>
      </c>
      <c r="L1300" s="479">
        <v>214874.71539999999</v>
      </c>
      <c r="M1300" s="479">
        <v>161468.74909999999</v>
      </c>
      <c r="N1300" s="479">
        <v>282570.31079999998</v>
      </c>
      <c r="O1300" s="479">
        <v>199730.94880000001</v>
      </c>
      <c r="P1300" s="479">
        <v>349529.1605</v>
      </c>
      <c r="Q1300" s="479">
        <v>224771.30710000001</v>
      </c>
      <c r="R1300" s="479">
        <v>393349.78749999998</v>
      </c>
      <c r="S1300" s="479">
        <v>249437.44529999999</v>
      </c>
      <c r="T1300" s="479">
        <v>436515.5294</v>
      </c>
    </row>
    <row r="1301" spans="1:20">
      <c r="A1301" s="478">
        <v>7</v>
      </c>
      <c r="B1301" s="478" t="s">
        <v>1010</v>
      </c>
      <c r="C1301" s="478"/>
      <c r="D1301" s="478" t="s">
        <v>578</v>
      </c>
      <c r="E1301" s="478" t="s">
        <v>850</v>
      </c>
      <c r="F1301" s="478" t="s">
        <v>521</v>
      </c>
      <c r="G1301" s="479">
        <v>81129.659700000004</v>
      </c>
      <c r="H1301" s="479">
        <v>129807.4574</v>
      </c>
      <c r="I1301" s="479">
        <v>113581.5235</v>
      </c>
      <c r="J1301" s="479">
        <v>181730.44029999999</v>
      </c>
      <c r="K1301" s="479">
        <v>146033.38740000001</v>
      </c>
      <c r="L1301" s="479">
        <v>233653.42329999999</v>
      </c>
      <c r="M1301" s="479">
        <v>194711.1832</v>
      </c>
      <c r="N1301" s="479">
        <v>311537.89779999998</v>
      </c>
      <c r="O1301" s="479">
        <v>243388.97889999999</v>
      </c>
      <c r="P1301" s="479">
        <v>389422.37209999998</v>
      </c>
      <c r="Q1301" s="479">
        <v>275840.84279999998</v>
      </c>
      <c r="R1301" s="479">
        <v>441345.35509999999</v>
      </c>
      <c r="S1301" s="479">
        <v>308292.70669999998</v>
      </c>
      <c r="T1301" s="479">
        <v>493268.33799999999</v>
      </c>
    </row>
    <row r="1302" spans="1:20">
      <c r="A1302" s="478">
        <v>7</v>
      </c>
      <c r="B1302" s="478" t="s">
        <v>1010</v>
      </c>
      <c r="C1302" s="478"/>
      <c r="D1302" s="478" t="s">
        <v>578</v>
      </c>
      <c r="E1302" s="478" t="s">
        <v>884</v>
      </c>
      <c r="F1302" s="478" t="s">
        <v>617</v>
      </c>
      <c r="G1302" s="479">
        <v>89822.8272</v>
      </c>
      <c r="H1302" s="479">
        <v>157189.94760000001</v>
      </c>
      <c r="I1302" s="479">
        <v>116367.49800000001</v>
      </c>
      <c r="J1302" s="479">
        <v>203643.12160000001</v>
      </c>
      <c r="K1302" s="479">
        <v>139335.55679999999</v>
      </c>
      <c r="L1302" s="479">
        <v>243837.22459999999</v>
      </c>
      <c r="M1302" s="479">
        <v>166285.9901</v>
      </c>
      <c r="N1302" s="479">
        <v>291000.48269999999</v>
      </c>
      <c r="O1302" s="479">
        <v>196086.79259999999</v>
      </c>
      <c r="P1302" s="479">
        <v>343151.88709999999</v>
      </c>
      <c r="Q1302" s="479">
        <v>215036.44750000001</v>
      </c>
      <c r="R1302" s="479">
        <v>376313.7831</v>
      </c>
      <c r="S1302" s="479">
        <v>232894.88529999999</v>
      </c>
      <c r="T1302" s="479">
        <v>407566.04930000001</v>
      </c>
    </row>
    <row r="1303" spans="1:20">
      <c r="A1303" s="478">
        <v>7</v>
      </c>
      <c r="B1303" s="478" t="s">
        <v>1010</v>
      </c>
      <c r="C1303" s="478"/>
      <c r="D1303" s="478" t="s">
        <v>578</v>
      </c>
      <c r="E1303" s="478" t="s">
        <v>884</v>
      </c>
      <c r="F1303" s="478" t="s">
        <v>667</v>
      </c>
      <c r="G1303" s="479">
        <v>76527.473199999993</v>
      </c>
      <c r="H1303" s="479">
        <v>133923.07810000001</v>
      </c>
      <c r="I1303" s="479">
        <v>100157.15330000001</v>
      </c>
      <c r="J1303" s="479">
        <v>175275.01819999999</v>
      </c>
      <c r="K1303" s="479">
        <v>121583.4503</v>
      </c>
      <c r="L1303" s="479">
        <v>212771.03820000001</v>
      </c>
      <c r="M1303" s="479">
        <v>148798.9264</v>
      </c>
      <c r="N1303" s="479">
        <v>260398.12119999999</v>
      </c>
      <c r="O1303" s="479">
        <v>176550.6888</v>
      </c>
      <c r="P1303" s="479">
        <v>308963.70529999997</v>
      </c>
      <c r="Q1303" s="479">
        <v>194544.36489999999</v>
      </c>
      <c r="R1303" s="479">
        <v>340452.63860000001</v>
      </c>
      <c r="S1303" s="479">
        <v>211291.97570000001</v>
      </c>
      <c r="T1303" s="479">
        <v>369760.95740000001</v>
      </c>
    </row>
    <row r="1304" spans="1:20">
      <c r="A1304" s="478">
        <v>7</v>
      </c>
      <c r="B1304" s="478" t="s">
        <v>1010</v>
      </c>
      <c r="C1304" s="478"/>
      <c r="D1304" s="478" t="s">
        <v>578</v>
      </c>
      <c r="E1304" s="478" t="s">
        <v>884</v>
      </c>
      <c r="F1304" s="478" t="s">
        <v>714</v>
      </c>
      <c r="G1304" s="479">
        <v>67934.450599999996</v>
      </c>
      <c r="H1304" s="479">
        <v>118885.2886</v>
      </c>
      <c r="I1304" s="479">
        <v>92368.975000000006</v>
      </c>
      <c r="J1304" s="479">
        <v>161645.70629999999</v>
      </c>
      <c r="K1304" s="479">
        <v>116711.7908</v>
      </c>
      <c r="L1304" s="479">
        <v>204245.63380000001</v>
      </c>
      <c r="M1304" s="479">
        <v>153541.47289999999</v>
      </c>
      <c r="N1304" s="479">
        <v>268697.57760000002</v>
      </c>
      <c r="O1304" s="479">
        <v>189982.23360000001</v>
      </c>
      <c r="P1304" s="479">
        <v>332468.90879999998</v>
      </c>
      <c r="Q1304" s="479">
        <v>213843.93900000001</v>
      </c>
      <c r="R1304" s="479">
        <v>374226.8933</v>
      </c>
      <c r="S1304" s="479">
        <v>237359.93640000001</v>
      </c>
      <c r="T1304" s="479">
        <v>415379.88860000001</v>
      </c>
    </row>
    <row r="1305" spans="1:20">
      <c r="A1305" s="478">
        <v>7</v>
      </c>
      <c r="B1305" s="478" t="s">
        <v>1010</v>
      </c>
      <c r="C1305" s="478"/>
      <c r="D1305" s="478" t="s">
        <v>578</v>
      </c>
      <c r="E1305" s="478" t="s">
        <v>884</v>
      </c>
      <c r="F1305" s="478" t="s">
        <v>521</v>
      </c>
      <c r="G1305" s="479">
        <v>76530.5245</v>
      </c>
      <c r="H1305" s="479">
        <v>122448.841</v>
      </c>
      <c r="I1305" s="479">
        <v>107142.7343</v>
      </c>
      <c r="J1305" s="479">
        <v>171428.3774</v>
      </c>
      <c r="K1305" s="479">
        <v>137754.94409999999</v>
      </c>
      <c r="L1305" s="479">
        <v>220407.91380000001</v>
      </c>
      <c r="M1305" s="479">
        <v>183673.25880000001</v>
      </c>
      <c r="N1305" s="479">
        <v>293877.21840000001</v>
      </c>
      <c r="O1305" s="479">
        <v>229591.57339999999</v>
      </c>
      <c r="P1305" s="479">
        <v>367346.52299999999</v>
      </c>
      <c r="Q1305" s="479">
        <v>260203.78320000001</v>
      </c>
      <c r="R1305" s="479">
        <v>416326.05940000003</v>
      </c>
      <c r="S1305" s="479">
        <v>290815.99300000002</v>
      </c>
      <c r="T1305" s="479">
        <v>465305.59580000001</v>
      </c>
    </row>
    <row r="1306" spans="1:20">
      <c r="A1306" s="478">
        <v>7</v>
      </c>
      <c r="B1306" s="478" t="s">
        <v>1010</v>
      </c>
      <c r="C1306" s="478"/>
      <c r="D1306" s="478" t="s">
        <v>578</v>
      </c>
      <c r="E1306" s="478" t="s">
        <v>910</v>
      </c>
      <c r="F1306" s="478" t="s">
        <v>617</v>
      </c>
      <c r="G1306" s="479">
        <v>92724.113700000002</v>
      </c>
      <c r="H1306" s="479">
        <v>162267.19899999999</v>
      </c>
      <c r="I1306" s="479">
        <v>120240.09</v>
      </c>
      <c r="J1306" s="479">
        <v>210420.15760000001</v>
      </c>
      <c r="K1306" s="479">
        <v>144050.07370000001</v>
      </c>
      <c r="L1306" s="479">
        <v>252087.62899999999</v>
      </c>
      <c r="M1306" s="479">
        <v>172030.0337</v>
      </c>
      <c r="N1306" s="479">
        <v>301052.5589</v>
      </c>
      <c r="O1306" s="479">
        <v>202971.02110000001</v>
      </c>
      <c r="P1306" s="479">
        <v>355199.28700000001</v>
      </c>
      <c r="Q1306" s="479">
        <v>222644.9382</v>
      </c>
      <c r="R1306" s="479">
        <v>389628.64189999999</v>
      </c>
      <c r="S1306" s="479">
        <v>241230.13380000001</v>
      </c>
      <c r="T1306" s="479">
        <v>422152.7341</v>
      </c>
    </row>
    <row r="1307" spans="1:20">
      <c r="A1307" s="478">
        <v>7</v>
      </c>
      <c r="B1307" s="478" t="s">
        <v>1010</v>
      </c>
      <c r="C1307" s="478"/>
      <c r="D1307" s="478" t="s">
        <v>578</v>
      </c>
      <c r="E1307" s="478" t="s">
        <v>910</v>
      </c>
      <c r="F1307" s="478" t="s">
        <v>667</v>
      </c>
      <c r="G1307" s="479">
        <v>78469.301999999996</v>
      </c>
      <c r="H1307" s="479">
        <v>137321.2787</v>
      </c>
      <c r="I1307" s="479">
        <v>102859.9277</v>
      </c>
      <c r="J1307" s="479">
        <v>180004.87349999999</v>
      </c>
      <c r="K1307" s="479">
        <v>125016.88860000001</v>
      </c>
      <c r="L1307" s="479">
        <v>218779.5551</v>
      </c>
      <c r="M1307" s="479">
        <v>153281.01819999999</v>
      </c>
      <c r="N1307" s="479">
        <v>268241.7819</v>
      </c>
      <c r="O1307" s="479">
        <v>182025.09669999999</v>
      </c>
      <c r="P1307" s="479">
        <v>318543.9192</v>
      </c>
      <c r="Q1307" s="479">
        <v>200674.04699999999</v>
      </c>
      <c r="R1307" s="479">
        <v>351179.5822</v>
      </c>
      <c r="S1307" s="479">
        <v>218068.25279999999</v>
      </c>
      <c r="T1307" s="479">
        <v>381619.4424</v>
      </c>
    </row>
    <row r="1308" spans="1:20">
      <c r="A1308" s="478">
        <v>7</v>
      </c>
      <c r="B1308" s="478" t="s">
        <v>1010</v>
      </c>
      <c r="C1308" s="478"/>
      <c r="D1308" s="478" t="s">
        <v>578</v>
      </c>
      <c r="E1308" s="478" t="s">
        <v>910</v>
      </c>
      <c r="F1308" s="478" t="s">
        <v>714</v>
      </c>
      <c r="G1308" s="479">
        <v>69289.125499999995</v>
      </c>
      <c r="H1308" s="479">
        <v>121255.9696</v>
      </c>
      <c r="I1308" s="479">
        <v>94067.841799999995</v>
      </c>
      <c r="J1308" s="479">
        <v>164618.7231</v>
      </c>
      <c r="K1308" s="479">
        <v>118748.23119999999</v>
      </c>
      <c r="L1308" s="479">
        <v>207809.40470000001</v>
      </c>
      <c r="M1308" s="479">
        <v>156107.03899999999</v>
      </c>
      <c r="N1308" s="479">
        <v>273187.31829999998</v>
      </c>
      <c r="O1308" s="479">
        <v>193048.85879999999</v>
      </c>
      <c r="P1308" s="479">
        <v>337835.50300000003</v>
      </c>
      <c r="Q1308" s="479">
        <v>217213.41880000001</v>
      </c>
      <c r="R1308" s="479">
        <v>380123.4828</v>
      </c>
      <c r="S1308" s="479">
        <v>241007.32260000001</v>
      </c>
      <c r="T1308" s="479">
        <v>421762.81459999998</v>
      </c>
    </row>
    <row r="1309" spans="1:20">
      <c r="A1309" s="478">
        <v>7</v>
      </c>
      <c r="B1309" s="478" t="s">
        <v>1010</v>
      </c>
      <c r="C1309" s="478"/>
      <c r="D1309" s="478" t="s">
        <v>578</v>
      </c>
      <c r="E1309" s="478" t="s">
        <v>910</v>
      </c>
      <c r="F1309" s="478" t="s">
        <v>521</v>
      </c>
      <c r="G1309" s="479">
        <v>78974.153600000005</v>
      </c>
      <c r="H1309" s="479">
        <v>126358.64780000001</v>
      </c>
      <c r="I1309" s="479">
        <v>110563.81510000001</v>
      </c>
      <c r="J1309" s="479">
        <v>176902.10690000001</v>
      </c>
      <c r="K1309" s="479">
        <v>142153.47659999999</v>
      </c>
      <c r="L1309" s="479">
        <v>227445.56599999999</v>
      </c>
      <c r="M1309" s="479">
        <v>189537.9688</v>
      </c>
      <c r="N1309" s="479">
        <v>303260.75469999999</v>
      </c>
      <c r="O1309" s="479">
        <v>236922.46100000001</v>
      </c>
      <c r="P1309" s="479">
        <v>379075.94319999998</v>
      </c>
      <c r="Q1309" s="479">
        <v>268512.1225</v>
      </c>
      <c r="R1309" s="479">
        <v>429619.40230000002</v>
      </c>
      <c r="S1309" s="479">
        <v>300101.78389999998</v>
      </c>
      <c r="T1309" s="479">
        <v>480162.8615</v>
      </c>
    </row>
    <row r="1310" spans="1:20">
      <c r="A1310" s="478">
        <v>7</v>
      </c>
      <c r="B1310" s="478" t="s">
        <v>1010</v>
      </c>
      <c r="C1310" s="478"/>
      <c r="D1310" s="478" t="s">
        <v>578</v>
      </c>
      <c r="E1310" s="478" t="s">
        <v>930</v>
      </c>
      <c r="F1310" s="478" t="s">
        <v>617</v>
      </c>
      <c r="G1310" s="479">
        <v>90430.641000000003</v>
      </c>
      <c r="H1310" s="479">
        <v>158253.62169999999</v>
      </c>
      <c r="I1310" s="479">
        <v>116988.30989999999</v>
      </c>
      <c r="J1310" s="479">
        <v>204729.54240000001</v>
      </c>
      <c r="K1310" s="479">
        <v>139965.43229999999</v>
      </c>
      <c r="L1310" s="479">
        <v>244939.50649999999</v>
      </c>
      <c r="M1310" s="479">
        <v>166865.61610000001</v>
      </c>
      <c r="N1310" s="479">
        <v>292014.82829999999</v>
      </c>
      <c r="O1310" s="479">
        <v>196608.26269999999</v>
      </c>
      <c r="P1310" s="479">
        <v>344064.45970000001</v>
      </c>
      <c r="Q1310" s="479">
        <v>215522.04269999999</v>
      </c>
      <c r="R1310" s="479">
        <v>377163.5747</v>
      </c>
      <c r="S1310" s="479">
        <v>233282.01370000001</v>
      </c>
      <c r="T1310" s="479">
        <v>408243.52389999997</v>
      </c>
    </row>
    <row r="1311" spans="1:20">
      <c r="A1311" s="478">
        <v>7</v>
      </c>
      <c r="B1311" s="478" t="s">
        <v>1010</v>
      </c>
      <c r="C1311" s="478"/>
      <c r="D1311" s="478" t="s">
        <v>578</v>
      </c>
      <c r="E1311" s="478" t="s">
        <v>930</v>
      </c>
      <c r="F1311" s="478" t="s">
        <v>667</v>
      </c>
      <c r="G1311" s="479">
        <v>77820.614600000001</v>
      </c>
      <c r="H1311" s="479">
        <v>136186.07560000001</v>
      </c>
      <c r="I1311" s="479">
        <v>101613.55009999999</v>
      </c>
      <c r="J1311" s="479">
        <v>177823.7127</v>
      </c>
      <c r="K1311" s="479">
        <v>123128.38310000001</v>
      </c>
      <c r="L1311" s="479">
        <v>215474.6704</v>
      </c>
      <c r="M1311" s="479">
        <v>150279.94760000001</v>
      </c>
      <c r="N1311" s="479">
        <v>262989.90840000001</v>
      </c>
      <c r="O1311" s="479">
        <v>178079.1747</v>
      </c>
      <c r="P1311" s="479">
        <v>311638.55570000003</v>
      </c>
      <c r="Q1311" s="479">
        <v>196086.25330000001</v>
      </c>
      <c r="R1311" s="479">
        <v>343150.94319999998</v>
      </c>
      <c r="S1311" s="479">
        <v>212792.6562</v>
      </c>
      <c r="T1311" s="479">
        <v>372387.14850000001</v>
      </c>
    </row>
    <row r="1312" spans="1:20">
      <c r="A1312" s="478">
        <v>7</v>
      </c>
      <c r="B1312" s="478" t="s">
        <v>1010</v>
      </c>
      <c r="C1312" s="478"/>
      <c r="D1312" s="478" t="s">
        <v>578</v>
      </c>
      <c r="E1312" s="478" t="s">
        <v>930</v>
      </c>
      <c r="F1312" s="478" t="s">
        <v>714</v>
      </c>
      <c r="G1312" s="479">
        <v>69622.317899999995</v>
      </c>
      <c r="H1312" s="479">
        <v>121839.0563</v>
      </c>
      <c r="I1312" s="479">
        <v>94873.187999999995</v>
      </c>
      <c r="J1312" s="479">
        <v>166028.07889999999</v>
      </c>
      <c r="K1312" s="479">
        <v>120037.0765</v>
      </c>
      <c r="L1312" s="479">
        <v>210064.88399999999</v>
      </c>
      <c r="M1312" s="479">
        <v>158082.10740000001</v>
      </c>
      <c r="N1312" s="479">
        <v>276643.68790000002</v>
      </c>
      <c r="O1312" s="479">
        <v>195758.26420000001</v>
      </c>
      <c r="P1312" s="479">
        <v>342576.96230000001</v>
      </c>
      <c r="Q1312" s="479">
        <v>220465.84210000001</v>
      </c>
      <c r="R1312" s="479">
        <v>385815.22360000003</v>
      </c>
      <c r="S1312" s="479">
        <v>244845.5319</v>
      </c>
      <c r="T1312" s="479">
        <v>428479.68079999997</v>
      </c>
    </row>
    <row r="1313" spans="1:20">
      <c r="A1313" s="478">
        <v>7</v>
      </c>
      <c r="B1313" s="478" t="s">
        <v>1010</v>
      </c>
      <c r="C1313" s="478"/>
      <c r="D1313" s="478" t="s">
        <v>578</v>
      </c>
      <c r="E1313" s="478" t="s">
        <v>930</v>
      </c>
      <c r="F1313" s="478" t="s">
        <v>521</v>
      </c>
      <c r="G1313" s="479">
        <v>77089.809699999998</v>
      </c>
      <c r="H1313" s="479">
        <v>123343.6974</v>
      </c>
      <c r="I1313" s="479">
        <v>107925.73360000001</v>
      </c>
      <c r="J1313" s="479">
        <v>172681.17619999999</v>
      </c>
      <c r="K1313" s="479">
        <v>138761.6574</v>
      </c>
      <c r="L1313" s="479">
        <v>222018.65530000001</v>
      </c>
      <c r="M1313" s="479">
        <v>185015.54319999999</v>
      </c>
      <c r="N1313" s="479">
        <v>296024.8737</v>
      </c>
      <c r="O1313" s="479">
        <v>231269.42910000001</v>
      </c>
      <c r="P1313" s="479">
        <v>370031.092</v>
      </c>
      <c r="Q1313" s="479">
        <v>262105.3529</v>
      </c>
      <c r="R1313" s="479">
        <v>419368.57089999999</v>
      </c>
      <c r="S1313" s="479">
        <v>292941.27679999999</v>
      </c>
      <c r="T1313" s="479">
        <v>468706.04989999998</v>
      </c>
    </row>
    <row r="1314" spans="1:20">
      <c r="A1314" s="478">
        <v>7</v>
      </c>
      <c r="B1314" s="478" t="s">
        <v>1010</v>
      </c>
      <c r="C1314" s="478"/>
      <c r="D1314" s="478" t="s">
        <v>578</v>
      </c>
      <c r="E1314" s="478" t="s">
        <v>944</v>
      </c>
      <c r="F1314" s="478" t="s">
        <v>617</v>
      </c>
      <c r="G1314" s="479">
        <v>91810.757800000007</v>
      </c>
      <c r="H1314" s="479">
        <v>160668.82620000001</v>
      </c>
      <c r="I1314" s="479">
        <v>118938.5834</v>
      </c>
      <c r="J1314" s="479">
        <v>208142.5208</v>
      </c>
      <c r="K1314" s="479">
        <v>142411.16630000001</v>
      </c>
      <c r="L1314" s="479">
        <v>249219.54089999999</v>
      </c>
      <c r="M1314" s="479">
        <v>169952.02189999999</v>
      </c>
      <c r="N1314" s="479">
        <v>297416.03830000001</v>
      </c>
      <c r="O1314" s="479">
        <v>200405.62469999999</v>
      </c>
      <c r="P1314" s="479">
        <v>350709.8431</v>
      </c>
      <c r="Q1314" s="479">
        <v>219770.40909999999</v>
      </c>
      <c r="R1314" s="479">
        <v>384598.21580000001</v>
      </c>
      <c r="S1314" s="479">
        <v>238018.3934</v>
      </c>
      <c r="T1314" s="479">
        <v>416532.18849999999</v>
      </c>
    </row>
    <row r="1315" spans="1:20">
      <c r="A1315" s="478">
        <v>7</v>
      </c>
      <c r="B1315" s="478" t="s">
        <v>1010</v>
      </c>
      <c r="C1315" s="478"/>
      <c r="D1315" s="478" t="s">
        <v>578</v>
      </c>
      <c r="E1315" s="478" t="s">
        <v>944</v>
      </c>
      <c r="F1315" s="478" t="s">
        <v>667</v>
      </c>
      <c r="G1315" s="479">
        <v>78241.273100000006</v>
      </c>
      <c r="H1315" s="479">
        <v>136922.2279</v>
      </c>
      <c r="I1315" s="479">
        <v>102394.005</v>
      </c>
      <c r="J1315" s="479">
        <v>179189.50870000001</v>
      </c>
      <c r="K1315" s="479">
        <v>124293.0373</v>
      </c>
      <c r="L1315" s="479">
        <v>217512.81529999999</v>
      </c>
      <c r="M1315" s="479">
        <v>152104.40049999999</v>
      </c>
      <c r="N1315" s="479">
        <v>266182.701</v>
      </c>
      <c r="O1315" s="479">
        <v>180466.71489999999</v>
      </c>
      <c r="P1315" s="479">
        <v>315816.75109999999</v>
      </c>
      <c r="Q1315" s="479">
        <v>198855.80970000001</v>
      </c>
      <c r="R1315" s="479">
        <v>347997.66700000002</v>
      </c>
      <c r="S1315" s="479">
        <v>215970.06340000001</v>
      </c>
      <c r="T1315" s="479">
        <v>377947.61099999998</v>
      </c>
    </row>
    <row r="1316" spans="1:20">
      <c r="A1316" s="478">
        <v>7</v>
      </c>
      <c r="B1316" s="478" t="s">
        <v>1010</v>
      </c>
      <c r="C1316" s="478"/>
      <c r="D1316" s="478" t="s">
        <v>578</v>
      </c>
      <c r="E1316" s="478" t="s">
        <v>944</v>
      </c>
      <c r="F1316" s="478" t="s">
        <v>714</v>
      </c>
      <c r="G1316" s="479">
        <v>69469.823900000003</v>
      </c>
      <c r="H1316" s="479">
        <v>121572.19190000001</v>
      </c>
      <c r="I1316" s="479">
        <v>94462.018200000006</v>
      </c>
      <c r="J1316" s="479">
        <v>165308.53169999999</v>
      </c>
      <c r="K1316" s="479">
        <v>119360.61289999999</v>
      </c>
      <c r="L1316" s="479">
        <v>208881.07250000001</v>
      </c>
      <c r="M1316" s="479">
        <v>157030.46780000001</v>
      </c>
      <c r="N1316" s="479">
        <v>274803.3186</v>
      </c>
      <c r="O1316" s="479">
        <v>194303.38209999999</v>
      </c>
      <c r="P1316" s="479">
        <v>340030.91879999998</v>
      </c>
      <c r="Q1316" s="479">
        <v>218710.94680000001</v>
      </c>
      <c r="R1316" s="479">
        <v>382744.1568</v>
      </c>
      <c r="S1316" s="479">
        <v>242765.6753</v>
      </c>
      <c r="T1316" s="479">
        <v>424839.93180000002</v>
      </c>
    </row>
    <row r="1317" spans="1:20">
      <c r="A1317" s="478">
        <v>7</v>
      </c>
      <c r="B1317" s="478" t="s">
        <v>1010</v>
      </c>
      <c r="C1317" s="478"/>
      <c r="D1317" s="478" t="s">
        <v>578</v>
      </c>
      <c r="E1317" s="478" t="s">
        <v>944</v>
      </c>
      <c r="F1317" s="478" t="s">
        <v>521</v>
      </c>
      <c r="G1317" s="479">
        <v>78225.348800000007</v>
      </c>
      <c r="H1317" s="479">
        <v>125160.55989999999</v>
      </c>
      <c r="I1317" s="479">
        <v>109515.4883</v>
      </c>
      <c r="J1317" s="479">
        <v>175224.78390000001</v>
      </c>
      <c r="K1317" s="479">
        <v>140805.62779999999</v>
      </c>
      <c r="L1317" s="479">
        <v>225289.0079</v>
      </c>
      <c r="M1317" s="479">
        <v>187740.8371</v>
      </c>
      <c r="N1317" s="479">
        <v>300385.34389999998</v>
      </c>
      <c r="O1317" s="479">
        <v>234676.04629999999</v>
      </c>
      <c r="P1317" s="479">
        <v>375481.67969999998</v>
      </c>
      <c r="Q1317" s="479">
        <v>265966.18589999998</v>
      </c>
      <c r="R1317" s="479">
        <v>425545.90370000002</v>
      </c>
      <c r="S1317" s="479">
        <v>297256.32539999997</v>
      </c>
      <c r="T1317" s="479">
        <v>475610.12770000001</v>
      </c>
    </row>
    <row r="1318" spans="1:20">
      <c r="A1318" s="478">
        <v>7</v>
      </c>
      <c r="B1318" s="478" t="s">
        <v>1010</v>
      </c>
      <c r="C1318" s="478"/>
      <c r="D1318" s="478" t="s">
        <v>579</v>
      </c>
      <c r="E1318" s="478" t="s">
        <v>633</v>
      </c>
      <c r="F1318" s="478" t="s">
        <v>617</v>
      </c>
      <c r="G1318" s="479">
        <v>86374.177800000005</v>
      </c>
      <c r="H1318" s="479">
        <v>151154.8112</v>
      </c>
      <c r="I1318" s="479">
        <v>111862.11289999999</v>
      </c>
      <c r="J1318" s="479">
        <v>195758.69769999999</v>
      </c>
      <c r="K1318" s="479">
        <v>133915.32759999999</v>
      </c>
      <c r="L1318" s="479">
        <v>234351.82329999999</v>
      </c>
      <c r="M1318" s="479">
        <v>159778.56159999999</v>
      </c>
      <c r="N1318" s="479">
        <v>279612.4828</v>
      </c>
      <c r="O1318" s="479">
        <v>188376.59450000001</v>
      </c>
      <c r="P1318" s="479">
        <v>329659.04029999999</v>
      </c>
      <c r="Q1318" s="479">
        <v>206561.68460000001</v>
      </c>
      <c r="R1318" s="479">
        <v>361482.94809999998</v>
      </c>
      <c r="S1318" s="479">
        <v>223685.00169999999</v>
      </c>
      <c r="T1318" s="479">
        <v>391448.75290000002</v>
      </c>
    </row>
    <row r="1319" spans="1:20">
      <c r="A1319" s="478">
        <v>7</v>
      </c>
      <c r="B1319" s="478" t="s">
        <v>1010</v>
      </c>
      <c r="C1319" s="478"/>
      <c r="D1319" s="478" t="s">
        <v>579</v>
      </c>
      <c r="E1319" s="478" t="s">
        <v>633</v>
      </c>
      <c r="F1319" s="478" t="s">
        <v>667</v>
      </c>
      <c r="G1319" s="479">
        <v>73764.151500000007</v>
      </c>
      <c r="H1319" s="479">
        <v>129087.2651</v>
      </c>
      <c r="I1319" s="479">
        <v>96487.353099999993</v>
      </c>
      <c r="J1319" s="479">
        <v>168852.86799999999</v>
      </c>
      <c r="K1319" s="479">
        <v>117078.27830000001</v>
      </c>
      <c r="L1319" s="479">
        <v>204886.9871</v>
      </c>
      <c r="M1319" s="479">
        <v>143192.89309999999</v>
      </c>
      <c r="N1319" s="479">
        <v>250587.56299999999</v>
      </c>
      <c r="O1319" s="479">
        <v>169847.50640000001</v>
      </c>
      <c r="P1319" s="479">
        <v>297233.13620000001</v>
      </c>
      <c r="Q1319" s="479">
        <v>187125.89509999999</v>
      </c>
      <c r="R1319" s="479">
        <v>327470.31650000002</v>
      </c>
      <c r="S1319" s="479">
        <v>203195.64430000001</v>
      </c>
      <c r="T1319" s="479">
        <v>355592.3775</v>
      </c>
    </row>
    <row r="1320" spans="1:20">
      <c r="A1320" s="478">
        <v>7</v>
      </c>
      <c r="B1320" s="478" t="s">
        <v>1010</v>
      </c>
      <c r="C1320" s="478"/>
      <c r="D1320" s="478" t="s">
        <v>579</v>
      </c>
      <c r="E1320" s="478" t="s">
        <v>633</v>
      </c>
      <c r="F1320" s="478" t="s">
        <v>714</v>
      </c>
      <c r="G1320" s="479">
        <v>65603.193799999994</v>
      </c>
      <c r="H1320" s="479">
        <v>114805.5891</v>
      </c>
      <c r="I1320" s="479">
        <v>89246.414300000004</v>
      </c>
      <c r="J1320" s="479">
        <v>156181.2249</v>
      </c>
      <c r="K1320" s="479">
        <v>112802.6532</v>
      </c>
      <c r="L1320" s="479">
        <v>197404.64319999999</v>
      </c>
      <c r="M1320" s="479">
        <v>148436.2096</v>
      </c>
      <c r="N1320" s="479">
        <v>259763.36679999999</v>
      </c>
      <c r="O1320" s="479">
        <v>183700.89189999999</v>
      </c>
      <c r="P1320" s="479">
        <v>321476.56089999998</v>
      </c>
      <c r="Q1320" s="479">
        <v>206800.82019999999</v>
      </c>
      <c r="R1320" s="479">
        <v>361901.43530000001</v>
      </c>
      <c r="S1320" s="479">
        <v>229572.86040000001</v>
      </c>
      <c r="T1320" s="479">
        <v>401752.50569999998</v>
      </c>
    </row>
    <row r="1321" spans="1:20">
      <c r="A1321" s="478">
        <v>7</v>
      </c>
      <c r="B1321" s="478" t="s">
        <v>1010</v>
      </c>
      <c r="C1321" s="478"/>
      <c r="D1321" s="478" t="s">
        <v>579</v>
      </c>
      <c r="E1321" s="478" t="s">
        <v>633</v>
      </c>
      <c r="F1321" s="478" t="s">
        <v>521</v>
      </c>
      <c r="G1321" s="479">
        <v>73601.560299999997</v>
      </c>
      <c r="H1321" s="479">
        <v>117762.49830000001</v>
      </c>
      <c r="I1321" s="479">
        <v>103042.1845</v>
      </c>
      <c r="J1321" s="479">
        <v>164867.4976</v>
      </c>
      <c r="K1321" s="479">
        <v>132482.80859999999</v>
      </c>
      <c r="L1321" s="479">
        <v>211972.4969</v>
      </c>
      <c r="M1321" s="479">
        <v>176643.74479999999</v>
      </c>
      <c r="N1321" s="479">
        <v>282629.99589999998</v>
      </c>
      <c r="O1321" s="479">
        <v>220804.68100000001</v>
      </c>
      <c r="P1321" s="479">
        <v>353287.49479999999</v>
      </c>
      <c r="Q1321" s="479">
        <v>250245.30499999999</v>
      </c>
      <c r="R1321" s="479">
        <v>400392.49400000001</v>
      </c>
      <c r="S1321" s="479">
        <v>279685.92920000001</v>
      </c>
      <c r="T1321" s="479">
        <v>447497.49339999998</v>
      </c>
    </row>
    <row r="1322" spans="1:20">
      <c r="A1322" s="478">
        <v>7</v>
      </c>
      <c r="B1322" s="478" t="s">
        <v>1010</v>
      </c>
      <c r="C1322" s="478"/>
      <c r="D1322" s="478" t="s">
        <v>579</v>
      </c>
      <c r="E1322" s="478" t="s">
        <v>681</v>
      </c>
      <c r="F1322" s="478" t="s">
        <v>617</v>
      </c>
      <c r="G1322" s="479">
        <v>91891.359800000006</v>
      </c>
      <c r="H1322" s="479">
        <v>160809.87969999999</v>
      </c>
      <c r="I1322" s="479">
        <v>118922.6096</v>
      </c>
      <c r="J1322" s="479">
        <v>208114.56700000001</v>
      </c>
      <c r="K1322" s="479">
        <v>142310.052</v>
      </c>
      <c r="L1322" s="479">
        <v>249042.59109999999</v>
      </c>
      <c r="M1322" s="479">
        <v>169707.01250000001</v>
      </c>
      <c r="N1322" s="479">
        <v>296987.27179999999</v>
      </c>
      <c r="O1322" s="479">
        <v>199999.62830000001</v>
      </c>
      <c r="P1322" s="479">
        <v>349999.34940000001</v>
      </c>
      <c r="Q1322" s="479">
        <v>219262.84330000001</v>
      </c>
      <c r="R1322" s="479">
        <v>383709.97560000001</v>
      </c>
      <c r="S1322" s="479">
        <v>237368.38819999999</v>
      </c>
      <c r="T1322" s="479">
        <v>415394.67940000002</v>
      </c>
    </row>
    <row r="1323" spans="1:20">
      <c r="A1323" s="478">
        <v>7</v>
      </c>
      <c r="B1323" s="478" t="s">
        <v>1010</v>
      </c>
      <c r="C1323" s="478"/>
      <c r="D1323" s="478" t="s">
        <v>579</v>
      </c>
      <c r="E1323" s="478" t="s">
        <v>681</v>
      </c>
      <c r="F1323" s="478" t="s">
        <v>667</v>
      </c>
      <c r="G1323" s="479">
        <v>78870.137400000007</v>
      </c>
      <c r="H1323" s="479">
        <v>138022.74040000001</v>
      </c>
      <c r="I1323" s="479">
        <v>103046.49950000001</v>
      </c>
      <c r="J1323" s="479">
        <v>180331.37409999999</v>
      </c>
      <c r="K1323" s="479">
        <v>124923.9691</v>
      </c>
      <c r="L1323" s="479">
        <v>218616.94589999999</v>
      </c>
      <c r="M1323" s="479">
        <v>152580.50750000001</v>
      </c>
      <c r="N1323" s="479">
        <v>267015.88819999999</v>
      </c>
      <c r="O1323" s="479">
        <v>180866.3314</v>
      </c>
      <c r="P1323" s="479">
        <v>316516.08</v>
      </c>
      <c r="Q1323" s="479">
        <v>199193.2787</v>
      </c>
      <c r="R1323" s="479">
        <v>348588.2377</v>
      </c>
      <c r="S1323" s="479">
        <v>216210.90030000001</v>
      </c>
      <c r="T1323" s="479">
        <v>378369.07559999998</v>
      </c>
    </row>
    <row r="1324" spans="1:20">
      <c r="A1324" s="478">
        <v>7</v>
      </c>
      <c r="B1324" s="478" t="s">
        <v>1010</v>
      </c>
      <c r="C1324" s="478"/>
      <c r="D1324" s="478" t="s">
        <v>579</v>
      </c>
      <c r="E1324" s="478" t="s">
        <v>681</v>
      </c>
      <c r="F1324" s="478" t="s">
        <v>714</v>
      </c>
      <c r="G1324" s="479">
        <v>70418.202900000004</v>
      </c>
      <c r="H1324" s="479">
        <v>123231.855</v>
      </c>
      <c r="I1324" s="479">
        <v>95902.707800000004</v>
      </c>
      <c r="J1324" s="479">
        <v>167829.73860000001</v>
      </c>
      <c r="K1324" s="479">
        <v>121297.3949</v>
      </c>
      <c r="L1324" s="479">
        <v>212270.44099999999</v>
      </c>
      <c r="M1324" s="479">
        <v>159698.3798</v>
      </c>
      <c r="N1324" s="479">
        <v>279472.16480000003</v>
      </c>
      <c r="O1324" s="479">
        <v>197718.46230000001</v>
      </c>
      <c r="P1324" s="479">
        <v>346007.30910000001</v>
      </c>
      <c r="Q1324" s="479">
        <v>222641.959</v>
      </c>
      <c r="R1324" s="479">
        <v>389623.42820000002</v>
      </c>
      <c r="S1324" s="479">
        <v>247226.8757</v>
      </c>
      <c r="T1324" s="479">
        <v>432647.03230000002</v>
      </c>
    </row>
    <row r="1325" spans="1:20">
      <c r="A1325" s="478">
        <v>7</v>
      </c>
      <c r="B1325" s="478" t="s">
        <v>1010</v>
      </c>
      <c r="C1325" s="478"/>
      <c r="D1325" s="478" t="s">
        <v>579</v>
      </c>
      <c r="E1325" s="478" t="s">
        <v>681</v>
      </c>
      <c r="F1325" s="478" t="s">
        <v>521</v>
      </c>
      <c r="G1325" s="479">
        <v>78323.949699999997</v>
      </c>
      <c r="H1325" s="479">
        <v>125318.3214</v>
      </c>
      <c r="I1325" s="479">
        <v>109653.52959999999</v>
      </c>
      <c r="J1325" s="479">
        <v>175445.64989999999</v>
      </c>
      <c r="K1325" s="479">
        <v>140983.10939999999</v>
      </c>
      <c r="L1325" s="479">
        <v>225572.9785</v>
      </c>
      <c r="M1325" s="479">
        <v>187977.47930000001</v>
      </c>
      <c r="N1325" s="479">
        <v>300763.97139999998</v>
      </c>
      <c r="O1325" s="479">
        <v>234971.84909999999</v>
      </c>
      <c r="P1325" s="479">
        <v>375954.96419999999</v>
      </c>
      <c r="Q1325" s="479">
        <v>266301.4289</v>
      </c>
      <c r="R1325" s="479">
        <v>426082.29269999999</v>
      </c>
      <c r="S1325" s="479">
        <v>297631.00880000001</v>
      </c>
      <c r="T1325" s="479">
        <v>476209.6213</v>
      </c>
    </row>
    <row r="1326" spans="1:20">
      <c r="A1326" s="478">
        <v>7</v>
      </c>
      <c r="B1326" s="478" t="s">
        <v>1010</v>
      </c>
      <c r="C1326" s="478"/>
      <c r="D1326" s="478" t="s">
        <v>579</v>
      </c>
      <c r="E1326" s="478" t="s">
        <v>727</v>
      </c>
      <c r="F1326" s="478" t="s">
        <v>617</v>
      </c>
      <c r="G1326" s="479">
        <v>82965.830799999996</v>
      </c>
      <c r="H1326" s="479">
        <v>145190.2041</v>
      </c>
      <c r="I1326" s="479">
        <v>107348.7429</v>
      </c>
      <c r="J1326" s="479">
        <v>187860.3002</v>
      </c>
      <c r="K1326" s="479">
        <v>128444.5436</v>
      </c>
      <c r="L1326" s="479">
        <v>224777.95120000001</v>
      </c>
      <c r="M1326" s="479">
        <v>153148.63130000001</v>
      </c>
      <c r="N1326" s="479">
        <v>268010.10460000002</v>
      </c>
      <c r="O1326" s="479">
        <v>180463.4014</v>
      </c>
      <c r="P1326" s="479">
        <v>315810.95240000001</v>
      </c>
      <c r="Q1326" s="479">
        <v>197833.14249999999</v>
      </c>
      <c r="R1326" s="479">
        <v>346207.99930000002</v>
      </c>
      <c r="S1326" s="479">
        <v>214150.1195</v>
      </c>
      <c r="T1326" s="479">
        <v>374762.70919999998</v>
      </c>
    </row>
    <row r="1327" spans="1:20">
      <c r="A1327" s="478">
        <v>7</v>
      </c>
      <c r="B1327" s="478" t="s">
        <v>1010</v>
      </c>
      <c r="C1327" s="478"/>
      <c r="D1327" s="478" t="s">
        <v>579</v>
      </c>
      <c r="E1327" s="478" t="s">
        <v>727</v>
      </c>
      <c r="F1327" s="478" t="s">
        <v>667</v>
      </c>
      <c r="G1327" s="479">
        <v>71315.262900000002</v>
      </c>
      <c r="H1327" s="479">
        <v>124801.7101</v>
      </c>
      <c r="I1327" s="479">
        <v>93143.801699999996</v>
      </c>
      <c r="J1327" s="479">
        <v>163001.65289999999</v>
      </c>
      <c r="K1327" s="479">
        <v>112888.57399999999</v>
      </c>
      <c r="L1327" s="479">
        <v>197555.00450000001</v>
      </c>
      <c r="M1327" s="479">
        <v>137824.91570000001</v>
      </c>
      <c r="N1327" s="479">
        <v>241193.6024</v>
      </c>
      <c r="O1327" s="479">
        <v>163344.13510000001</v>
      </c>
      <c r="P1327" s="479">
        <v>285852.2365</v>
      </c>
      <c r="Q1327" s="479">
        <v>179876.1629</v>
      </c>
      <c r="R1327" s="479">
        <v>314783.28519999998</v>
      </c>
      <c r="S1327" s="479">
        <v>195219.73480000001</v>
      </c>
      <c r="T1327" s="479">
        <v>341634.53590000002</v>
      </c>
    </row>
    <row r="1328" spans="1:20">
      <c r="A1328" s="478">
        <v>7</v>
      </c>
      <c r="B1328" s="478" t="s">
        <v>1010</v>
      </c>
      <c r="C1328" s="478"/>
      <c r="D1328" s="478" t="s">
        <v>579</v>
      </c>
      <c r="E1328" s="478" t="s">
        <v>727</v>
      </c>
      <c r="F1328" s="478" t="s">
        <v>714</v>
      </c>
      <c r="G1328" s="479">
        <v>63746.127200000003</v>
      </c>
      <c r="H1328" s="479">
        <v>111555.72259999999</v>
      </c>
      <c r="I1328" s="479">
        <v>86844.199299999993</v>
      </c>
      <c r="J1328" s="479">
        <v>151977.3486</v>
      </c>
      <c r="K1328" s="479">
        <v>109861.908</v>
      </c>
      <c r="L1328" s="479">
        <v>192258.33910000001</v>
      </c>
      <c r="M1328" s="479">
        <v>144664.90400000001</v>
      </c>
      <c r="N1328" s="479">
        <v>253163.58189999999</v>
      </c>
      <c r="O1328" s="479">
        <v>179127.09239999999</v>
      </c>
      <c r="P1328" s="479">
        <v>313472.4117</v>
      </c>
      <c r="Q1328" s="479">
        <v>201723.2096</v>
      </c>
      <c r="R1328" s="479">
        <v>353015.61680000002</v>
      </c>
      <c r="S1328" s="479">
        <v>224016.38690000001</v>
      </c>
      <c r="T1328" s="479">
        <v>392028.67700000003</v>
      </c>
    </row>
    <row r="1329" spans="1:20">
      <c r="A1329" s="478">
        <v>7</v>
      </c>
      <c r="B1329" s="478" t="s">
        <v>1010</v>
      </c>
      <c r="C1329" s="478"/>
      <c r="D1329" s="478" t="s">
        <v>579</v>
      </c>
      <c r="E1329" s="478" t="s">
        <v>727</v>
      </c>
      <c r="F1329" s="478" t="s">
        <v>521</v>
      </c>
      <c r="G1329" s="479">
        <v>70721.897800000006</v>
      </c>
      <c r="H1329" s="479">
        <v>113155.0382</v>
      </c>
      <c r="I1329" s="479">
        <v>99010.657000000007</v>
      </c>
      <c r="J1329" s="479">
        <v>158417.05350000001</v>
      </c>
      <c r="K1329" s="479">
        <v>127299.4161</v>
      </c>
      <c r="L1329" s="479">
        <v>203679.06890000001</v>
      </c>
      <c r="M1329" s="479">
        <v>169732.55480000001</v>
      </c>
      <c r="N1329" s="479">
        <v>271572.09179999999</v>
      </c>
      <c r="O1329" s="479">
        <v>212165.69349999999</v>
      </c>
      <c r="P1329" s="479">
        <v>339465.11469999998</v>
      </c>
      <c r="Q1329" s="479">
        <v>240454.45259999999</v>
      </c>
      <c r="R1329" s="479">
        <v>384727.1299</v>
      </c>
      <c r="S1329" s="479">
        <v>268743.21179999999</v>
      </c>
      <c r="T1329" s="479">
        <v>429989.14529999997</v>
      </c>
    </row>
    <row r="1330" spans="1:20">
      <c r="A1330" s="478">
        <v>7</v>
      </c>
      <c r="B1330" s="478" t="s">
        <v>1010</v>
      </c>
      <c r="C1330" s="478"/>
      <c r="D1330" s="478" t="s">
        <v>579</v>
      </c>
      <c r="E1330" s="478" t="s">
        <v>520</v>
      </c>
      <c r="F1330" s="478" t="s">
        <v>617</v>
      </c>
      <c r="G1330" s="479">
        <v>103271.5803</v>
      </c>
      <c r="H1330" s="479">
        <v>180725.26550000001</v>
      </c>
      <c r="I1330" s="479">
        <v>133716.32829999999</v>
      </c>
      <c r="J1330" s="479">
        <v>234003.57459999999</v>
      </c>
      <c r="K1330" s="479">
        <v>160057.99660000001</v>
      </c>
      <c r="L1330" s="479">
        <v>280101.49400000001</v>
      </c>
      <c r="M1330" s="479">
        <v>190939.8198</v>
      </c>
      <c r="N1330" s="479">
        <v>334144.68469999998</v>
      </c>
      <c r="O1330" s="479">
        <v>225086.6532</v>
      </c>
      <c r="P1330" s="479">
        <v>393901.64309999999</v>
      </c>
      <c r="Q1330" s="479">
        <v>246800.34349999999</v>
      </c>
      <c r="R1330" s="479">
        <v>431900.60129999998</v>
      </c>
      <c r="S1330" s="479">
        <v>267234.80540000001</v>
      </c>
      <c r="T1330" s="479">
        <v>467660.90950000001</v>
      </c>
    </row>
    <row r="1331" spans="1:20">
      <c r="A1331" s="478">
        <v>7</v>
      </c>
      <c r="B1331" s="478" t="s">
        <v>1010</v>
      </c>
      <c r="C1331" s="478"/>
      <c r="D1331" s="478" t="s">
        <v>579</v>
      </c>
      <c r="E1331" s="478" t="s">
        <v>520</v>
      </c>
      <c r="F1331" s="478" t="s">
        <v>667</v>
      </c>
      <c r="G1331" s="479">
        <v>88331.440199999997</v>
      </c>
      <c r="H1331" s="479">
        <v>154580.0203</v>
      </c>
      <c r="I1331" s="479">
        <v>115500.58010000001</v>
      </c>
      <c r="J1331" s="479">
        <v>202126.01509999999</v>
      </c>
      <c r="K1331" s="479">
        <v>140109.75320000001</v>
      </c>
      <c r="L1331" s="479">
        <v>245192.0681</v>
      </c>
      <c r="M1331" s="479">
        <v>171289.408</v>
      </c>
      <c r="N1331" s="479">
        <v>299756.46409999998</v>
      </c>
      <c r="O1331" s="479">
        <v>203133.71170000001</v>
      </c>
      <c r="P1331" s="479">
        <v>355483.99540000001</v>
      </c>
      <c r="Q1331" s="479">
        <v>223773.15789999999</v>
      </c>
      <c r="R1331" s="479">
        <v>391603.02649999998</v>
      </c>
      <c r="S1331" s="479">
        <v>242959.37090000001</v>
      </c>
      <c r="T1331" s="479">
        <v>425178.89899999998</v>
      </c>
    </row>
    <row r="1332" spans="1:20">
      <c r="A1332" s="478">
        <v>7</v>
      </c>
      <c r="B1332" s="478" t="s">
        <v>1010</v>
      </c>
      <c r="C1332" s="478"/>
      <c r="D1332" s="478" t="s">
        <v>579</v>
      </c>
      <c r="E1332" s="478" t="s">
        <v>520</v>
      </c>
      <c r="F1332" s="478" t="s">
        <v>714</v>
      </c>
      <c r="G1332" s="479">
        <v>78653.854800000001</v>
      </c>
      <c r="H1332" s="479">
        <v>137644.24590000001</v>
      </c>
      <c r="I1332" s="479">
        <v>107037.26390000001</v>
      </c>
      <c r="J1332" s="479">
        <v>187315.21170000001</v>
      </c>
      <c r="K1332" s="479">
        <v>135317.6188</v>
      </c>
      <c r="L1332" s="479">
        <v>236805.83300000001</v>
      </c>
      <c r="M1332" s="479">
        <v>178092.63570000001</v>
      </c>
      <c r="N1332" s="479">
        <v>311662.11249999999</v>
      </c>
      <c r="O1332" s="479">
        <v>220430.6171</v>
      </c>
      <c r="P1332" s="479">
        <v>385753.57980000001</v>
      </c>
      <c r="Q1332" s="479">
        <v>248170.34289999999</v>
      </c>
      <c r="R1332" s="479">
        <v>434298.10009999998</v>
      </c>
      <c r="S1332" s="479">
        <v>275521.59279999998</v>
      </c>
      <c r="T1332" s="479">
        <v>482162.78730000003</v>
      </c>
    </row>
    <row r="1333" spans="1:20">
      <c r="A1333" s="478">
        <v>7</v>
      </c>
      <c r="B1333" s="478" t="s">
        <v>1010</v>
      </c>
      <c r="C1333" s="478"/>
      <c r="D1333" s="478" t="s">
        <v>579</v>
      </c>
      <c r="E1333" s="478" t="s">
        <v>520</v>
      </c>
      <c r="F1333" s="478" t="s">
        <v>521</v>
      </c>
      <c r="G1333" s="479">
        <v>88007.559899999993</v>
      </c>
      <c r="H1333" s="479">
        <v>140812.098</v>
      </c>
      <c r="I1333" s="479">
        <v>123210.58379999999</v>
      </c>
      <c r="J1333" s="479">
        <v>197136.93719999999</v>
      </c>
      <c r="K1333" s="479">
        <v>158413.6079</v>
      </c>
      <c r="L1333" s="479">
        <v>253461.7764</v>
      </c>
      <c r="M1333" s="479">
        <v>211218.14379999999</v>
      </c>
      <c r="N1333" s="479">
        <v>337949.03519999998</v>
      </c>
      <c r="O1333" s="479">
        <v>264022.67979999998</v>
      </c>
      <c r="P1333" s="479">
        <v>422436.29389999999</v>
      </c>
      <c r="Q1333" s="479">
        <v>299225.70370000001</v>
      </c>
      <c r="R1333" s="479">
        <v>478761.13309999998</v>
      </c>
      <c r="S1333" s="479">
        <v>334428.72779999999</v>
      </c>
      <c r="T1333" s="479">
        <v>535085.97230000002</v>
      </c>
    </row>
    <row r="1334" spans="1:20">
      <c r="A1334" s="478">
        <v>7</v>
      </c>
      <c r="B1334" s="478" t="s">
        <v>1010</v>
      </c>
      <c r="C1334" s="478"/>
      <c r="D1334" s="478" t="s">
        <v>579</v>
      </c>
      <c r="E1334" s="478" t="s">
        <v>813</v>
      </c>
      <c r="F1334" s="478" t="s">
        <v>617</v>
      </c>
      <c r="G1334" s="479">
        <v>81951.715800000005</v>
      </c>
      <c r="H1334" s="479">
        <v>143415.50279999999</v>
      </c>
      <c r="I1334" s="479">
        <v>106067.19469999999</v>
      </c>
      <c r="J1334" s="479">
        <v>185617.59080000001</v>
      </c>
      <c r="K1334" s="479">
        <v>126932.01850000001</v>
      </c>
      <c r="L1334" s="479">
        <v>222131.03229999999</v>
      </c>
      <c r="M1334" s="479">
        <v>151376.86900000001</v>
      </c>
      <c r="N1334" s="479">
        <v>264909.52059999999</v>
      </c>
      <c r="O1334" s="479">
        <v>178405.4859</v>
      </c>
      <c r="P1334" s="479">
        <v>312209.60029999999</v>
      </c>
      <c r="Q1334" s="479">
        <v>195593.05470000001</v>
      </c>
      <c r="R1334" s="479">
        <v>342287.8456</v>
      </c>
      <c r="S1334" s="479">
        <v>211750.8683</v>
      </c>
      <c r="T1334" s="479">
        <v>370564.0196</v>
      </c>
    </row>
    <row r="1335" spans="1:20">
      <c r="A1335" s="478">
        <v>7</v>
      </c>
      <c r="B1335" s="478" t="s">
        <v>1010</v>
      </c>
      <c r="C1335" s="478"/>
      <c r="D1335" s="478" t="s">
        <v>579</v>
      </c>
      <c r="E1335" s="478" t="s">
        <v>813</v>
      </c>
      <c r="F1335" s="478" t="s">
        <v>667</v>
      </c>
      <c r="G1335" s="479">
        <v>70301.147800000006</v>
      </c>
      <c r="H1335" s="479">
        <v>123027.0088</v>
      </c>
      <c r="I1335" s="479">
        <v>91862.253500000006</v>
      </c>
      <c r="J1335" s="479">
        <v>160758.94349999999</v>
      </c>
      <c r="K1335" s="479">
        <v>111376.04889999999</v>
      </c>
      <c r="L1335" s="479">
        <v>194908.08559999999</v>
      </c>
      <c r="M1335" s="479">
        <v>136053.15340000001</v>
      </c>
      <c r="N1335" s="479">
        <v>238093.0183</v>
      </c>
      <c r="O1335" s="479">
        <v>161286.21969999999</v>
      </c>
      <c r="P1335" s="479">
        <v>282250.88439999998</v>
      </c>
      <c r="Q1335" s="479">
        <v>177636.07509999999</v>
      </c>
      <c r="R1335" s="479">
        <v>310863.13140000001</v>
      </c>
      <c r="S1335" s="479">
        <v>192820.48360000001</v>
      </c>
      <c r="T1335" s="479">
        <v>337435.84629999998</v>
      </c>
    </row>
    <row r="1336" spans="1:20">
      <c r="A1336" s="478">
        <v>7</v>
      </c>
      <c r="B1336" s="478" t="s">
        <v>1010</v>
      </c>
      <c r="C1336" s="478"/>
      <c r="D1336" s="478" t="s">
        <v>579</v>
      </c>
      <c r="E1336" s="478" t="s">
        <v>813</v>
      </c>
      <c r="F1336" s="478" t="s">
        <v>714</v>
      </c>
      <c r="G1336" s="479">
        <v>62741.346899999997</v>
      </c>
      <c r="H1336" s="479">
        <v>109797.35709999999</v>
      </c>
      <c r="I1336" s="479">
        <v>85437.506899999993</v>
      </c>
      <c r="J1336" s="479">
        <v>149515.63690000001</v>
      </c>
      <c r="K1336" s="479">
        <v>108053.30349999999</v>
      </c>
      <c r="L1336" s="479">
        <v>189093.2812</v>
      </c>
      <c r="M1336" s="479">
        <v>142253.4313</v>
      </c>
      <c r="N1336" s="479">
        <v>248943.50469999999</v>
      </c>
      <c r="O1336" s="479">
        <v>176112.75159999999</v>
      </c>
      <c r="P1336" s="479">
        <v>308197.31520000001</v>
      </c>
      <c r="Q1336" s="479">
        <v>198306.95670000001</v>
      </c>
      <c r="R1336" s="479">
        <v>347037.17420000001</v>
      </c>
      <c r="S1336" s="479">
        <v>220198.2219</v>
      </c>
      <c r="T1336" s="479">
        <v>385346.88829999999</v>
      </c>
    </row>
    <row r="1337" spans="1:20">
      <c r="A1337" s="478">
        <v>7</v>
      </c>
      <c r="B1337" s="478" t="s">
        <v>1010</v>
      </c>
      <c r="C1337" s="478"/>
      <c r="D1337" s="478" t="s">
        <v>579</v>
      </c>
      <c r="E1337" s="478" t="s">
        <v>813</v>
      </c>
      <c r="F1337" s="478" t="s">
        <v>521</v>
      </c>
      <c r="G1337" s="479">
        <v>69849.836200000005</v>
      </c>
      <c r="H1337" s="479">
        <v>111759.7395</v>
      </c>
      <c r="I1337" s="479">
        <v>97789.770600000003</v>
      </c>
      <c r="J1337" s="479">
        <v>156463.63529999999</v>
      </c>
      <c r="K1337" s="479">
        <v>125729.70510000001</v>
      </c>
      <c r="L1337" s="479">
        <v>201167.53109999999</v>
      </c>
      <c r="M1337" s="479">
        <v>167639.60680000001</v>
      </c>
      <c r="N1337" s="479">
        <v>268223.3749</v>
      </c>
      <c r="O1337" s="479">
        <v>209549.50839999999</v>
      </c>
      <c r="P1337" s="479">
        <v>335279.21850000002</v>
      </c>
      <c r="Q1337" s="479">
        <v>237489.44279999999</v>
      </c>
      <c r="R1337" s="479">
        <v>379983.11430000002</v>
      </c>
      <c r="S1337" s="479">
        <v>265429.3774</v>
      </c>
      <c r="T1337" s="479">
        <v>424687.01010000001</v>
      </c>
    </row>
    <row r="1338" spans="1:20">
      <c r="A1338" s="478">
        <v>7</v>
      </c>
      <c r="B1338" s="478" t="s">
        <v>1010</v>
      </c>
      <c r="C1338" s="478"/>
      <c r="D1338" s="478" t="s">
        <v>579</v>
      </c>
      <c r="E1338" s="478" t="s">
        <v>851</v>
      </c>
      <c r="F1338" s="478" t="s">
        <v>617</v>
      </c>
      <c r="G1338" s="479">
        <v>86354.026599999997</v>
      </c>
      <c r="H1338" s="479">
        <v>151119.5465</v>
      </c>
      <c r="I1338" s="479">
        <v>111866.10550000001</v>
      </c>
      <c r="J1338" s="479">
        <v>195765.6845</v>
      </c>
      <c r="K1338" s="479">
        <v>133940.60500000001</v>
      </c>
      <c r="L1338" s="479">
        <v>234396.05869999999</v>
      </c>
      <c r="M1338" s="479">
        <v>159839.8126</v>
      </c>
      <c r="N1338" s="479">
        <v>279719.67200000002</v>
      </c>
      <c r="O1338" s="479">
        <v>188478.09179999999</v>
      </c>
      <c r="P1338" s="479">
        <v>329836.66070000001</v>
      </c>
      <c r="Q1338" s="479">
        <v>206688.5742</v>
      </c>
      <c r="R1338" s="479">
        <v>361705.0048</v>
      </c>
      <c r="S1338" s="479">
        <v>223847.50090000001</v>
      </c>
      <c r="T1338" s="479">
        <v>391733.12660000002</v>
      </c>
    </row>
    <row r="1339" spans="1:20">
      <c r="A1339" s="478">
        <v>7</v>
      </c>
      <c r="B1339" s="478" t="s">
        <v>1010</v>
      </c>
      <c r="C1339" s="478"/>
      <c r="D1339" s="478" t="s">
        <v>579</v>
      </c>
      <c r="E1339" s="478" t="s">
        <v>851</v>
      </c>
      <c r="F1339" s="478" t="s">
        <v>667</v>
      </c>
      <c r="G1339" s="479">
        <v>73606.934899999993</v>
      </c>
      <c r="H1339" s="479">
        <v>128812.136</v>
      </c>
      <c r="I1339" s="479">
        <v>96324.228799999997</v>
      </c>
      <c r="J1339" s="479">
        <v>168567.40040000001</v>
      </c>
      <c r="K1339" s="479">
        <v>116920.5445</v>
      </c>
      <c r="L1339" s="479">
        <v>204610.9529</v>
      </c>
      <c r="M1339" s="479">
        <v>143073.8653</v>
      </c>
      <c r="N1339" s="479">
        <v>250379.26430000001</v>
      </c>
      <c r="O1339" s="479">
        <v>169747.60089999999</v>
      </c>
      <c r="P1339" s="479">
        <v>297058.30160000001</v>
      </c>
      <c r="Q1339" s="479">
        <v>187041.5264</v>
      </c>
      <c r="R1339" s="479">
        <v>327322.67109999998</v>
      </c>
      <c r="S1339" s="479">
        <v>203135.43340000001</v>
      </c>
      <c r="T1339" s="479">
        <v>355487.0085</v>
      </c>
    </row>
    <row r="1340" spans="1:20">
      <c r="A1340" s="478">
        <v>7</v>
      </c>
      <c r="B1340" s="478" t="s">
        <v>1010</v>
      </c>
      <c r="C1340" s="478"/>
      <c r="D1340" s="478" t="s">
        <v>579</v>
      </c>
      <c r="E1340" s="478" t="s">
        <v>851</v>
      </c>
      <c r="F1340" s="478" t="s">
        <v>714</v>
      </c>
      <c r="G1340" s="479">
        <v>65366.098700000002</v>
      </c>
      <c r="H1340" s="479">
        <v>114390.67260000001</v>
      </c>
      <c r="I1340" s="479">
        <v>88886.241299999994</v>
      </c>
      <c r="J1340" s="479">
        <v>155550.92230000001</v>
      </c>
      <c r="K1340" s="479">
        <v>112318.4571</v>
      </c>
      <c r="L1340" s="479">
        <v>196557.29990000001</v>
      </c>
      <c r="M1340" s="479">
        <v>147769.23069999999</v>
      </c>
      <c r="N1340" s="479">
        <v>258596.1538</v>
      </c>
      <c r="O1340" s="479">
        <v>182847.12100000001</v>
      </c>
      <c r="P1340" s="479">
        <v>319982.46169999999</v>
      </c>
      <c r="Q1340" s="479">
        <v>205818.06599999999</v>
      </c>
      <c r="R1340" s="479">
        <v>360181.61550000001</v>
      </c>
      <c r="S1340" s="479">
        <v>228457.55910000001</v>
      </c>
      <c r="T1340" s="479">
        <v>399800.72840000002</v>
      </c>
    </row>
    <row r="1341" spans="1:20">
      <c r="A1341" s="478">
        <v>7</v>
      </c>
      <c r="B1341" s="478" t="s">
        <v>1010</v>
      </c>
      <c r="C1341" s="478"/>
      <c r="D1341" s="478" t="s">
        <v>579</v>
      </c>
      <c r="E1341" s="478" t="s">
        <v>851</v>
      </c>
      <c r="F1341" s="478" t="s">
        <v>521</v>
      </c>
      <c r="G1341" s="479">
        <v>73576.909499999994</v>
      </c>
      <c r="H1341" s="479">
        <v>117723.0569</v>
      </c>
      <c r="I1341" s="479">
        <v>103007.67329999999</v>
      </c>
      <c r="J1341" s="479">
        <v>164812.27970000001</v>
      </c>
      <c r="K1341" s="479">
        <v>132438.43710000001</v>
      </c>
      <c r="L1341" s="479">
        <v>211901.5025</v>
      </c>
      <c r="M1341" s="479">
        <v>176584.5828</v>
      </c>
      <c r="N1341" s="479">
        <v>282535.33659999998</v>
      </c>
      <c r="O1341" s="479">
        <v>220730.72839999999</v>
      </c>
      <c r="P1341" s="479">
        <v>353169.17070000002</v>
      </c>
      <c r="Q1341" s="479">
        <v>250161.49220000001</v>
      </c>
      <c r="R1341" s="479">
        <v>400258.39350000001</v>
      </c>
      <c r="S1341" s="479">
        <v>279592.2561</v>
      </c>
      <c r="T1341" s="479">
        <v>447347.61629999999</v>
      </c>
    </row>
    <row r="1342" spans="1:20">
      <c r="A1342" s="478">
        <v>7</v>
      </c>
      <c r="B1342" s="478" t="s">
        <v>1010</v>
      </c>
      <c r="C1342" s="478"/>
      <c r="D1342" s="478" t="s">
        <v>579</v>
      </c>
      <c r="E1342" s="478" t="s">
        <v>885</v>
      </c>
      <c r="F1342" s="478" t="s">
        <v>617</v>
      </c>
      <c r="G1342" s="479">
        <v>89863.129700000005</v>
      </c>
      <c r="H1342" s="479">
        <v>157260.47709999999</v>
      </c>
      <c r="I1342" s="479">
        <v>116359.5131</v>
      </c>
      <c r="J1342" s="479">
        <v>203629.14799999999</v>
      </c>
      <c r="K1342" s="479">
        <v>139285.00200000001</v>
      </c>
      <c r="L1342" s="479">
        <v>243748.75339999999</v>
      </c>
      <c r="M1342" s="479">
        <v>166163.48790000001</v>
      </c>
      <c r="N1342" s="479">
        <v>290786.10369999998</v>
      </c>
      <c r="O1342" s="479">
        <v>195883.7972</v>
      </c>
      <c r="P1342" s="479">
        <v>342796.64500000002</v>
      </c>
      <c r="Q1342" s="479">
        <v>214782.66759999999</v>
      </c>
      <c r="R1342" s="479">
        <v>375869.66810000001</v>
      </c>
      <c r="S1342" s="479">
        <v>232569.88579999999</v>
      </c>
      <c r="T1342" s="479">
        <v>406997.3002</v>
      </c>
    </row>
    <row r="1343" spans="1:20">
      <c r="A1343" s="478">
        <v>7</v>
      </c>
      <c r="B1343" s="478" t="s">
        <v>1010</v>
      </c>
      <c r="C1343" s="478"/>
      <c r="D1343" s="478" t="s">
        <v>579</v>
      </c>
      <c r="E1343" s="478" t="s">
        <v>885</v>
      </c>
      <c r="F1343" s="478" t="s">
        <v>667</v>
      </c>
      <c r="G1343" s="479">
        <v>76841.907300000006</v>
      </c>
      <c r="H1343" s="479">
        <v>134473.33780000001</v>
      </c>
      <c r="I1343" s="479">
        <v>100483.4029</v>
      </c>
      <c r="J1343" s="479">
        <v>175845.95509999999</v>
      </c>
      <c r="K1343" s="479">
        <v>121898.91899999999</v>
      </c>
      <c r="L1343" s="479">
        <v>213323.10819999999</v>
      </c>
      <c r="M1343" s="479">
        <v>149036.9829</v>
      </c>
      <c r="N1343" s="479">
        <v>260814.72010000001</v>
      </c>
      <c r="O1343" s="479">
        <v>176750.50030000001</v>
      </c>
      <c r="P1343" s="479">
        <v>309313.37569999998</v>
      </c>
      <c r="Q1343" s="479">
        <v>194713.103</v>
      </c>
      <c r="R1343" s="479">
        <v>340747.9302</v>
      </c>
      <c r="S1343" s="479">
        <v>211412.39790000001</v>
      </c>
      <c r="T1343" s="479">
        <v>369971.69630000001</v>
      </c>
    </row>
    <row r="1344" spans="1:20">
      <c r="A1344" s="478">
        <v>7</v>
      </c>
      <c r="B1344" s="478" t="s">
        <v>1010</v>
      </c>
      <c r="C1344" s="478"/>
      <c r="D1344" s="478" t="s">
        <v>579</v>
      </c>
      <c r="E1344" s="478" t="s">
        <v>885</v>
      </c>
      <c r="F1344" s="478" t="s">
        <v>714</v>
      </c>
      <c r="G1344" s="479">
        <v>68408.642300000007</v>
      </c>
      <c r="H1344" s="479">
        <v>119715.1241</v>
      </c>
      <c r="I1344" s="479">
        <v>93089.323000000004</v>
      </c>
      <c r="J1344" s="479">
        <v>162906.31529999999</v>
      </c>
      <c r="K1344" s="479">
        <v>117680.1859</v>
      </c>
      <c r="L1344" s="479">
        <v>205940.3253</v>
      </c>
      <c r="M1344" s="479">
        <v>154875.43460000001</v>
      </c>
      <c r="N1344" s="479">
        <v>271032.01049999997</v>
      </c>
      <c r="O1344" s="479">
        <v>191689.7807</v>
      </c>
      <c r="P1344" s="479">
        <v>335457.11629999999</v>
      </c>
      <c r="Q1344" s="479">
        <v>215809.45310000001</v>
      </c>
      <c r="R1344" s="479">
        <v>377666.54300000001</v>
      </c>
      <c r="S1344" s="479">
        <v>239590.54560000001</v>
      </c>
      <c r="T1344" s="479">
        <v>419283.4547</v>
      </c>
    </row>
    <row r="1345" spans="1:20">
      <c r="A1345" s="478">
        <v>7</v>
      </c>
      <c r="B1345" s="478" t="s">
        <v>1010</v>
      </c>
      <c r="C1345" s="478"/>
      <c r="D1345" s="478" t="s">
        <v>579</v>
      </c>
      <c r="E1345" s="478" t="s">
        <v>885</v>
      </c>
      <c r="F1345" s="478" t="s">
        <v>521</v>
      </c>
      <c r="G1345" s="479">
        <v>76579.826300000001</v>
      </c>
      <c r="H1345" s="479">
        <v>122527.7239</v>
      </c>
      <c r="I1345" s="479">
        <v>107211.75689999999</v>
      </c>
      <c r="J1345" s="479">
        <v>171538.81349999999</v>
      </c>
      <c r="K1345" s="479">
        <v>137843.68729999999</v>
      </c>
      <c r="L1345" s="479">
        <v>220549.9031</v>
      </c>
      <c r="M1345" s="479">
        <v>183791.58309999999</v>
      </c>
      <c r="N1345" s="479">
        <v>294066.53749999998</v>
      </c>
      <c r="O1345" s="479">
        <v>229739.47889999999</v>
      </c>
      <c r="P1345" s="479">
        <v>367583.17170000001</v>
      </c>
      <c r="Q1345" s="479">
        <v>260371.40950000001</v>
      </c>
      <c r="R1345" s="479">
        <v>416594.26130000001</v>
      </c>
      <c r="S1345" s="479">
        <v>291003.34000000003</v>
      </c>
      <c r="T1345" s="479">
        <v>465605.35090000002</v>
      </c>
    </row>
    <row r="1346" spans="1:20">
      <c r="A1346" s="478">
        <v>7</v>
      </c>
      <c r="B1346" s="478" t="s">
        <v>1010</v>
      </c>
      <c r="C1346" s="478"/>
      <c r="D1346" s="478" t="s">
        <v>579</v>
      </c>
      <c r="E1346" s="478" t="s">
        <v>911</v>
      </c>
      <c r="F1346" s="478" t="s">
        <v>617</v>
      </c>
      <c r="G1346" s="479">
        <v>83939.643500000006</v>
      </c>
      <c r="H1346" s="479">
        <v>146894.37599999999</v>
      </c>
      <c r="I1346" s="479">
        <v>108638.27619999999</v>
      </c>
      <c r="J1346" s="479">
        <v>190116.98329999999</v>
      </c>
      <c r="K1346" s="479">
        <v>130007.6234</v>
      </c>
      <c r="L1346" s="479">
        <v>227513.34090000001</v>
      </c>
      <c r="M1346" s="479">
        <v>155042.89550000001</v>
      </c>
      <c r="N1346" s="479">
        <v>271325.06709999999</v>
      </c>
      <c r="O1346" s="479">
        <v>182724.3118</v>
      </c>
      <c r="P1346" s="479">
        <v>319767.54560000001</v>
      </c>
      <c r="Q1346" s="479">
        <v>200327.00949999999</v>
      </c>
      <c r="R1346" s="479">
        <v>350572.26669999998</v>
      </c>
      <c r="S1346" s="479">
        <v>216874.36919999999</v>
      </c>
      <c r="T1346" s="479">
        <v>379530.14610000001</v>
      </c>
    </row>
    <row r="1347" spans="1:20">
      <c r="A1347" s="478">
        <v>7</v>
      </c>
      <c r="B1347" s="478" t="s">
        <v>1010</v>
      </c>
      <c r="C1347" s="478"/>
      <c r="D1347" s="478" t="s">
        <v>579</v>
      </c>
      <c r="E1347" s="478" t="s">
        <v>911</v>
      </c>
      <c r="F1347" s="478" t="s">
        <v>667</v>
      </c>
      <c r="G1347" s="479">
        <v>72014.944699999993</v>
      </c>
      <c r="H1347" s="479">
        <v>126026.15330000001</v>
      </c>
      <c r="I1347" s="479">
        <v>94099.101299999995</v>
      </c>
      <c r="J1347" s="479">
        <v>164673.42730000001</v>
      </c>
      <c r="K1347" s="479">
        <v>114085.63129999999</v>
      </c>
      <c r="L1347" s="479">
        <v>199649.85490000001</v>
      </c>
      <c r="M1347" s="479">
        <v>139358.62220000001</v>
      </c>
      <c r="N1347" s="479">
        <v>243877.5889</v>
      </c>
      <c r="O1347" s="479">
        <v>165202.23970000001</v>
      </c>
      <c r="P1347" s="479">
        <v>289103.91930000001</v>
      </c>
      <c r="Q1347" s="479">
        <v>181947.51319999999</v>
      </c>
      <c r="R1347" s="479">
        <v>318408.1482</v>
      </c>
      <c r="S1347" s="479">
        <v>197498.56409999999</v>
      </c>
      <c r="T1347" s="479">
        <v>345622.48729999998</v>
      </c>
    </row>
    <row r="1348" spans="1:20">
      <c r="A1348" s="478">
        <v>7</v>
      </c>
      <c r="B1348" s="478" t="s">
        <v>1010</v>
      </c>
      <c r="C1348" s="478"/>
      <c r="D1348" s="478" t="s">
        <v>579</v>
      </c>
      <c r="E1348" s="478" t="s">
        <v>911</v>
      </c>
      <c r="F1348" s="478" t="s">
        <v>714</v>
      </c>
      <c r="G1348" s="479">
        <v>64276.717199999999</v>
      </c>
      <c r="H1348" s="479">
        <v>112484.25509999999</v>
      </c>
      <c r="I1348" s="479">
        <v>87530.545800000007</v>
      </c>
      <c r="J1348" s="479">
        <v>153178.45509999999</v>
      </c>
      <c r="K1348" s="479">
        <v>110702.1202</v>
      </c>
      <c r="L1348" s="479">
        <v>193728.71040000001</v>
      </c>
      <c r="M1348" s="479">
        <v>145742.41889999999</v>
      </c>
      <c r="N1348" s="479">
        <v>255049.23310000001</v>
      </c>
      <c r="O1348" s="479">
        <v>180433.89120000001</v>
      </c>
      <c r="P1348" s="479">
        <v>315759.30949999997</v>
      </c>
      <c r="Q1348" s="479">
        <v>203173.95430000001</v>
      </c>
      <c r="R1348" s="479">
        <v>355554.42</v>
      </c>
      <c r="S1348" s="479">
        <v>225603.94940000001</v>
      </c>
      <c r="T1348" s="479">
        <v>394806.91149999999</v>
      </c>
    </row>
    <row r="1349" spans="1:20">
      <c r="A1349" s="478">
        <v>7</v>
      </c>
      <c r="B1349" s="478" t="s">
        <v>1010</v>
      </c>
      <c r="C1349" s="478"/>
      <c r="D1349" s="478" t="s">
        <v>579</v>
      </c>
      <c r="E1349" s="478" t="s">
        <v>911</v>
      </c>
      <c r="F1349" s="478" t="s">
        <v>521</v>
      </c>
      <c r="G1349" s="479">
        <v>71544.657900000006</v>
      </c>
      <c r="H1349" s="479">
        <v>114471.45419999999</v>
      </c>
      <c r="I1349" s="479">
        <v>100162.52099999999</v>
      </c>
      <c r="J1349" s="479">
        <v>160260.03589999999</v>
      </c>
      <c r="K1349" s="479">
        <v>128780.3841</v>
      </c>
      <c r="L1349" s="479">
        <v>206048.6177</v>
      </c>
      <c r="M1349" s="479">
        <v>171707.17879999999</v>
      </c>
      <c r="N1349" s="479">
        <v>274731.4902</v>
      </c>
      <c r="O1349" s="479">
        <v>214633.97349999999</v>
      </c>
      <c r="P1349" s="479">
        <v>343414.3627</v>
      </c>
      <c r="Q1349" s="479">
        <v>243251.83670000001</v>
      </c>
      <c r="R1349" s="479">
        <v>389202.94449999998</v>
      </c>
      <c r="S1349" s="479">
        <v>271869.6998</v>
      </c>
      <c r="T1349" s="479">
        <v>434991.52620000002</v>
      </c>
    </row>
    <row r="1350" spans="1:20">
      <c r="A1350" s="478">
        <v>7</v>
      </c>
      <c r="B1350" s="478" t="s">
        <v>1010</v>
      </c>
      <c r="C1350" s="478"/>
      <c r="D1350" s="478" t="s">
        <v>519</v>
      </c>
      <c r="E1350" s="478" t="s">
        <v>642</v>
      </c>
      <c r="F1350" s="478" t="s">
        <v>617</v>
      </c>
      <c r="G1350" s="479">
        <v>91424.607799999998</v>
      </c>
      <c r="H1350" s="479">
        <v>159993.06359999999</v>
      </c>
      <c r="I1350" s="479">
        <v>118273.8544</v>
      </c>
      <c r="J1350" s="479">
        <v>206979.24530000001</v>
      </c>
      <c r="K1350" s="479">
        <v>141503.23929999999</v>
      </c>
      <c r="L1350" s="479">
        <v>247630.66870000001</v>
      </c>
      <c r="M1350" s="479">
        <v>168698.6347</v>
      </c>
      <c r="N1350" s="479">
        <v>295222.61060000001</v>
      </c>
      <c r="O1350" s="479">
        <v>198767.68169999999</v>
      </c>
      <c r="P1350" s="479">
        <v>347843.44309999997</v>
      </c>
      <c r="Q1350" s="479">
        <v>217889.02679999999</v>
      </c>
      <c r="R1350" s="479">
        <v>381305.79690000002</v>
      </c>
      <c r="S1350" s="479">
        <v>235843.77119999999</v>
      </c>
      <c r="T1350" s="479">
        <v>412726.59970000002</v>
      </c>
    </row>
    <row r="1351" spans="1:20">
      <c r="A1351" s="478">
        <v>7</v>
      </c>
      <c r="B1351" s="478" t="s">
        <v>1010</v>
      </c>
      <c r="C1351" s="478"/>
      <c r="D1351" s="478" t="s">
        <v>519</v>
      </c>
      <c r="E1351" s="478" t="s">
        <v>642</v>
      </c>
      <c r="F1351" s="478" t="s">
        <v>667</v>
      </c>
      <c r="G1351" s="479">
        <v>78677.516099999993</v>
      </c>
      <c r="H1351" s="479">
        <v>137685.6531</v>
      </c>
      <c r="I1351" s="479">
        <v>102731.97779999999</v>
      </c>
      <c r="J1351" s="479">
        <v>179780.96119999999</v>
      </c>
      <c r="K1351" s="479">
        <v>124483.17879999999</v>
      </c>
      <c r="L1351" s="479">
        <v>217845.56280000001</v>
      </c>
      <c r="M1351" s="479">
        <v>151932.6874</v>
      </c>
      <c r="N1351" s="479">
        <v>265882.20289999997</v>
      </c>
      <c r="O1351" s="479">
        <v>180037.19080000001</v>
      </c>
      <c r="P1351" s="479">
        <v>315065.08399999997</v>
      </c>
      <c r="Q1351" s="479">
        <v>198241.97899999999</v>
      </c>
      <c r="R1351" s="479">
        <v>346923.4632</v>
      </c>
      <c r="S1351" s="479">
        <v>215131.70370000001</v>
      </c>
      <c r="T1351" s="479">
        <v>376480.4816</v>
      </c>
    </row>
    <row r="1352" spans="1:20">
      <c r="A1352" s="478">
        <v>7</v>
      </c>
      <c r="B1352" s="478" t="s">
        <v>1010</v>
      </c>
      <c r="C1352" s="478"/>
      <c r="D1352" s="478" t="s">
        <v>519</v>
      </c>
      <c r="E1352" s="478" t="s">
        <v>642</v>
      </c>
      <c r="F1352" s="478" t="s">
        <v>714</v>
      </c>
      <c r="G1352" s="479">
        <v>70390.005999999994</v>
      </c>
      <c r="H1352" s="479">
        <v>123182.5105</v>
      </c>
      <c r="I1352" s="479">
        <v>95919.711599999995</v>
      </c>
      <c r="J1352" s="479">
        <v>167859.49530000001</v>
      </c>
      <c r="K1352" s="479">
        <v>121361.4903</v>
      </c>
      <c r="L1352" s="479">
        <v>212382.60810000001</v>
      </c>
      <c r="M1352" s="479">
        <v>159826.60829999999</v>
      </c>
      <c r="N1352" s="479">
        <v>279696.56469999999</v>
      </c>
      <c r="O1352" s="479">
        <v>197918.84299999999</v>
      </c>
      <c r="P1352" s="479">
        <v>346357.97529999999</v>
      </c>
      <c r="Q1352" s="479">
        <v>222899.351</v>
      </c>
      <c r="R1352" s="479">
        <v>390073.86430000002</v>
      </c>
      <c r="S1352" s="479">
        <v>247548.40710000001</v>
      </c>
      <c r="T1352" s="479">
        <v>433209.71230000001</v>
      </c>
    </row>
    <row r="1353" spans="1:20">
      <c r="A1353" s="478">
        <v>7</v>
      </c>
      <c r="B1353" s="478" t="s">
        <v>1010</v>
      </c>
      <c r="C1353" s="478"/>
      <c r="D1353" s="478" t="s">
        <v>519</v>
      </c>
      <c r="E1353" s="478" t="s">
        <v>642</v>
      </c>
      <c r="F1353" s="478" t="s">
        <v>521</v>
      </c>
      <c r="G1353" s="479">
        <v>77937.223199999993</v>
      </c>
      <c r="H1353" s="479">
        <v>124699.5589</v>
      </c>
      <c r="I1353" s="479">
        <v>109112.1124</v>
      </c>
      <c r="J1353" s="479">
        <v>174579.38250000001</v>
      </c>
      <c r="K1353" s="479">
        <v>140287.00159999999</v>
      </c>
      <c r="L1353" s="479">
        <v>224459.20600000001</v>
      </c>
      <c r="M1353" s="479">
        <v>187049.33549999999</v>
      </c>
      <c r="N1353" s="479">
        <v>299278.94130000001</v>
      </c>
      <c r="O1353" s="479">
        <v>233811.66940000001</v>
      </c>
      <c r="P1353" s="479">
        <v>374098.67660000001</v>
      </c>
      <c r="Q1353" s="479">
        <v>264986.55869999999</v>
      </c>
      <c r="R1353" s="479">
        <v>423978.5001</v>
      </c>
      <c r="S1353" s="479">
        <v>296161.44799999997</v>
      </c>
      <c r="T1353" s="479">
        <v>473858.32370000001</v>
      </c>
    </row>
    <row r="1354" spans="1:20">
      <c r="A1354" s="478">
        <v>7</v>
      </c>
      <c r="B1354" s="478" t="s">
        <v>1010</v>
      </c>
      <c r="C1354" s="478"/>
      <c r="D1354" s="478" t="s">
        <v>519</v>
      </c>
      <c r="E1354" s="478" t="s">
        <v>690</v>
      </c>
      <c r="F1354" s="478" t="s">
        <v>617</v>
      </c>
      <c r="G1354" s="479">
        <v>96273.519400000005</v>
      </c>
      <c r="H1354" s="479">
        <v>168478.65890000001</v>
      </c>
      <c r="I1354" s="479">
        <v>124725.5128</v>
      </c>
      <c r="J1354" s="479">
        <v>218269.64749999999</v>
      </c>
      <c r="K1354" s="479">
        <v>149343.91589999999</v>
      </c>
      <c r="L1354" s="479">
        <v>261351.85279999999</v>
      </c>
      <c r="M1354" s="479">
        <v>178231.20699999999</v>
      </c>
      <c r="N1354" s="479">
        <v>311904.61239999998</v>
      </c>
      <c r="O1354" s="479">
        <v>210173.7316</v>
      </c>
      <c r="P1354" s="479">
        <v>367804.03039999999</v>
      </c>
      <c r="Q1354" s="479">
        <v>230485.2524</v>
      </c>
      <c r="R1354" s="479">
        <v>403349.19160000002</v>
      </c>
      <c r="S1354" s="479">
        <v>249627.52009999999</v>
      </c>
      <c r="T1354" s="479">
        <v>436848.16029999999</v>
      </c>
    </row>
    <row r="1355" spans="1:20">
      <c r="A1355" s="478">
        <v>7</v>
      </c>
      <c r="B1355" s="478" t="s">
        <v>1010</v>
      </c>
      <c r="C1355" s="478"/>
      <c r="D1355" s="478" t="s">
        <v>519</v>
      </c>
      <c r="E1355" s="478" t="s">
        <v>690</v>
      </c>
      <c r="F1355" s="478" t="s">
        <v>667</v>
      </c>
      <c r="G1355" s="479">
        <v>82018.707699999999</v>
      </c>
      <c r="H1355" s="479">
        <v>143532.73860000001</v>
      </c>
      <c r="I1355" s="479">
        <v>107345.3505</v>
      </c>
      <c r="J1355" s="479">
        <v>187854.3634</v>
      </c>
      <c r="K1355" s="479">
        <v>130310.7308</v>
      </c>
      <c r="L1355" s="479">
        <v>228043.77900000001</v>
      </c>
      <c r="M1355" s="479">
        <v>159482.19149999999</v>
      </c>
      <c r="N1355" s="479">
        <v>279093.83529999998</v>
      </c>
      <c r="O1355" s="479">
        <v>189227.80720000001</v>
      </c>
      <c r="P1355" s="479">
        <v>331148.66269999999</v>
      </c>
      <c r="Q1355" s="479">
        <v>208514.36120000001</v>
      </c>
      <c r="R1355" s="479">
        <v>364900.13209999999</v>
      </c>
      <c r="S1355" s="479">
        <v>226465.63920000001</v>
      </c>
      <c r="T1355" s="479">
        <v>396314.86859999999</v>
      </c>
    </row>
    <row r="1356" spans="1:20">
      <c r="A1356" s="478">
        <v>7</v>
      </c>
      <c r="B1356" s="478" t="s">
        <v>1010</v>
      </c>
      <c r="C1356" s="478"/>
      <c r="D1356" s="478" t="s">
        <v>519</v>
      </c>
      <c r="E1356" s="478" t="s">
        <v>690</v>
      </c>
      <c r="F1356" s="478" t="s">
        <v>714</v>
      </c>
      <c r="G1356" s="479">
        <v>72805.859500000006</v>
      </c>
      <c r="H1356" s="479">
        <v>127410.25410000001</v>
      </c>
      <c r="I1356" s="479">
        <v>98991.2693</v>
      </c>
      <c r="J1356" s="479">
        <v>173234.7213</v>
      </c>
      <c r="K1356" s="479">
        <v>125078.3523</v>
      </c>
      <c r="L1356" s="479">
        <v>218887.11660000001</v>
      </c>
      <c r="M1356" s="479">
        <v>164547.20050000001</v>
      </c>
      <c r="N1356" s="479">
        <v>287957.60090000002</v>
      </c>
      <c r="O1356" s="479">
        <v>203599.0607</v>
      </c>
      <c r="P1356" s="479">
        <v>356298.35629999998</v>
      </c>
      <c r="Q1356" s="479">
        <v>229170.31409999999</v>
      </c>
      <c r="R1356" s="479">
        <v>401048.04979999998</v>
      </c>
      <c r="S1356" s="479">
        <v>254370.91159999999</v>
      </c>
      <c r="T1356" s="479">
        <v>445149.09539999999</v>
      </c>
    </row>
    <row r="1357" spans="1:20">
      <c r="A1357" s="478">
        <v>7</v>
      </c>
      <c r="B1357" s="478" t="s">
        <v>1010</v>
      </c>
      <c r="C1357" s="478"/>
      <c r="D1357" s="478" t="s">
        <v>519</v>
      </c>
      <c r="E1357" s="478" t="s">
        <v>690</v>
      </c>
      <c r="F1357" s="478" t="s">
        <v>521</v>
      </c>
      <c r="G1357" s="479">
        <v>82026.372199999998</v>
      </c>
      <c r="H1357" s="479">
        <v>131242.19750000001</v>
      </c>
      <c r="I1357" s="479">
        <v>114836.92110000001</v>
      </c>
      <c r="J1357" s="479">
        <v>183739.07639999999</v>
      </c>
      <c r="K1357" s="479">
        <v>147647.4699</v>
      </c>
      <c r="L1357" s="479">
        <v>236235.95550000001</v>
      </c>
      <c r="M1357" s="479">
        <v>196863.29319999999</v>
      </c>
      <c r="N1357" s="479">
        <v>314981.27399999998</v>
      </c>
      <c r="O1357" s="479">
        <v>246079.11660000001</v>
      </c>
      <c r="P1357" s="479">
        <v>393726.59230000002</v>
      </c>
      <c r="Q1357" s="479">
        <v>278889.6654</v>
      </c>
      <c r="R1357" s="479">
        <v>446223.47129999998</v>
      </c>
      <c r="S1357" s="479">
        <v>311700.21429999999</v>
      </c>
      <c r="T1357" s="479">
        <v>498720.35029999999</v>
      </c>
    </row>
    <row r="1358" spans="1:20">
      <c r="A1358" s="478">
        <v>7</v>
      </c>
      <c r="B1358" s="478" t="s">
        <v>1010</v>
      </c>
      <c r="C1358" s="478"/>
      <c r="D1358" s="478" t="s">
        <v>519</v>
      </c>
      <c r="E1358" s="478" t="s">
        <v>736</v>
      </c>
      <c r="F1358" s="478" t="s">
        <v>617</v>
      </c>
      <c r="G1358" s="479">
        <v>95319.861000000004</v>
      </c>
      <c r="H1358" s="479">
        <v>166809.7568</v>
      </c>
      <c r="I1358" s="479">
        <v>123431.99099999999</v>
      </c>
      <c r="J1358" s="479">
        <v>216005.98430000001</v>
      </c>
      <c r="K1358" s="479">
        <v>147755.5632</v>
      </c>
      <c r="L1358" s="479">
        <v>258572.23560000001</v>
      </c>
      <c r="M1358" s="479">
        <v>176275.69709999999</v>
      </c>
      <c r="N1358" s="479">
        <v>308482.47009999998</v>
      </c>
      <c r="O1358" s="479">
        <v>207811.33</v>
      </c>
      <c r="P1358" s="479">
        <v>363669.82750000001</v>
      </c>
      <c r="Q1358" s="479">
        <v>227864.5024</v>
      </c>
      <c r="R1358" s="479">
        <v>398762.87920000002</v>
      </c>
      <c r="S1358" s="479">
        <v>246740.77830000001</v>
      </c>
      <c r="T1358" s="479">
        <v>431796.36200000002</v>
      </c>
    </row>
    <row r="1359" spans="1:20">
      <c r="A1359" s="478">
        <v>7</v>
      </c>
      <c r="B1359" s="478" t="s">
        <v>1010</v>
      </c>
      <c r="C1359" s="478"/>
      <c r="D1359" s="478" t="s">
        <v>519</v>
      </c>
      <c r="E1359" s="478" t="s">
        <v>736</v>
      </c>
      <c r="F1359" s="478" t="s">
        <v>667</v>
      </c>
      <c r="G1359" s="479">
        <v>81476.245500000005</v>
      </c>
      <c r="H1359" s="479">
        <v>142583.42970000001</v>
      </c>
      <c r="I1359" s="479">
        <v>106553.17909999999</v>
      </c>
      <c r="J1359" s="479">
        <v>186468.06340000001</v>
      </c>
      <c r="K1359" s="479">
        <v>129271.4118</v>
      </c>
      <c r="L1359" s="479">
        <v>226224.97070000001</v>
      </c>
      <c r="M1359" s="479">
        <v>158067.51809999999</v>
      </c>
      <c r="N1359" s="479">
        <v>276618.1568</v>
      </c>
      <c r="O1359" s="479">
        <v>187469.61429999999</v>
      </c>
      <c r="P1359" s="479">
        <v>328071.82510000002</v>
      </c>
      <c r="Q1359" s="479">
        <v>206527.38630000001</v>
      </c>
      <c r="R1359" s="479">
        <v>361422.92619999999</v>
      </c>
      <c r="S1359" s="479">
        <v>224247.02789999999</v>
      </c>
      <c r="T1359" s="479">
        <v>392432.29889999999</v>
      </c>
    </row>
    <row r="1360" spans="1:20">
      <c r="A1360" s="478">
        <v>7</v>
      </c>
      <c r="B1360" s="478" t="s">
        <v>1010</v>
      </c>
      <c r="C1360" s="478"/>
      <c r="D1360" s="478" t="s">
        <v>519</v>
      </c>
      <c r="E1360" s="478" t="s">
        <v>736</v>
      </c>
      <c r="F1360" s="478" t="s">
        <v>714</v>
      </c>
      <c r="G1360" s="479">
        <v>72512.367599999998</v>
      </c>
      <c r="H1360" s="479">
        <v>126896.64320000001</v>
      </c>
      <c r="I1360" s="479">
        <v>98665.099799999996</v>
      </c>
      <c r="J1360" s="479">
        <v>172663.9247</v>
      </c>
      <c r="K1360" s="479">
        <v>124722.3417</v>
      </c>
      <c r="L1360" s="479">
        <v>218264.09789999999</v>
      </c>
      <c r="M1360" s="479">
        <v>164136.6715</v>
      </c>
      <c r="N1360" s="479">
        <v>287239.1752</v>
      </c>
      <c r="O1360" s="479">
        <v>203146.04199999999</v>
      </c>
      <c r="P1360" s="479">
        <v>355505.57339999999</v>
      </c>
      <c r="Q1360" s="479">
        <v>228702.33379999999</v>
      </c>
      <c r="R1360" s="479">
        <v>400229.08429999999</v>
      </c>
      <c r="S1360" s="479">
        <v>253898.6617</v>
      </c>
      <c r="T1360" s="479">
        <v>444322.6581</v>
      </c>
    </row>
    <row r="1361" spans="1:20">
      <c r="A1361" s="478">
        <v>7</v>
      </c>
      <c r="B1361" s="478" t="s">
        <v>1010</v>
      </c>
      <c r="C1361" s="478"/>
      <c r="D1361" s="478" t="s">
        <v>519</v>
      </c>
      <c r="E1361" s="478" t="s">
        <v>736</v>
      </c>
      <c r="F1361" s="478" t="s">
        <v>521</v>
      </c>
      <c r="G1361" s="479">
        <v>81228.265700000004</v>
      </c>
      <c r="H1361" s="479">
        <v>129965.22689999999</v>
      </c>
      <c r="I1361" s="479">
        <v>113719.57180000001</v>
      </c>
      <c r="J1361" s="479">
        <v>181951.31770000001</v>
      </c>
      <c r="K1361" s="479">
        <v>146210.8781</v>
      </c>
      <c r="L1361" s="479">
        <v>233937.40849999999</v>
      </c>
      <c r="M1361" s="479">
        <v>194947.83749999999</v>
      </c>
      <c r="N1361" s="479">
        <v>311916.54460000002</v>
      </c>
      <c r="O1361" s="479">
        <v>243684.79689999999</v>
      </c>
      <c r="P1361" s="479">
        <v>389895.68070000003</v>
      </c>
      <c r="Q1361" s="479">
        <v>276176.10310000001</v>
      </c>
      <c r="R1361" s="479">
        <v>441881.77159999998</v>
      </c>
      <c r="S1361" s="479">
        <v>308667.4093</v>
      </c>
      <c r="T1361" s="479">
        <v>493867.86229999998</v>
      </c>
    </row>
    <row r="1362" spans="1:20">
      <c r="A1362" s="478">
        <v>7</v>
      </c>
      <c r="B1362" s="478" t="s">
        <v>1010</v>
      </c>
      <c r="C1362" s="478"/>
      <c r="D1362" s="478" t="s">
        <v>519</v>
      </c>
      <c r="E1362" s="478" t="s">
        <v>779</v>
      </c>
      <c r="F1362" s="478" t="s">
        <v>617</v>
      </c>
      <c r="G1362" s="479">
        <v>89943.734599999996</v>
      </c>
      <c r="H1362" s="479">
        <v>157401.53570000001</v>
      </c>
      <c r="I1362" s="479">
        <v>116343.5433</v>
      </c>
      <c r="J1362" s="479">
        <v>203601.20079999999</v>
      </c>
      <c r="K1362" s="479">
        <v>139183.89240000001</v>
      </c>
      <c r="L1362" s="479">
        <v>243571.81169999999</v>
      </c>
      <c r="M1362" s="479">
        <v>165918.484</v>
      </c>
      <c r="N1362" s="479">
        <v>290357.34700000001</v>
      </c>
      <c r="O1362" s="479">
        <v>195477.8075</v>
      </c>
      <c r="P1362" s="479">
        <v>342086.16320000001</v>
      </c>
      <c r="Q1362" s="479">
        <v>214275.10920000001</v>
      </c>
      <c r="R1362" s="479">
        <v>374981.44099999999</v>
      </c>
      <c r="S1362" s="479">
        <v>231919.88879999999</v>
      </c>
      <c r="T1362" s="479">
        <v>405859.80540000001</v>
      </c>
    </row>
    <row r="1363" spans="1:20">
      <c r="A1363" s="478">
        <v>7</v>
      </c>
      <c r="B1363" s="478" t="s">
        <v>1010</v>
      </c>
      <c r="C1363" s="478"/>
      <c r="D1363" s="478" t="s">
        <v>519</v>
      </c>
      <c r="E1363" s="478" t="s">
        <v>779</v>
      </c>
      <c r="F1363" s="478" t="s">
        <v>667</v>
      </c>
      <c r="G1363" s="479">
        <v>77470.773700000005</v>
      </c>
      <c r="H1363" s="479">
        <v>135573.85389999999</v>
      </c>
      <c r="I1363" s="479">
        <v>101135.90029999999</v>
      </c>
      <c r="J1363" s="479">
        <v>176987.82550000001</v>
      </c>
      <c r="K1363" s="479">
        <v>122529.85430000001</v>
      </c>
      <c r="L1363" s="479">
        <v>214427.2452</v>
      </c>
      <c r="M1363" s="479">
        <v>149513.0944</v>
      </c>
      <c r="N1363" s="479">
        <v>261647.91519999999</v>
      </c>
      <c r="O1363" s="479">
        <v>177150.12239999999</v>
      </c>
      <c r="P1363" s="479">
        <v>310012.71429999999</v>
      </c>
      <c r="Q1363" s="479">
        <v>195050.57810000001</v>
      </c>
      <c r="R1363" s="479">
        <v>341338.51169999997</v>
      </c>
      <c r="S1363" s="479">
        <v>211653.24160000001</v>
      </c>
      <c r="T1363" s="479">
        <v>370393.1728</v>
      </c>
    </row>
    <row r="1364" spans="1:20">
      <c r="A1364" s="478">
        <v>7</v>
      </c>
      <c r="B1364" s="478" t="s">
        <v>1010</v>
      </c>
      <c r="C1364" s="478"/>
      <c r="D1364" s="478" t="s">
        <v>519</v>
      </c>
      <c r="E1364" s="478" t="s">
        <v>779</v>
      </c>
      <c r="F1364" s="478" t="s">
        <v>714</v>
      </c>
      <c r="G1364" s="479">
        <v>69357.022899999996</v>
      </c>
      <c r="H1364" s="479">
        <v>121374.79</v>
      </c>
      <c r="I1364" s="479">
        <v>94530.014599999995</v>
      </c>
      <c r="J1364" s="479">
        <v>165427.52559999999</v>
      </c>
      <c r="K1364" s="479">
        <v>119616.97040000001</v>
      </c>
      <c r="L1364" s="479">
        <v>209329.69829999999</v>
      </c>
      <c r="M1364" s="479">
        <v>157543.3499</v>
      </c>
      <c r="N1364" s="479">
        <v>275700.86239999998</v>
      </c>
      <c r="O1364" s="479">
        <v>195104.86489999999</v>
      </c>
      <c r="P1364" s="479">
        <v>341433.5135</v>
      </c>
      <c r="Q1364" s="479">
        <v>219740.46969999999</v>
      </c>
      <c r="R1364" s="479">
        <v>384545.82209999999</v>
      </c>
      <c r="S1364" s="479">
        <v>244051.7507</v>
      </c>
      <c r="T1364" s="479">
        <v>427090.56359999999</v>
      </c>
    </row>
    <row r="1365" spans="1:20">
      <c r="A1365" s="478">
        <v>7</v>
      </c>
      <c r="B1365" s="478" t="s">
        <v>1010</v>
      </c>
      <c r="C1365" s="478"/>
      <c r="D1365" s="478" t="s">
        <v>519</v>
      </c>
      <c r="E1365" s="478" t="s">
        <v>779</v>
      </c>
      <c r="F1365" s="478" t="s">
        <v>521</v>
      </c>
      <c r="G1365" s="479">
        <v>76678.429699999993</v>
      </c>
      <c r="H1365" s="479">
        <v>122685.48940000001</v>
      </c>
      <c r="I1365" s="479">
        <v>107349.80160000001</v>
      </c>
      <c r="J1365" s="479">
        <v>171759.6851</v>
      </c>
      <c r="K1365" s="479">
        <v>138021.1735</v>
      </c>
      <c r="L1365" s="479">
        <v>220833.88080000001</v>
      </c>
      <c r="M1365" s="479">
        <v>184028.23130000001</v>
      </c>
      <c r="N1365" s="479">
        <v>294445.17440000002</v>
      </c>
      <c r="O1365" s="479">
        <v>230035.28899999999</v>
      </c>
      <c r="P1365" s="479">
        <v>368056.46799999999</v>
      </c>
      <c r="Q1365" s="479">
        <v>260706.66089999999</v>
      </c>
      <c r="R1365" s="479">
        <v>417130.66369999998</v>
      </c>
      <c r="S1365" s="479">
        <v>291378.03279999999</v>
      </c>
      <c r="T1365" s="479">
        <v>466204.85940000002</v>
      </c>
    </row>
    <row r="1366" spans="1:20">
      <c r="A1366" s="478">
        <v>7</v>
      </c>
      <c r="B1366" s="478" t="s">
        <v>1010</v>
      </c>
      <c r="C1366" s="478"/>
      <c r="D1366" s="478" t="s">
        <v>519</v>
      </c>
      <c r="E1366" s="478" t="s">
        <v>520</v>
      </c>
      <c r="F1366" s="478" t="s">
        <v>617</v>
      </c>
      <c r="G1366" s="479">
        <v>104305.8466</v>
      </c>
      <c r="H1366" s="479">
        <v>182535.23139999999</v>
      </c>
      <c r="I1366" s="479">
        <v>134993.8841</v>
      </c>
      <c r="J1366" s="479">
        <v>236239.29730000001</v>
      </c>
      <c r="K1366" s="479">
        <v>161545.24419999999</v>
      </c>
      <c r="L1366" s="479">
        <v>282704.17739999999</v>
      </c>
      <c r="M1366" s="479">
        <v>192650.33119999999</v>
      </c>
      <c r="N1366" s="479">
        <v>337138.0796</v>
      </c>
      <c r="O1366" s="479">
        <v>227043.07139999999</v>
      </c>
      <c r="P1366" s="479">
        <v>397325.37479999999</v>
      </c>
      <c r="Q1366" s="479">
        <v>248913.54190000001</v>
      </c>
      <c r="R1366" s="479">
        <v>435598.69829999999</v>
      </c>
      <c r="S1366" s="479">
        <v>269471.55739999999</v>
      </c>
      <c r="T1366" s="479">
        <v>471575.2254</v>
      </c>
    </row>
    <row r="1367" spans="1:20">
      <c r="A1367" s="478">
        <v>7</v>
      </c>
      <c r="B1367" s="478" t="s">
        <v>1010</v>
      </c>
      <c r="C1367" s="478"/>
      <c r="D1367" s="478" t="s">
        <v>519</v>
      </c>
      <c r="E1367" s="478" t="s">
        <v>520</v>
      </c>
      <c r="F1367" s="478" t="s">
        <v>667</v>
      </c>
      <c r="G1367" s="479">
        <v>89502.771800000002</v>
      </c>
      <c r="H1367" s="479">
        <v>156629.85070000001</v>
      </c>
      <c r="I1367" s="479">
        <v>116945.25260000001</v>
      </c>
      <c r="J1367" s="479">
        <v>204654.19219999999</v>
      </c>
      <c r="K1367" s="479">
        <v>141780.01199999999</v>
      </c>
      <c r="L1367" s="479">
        <v>248115.02110000001</v>
      </c>
      <c r="M1367" s="479">
        <v>173180.19820000001</v>
      </c>
      <c r="N1367" s="479">
        <v>303065.3468</v>
      </c>
      <c r="O1367" s="479">
        <v>205291.53279999999</v>
      </c>
      <c r="P1367" s="479">
        <v>359260.18229999999</v>
      </c>
      <c r="Q1367" s="479">
        <v>226097.6146</v>
      </c>
      <c r="R1367" s="479">
        <v>395670.82559999998</v>
      </c>
      <c r="S1367" s="479">
        <v>245418.83300000001</v>
      </c>
      <c r="T1367" s="479">
        <v>429482.95779999997</v>
      </c>
    </row>
    <row r="1368" spans="1:20">
      <c r="A1368" s="478">
        <v>7</v>
      </c>
      <c r="B1368" s="478" t="s">
        <v>1010</v>
      </c>
      <c r="C1368" s="478"/>
      <c r="D1368" s="478" t="s">
        <v>519</v>
      </c>
      <c r="E1368" s="478" t="s">
        <v>520</v>
      </c>
      <c r="F1368" s="478" t="s">
        <v>714</v>
      </c>
      <c r="G1368" s="479">
        <v>79895.730200000005</v>
      </c>
      <c r="H1368" s="479">
        <v>139817.52789999999</v>
      </c>
      <c r="I1368" s="479">
        <v>108804.1292</v>
      </c>
      <c r="J1368" s="479">
        <v>190407.226</v>
      </c>
      <c r="K1368" s="479">
        <v>137610.41949999999</v>
      </c>
      <c r="L1368" s="479">
        <v>240818.234</v>
      </c>
      <c r="M1368" s="479">
        <v>181171.08720000001</v>
      </c>
      <c r="N1368" s="479">
        <v>317049.40259999997</v>
      </c>
      <c r="O1368" s="479">
        <v>224298.72889999999</v>
      </c>
      <c r="P1368" s="479">
        <v>392522.77559999999</v>
      </c>
      <c r="Q1368" s="479">
        <v>252569.35</v>
      </c>
      <c r="R1368" s="479">
        <v>441996.36249999999</v>
      </c>
      <c r="S1368" s="479">
        <v>280455.05910000001</v>
      </c>
      <c r="T1368" s="479">
        <v>490796.35330000002</v>
      </c>
    </row>
    <row r="1369" spans="1:20">
      <c r="A1369" s="478">
        <v>7</v>
      </c>
      <c r="B1369" s="478" t="s">
        <v>1010</v>
      </c>
      <c r="C1369" s="478"/>
      <c r="D1369" s="478" t="s">
        <v>519</v>
      </c>
      <c r="E1369" s="478" t="s">
        <v>520</v>
      </c>
      <c r="F1369" s="478" t="s">
        <v>521</v>
      </c>
      <c r="G1369" s="479">
        <v>88904.272500000006</v>
      </c>
      <c r="H1369" s="479">
        <v>142246.83809999999</v>
      </c>
      <c r="I1369" s="479">
        <v>124465.9814</v>
      </c>
      <c r="J1369" s="479">
        <v>199145.57320000001</v>
      </c>
      <c r="K1369" s="479">
        <v>160027.69039999999</v>
      </c>
      <c r="L1369" s="479">
        <v>256044.30850000001</v>
      </c>
      <c r="M1369" s="479">
        <v>213370.25390000001</v>
      </c>
      <c r="N1369" s="479">
        <v>341392.41139999998</v>
      </c>
      <c r="O1369" s="479">
        <v>266712.8174</v>
      </c>
      <c r="P1369" s="479">
        <v>426740.51419999998</v>
      </c>
      <c r="Q1369" s="479">
        <v>302274.52639999997</v>
      </c>
      <c r="R1369" s="479">
        <v>483639.24930000002</v>
      </c>
      <c r="S1369" s="479">
        <v>337836.2353</v>
      </c>
      <c r="T1369" s="479">
        <v>540537.98459999997</v>
      </c>
    </row>
    <row r="1370" spans="1:20">
      <c r="A1370" s="478">
        <v>7</v>
      </c>
      <c r="B1370" s="478" t="s">
        <v>1010</v>
      </c>
      <c r="C1370" s="478"/>
      <c r="D1370" s="478" t="s">
        <v>519</v>
      </c>
      <c r="E1370" s="478" t="s">
        <v>858</v>
      </c>
      <c r="F1370" s="478" t="s">
        <v>617</v>
      </c>
      <c r="G1370" s="479">
        <v>91971.967699999994</v>
      </c>
      <c r="H1370" s="479">
        <v>160950.94349999999</v>
      </c>
      <c r="I1370" s="479">
        <v>118906.6436</v>
      </c>
      <c r="J1370" s="479">
        <v>208086.62640000001</v>
      </c>
      <c r="K1370" s="479">
        <v>142208.94699999999</v>
      </c>
      <c r="L1370" s="479">
        <v>248865.65729999999</v>
      </c>
      <c r="M1370" s="479">
        <v>169462.01389999999</v>
      </c>
      <c r="N1370" s="479">
        <v>296558.52439999999</v>
      </c>
      <c r="O1370" s="479">
        <v>199593.6447</v>
      </c>
      <c r="P1370" s="479">
        <v>349288.87829999998</v>
      </c>
      <c r="Q1370" s="479">
        <v>218755.29149999999</v>
      </c>
      <c r="R1370" s="479">
        <v>382821.76020000002</v>
      </c>
      <c r="S1370" s="479">
        <v>236718.39840000001</v>
      </c>
      <c r="T1370" s="479">
        <v>414257.1972</v>
      </c>
    </row>
    <row r="1371" spans="1:20">
      <c r="A1371" s="478">
        <v>7</v>
      </c>
      <c r="B1371" s="478" t="s">
        <v>1010</v>
      </c>
      <c r="C1371" s="478"/>
      <c r="D1371" s="478" t="s">
        <v>519</v>
      </c>
      <c r="E1371" s="478" t="s">
        <v>858</v>
      </c>
      <c r="F1371" s="478" t="s">
        <v>667</v>
      </c>
      <c r="G1371" s="479">
        <v>79499.006800000003</v>
      </c>
      <c r="H1371" s="479">
        <v>139123.26190000001</v>
      </c>
      <c r="I1371" s="479">
        <v>103699.0006</v>
      </c>
      <c r="J1371" s="479">
        <v>181473.25109999999</v>
      </c>
      <c r="K1371" s="479">
        <v>125554.909</v>
      </c>
      <c r="L1371" s="479">
        <v>219721.09080000001</v>
      </c>
      <c r="M1371" s="479">
        <v>153056.6243</v>
      </c>
      <c r="N1371" s="479">
        <v>267849.09250000003</v>
      </c>
      <c r="O1371" s="479">
        <v>181265.95970000001</v>
      </c>
      <c r="P1371" s="479">
        <v>317215.42930000002</v>
      </c>
      <c r="Q1371" s="479">
        <v>199530.7605</v>
      </c>
      <c r="R1371" s="479">
        <v>349178.8309</v>
      </c>
      <c r="S1371" s="479">
        <v>216451.7512</v>
      </c>
      <c r="T1371" s="479">
        <v>378790.56459999998</v>
      </c>
    </row>
    <row r="1372" spans="1:20">
      <c r="A1372" s="478">
        <v>7</v>
      </c>
      <c r="B1372" s="478" t="s">
        <v>1010</v>
      </c>
      <c r="C1372" s="478"/>
      <c r="D1372" s="478" t="s">
        <v>519</v>
      </c>
      <c r="E1372" s="478" t="s">
        <v>858</v>
      </c>
      <c r="F1372" s="478" t="s">
        <v>714</v>
      </c>
      <c r="G1372" s="479">
        <v>71366.586500000005</v>
      </c>
      <c r="H1372" s="479">
        <v>124891.52619999999</v>
      </c>
      <c r="I1372" s="479">
        <v>97343.403600000005</v>
      </c>
      <c r="J1372" s="479">
        <v>170350.95629999999</v>
      </c>
      <c r="K1372" s="479">
        <v>123234.18489999999</v>
      </c>
      <c r="L1372" s="479">
        <v>215659.8235</v>
      </c>
      <c r="M1372" s="479">
        <v>162366.30239999999</v>
      </c>
      <c r="N1372" s="479">
        <v>284141.02919999999</v>
      </c>
      <c r="O1372" s="479">
        <v>201133.55549999999</v>
      </c>
      <c r="P1372" s="479">
        <v>351983.72200000001</v>
      </c>
      <c r="Q1372" s="479">
        <v>226572.98579999999</v>
      </c>
      <c r="R1372" s="479">
        <v>396502.72509999998</v>
      </c>
      <c r="S1372" s="479">
        <v>251688.09210000001</v>
      </c>
      <c r="T1372" s="479">
        <v>440454.16110000003</v>
      </c>
    </row>
    <row r="1373" spans="1:20">
      <c r="A1373" s="478">
        <v>7</v>
      </c>
      <c r="B1373" s="478" t="s">
        <v>1010</v>
      </c>
      <c r="C1373" s="478"/>
      <c r="D1373" s="478" t="s">
        <v>519</v>
      </c>
      <c r="E1373" s="478" t="s">
        <v>858</v>
      </c>
      <c r="F1373" s="478" t="s">
        <v>521</v>
      </c>
      <c r="G1373" s="479">
        <v>78422.555600000007</v>
      </c>
      <c r="H1373" s="479">
        <v>125476.0909</v>
      </c>
      <c r="I1373" s="479">
        <v>109791.5779</v>
      </c>
      <c r="J1373" s="479">
        <v>175666.52729999999</v>
      </c>
      <c r="K1373" s="479">
        <v>141160.60019999999</v>
      </c>
      <c r="L1373" s="479">
        <v>225856.96369999999</v>
      </c>
      <c r="M1373" s="479">
        <v>188214.13370000001</v>
      </c>
      <c r="N1373" s="479">
        <v>301142.61829999997</v>
      </c>
      <c r="O1373" s="479">
        <v>235267.66699999999</v>
      </c>
      <c r="P1373" s="479">
        <v>376428.27279999998</v>
      </c>
      <c r="Q1373" s="479">
        <v>266636.68920000002</v>
      </c>
      <c r="R1373" s="479">
        <v>426618.70919999998</v>
      </c>
      <c r="S1373" s="479">
        <v>298005.71159999998</v>
      </c>
      <c r="T1373" s="479">
        <v>476809.14559999999</v>
      </c>
    </row>
    <row r="1374" spans="1:20">
      <c r="A1374" s="478">
        <v>7</v>
      </c>
      <c r="B1374" s="478" t="s">
        <v>1010</v>
      </c>
      <c r="C1374" s="478"/>
      <c r="D1374" s="478" t="s">
        <v>519</v>
      </c>
      <c r="E1374" s="478" t="s">
        <v>854</v>
      </c>
      <c r="F1374" s="478" t="s">
        <v>617</v>
      </c>
      <c r="G1374" s="479">
        <v>93291.627900000007</v>
      </c>
      <c r="H1374" s="479">
        <v>163260.34890000001</v>
      </c>
      <c r="I1374" s="479">
        <v>120868.8907</v>
      </c>
      <c r="J1374" s="479">
        <v>211520.55859999999</v>
      </c>
      <c r="K1374" s="479">
        <v>144730.5086</v>
      </c>
      <c r="L1374" s="479">
        <v>253278.39</v>
      </c>
      <c r="M1374" s="479">
        <v>172732.1672</v>
      </c>
      <c r="N1374" s="479">
        <v>302281.2928</v>
      </c>
      <c r="O1374" s="479">
        <v>203695.49280000001</v>
      </c>
      <c r="P1374" s="479">
        <v>356467.11239999998</v>
      </c>
      <c r="Q1374" s="479">
        <v>223384.32000000001</v>
      </c>
      <c r="R1374" s="479">
        <v>390922.56</v>
      </c>
      <c r="S1374" s="479">
        <v>241942.26869999999</v>
      </c>
      <c r="T1374" s="479">
        <v>423398.97029999999</v>
      </c>
    </row>
    <row r="1375" spans="1:20">
      <c r="A1375" s="478">
        <v>7</v>
      </c>
      <c r="B1375" s="478" t="s">
        <v>1010</v>
      </c>
      <c r="C1375" s="478"/>
      <c r="D1375" s="478" t="s">
        <v>519</v>
      </c>
      <c r="E1375" s="478" t="s">
        <v>854</v>
      </c>
      <c r="F1375" s="478" t="s">
        <v>667</v>
      </c>
      <c r="G1375" s="479">
        <v>79448.012400000007</v>
      </c>
      <c r="H1375" s="479">
        <v>139034.02179999999</v>
      </c>
      <c r="I1375" s="479">
        <v>103990.0787</v>
      </c>
      <c r="J1375" s="479">
        <v>181982.63769999999</v>
      </c>
      <c r="K1375" s="479">
        <v>126246.3572</v>
      </c>
      <c r="L1375" s="479">
        <v>220931.1251</v>
      </c>
      <c r="M1375" s="479">
        <v>154523.98819999999</v>
      </c>
      <c r="N1375" s="479">
        <v>270416.97950000002</v>
      </c>
      <c r="O1375" s="479">
        <v>183353.77720000001</v>
      </c>
      <c r="P1375" s="479">
        <v>320869.11009999999</v>
      </c>
      <c r="Q1375" s="479">
        <v>202047.20389999999</v>
      </c>
      <c r="R1375" s="479">
        <v>353582.60690000001</v>
      </c>
      <c r="S1375" s="479">
        <v>219448.5183</v>
      </c>
      <c r="T1375" s="479">
        <v>384034.90710000001</v>
      </c>
    </row>
    <row r="1376" spans="1:20">
      <c r="A1376" s="478">
        <v>7</v>
      </c>
      <c r="B1376" s="478" t="s">
        <v>1010</v>
      </c>
      <c r="C1376" s="478"/>
      <c r="D1376" s="478" t="s">
        <v>519</v>
      </c>
      <c r="E1376" s="478" t="s">
        <v>854</v>
      </c>
      <c r="F1376" s="478" t="s">
        <v>714</v>
      </c>
      <c r="G1376" s="479">
        <v>70502.804099999994</v>
      </c>
      <c r="H1376" s="479">
        <v>123379.90700000001</v>
      </c>
      <c r="I1376" s="479">
        <v>95851.710900000005</v>
      </c>
      <c r="J1376" s="479">
        <v>167740.49410000001</v>
      </c>
      <c r="K1376" s="479">
        <v>121105.12729999999</v>
      </c>
      <c r="L1376" s="479">
        <v>211933.97270000001</v>
      </c>
      <c r="M1376" s="479">
        <v>159313.71909999999</v>
      </c>
      <c r="N1376" s="479">
        <v>278799.00829999999</v>
      </c>
      <c r="O1376" s="479">
        <v>197117.35130000001</v>
      </c>
      <c r="P1376" s="479">
        <v>344955.36479999998</v>
      </c>
      <c r="Q1376" s="479">
        <v>221869.81779999999</v>
      </c>
      <c r="R1376" s="479">
        <v>388272.18119999999</v>
      </c>
      <c r="S1376" s="479">
        <v>246262.32029999999</v>
      </c>
      <c r="T1376" s="479">
        <v>430959.06060000003</v>
      </c>
    </row>
    <row r="1377" spans="1:20">
      <c r="A1377" s="478">
        <v>7</v>
      </c>
      <c r="B1377" s="478" t="s">
        <v>1010</v>
      </c>
      <c r="C1377" s="478"/>
      <c r="D1377" s="478" t="s">
        <v>519</v>
      </c>
      <c r="E1377" s="478" t="s">
        <v>854</v>
      </c>
      <c r="F1377" s="478" t="s">
        <v>521</v>
      </c>
      <c r="G1377" s="479">
        <v>79484.139599999995</v>
      </c>
      <c r="H1377" s="479">
        <v>127174.6254</v>
      </c>
      <c r="I1377" s="479">
        <v>111277.79549999999</v>
      </c>
      <c r="J1377" s="479">
        <v>178044.4754</v>
      </c>
      <c r="K1377" s="479">
        <v>143071.45129999999</v>
      </c>
      <c r="L1377" s="479">
        <v>228914.32560000001</v>
      </c>
      <c r="M1377" s="479">
        <v>190761.93520000001</v>
      </c>
      <c r="N1377" s="479">
        <v>305219.10080000001</v>
      </c>
      <c r="O1377" s="479">
        <v>238452.41889999999</v>
      </c>
      <c r="P1377" s="479">
        <v>381523.87589999998</v>
      </c>
      <c r="Q1377" s="479">
        <v>270246.0748</v>
      </c>
      <c r="R1377" s="479">
        <v>432393.72600000002</v>
      </c>
      <c r="S1377" s="479">
        <v>302039.73060000001</v>
      </c>
      <c r="T1377" s="479">
        <v>483263.57610000001</v>
      </c>
    </row>
    <row r="1378" spans="1:20">
      <c r="A1378" s="478">
        <v>7</v>
      </c>
      <c r="B1378" s="478" t="s">
        <v>1010</v>
      </c>
      <c r="C1378" s="478"/>
      <c r="D1378" s="478" t="s">
        <v>519</v>
      </c>
      <c r="E1378" s="478" t="s">
        <v>914</v>
      </c>
      <c r="F1378" s="478" t="s">
        <v>617</v>
      </c>
      <c r="G1378" s="479">
        <v>99315.867499999993</v>
      </c>
      <c r="H1378" s="479">
        <v>173802.76809999999</v>
      </c>
      <c r="I1378" s="479">
        <v>128570.1615</v>
      </c>
      <c r="J1378" s="479">
        <v>224997.78260000001</v>
      </c>
      <c r="K1378" s="479">
        <v>153881.49559999999</v>
      </c>
      <c r="L1378" s="479">
        <v>269292.61729999998</v>
      </c>
      <c r="M1378" s="479">
        <v>183546.49919999999</v>
      </c>
      <c r="N1378" s="479">
        <v>321206.3737</v>
      </c>
      <c r="O1378" s="479">
        <v>216347.48439999999</v>
      </c>
      <c r="P1378" s="479">
        <v>378608.09769999998</v>
      </c>
      <c r="Q1378" s="479">
        <v>237205.5226</v>
      </c>
      <c r="R1378" s="479">
        <v>415109.66460000002</v>
      </c>
      <c r="S1378" s="479">
        <v>256825.28090000001</v>
      </c>
      <c r="T1378" s="479">
        <v>449444.24160000001</v>
      </c>
    </row>
    <row r="1379" spans="1:20">
      <c r="A1379" s="478">
        <v>7</v>
      </c>
      <c r="B1379" s="478" t="s">
        <v>1010</v>
      </c>
      <c r="C1379" s="478"/>
      <c r="D1379" s="478" t="s">
        <v>519</v>
      </c>
      <c r="E1379" s="478" t="s">
        <v>914</v>
      </c>
      <c r="F1379" s="478" t="s">
        <v>667</v>
      </c>
      <c r="G1379" s="479">
        <v>85061.055800000002</v>
      </c>
      <c r="H1379" s="479">
        <v>148856.84770000001</v>
      </c>
      <c r="I1379" s="479">
        <v>111189.99920000001</v>
      </c>
      <c r="J1379" s="479">
        <v>194582.49849999999</v>
      </c>
      <c r="K1379" s="479">
        <v>134848.31049999999</v>
      </c>
      <c r="L1379" s="479">
        <v>235984.54329999999</v>
      </c>
      <c r="M1379" s="479">
        <v>164797.48379999999</v>
      </c>
      <c r="N1379" s="479">
        <v>288395.59659999999</v>
      </c>
      <c r="O1379" s="479">
        <v>195401.55989999999</v>
      </c>
      <c r="P1379" s="479">
        <v>341952.72989999998</v>
      </c>
      <c r="Q1379" s="479">
        <v>215234.63140000001</v>
      </c>
      <c r="R1379" s="479">
        <v>376660.60499999998</v>
      </c>
      <c r="S1379" s="479">
        <v>233663.39989999999</v>
      </c>
      <c r="T1379" s="479">
        <v>408910.94990000001</v>
      </c>
    </row>
    <row r="1380" spans="1:20">
      <c r="A1380" s="478">
        <v>7</v>
      </c>
      <c r="B1380" s="478" t="s">
        <v>1010</v>
      </c>
      <c r="C1380" s="478"/>
      <c r="D1380" s="478" t="s">
        <v>519</v>
      </c>
      <c r="E1380" s="478" t="s">
        <v>914</v>
      </c>
      <c r="F1380" s="478" t="s">
        <v>714</v>
      </c>
      <c r="G1380" s="479">
        <v>75820.203299999994</v>
      </c>
      <c r="H1380" s="479">
        <v>132685.35569999999</v>
      </c>
      <c r="I1380" s="479">
        <v>103211.35060000001</v>
      </c>
      <c r="J1380" s="479">
        <v>180619.86360000001</v>
      </c>
      <c r="K1380" s="479">
        <v>130504.1712</v>
      </c>
      <c r="L1380" s="479">
        <v>228382.2996</v>
      </c>
      <c r="M1380" s="479">
        <v>171781.6257</v>
      </c>
      <c r="N1380" s="479">
        <v>300617.84490000003</v>
      </c>
      <c r="O1380" s="479">
        <v>212642.09220000001</v>
      </c>
      <c r="P1380" s="479">
        <v>372123.66129999998</v>
      </c>
      <c r="Q1380" s="479">
        <v>239419.08309999999</v>
      </c>
      <c r="R1380" s="479">
        <v>418983.39549999998</v>
      </c>
      <c r="S1380" s="479">
        <v>265825.41810000001</v>
      </c>
      <c r="T1380" s="479">
        <v>465194.4817</v>
      </c>
    </row>
    <row r="1381" spans="1:20">
      <c r="A1381" s="478">
        <v>7</v>
      </c>
      <c r="B1381" s="478" t="s">
        <v>1010</v>
      </c>
      <c r="C1381" s="478"/>
      <c r="D1381" s="478" t="s">
        <v>519</v>
      </c>
      <c r="E1381" s="478" t="s">
        <v>914</v>
      </c>
      <c r="F1381" s="478" t="s">
        <v>521</v>
      </c>
      <c r="G1381" s="479">
        <v>84642.559899999993</v>
      </c>
      <c r="H1381" s="479">
        <v>135428.09779999999</v>
      </c>
      <c r="I1381" s="479">
        <v>118499.58379999999</v>
      </c>
      <c r="J1381" s="479">
        <v>189599.33689999999</v>
      </c>
      <c r="K1381" s="479">
        <v>152356.6078</v>
      </c>
      <c r="L1381" s="479">
        <v>243770.57610000001</v>
      </c>
      <c r="M1381" s="479">
        <v>203142.14369999999</v>
      </c>
      <c r="N1381" s="479">
        <v>325027.43479999999</v>
      </c>
      <c r="O1381" s="479">
        <v>253927.6796</v>
      </c>
      <c r="P1381" s="479">
        <v>406284.29330000002</v>
      </c>
      <c r="Q1381" s="479">
        <v>287784.7035</v>
      </c>
      <c r="R1381" s="479">
        <v>460455.53240000003</v>
      </c>
      <c r="S1381" s="479">
        <v>321641.72749999998</v>
      </c>
      <c r="T1381" s="479">
        <v>514626.77159999998</v>
      </c>
    </row>
    <row r="1382" spans="1:20">
      <c r="A1382" s="478">
        <v>7</v>
      </c>
      <c r="B1382" s="478" t="s">
        <v>1010</v>
      </c>
      <c r="C1382" s="478"/>
      <c r="D1382" s="478" t="s">
        <v>519</v>
      </c>
      <c r="E1382" s="478" t="s">
        <v>932</v>
      </c>
      <c r="F1382" s="478" t="s">
        <v>617</v>
      </c>
      <c r="G1382" s="479">
        <v>105766.56540000001</v>
      </c>
      <c r="H1382" s="479">
        <v>185091.48939999999</v>
      </c>
      <c r="I1382" s="479">
        <v>136928.1839</v>
      </c>
      <c r="J1382" s="479">
        <v>239624.32190000001</v>
      </c>
      <c r="K1382" s="479">
        <v>163889.8639</v>
      </c>
      <c r="L1382" s="479">
        <v>286807.26199999999</v>
      </c>
      <c r="M1382" s="479">
        <v>195491.72750000001</v>
      </c>
      <c r="N1382" s="479">
        <v>342110.52309999999</v>
      </c>
      <c r="O1382" s="479">
        <v>230434.4369</v>
      </c>
      <c r="P1382" s="479">
        <v>403260.26449999999</v>
      </c>
      <c r="Q1382" s="479">
        <v>252654.34239999999</v>
      </c>
      <c r="R1382" s="479">
        <v>442145.0993</v>
      </c>
      <c r="S1382" s="479">
        <v>273557.93190000003</v>
      </c>
      <c r="T1382" s="479">
        <v>478726.38099999999</v>
      </c>
    </row>
    <row r="1383" spans="1:20">
      <c r="A1383" s="478">
        <v>7</v>
      </c>
      <c r="B1383" s="478" t="s">
        <v>1010</v>
      </c>
      <c r="C1383" s="478"/>
      <c r="D1383" s="478" t="s">
        <v>519</v>
      </c>
      <c r="E1383" s="478" t="s">
        <v>932</v>
      </c>
      <c r="F1383" s="478" t="s">
        <v>667</v>
      </c>
      <c r="G1383" s="479">
        <v>90552.294599999994</v>
      </c>
      <c r="H1383" s="479">
        <v>158466.51550000001</v>
      </c>
      <c r="I1383" s="479">
        <v>118378.20209999999</v>
      </c>
      <c r="J1383" s="479">
        <v>207161.85370000001</v>
      </c>
      <c r="K1383" s="479">
        <v>143575.5981</v>
      </c>
      <c r="L1383" s="479">
        <v>251257.29670000001</v>
      </c>
      <c r="M1383" s="479">
        <v>175480.758</v>
      </c>
      <c r="N1383" s="479">
        <v>307091.32650000002</v>
      </c>
      <c r="O1383" s="479">
        <v>208078.68950000001</v>
      </c>
      <c r="P1383" s="479">
        <v>364137.70659999998</v>
      </c>
      <c r="Q1383" s="479">
        <v>229204.64</v>
      </c>
      <c r="R1383" s="479">
        <v>401108.1201</v>
      </c>
      <c r="S1383" s="479">
        <v>248837.07699999999</v>
      </c>
      <c r="T1383" s="479">
        <v>435464.8848</v>
      </c>
    </row>
    <row r="1384" spans="1:20">
      <c r="A1384" s="478">
        <v>7</v>
      </c>
      <c r="B1384" s="478" t="s">
        <v>1010</v>
      </c>
      <c r="C1384" s="478"/>
      <c r="D1384" s="478" t="s">
        <v>519</v>
      </c>
      <c r="E1384" s="478" t="s">
        <v>932</v>
      </c>
      <c r="F1384" s="478" t="s">
        <v>714</v>
      </c>
      <c r="G1384" s="479">
        <v>80691.6152</v>
      </c>
      <c r="H1384" s="479">
        <v>141210.32670000001</v>
      </c>
      <c r="I1384" s="479">
        <v>109833.649</v>
      </c>
      <c r="J1384" s="479">
        <v>192208.88570000001</v>
      </c>
      <c r="K1384" s="479">
        <v>138870.7378</v>
      </c>
      <c r="L1384" s="479">
        <v>243023.7911</v>
      </c>
      <c r="M1384" s="479">
        <v>182787.3596</v>
      </c>
      <c r="N1384" s="479">
        <v>319877.87939999998</v>
      </c>
      <c r="O1384" s="479">
        <v>226258.927</v>
      </c>
      <c r="P1384" s="479">
        <v>395953.12239999999</v>
      </c>
      <c r="Q1384" s="479">
        <v>254745.467</v>
      </c>
      <c r="R1384" s="479">
        <v>445804.56709999999</v>
      </c>
      <c r="S1384" s="479">
        <v>282836.40289999999</v>
      </c>
      <c r="T1384" s="479">
        <v>494963.70490000001</v>
      </c>
    </row>
    <row r="1385" spans="1:20">
      <c r="A1385" s="478">
        <v>7</v>
      </c>
      <c r="B1385" s="478" t="s">
        <v>1010</v>
      </c>
      <c r="C1385" s="478"/>
      <c r="D1385" s="478" t="s">
        <v>519</v>
      </c>
      <c r="E1385" s="478" t="s">
        <v>932</v>
      </c>
      <c r="F1385" s="478" t="s">
        <v>521</v>
      </c>
      <c r="G1385" s="479">
        <v>90138.412500000006</v>
      </c>
      <c r="H1385" s="479">
        <v>144221.46220000001</v>
      </c>
      <c r="I1385" s="479">
        <v>126193.77740000001</v>
      </c>
      <c r="J1385" s="479">
        <v>201910.04689999999</v>
      </c>
      <c r="K1385" s="479">
        <v>162249.14249999999</v>
      </c>
      <c r="L1385" s="479">
        <v>259598.6318</v>
      </c>
      <c r="M1385" s="479">
        <v>216332.1899</v>
      </c>
      <c r="N1385" s="479">
        <v>346131.50910000002</v>
      </c>
      <c r="O1385" s="479">
        <v>270415.23749999999</v>
      </c>
      <c r="P1385" s="479">
        <v>432664.38630000001</v>
      </c>
      <c r="Q1385" s="479">
        <v>306470.60239999997</v>
      </c>
      <c r="R1385" s="479">
        <v>490352.97110000002</v>
      </c>
      <c r="S1385" s="479">
        <v>342525.96740000002</v>
      </c>
      <c r="T1385" s="479">
        <v>548041.55590000004</v>
      </c>
    </row>
    <row r="1386" spans="1:20">
      <c r="A1386" s="478">
        <v>7</v>
      </c>
      <c r="B1386" s="478" t="s">
        <v>1010</v>
      </c>
      <c r="C1386" s="478"/>
      <c r="D1386" s="478" t="s">
        <v>589</v>
      </c>
      <c r="E1386" s="478" t="s">
        <v>644</v>
      </c>
      <c r="F1386" s="478" t="s">
        <v>617</v>
      </c>
      <c r="G1386" s="479">
        <v>89376.223499999993</v>
      </c>
      <c r="H1386" s="479">
        <v>156408.39110000001</v>
      </c>
      <c r="I1386" s="479">
        <v>115714.74649999999</v>
      </c>
      <c r="J1386" s="479">
        <v>202500.8064</v>
      </c>
      <c r="K1386" s="479">
        <v>138503.462</v>
      </c>
      <c r="L1386" s="479">
        <v>242381.05850000001</v>
      </c>
      <c r="M1386" s="479">
        <v>165216.35569999999</v>
      </c>
      <c r="N1386" s="479">
        <v>289128.6225</v>
      </c>
      <c r="O1386" s="479">
        <v>194753.342</v>
      </c>
      <c r="P1386" s="479">
        <v>340818.34850000002</v>
      </c>
      <c r="Q1386" s="479">
        <v>213535.734</v>
      </c>
      <c r="R1386" s="479">
        <v>373687.53450000001</v>
      </c>
      <c r="S1386" s="479">
        <v>231207.76089999999</v>
      </c>
      <c r="T1386" s="479">
        <v>404613.58169999998</v>
      </c>
    </row>
    <row r="1387" spans="1:20">
      <c r="A1387" s="478">
        <v>7</v>
      </c>
      <c r="B1387" s="478" t="s">
        <v>1010</v>
      </c>
      <c r="C1387" s="478"/>
      <c r="D1387" s="478" t="s">
        <v>589</v>
      </c>
      <c r="E1387" s="478" t="s">
        <v>644</v>
      </c>
      <c r="F1387" s="478" t="s">
        <v>667</v>
      </c>
      <c r="G1387" s="479">
        <v>76492.066399999996</v>
      </c>
      <c r="H1387" s="479">
        <v>133861.11619999999</v>
      </c>
      <c r="I1387" s="479">
        <v>100005.7531</v>
      </c>
      <c r="J1387" s="479">
        <v>175010.06789999999</v>
      </c>
      <c r="K1387" s="479">
        <v>121300.3903</v>
      </c>
      <c r="L1387" s="479">
        <v>212275.68299999999</v>
      </c>
      <c r="M1387" s="479">
        <v>148270.12959999999</v>
      </c>
      <c r="N1387" s="479">
        <v>259472.7268</v>
      </c>
      <c r="O1387" s="479">
        <v>175821.44810000001</v>
      </c>
      <c r="P1387" s="479">
        <v>307687.53419999999</v>
      </c>
      <c r="Q1387" s="479">
        <v>193677.42790000001</v>
      </c>
      <c r="R1387" s="479">
        <v>338935.4987</v>
      </c>
      <c r="S1387" s="479">
        <v>210272.98319999999</v>
      </c>
      <c r="T1387" s="479">
        <v>367977.7206</v>
      </c>
    </row>
    <row r="1388" spans="1:20">
      <c r="A1388" s="478">
        <v>7</v>
      </c>
      <c r="B1388" s="478" t="s">
        <v>1010</v>
      </c>
      <c r="C1388" s="478"/>
      <c r="D1388" s="478" t="s">
        <v>589</v>
      </c>
      <c r="E1388" s="478" t="s">
        <v>644</v>
      </c>
      <c r="F1388" s="478" t="s">
        <v>714</v>
      </c>
      <c r="G1388" s="479">
        <v>68143.347299999994</v>
      </c>
      <c r="H1388" s="479">
        <v>119250.8579</v>
      </c>
      <c r="I1388" s="479">
        <v>92746.149699999994</v>
      </c>
      <c r="J1388" s="479">
        <v>162305.76199999999</v>
      </c>
      <c r="K1388" s="479">
        <v>117260.07980000001</v>
      </c>
      <c r="L1388" s="479">
        <v>205205.1397</v>
      </c>
      <c r="M1388" s="479">
        <v>154336.677</v>
      </c>
      <c r="N1388" s="479">
        <v>270089.18489999999</v>
      </c>
      <c r="O1388" s="479">
        <v>191036.38140000001</v>
      </c>
      <c r="P1388" s="479">
        <v>334313.66739999998</v>
      </c>
      <c r="Q1388" s="479">
        <v>215084.0808</v>
      </c>
      <c r="R1388" s="479">
        <v>376397.14140000002</v>
      </c>
      <c r="S1388" s="479">
        <v>238796.76439999999</v>
      </c>
      <c r="T1388" s="479">
        <v>417894.33760000003</v>
      </c>
    </row>
    <row r="1389" spans="1:20">
      <c r="A1389" s="478">
        <v>7</v>
      </c>
      <c r="B1389" s="478" t="s">
        <v>1010</v>
      </c>
      <c r="C1389" s="478"/>
      <c r="D1389" s="478" t="s">
        <v>589</v>
      </c>
      <c r="E1389" s="478" t="s">
        <v>644</v>
      </c>
      <c r="F1389" s="478" t="s">
        <v>521</v>
      </c>
      <c r="G1389" s="479">
        <v>76168.446299999996</v>
      </c>
      <c r="H1389" s="479">
        <v>121869.516</v>
      </c>
      <c r="I1389" s="479">
        <v>106635.82490000001</v>
      </c>
      <c r="J1389" s="479">
        <v>170617.3222</v>
      </c>
      <c r="K1389" s="479">
        <v>137103.20329999999</v>
      </c>
      <c r="L1389" s="479">
        <v>219365.1286</v>
      </c>
      <c r="M1389" s="479">
        <v>182804.27110000001</v>
      </c>
      <c r="N1389" s="479">
        <v>292486.8382</v>
      </c>
      <c r="O1389" s="479">
        <v>228505.3389</v>
      </c>
      <c r="P1389" s="479">
        <v>365608.5477</v>
      </c>
      <c r="Q1389" s="479">
        <v>258972.71739999999</v>
      </c>
      <c r="R1389" s="479">
        <v>414356.3541</v>
      </c>
      <c r="S1389" s="479">
        <v>289440.09600000002</v>
      </c>
      <c r="T1389" s="479">
        <v>463104.1605</v>
      </c>
    </row>
    <row r="1390" spans="1:20">
      <c r="A1390" s="478">
        <v>7</v>
      </c>
      <c r="B1390" s="478" t="s">
        <v>1010</v>
      </c>
      <c r="C1390" s="478"/>
      <c r="D1390" s="478" t="s">
        <v>589</v>
      </c>
      <c r="E1390" s="478" t="s">
        <v>692</v>
      </c>
      <c r="F1390" s="478" t="s">
        <v>617</v>
      </c>
      <c r="G1390" s="479">
        <v>89943.734599999996</v>
      </c>
      <c r="H1390" s="479">
        <v>157401.53570000001</v>
      </c>
      <c r="I1390" s="479">
        <v>116343.5433</v>
      </c>
      <c r="J1390" s="479">
        <v>203601.20079999999</v>
      </c>
      <c r="K1390" s="479">
        <v>139183.89240000001</v>
      </c>
      <c r="L1390" s="479">
        <v>243571.81169999999</v>
      </c>
      <c r="M1390" s="479">
        <v>165918.484</v>
      </c>
      <c r="N1390" s="479">
        <v>290357.34700000001</v>
      </c>
      <c r="O1390" s="479">
        <v>195477.8075</v>
      </c>
      <c r="P1390" s="479">
        <v>342086.16320000001</v>
      </c>
      <c r="Q1390" s="479">
        <v>214275.10920000001</v>
      </c>
      <c r="R1390" s="479">
        <v>374981.44099999999</v>
      </c>
      <c r="S1390" s="479">
        <v>231919.88879999999</v>
      </c>
      <c r="T1390" s="479">
        <v>405859.80540000001</v>
      </c>
    </row>
    <row r="1391" spans="1:20">
      <c r="A1391" s="478">
        <v>7</v>
      </c>
      <c r="B1391" s="478" t="s">
        <v>1010</v>
      </c>
      <c r="C1391" s="478"/>
      <c r="D1391" s="478" t="s">
        <v>589</v>
      </c>
      <c r="E1391" s="478" t="s">
        <v>692</v>
      </c>
      <c r="F1391" s="478" t="s">
        <v>667</v>
      </c>
      <c r="G1391" s="479">
        <v>77470.773700000005</v>
      </c>
      <c r="H1391" s="479">
        <v>135573.85389999999</v>
      </c>
      <c r="I1391" s="479">
        <v>101135.90029999999</v>
      </c>
      <c r="J1391" s="479">
        <v>176987.82550000001</v>
      </c>
      <c r="K1391" s="479">
        <v>122529.85430000001</v>
      </c>
      <c r="L1391" s="479">
        <v>214427.2452</v>
      </c>
      <c r="M1391" s="479">
        <v>149513.0944</v>
      </c>
      <c r="N1391" s="479">
        <v>261647.91519999999</v>
      </c>
      <c r="O1391" s="479">
        <v>177150.12239999999</v>
      </c>
      <c r="P1391" s="479">
        <v>310012.71429999999</v>
      </c>
      <c r="Q1391" s="479">
        <v>195050.57810000001</v>
      </c>
      <c r="R1391" s="479">
        <v>341338.51169999997</v>
      </c>
      <c r="S1391" s="479">
        <v>211653.24160000001</v>
      </c>
      <c r="T1391" s="479">
        <v>370393.1728</v>
      </c>
    </row>
    <row r="1392" spans="1:20">
      <c r="A1392" s="478">
        <v>7</v>
      </c>
      <c r="B1392" s="478" t="s">
        <v>1010</v>
      </c>
      <c r="C1392" s="478"/>
      <c r="D1392" s="478" t="s">
        <v>589</v>
      </c>
      <c r="E1392" s="478" t="s">
        <v>692</v>
      </c>
      <c r="F1392" s="478" t="s">
        <v>714</v>
      </c>
      <c r="G1392" s="479">
        <v>69357.022899999996</v>
      </c>
      <c r="H1392" s="479">
        <v>121374.79</v>
      </c>
      <c r="I1392" s="479">
        <v>94530.014599999995</v>
      </c>
      <c r="J1392" s="479">
        <v>165427.52559999999</v>
      </c>
      <c r="K1392" s="479">
        <v>119616.97040000001</v>
      </c>
      <c r="L1392" s="479">
        <v>209329.69829999999</v>
      </c>
      <c r="M1392" s="479">
        <v>157543.3499</v>
      </c>
      <c r="N1392" s="479">
        <v>275700.86239999998</v>
      </c>
      <c r="O1392" s="479">
        <v>195104.86489999999</v>
      </c>
      <c r="P1392" s="479">
        <v>341433.5135</v>
      </c>
      <c r="Q1392" s="479">
        <v>219740.46969999999</v>
      </c>
      <c r="R1392" s="479">
        <v>384545.82209999999</v>
      </c>
      <c r="S1392" s="479">
        <v>244051.7507</v>
      </c>
      <c r="T1392" s="479">
        <v>427090.56359999999</v>
      </c>
    </row>
    <row r="1393" spans="1:20">
      <c r="A1393" s="478">
        <v>7</v>
      </c>
      <c r="B1393" s="478" t="s">
        <v>1010</v>
      </c>
      <c r="C1393" s="478"/>
      <c r="D1393" s="478" t="s">
        <v>589</v>
      </c>
      <c r="E1393" s="478" t="s">
        <v>692</v>
      </c>
      <c r="F1393" s="478" t="s">
        <v>521</v>
      </c>
      <c r="G1393" s="479">
        <v>76678.429699999993</v>
      </c>
      <c r="H1393" s="479">
        <v>122685.48940000001</v>
      </c>
      <c r="I1393" s="479">
        <v>107349.80160000001</v>
      </c>
      <c r="J1393" s="479">
        <v>171759.6851</v>
      </c>
      <c r="K1393" s="479">
        <v>138021.1735</v>
      </c>
      <c r="L1393" s="479">
        <v>220833.88080000001</v>
      </c>
      <c r="M1393" s="479">
        <v>184028.23130000001</v>
      </c>
      <c r="N1393" s="479">
        <v>294445.17440000002</v>
      </c>
      <c r="O1393" s="479">
        <v>230035.28899999999</v>
      </c>
      <c r="P1393" s="479">
        <v>368056.46799999999</v>
      </c>
      <c r="Q1393" s="479">
        <v>260706.66089999999</v>
      </c>
      <c r="R1393" s="479">
        <v>417130.66369999998</v>
      </c>
      <c r="S1393" s="479">
        <v>291378.03279999999</v>
      </c>
      <c r="T1393" s="479">
        <v>466204.85940000002</v>
      </c>
    </row>
    <row r="1394" spans="1:20">
      <c r="A1394" s="478">
        <v>7</v>
      </c>
      <c r="B1394" s="478" t="s">
        <v>1010</v>
      </c>
      <c r="C1394" s="478"/>
      <c r="D1394" s="478" t="s">
        <v>589</v>
      </c>
      <c r="E1394" s="478" t="s">
        <v>738</v>
      </c>
      <c r="F1394" s="478" t="s">
        <v>617</v>
      </c>
      <c r="G1394" s="479">
        <v>91851.060200000007</v>
      </c>
      <c r="H1394" s="479">
        <v>160739.35550000001</v>
      </c>
      <c r="I1394" s="479">
        <v>118930.5984</v>
      </c>
      <c r="J1394" s="479">
        <v>208128.54730000001</v>
      </c>
      <c r="K1394" s="479">
        <v>142360.61139999999</v>
      </c>
      <c r="L1394" s="479">
        <v>249131.07010000001</v>
      </c>
      <c r="M1394" s="479">
        <v>169829.52</v>
      </c>
      <c r="N1394" s="479">
        <v>297201.65999999997</v>
      </c>
      <c r="O1394" s="479">
        <v>200202.6298</v>
      </c>
      <c r="P1394" s="479">
        <v>350354.60220000002</v>
      </c>
      <c r="Q1394" s="479">
        <v>219516.6299</v>
      </c>
      <c r="R1394" s="479">
        <v>384154.10220000002</v>
      </c>
      <c r="S1394" s="479">
        <v>237693.39490000001</v>
      </c>
      <c r="T1394" s="479">
        <v>415963.4411</v>
      </c>
    </row>
    <row r="1395" spans="1:20">
      <c r="A1395" s="478">
        <v>7</v>
      </c>
      <c r="B1395" s="478" t="s">
        <v>1010</v>
      </c>
      <c r="C1395" s="478"/>
      <c r="D1395" s="478" t="s">
        <v>589</v>
      </c>
      <c r="E1395" s="478" t="s">
        <v>738</v>
      </c>
      <c r="F1395" s="478" t="s">
        <v>667</v>
      </c>
      <c r="G1395" s="479">
        <v>78555.706300000005</v>
      </c>
      <c r="H1395" s="479">
        <v>137472.486</v>
      </c>
      <c r="I1395" s="479">
        <v>102720.2536</v>
      </c>
      <c r="J1395" s="479">
        <v>179760.44390000001</v>
      </c>
      <c r="K1395" s="479">
        <v>124608.505</v>
      </c>
      <c r="L1395" s="479">
        <v>218064.88370000001</v>
      </c>
      <c r="M1395" s="479">
        <v>152342.45629999999</v>
      </c>
      <c r="N1395" s="479">
        <v>266599.29859999998</v>
      </c>
      <c r="O1395" s="479">
        <v>180666.52600000001</v>
      </c>
      <c r="P1395" s="479">
        <v>316166.4204</v>
      </c>
      <c r="Q1395" s="479">
        <v>199024.54730000001</v>
      </c>
      <c r="R1395" s="479">
        <v>348292.95779999997</v>
      </c>
      <c r="S1395" s="479">
        <v>216090.4852</v>
      </c>
      <c r="T1395" s="479">
        <v>378158.3492</v>
      </c>
    </row>
    <row r="1396" spans="1:20">
      <c r="A1396" s="478">
        <v>7</v>
      </c>
      <c r="B1396" s="478" t="s">
        <v>1010</v>
      </c>
      <c r="C1396" s="478"/>
      <c r="D1396" s="478" t="s">
        <v>589</v>
      </c>
      <c r="E1396" s="478" t="s">
        <v>738</v>
      </c>
      <c r="F1396" s="478" t="s">
        <v>714</v>
      </c>
      <c r="G1396" s="479">
        <v>69944.014200000005</v>
      </c>
      <c r="H1396" s="479">
        <v>122402.0248</v>
      </c>
      <c r="I1396" s="479">
        <v>95182.364000000001</v>
      </c>
      <c r="J1396" s="479">
        <v>166569.13690000001</v>
      </c>
      <c r="K1396" s="479">
        <v>120329.00509999999</v>
      </c>
      <c r="L1396" s="479">
        <v>210575.75889999999</v>
      </c>
      <c r="M1396" s="479">
        <v>158364.42540000001</v>
      </c>
      <c r="N1396" s="479">
        <v>277137.74449999997</v>
      </c>
      <c r="O1396" s="479">
        <v>196010.92430000001</v>
      </c>
      <c r="P1396" s="479">
        <v>343019.11739999999</v>
      </c>
      <c r="Q1396" s="479">
        <v>220676.45499999999</v>
      </c>
      <c r="R1396" s="479">
        <v>386183.79629999999</v>
      </c>
      <c r="S1396" s="479">
        <v>244996.27789999999</v>
      </c>
      <c r="T1396" s="479">
        <v>428743.48619999998</v>
      </c>
    </row>
    <row r="1397" spans="1:20">
      <c r="A1397" s="478">
        <v>7</v>
      </c>
      <c r="B1397" s="478" t="s">
        <v>1010</v>
      </c>
      <c r="C1397" s="478"/>
      <c r="D1397" s="478" t="s">
        <v>589</v>
      </c>
      <c r="E1397" s="478" t="s">
        <v>738</v>
      </c>
      <c r="F1397" s="478" t="s">
        <v>521</v>
      </c>
      <c r="G1397" s="479">
        <v>78274.650500000003</v>
      </c>
      <c r="H1397" s="479">
        <v>125239.44259999999</v>
      </c>
      <c r="I1397" s="479">
        <v>109584.51059999999</v>
      </c>
      <c r="J1397" s="479">
        <v>175335.21969999999</v>
      </c>
      <c r="K1397" s="479">
        <v>140894.37090000001</v>
      </c>
      <c r="L1397" s="479">
        <v>225430.99669999999</v>
      </c>
      <c r="M1397" s="479">
        <v>187859.1611</v>
      </c>
      <c r="N1397" s="479">
        <v>300574.66230000003</v>
      </c>
      <c r="O1397" s="479">
        <v>234823.95139999999</v>
      </c>
      <c r="P1397" s="479">
        <v>375718.32789999997</v>
      </c>
      <c r="Q1397" s="479">
        <v>266133.81150000001</v>
      </c>
      <c r="R1397" s="479">
        <v>425814.10489999998</v>
      </c>
      <c r="S1397" s="479">
        <v>297443.67170000001</v>
      </c>
      <c r="T1397" s="479">
        <v>475909.88199999998</v>
      </c>
    </row>
    <row r="1398" spans="1:20">
      <c r="A1398" s="478">
        <v>7</v>
      </c>
      <c r="B1398" s="478" t="s">
        <v>1010</v>
      </c>
      <c r="C1398" s="478"/>
      <c r="D1398" s="478" t="s">
        <v>589</v>
      </c>
      <c r="E1398" s="478" t="s">
        <v>781</v>
      </c>
      <c r="F1398" s="478" t="s">
        <v>617</v>
      </c>
      <c r="G1398" s="479">
        <v>89883.281000000003</v>
      </c>
      <c r="H1398" s="479">
        <v>157295.74170000001</v>
      </c>
      <c r="I1398" s="479">
        <v>116355.52069999999</v>
      </c>
      <c r="J1398" s="479">
        <v>203622.1611</v>
      </c>
      <c r="K1398" s="479">
        <v>139259.72459999999</v>
      </c>
      <c r="L1398" s="479">
        <v>243704.51800000001</v>
      </c>
      <c r="M1398" s="479">
        <v>166102.23689999999</v>
      </c>
      <c r="N1398" s="479">
        <v>290678.91450000001</v>
      </c>
      <c r="O1398" s="479">
        <v>195782.29980000001</v>
      </c>
      <c r="P1398" s="479">
        <v>342619.0246</v>
      </c>
      <c r="Q1398" s="479">
        <v>214655.77789999999</v>
      </c>
      <c r="R1398" s="479">
        <v>375647.61139999999</v>
      </c>
      <c r="S1398" s="479">
        <v>232407.38649999999</v>
      </c>
      <c r="T1398" s="479">
        <v>406712.9265</v>
      </c>
    </row>
    <row r="1399" spans="1:20">
      <c r="A1399" s="478">
        <v>7</v>
      </c>
      <c r="B1399" s="478" t="s">
        <v>1010</v>
      </c>
      <c r="C1399" s="478"/>
      <c r="D1399" s="478" t="s">
        <v>589</v>
      </c>
      <c r="E1399" s="478" t="s">
        <v>781</v>
      </c>
      <c r="F1399" s="478" t="s">
        <v>667</v>
      </c>
      <c r="G1399" s="479">
        <v>76999.123900000006</v>
      </c>
      <c r="H1399" s="479">
        <v>134748.46679999999</v>
      </c>
      <c r="I1399" s="479">
        <v>100646.5272</v>
      </c>
      <c r="J1399" s="479">
        <v>176131.4227</v>
      </c>
      <c r="K1399" s="479">
        <v>122056.6528</v>
      </c>
      <c r="L1399" s="479">
        <v>213599.14249999999</v>
      </c>
      <c r="M1399" s="479">
        <v>149156.01070000001</v>
      </c>
      <c r="N1399" s="479">
        <v>261023.01879999999</v>
      </c>
      <c r="O1399" s="479">
        <v>176850.40590000001</v>
      </c>
      <c r="P1399" s="479">
        <v>309488.21029999998</v>
      </c>
      <c r="Q1399" s="479">
        <v>194797.47169999999</v>
      </c>
      <c r="R1399" s="479">
        <v>340895.57559999998</v>
      </c>
      <c r="S1399" s="479">
        <v>211472.60879999999</v>
      </c>
      <c r="T1399" s="479">
        <v>370077.06540000002</v>
      </c>
    </row>
    <row r="1400" spans="1:20">
      <c r="A1400" s="478">
        <v>7</v>
      </c>
      <c r="B1400" s="478" t="s">
        <v>1010</v>
      </c>
      <c r="C1400" s="478"/>
      <c r="D1400" s="478" t="s">
        <v>589</v>
      </c>
      <c r="E1400" s="478" t="s">
        <v>781</v>
      </c>
      <c r="F1400" s="478" t="s">
        <v>714</v>
      </c>
      <c r="G1400" s="479">
        <v>68645.737500000003</v>
      </c>
      <c r="H1400" s="479">
        <v>120130.04059999999</v>
      </c>
      <c r="I1400" s="479">
        <v>93449.495899999994</v>
      </c>
      <c r="J1400" s="479">
        <v>163536.61790000001</v>
      </c>
      <c r="K1400" s="479">
        <v>118164.3821</v>
      </c>
      <c r="L1400" s="479">
        <v>206787.6686</v>
      </c>
      <c r="M1400" s="479">
        <v>155542.41339999999</v>
      </c>
      <c r="N1400" s="479">
        <v>272199.22340000002</v>
      </c>
      <c r="O1400" s="479">
        <v>192543.55179999999</v>
      </c>
      <c r="P1400" s="479">
        <v>336951.2156</v>
      </c>
      <c r="Q1400" s="479">
        <v>216792.20730000001</v>
      </c>
      <c r="R1400" s="479">
        <v>379386.3628</v>
      </c>
      <c r="S1400" s="479">
        <v>240705.8469</v>
      </c>
      <c r="T1400" s="479">
        <v>421235.23200000002</v>
      </c>
    </row>
    <row r="1401" spans="1:20">
      <c r="A1401" s="478">
        <v>7</v>
      </c>
      <c r="B1401" s="478" t="s">
        <v>1010</v>
      </c>
      <c r="C1401" s="478"/>
      <c r="D1401" s="478" t="s">
        <v>589</v>
      </c>
      <c r="E1401" s="478" t="s">
        <v>781</v>
      </c>
      <c r="F1401" s="478" t="s">
        <v>521</v>
      </c>
      <c r="G1401" s="479">
        <v>76604.477199999994</v>
      </c>
      <c r="H1401" s="479">
        <v>122567.16529999999</v>
      </c>
      <c r="I1401" s="479">
        <v>107246.268</v>
      </c>
      <c r="J1401" s="479">
        <v>171594.03140000001</v>
      </c>
      <c r="K1401" s="479">
        <v>137888.0589</v>
      </c>
      <c r="L1401" s="479">
        <v>220620.89749999999</v>
      </c>
      <c r="M1401" s="479">
        <v>183850.7452</v>
      </c>
      <c r="N1401" s="479">
        <v>294161.19669999997</v>
      </c>
      <c r="O1401" s="479">
        <v>229813.43150000001</v>
      </c>
      <c r="P1401" s="479">
        <v>367701.49579999998</v>
      </c>
      <c r="Q1401" s="479">
        <v>260455.22229999999</v>
      </c>
      <c r="R1401" s="479">
        <v>416728.36190000002</v>
      </c>
      <c r="S1401" s="479">
        <v>291097.01319999999</v>
      </c>
      <c r="T1401" s="479">
        <v>465755.228</v>
      </c>
    </row>
    <row r="1402" spans="1:20">
      <c r="A1402" s="478">
        <v>7</v>
      </c>
      <c r="B1402" s="478" t="s">
        <v>1010</v>
      </c>
      <c r="C1402" s="478"/>
      <c r="D1402" s="478" t="s">
        <v>589</v>
      </c>
      <c r="E1402" s="478" t="s">
        <v>822</v>
      </c>
      <c r="F1402" s="478" t="s">
        <v>617</v>
      </c>
      <c r="G1402" s="479">
        <v>90430.641000000003</v>
      </c>
      <c r="H1402" s="479">
        <v>158253.62169999999</v>
      </c>
      <c r="I1402" s="479">
        <v>116988.30989999999</v>
      </c>
      <c r="J1402" s="479">
        <v>204729.54240000001</v>
      </c>
      <c r="K1402" s="479">
        <v>139965.43229999999</v>
      </c>
      <c r="L1402" s="479">
        <v>244939.50649999999</v>
      </c>
      <c r="M1402" s="479">
        <v>166865.61610000001</v>
      </c>
      <c r="N1402" s="479">
        <v>292014.82829999999</v>
      </c>
      <c r="O1402" s="479">
        <v>196608.26269999999</v>
      </c>
      <c r="P1402" s="479">
        <v>344064.45970000001</v>
      </c>
      <c r="Q1402" s="479">
        <v>215522.04269999999</v>
      </c>
      <c r="R1402" s="479">
        <v>377163.5747</v>
      </c>
      <c r="S1402" s="479">
        <v>233282.01370000001</v>
      </c>
      <c r="T1402" s="479">
        <v>408243.52389999997</v>
      </c>
    </row>
    <row r="1403" spans="1:20">
      <c r="A1403" s="478">
        <v>7</v>
      </c>
      <c r="B1403" s="478" t="s">
        <v>1010</v>
      </c>
      <c r="C1403" s="478"/>
      <c r="D1403" s="478" t="s">
        <v>589</v>
      </c>
      <c r="E1403" s="478" t="s">
        <v>822</v>
      </c>
      <c r="F1403" s="478" t="s">
        <v>667</v>
      </c>
      <c r="G1403" s="479">
        <v>77820.614600000001</v>
      </c>
      <c r="H1403" s="479">
        <v>136186.07560000001</v>
      </c>
      <c r="I1403" s="479">
        <v>101613.55009999999</v>
      </c>
      <c r="J1403" s="479">
        <v>177823.7127</v>
      </c>
      <c r="K1403" s="479">
        <v>123128.38310000001</v>
      </c>
      <c r="L1403" s="479">
        <v>215474.6704</v>
      </c>
      <c r="M1403" s="479">
        <v>150279.94760000001</v>
      </c>
      <c r="N1403" s="479">
        <v>262989.90840000001</v>
      </c>
      <c r="O1403" s="479">
        <v>178079.1747</v>
      </c>
      <c r="P1403" s="479">
        <v>311638.55570000003</v>
      </c>
      <c r="Q1403" s="479">
        <v>196086.25330000001</v>
      </c>
      <c r="R1403" s="479">
        <v>343150.94319999998</v>
      </c>
      <c r="S1403" s="479">
        <v>212792.6562</v>
      </c>
      <c r="T1403" s="479">
        <v>372387.14850000001</v>
      </c>
    </row>
    <row r="1404" spans="1:20">
      <c r="A1404" s="478">
        <v>7</v>
      </c>
      <c r="B1404" s="478" t="s">
        <v>1010</v>
      </c>
      <c r="C1404" s="478"/>
      <c r="D1404" s="478" t="s">
        <v>589</v>
      </c>
      <c r="E1404" s="478" t="s">
        <v>822</v>
      </c>
      <c r="F1404" s="478" t="s">
        <v>714</v>
      </c>
      <c r="G1404" s="479">
        <v>69622.317899999995</v>
      </c>
      <c r="H1404" s="479">
        <v>121839.0563</v>
      </c>
      <c r="I1404" s="479">
        <v>94873.187999999995</v>
      </c>
      <c r="J1404" s="479">
        <v>166028.07889999999</v>
      </c>
      <c r="K1404" s="479">
        <v>120037.0765</v>
      </c>
      <c r="L1404" s="479">
        <v>210064.88399999999</v>
      </c>
      <c r="M1404" s="479">
        <v>158082.10740000001</v>
      </c>
      <c r="N1404" s="479">
        <v>276643.68790000002</v>
      </c>
      <c r="O1404" s="479">
        <v>195758.26420000001</v>
      </c>
      <c r="P1404" s="479">
        <v>342576.96230000001</v>
      </c>
      <c r="Q1404" s="479">
        <v>220465.84210000001</v>
      </c>
      <c r="R1404" s="479">
        <v>385815.22360000003</v>
      </c>
      <c r="S1404" s="479">
        <v>244845.5319</v>
      </c>
      <c r="T1404" s="479">
        <v>428479.68079999997</v>
      </c>
    </row>
    <row r="1405" spans="1:20">
      <c r="A1405" s="478">
        <v>7</v>
      </c>
      <c r="B1405" s="478" t="s">
        <v>1010</v>
      </c>
      <c r="C1405" s="478"/>
      <c r="D1405" s="478" t="s">
        <v>589</v>
      </c>
      <c r="E1405" s="478" t="s">
        <v>822</v>
      </c>
      <c r="F1405" s="478" t="s">
        <v>521</v>
      </c>
      <c r="G1405" s="479">
        <v>77089.809699999998</v>
      </c>
      <c r="H1405" s="479">
        <v>123343.6974</v>
      </c>
      <c r="I1405" s="479">
        <v>107925.73360000001</v>
      </c>
      <c r="J1405" s="479">
        <v>172681.17619999999</v>
      </c>
      <c r="K1405" s="479">
        <v>138761.6574</v>
      </c>
      <c r="L1405" s="479">
        <v>222018.65530000001</v>
      </c>
      <c r="M1405" s="479">
        <v>185015.54319999999</v>
      </c>
      <c r="N1405" s="479">
        <v>296024.8737</v>
      </c>
      <c r="O1405" s="479">
        <v>231269.42910000001</v>
      </c>
      <c r="P1405" s="479">
        <v>370031.092</v>
      </c>
      <c r="Q1405" s="479">
        <v>262105.3529</v>
      </c>
      <c r="R1405" s="479">
        <v>419368.57089999999</v>
      </c>
      <c r="S1405" s="479">
        <v>292941.27679999999</v>
      </c>
      <c r="T1405" s="479">
        <v>468706.04989999998</v>
      </c>
    </row>
    <row r="1406" spans="1:20">
      <c r="A1406" s="478">
        <v>8</v>
      </c>
      <c r="B1406" s="478" t="s">
        <v>1011</v>
      </c>
      <c r="C1406" s="478"/>
      <c r="D1406" s="478" t="s">
        <v>567</v>
      </c>
      <c r="E1406" s="478" t="s">
        <v>624</v>
      </c>
      <c r="F1406" s="478" t="s">
        <v>617</v>
      </c>
      <c r="G1406" s="479">
        <v>93392.384099999996</v>
      </c>
      <c r="H1406" s="479">
        <v>163436.67230000001</v>
      </c>
      <c r="I1406" s="479">
        <v>120848.9284</v>
      </c>
      <c r="J1406" s="479">
        <v>211485.62460000001</v>
      </c>
      <c r="K1406" s="479">
        <v>144604.12160000001</v>
      </c>
      <c r="L1406" s="479">
        <v>253057.2127</v>
      </c>
      <c r="M1406" s="479">
        <v>172425.91209999999</v>
      </c>
      <c r="N1406" s="479">
        <v>301745.34629999998</v>
      </c>
      <c r="O1406" s="479">
        <v>203188.00510000001</v>
      </c>
      <c r="P1406" s="479">
        <v>355579.00890000002</v>
      </c>
      <c r="Q1406" s="479">
        <v>222749.8714</v>
      </c>
      <c r="R1406" s="479">
        <v>389812.27480000001</v>
      </c>
      <c r="S1406" s="479">
        <v>241129.7715</v>
      </c>
      <c r="T1406" s="479">
        <v>421977.10009999998</v>
      </c>
    </row>
    <row r="1407" spans="1:20">
      <c r="A1407" s="478">
        <v>8</v>
      </c>
      <c r="B1407" s="478" t="s">
        <v>1011</v>
      </c>
      <c r="C1407" s="478"/>
      <c r="D1407" s="478" t="s">
        <v>567</v>
      </c>
      <c r="E1407" s="478" t="s">
        <v>624</v>
      </c>
      <c r="F1407" s="478" t="s">
        <v>667</v>
      </c>
      <c r="G1407" s="479">
        <v>80234.096300000005</v>
      </c>
      <c r="H1407" s="479">
        <v>140409.6686</v>
      </c>
      <c r="I1407" s="479">
        <v>104805.70140000001</v>
      </c>
      <c r="J1407" s="479">
        <v>183409.9774</v>
      </c>
      <c r="K1407" s="479">
        <v>127035.02740000001</v>
      </c>
      <c r="L1407" s="479">
        <v>222311.29790000001</v>
      </c>
      <c r="M1407" s="479">
        <v>155119.12839999999</v>
      </c>
      <c r="N1407" s="479">
        <v>271458.47460000002</v>
      </c>
      <c r="O1407" s="479">
        <v>183853.30540000001</v>
      </c>
      <c r="P1407" s="479">
        <v>321743.2843</v>
      </c>
      <c r="Q1407" s="479">
        <v>202469.0484</v>
      </c>
      <c r="R1407" s="479">
        <v>354320.8346</v>
      </c>
      <c r="S1407" s="479">
        <v>219749.57329999999</v>
      </c>
      <c r="T1407" s="479">
        <v>384561.75339999999</v>
      </c>
    </row>
    <row r="1408" spans="1:20">
      <c r="A1408" s="478">
        <v>8</v>
      </c>
      <c r="B1408" s="478" t="s">
        <v>1011</v>
      </c>
      <c r="C1408" s="478"/>
      <c r="D1408" s="478" t="s">
        <v>567</v>
      </c>
      <c r="E1408" s="478" t="s">
        <v>624</v>
      </c>
      <c r="F1408" s="478" t="s">
        <v>714</v>
      </c>
      <c r="G1408" s="479">
        <v>71688.281099999993</v>
      </c>
      <c r="H1408" s="479">
        <v>125454.492</v>
      </c>
      <c r="I1408" s="479">
        <v>97652.577699999994</v>
      </c>
      <c r="J1408" s="479">
        <v>170892.01079999999</v>
      </c>
      <c r="K1408" s="479">
        <v>123526.1109</v>
      </c>
      <c r="L1408" s="479">
        <v>216170.69399999999</v>
      </c>
      <c r="M1408" s="479">
        <v>162648.61720000001</v>
      </c>
      <c r="N1408" s="479">
        <v>284635.08010000002</v>
      </c>
      <c r="O1408" s="479">
        <v>201386.21160000001</v>
      </c>
      <c r="P1408" s="479">
        <v>352425.8702</v>
      </c>
      <c r="Q1408" s="479">
        <v>226783.5944</v>
      </c>
      <c r="R1408" s="479">
        <v>396871.29029999999</v>
      </c>
      <c r="S1408" s="479">
        <v>251838.8334</v>
      </c>
      <c r="T1408" s="479">
        <v>440717.9583</v>
      </c>
    </row>
    <row r="1409" spans="1:20">
      <c r="A1409" s="478">
        <v>8</v>
      </c>
      <c r="B1409" s="478" t="s">
        <v>1011</v>
      </c>
      <c r="C1409" s="478"/>
      <c r="D1409" s="478" t="s">
        <v>567</v>
      </c>
      <c r="E1409" s="478" t="s">
        <v>624</v>
      </c>
      <c r="F1409" s="478" t="s">
        <v>521</v>
      </c>
      <c r="G1409" s="479">
        <v>79607.394100000005</v>
      </c>
      <c r="H1409" s="479">
        <v>127371.83229999999</v>
      </c>
      <c r="I1409" s="479">
        <v>111450.35159999999</v>
      </c>
      <c r="J1409" s="479">
        <v>178320.56520000001</v>
      </c>
      <c r="K1409" s="479">
        <v>143293.30919999999</v>
      </c>
      <c r="L1409" s="479">
        <v>229269.29810000001</v>
      </c>
      <c r="M1409" s="479">
        <v>191057.74559999999</v>
      </c>
      <c r="N1409" s="479">
        <v>305692.39750000002</v>
      </c>
      <c r="O1409" s="479">
        <v>238822.182</v>
      </c>
      <c r="P1409" s="479">
        <v>382115.49680000002</v>
      </c>
      <c r="Q1409" s="479">
        <v>270665.13959999999</v>
      </c>
      <c r="R1409" s="479">
        <v>433064.22970000003</v>
      </c>
      <c r="S1409" s="479">
        <v>302508.09720000002</v>
      </c>
      <c r="T1409" s="479">
        <v>484012.96269999997</v>
      </c>
    </row>
    <row r="1410" spans="1:20">
      <c r="A1410" s="478">
        <v>8</v>
      </c>
      <c r="B1410" s="478" t="s">
        <v>1011</v>
      </c>
      <c r="C1410" s="478"/>
      <c r="D1410" s="478" t="s">
        <v>567</v>
      </c>
      <c r="E1410" s="478" t="s">
        <v>673</v>
      </c>
      <c r="F1410" s="478" t="s">
        <v>617</v>
      </c>
      <c r="G1410" s="479">
        <v>90350.035999999993</v>
      </c>
      <c r="H1410" s="479">
        <v>158112.5631</v>
      </c>
      <c r="I1410" s="479">
        <v>117004.2797</v>
      </c>
      <c r="J1410" s="479">
        <v>204757.48939999999</v>
      </c>
      <c r="K1410" s="479">
        <v>140066.54190000001</v>
      </c>
      <c r="L1410" s="479">
        <v>245116.44820000001</v>
      </c>
      <c r="M1410" s="479">
        <v>167110.61989999999</v>
      </c>
      <c r="N1410" s="479">
        <v>292443.58490000002</v>
      </c>
      <c r="O1410" s="479">
        <v>197014.25229999999</v>
      </c>
      <c r="P1410" s="479">
        <v>344774.94160000002</v>
      </c>
      <c r="Q1410" s="479">
        <v>216029.6011</v>
      </c>
      <c r="R1410" s="479">
        <v>378051.80180000002</v>
      </c>
      <c r="S1410" s="479">
        <v>233932.01070000001</v>
      </c>
      <c r="T1410" s="479">
        <v>409381.01870000002</v>
      </c>
    </row>
    <row r="1411" spans="1:20">
      <c r="A1411" s="478">
        <v>8</v>
      </c>
      <c r="B1411" s="478" t="s">
        <v>1011</v>
      </c>
      <c r="C1411" s="478"/>
      <c r="D1411" s="478" t="s">
        <v>567</v>
      </c>
      <c r="E1411" s="478" t="s">
        <v>673</v>
      </c>
      <c r="F1411" s="478" t="s">
        <v>667</v>
      </c>
      <c r="G1411" s="479">
        <v>77191.748200000002</v>
      </c>
      <c r="H1411" s="479">
        <v>135085.5594</v>
      </c>
      <c r="I1411" s="479">
        <v>100961.0527</v>
      </c>
      <c r="J1411" s="479">
        <v>176681.84220000001</v>
      </c>
      <c r="K1411" s="479">
        <v>122497.4477</v>
      </c>
      <c r="L1411" s="479">
        <v>214370.53339999999</v>
      </c>
      <c r="M1411" s="479">
        <v>149803.83609999999</v>
      </c>
      <c r="N1411" s="479">
        <v>262156.7132</v>
      </c>
      <c r="O1411" s="479">
        <v>177679.5526</v>
      </c>
      <c r="P1411" s="479">
        <v>310939.217</v>
      </c>
      <c r="Q1411" s="479">
        <v>195748.7781</v>
      </c>
      <c r="R1411" s="479">
        <v>342560.36170000001</v>
      </c>
      <c r="S1411" s="479">
        <v>212551.8126</v>
      </c>
      <c r="T1411" s="479">
        <v>371965.67200000002</v>
      </c>
    </row>
    <row r="1412" spans="1:20">
      <c r="A1412" s="478">
        <v>8</v>
      </c>
      <c r="B1412" s="478" t="s">
        <v>1011</v>
      </c>
      <c r="C1412" s="478"/>
      <c r="D1412" s="478" t="s">
        <v>567</v>
      </c>
      <c r="E1412" s="478" t="s">
        <v>673</v>
      </c>
      <c r="F1412" s="478" t="s">
        <v>714</v>
      </c>
      <c r="G1412" s="479">
        <v>68673.937300000005</v>
      </c>
      <c r="H1412" s="479">
        <v>120179.3904</v>
      </c>
      <c r="I1412" s="479">
        <v>93432.496299999999</v>
      </c>
      <c r="J1412" s="479">
        <v>163506.86850000001</v>
      </c>
      <c r="K1412" s="479">
        <v>118100.29210000001</v>
      </c>
      <c r="L1412" s="479">
        <v>206675.5111</v>
      </c>
      <c r="M1412" s="479">
        <v>155414.19209999999</v>
      </c>
      <c r="N1412" s="479">
        <v>271974.83610000001</v>
      </c>
      <c r="O1412" s="479">
        <v>192343.1801</v>
      </c>
      <c r="P1412" s="479">
        <v>336600.56520000001</v>
      </c>
      <c r="Q1412" s="479">
        <v>216534.82550000001</v>
      </c>
      <c r="R1412" s="479">
        <v>378935.94459999999</v>
      </c>
      <c r="S1412" s="479">
        <v>240384.32689999999</v>
      </c>
      <c r="T1412" s="479">
        <v>420672.57199999999</v>
      </c>
    </row>
    <row r="1413" spans="1:20">
      <c r="A1413" s="478">
        <v>8</v>
      </c>
      <c r="B1413" s="478" t="s">
        <v>1011</v>
      </c>
      <c r="C1413" s="478"/>
      <c r="D1413" s="478" t="s">
        <v>567</v>
      </c>
      <c r="E1413" s="478" t="s">
        <v>673</v>
      </c>
      <c r="F1413" s="478" t="s">
        <v>521</v>
      </c>
      <c r="G1413" s="479">
        <v>76991.206300000005</v>
      </c>
      <c r="H1413" s="479">
        <v>123185.932</v>
      </c>
      <c r="I1413" s="479">
        <v>107787.68889999999</v>
      </c>
      <c r="J1413" s="479">
        <v>172460.30470000001</v>
      </c>
      <c r="K1413" s="479">
        <v>138584.17129999999</v>
      </c>
      <c r="L1413" s="479">
        <v>221734.67749999999</v>
      </c>
      <c r="M1413" s="479">
        <v>184778.8952</v>
      </c>
      <c r="N1413" s="479">
        <v>295646.23670000001</v>
      </c>
      <c r="O1413" s="479">
        <v>230973.61900000001</v>
      </c>
      <c r="P1413" s="479">
        <v>369557.79580000002</v>
      </c>
      <c r="Q1413" s="479">
        <v>261770.10140000001</v>
      </c>
      <c r="R1413" s="479">
        <v>418832.16859999998</v>
      </c>
      <c r="S1413" s="479">
        <v>292566.58409999998</v>
      </c>
      <c r="T1413" s="479">
        <v>468106.54139999999</v>
      </c>
    </row>
    <row r="1414" spans="1:20">
      <c r="A1414" s="478">
        <v>8</v>
      </c>
      <c r="B1414" s="478" t="s">
        <v>1011</v>
      </c>
      <c r="C1414" s="478"/>
      <c r="D1414" s="478" t="s">
        <v>567</v>
      </c>
      <c r="E1414" s="478" t="s">
        <v>720</v>
      </c>
      <c r="F1414" s="478" t="s">
        <v>617</v>
      </c>
      <c r="G1414" s="479">
        <v>93352.081600000005</v>
      </c>
      <c r="H1414" s="479">
        <v>163366.1428</v>
      </c>
      <c r="I1414" s="479">
        <v>120856.9133</v>
      </c>
      <c r="J1414" s="479">
        <v>211499.59830000001</v>
      </c>
      <c r="K1414" s="479">
        <v>144654.6764</v>
      </c>
      <c r="L1414" s="479">
        <v>253145.68369999999</v>
      </c>
      <c r="M1414" s="479">
        <v>172548.41440000001</v>
      </c>
      <c r="N1414" s="479">
        <v>301959.72529999999</v>
      </c>
      <c r="O1414" s="479">
        <v>203391.00049999999</v>
      </c>
      <c r="P1414" s="479">
        <v>355934.25099999999</v>
      </c>
      <c r="Q1414" s="479">
        <v>223003.65119999999</v>
      </c>
      <c r="R1414" s="479">
        <v>390256.3897</v>
      </c>
      <c r="S1414" s="479">
        <v>241454.77100000001</v>
      </c>
      <c r="T1414" s="479">
        <v>422545.8492</v>
      </c>
    </row>
    <row r="1415" spans="1:20">
      <c r="A1415" s="478">
        <v>8</v>
      </c>
      <c r="B1415" s="478" t="s">
        <v>1011</v>
      </c>
      <c r="C1415" s="478"/>
      <c r="D1415" s="478" t="s">
        <v>567</v>
      </c>
      <c r="E1415" s="478" t="s">
        <v>720</v>
      </c>
      <c r="F1415" s="478" t="s">
        <v>667</v>
      </c>
      <c r="G1415" s="479">
        <v>79919.662200000006</v>
      </c>
      <c r="H1415" s="479">
        <v>139859.40890000001</v>
      </c>
      <c r="I1415" s="479">
        <v>104479.45170000001</v>
      </c>
      <c r="J1415" s="479">
        <v>182839.0405</v>
      </c>
      <c r="K1415" s="479">
        <v>126719.55869999999</v>
      </c>
      <c r="L1415" s="479">
        <v>221759.22769999999</v>
      </c>
      <c r="M1415" s="479">
        <v>154881.07190000001</v>
      </c>
      <c r="N1415" s="479">
        <v>271041.87589999998</v>
      </c>
      <c r="O1415" s="479">
        <v>183653.49369999999</v>
      </c>
      <c r="P1415" s="479">
        <v>321393.614</v>
      </c>
      <c r="Q1415" s="479">
        <v>202300.31030000001</v>
      </c>
      <c r="R1415" s="479">
        <v>354025.54300000001</v>
      </c>
      <c r="S1415" s="479">
        <v>219629.15109999999</v>
      </c>
      <c r="T1415" s="479">
        <v>384351.01449999999</v>
      </c>
    </row>
    <row r="1416" spans="1:20">
      <c r="A1416" s="478">
        <v>8</v>
      </c>
      <c r="B1416" s="478" t="s">
        <v>1011</v>
      </c>
      <c r="C1416" s="478"/>
      <c r="D1416" s="478" t="s">
        <v>567</v>
      </c>
      <c r="E1416" s="478" t="s">
        <v>720</v>
      </c>
      <c r="F1416" s="478" t="s">
        <v>714</v>
      </c>
      <c r="G1416" s="479">
        <v>71214.089399999997</v>
      </c>
      <c r="H1416" s="479">
        <v>124624.6565</v>
      </c>
      <c r="I1416" s="479">
        <v>96932.229600000006</v>
      </c>
      <c r="J1416" s="479">
        <v>169631.40179999999</v>
      </c>
      <c r="K1416" s="479">
        <v>122557.7157</v>
      </c>
      <c r="L1416" s="479">
        <v>214476.0025</v>
      </c>
      <c r="M1416" s="479">
        <v>161314.65549999999</v>
      </c>
      <c r="N1416" s="479">
        <v>282300.64720000001</v>
      </c>
      <c r="O1416" s="479">
        <v>199678.66440000001</v>
      </c>
      <c r="P1416" s="479">
        <v>349437.66269999999</v>
      </c>
      <c r="Q1416" s="479">
        <v>224818.0802</v>
      </c>
      <c r="R1416" s="479">
        <v>393431.64049999998</v>
      </c>
      <c r="S1416" s="479">
        <v>249608.22409999999</v>
      </c>
      <c r="T1416" s="479">
        <v>436814.3922</v>
      </c>
    </row>
    <row r="1417" spans="1:20">
      <c r="A1417" s="478">
        <v>8</v>
      </c>
      <c r="B1417" s="478" t="s">
        <v>1011</v>
      </c>
      <c r="C1417" s="478"/>
      <c r="D1417" s="478" t="s">
        <v>567</v>
      </c>
      <c r="E1417" s="478" t="s">
        <v>720</v>
      </c>
      <c r="F1417" s="478" t="s">
        <v>521</v>
      </c>
      <c r="G1417" s="479">
        <v>79558.092199999999</v>
      </c>
      <c r="H1417" s="479">
        <v>127292.9494</v>
      </c>
      <c r="I1417" s="479">
        <v>111381.3291</v>
      </c>
      <c r="J1417" s="479">
        <v>178210.12909999999</v>
      </c>
      <c r="K1417" s="479">
        <v>143204.56589999999</v>
      </c>
      <c r="L1417" s="479">
        <v>229127.3089</v>
      </c>
      <c r="M1417" s="479">
        <v>190939.42120000001</v>
      </c>
      <c r="N1417" s="479">
        <v>305503.0785</v>
      </c>
      <c r="O1417" s="479">
        <v>238674.27650000001</v>
      </c>
      <c r="P1417" s="479">
        <v>381878.848</v>
      </c>
      <c r="Q1417" s="479">
        <v>270497.51329999999</v>
      </c>
      <c r="R1417" s="479">
        <v>432796.02779999998</v>
      </c>
      <c r="S1417" s="479">
        <v>302320.75020000001</v>
      </c>
      <c r="T1417" s="479">
        <v>483713.20750000002</v>
      </c>
    </row>
    <row r="1418" spans="1:20">
      <c r="A1418" s="478">
        <v>8</v>
      </c>
      <c r="B1418" s="478" t="s">
        <v>1011</v>
      </c>
      <c r="C1418" s="478"/>
      <c r="D1418" s="478" t="s">
        <v>567</v>
      </c>
      <c r="E1418" s="478" t="s">
        <v>766</v>
      </c>
      <c r="F1418" s="478" t="s">
        <v>617</v>
      </c>
      <c r="G1418" s="479">
        <v>88442.710399999996</v>
      </c>
      <c r="H1418" s="479">
        <v>154774.7433</v>
      </c>
      <c r="I1418" s="479">
        <v>114417.2245</v>
      </c>
      <c r="J1418" s="479">
        <v>200230.14309999999</v>
      </c>
      <c r="K1418" s="479">
        <v>136889.82269999999</v>
      </c>
      <c r="L1418" s="479">
        <v>239557.18979999999</v>
      </c>
      <c r="M1418" s="479">
        <v>163199.584</v>
      </c>
      <c r="N1418" s="479">
        <v>285599.272</v>
      </c>
      <c r="O1418" s="479">
        <v>192289.4301</v>
      </c>
      <c r="P1418" s="479">
        <v>336506.50260000001</v>
      </c>
      <c r="Q1418" s="479">
        <v>210788.08040000001</v>
      </c>
      <c r="R1418" s="479">
        <v>368879.14059999998</v>
      </c>
      <c r="S1418" s="479">
        <v>228158.50459999999</v>
      </c>
      <c r="T1418" s="479">
        <v>399277.38309999998</v>
      </c>
    </row>
    <row r="1419" spans="1:20">
      <c r="A1419" s="478">
        <v>8</v>
      </c>
      <c r="B1419" s="478" t="s">
        <v>1011</v>
      </c>
      <c r="C1419" s="478"/>
      <c r="D1419" s="478" t="s">
        <v>567</v>
      </c>
      <c r="E1419" s="478" t="s">
        <v>766</v>
      </c>
      <c r="F1419" s="478" t="s">
        <v>667</v>
      </c>
      <c r="G1419" s="479">
        <v>76106.815600000002</v>
      </c>
      <c r="H1419" s="479">
        <v>133186.92739999999</v>
      </c>
      <c r="I1419" s="479">
        <v>99376.699299999993</v>
      </c>
      <c r="J1419" s="479">
        <v>173909.22390000001</v>
      </c>
      <c r="K1419" s="479">
        <v>120418.79700000001</v>
      </c>
      <c r="L1419" s="479">
        <v>210732.89490000001</v>
      </c>
      <c r="M1419" s="479">
        <v>146974.4742</v>
      </c>
      <c r="N1419" s="479">
        <v>257205.32990000001</v>
      </c>
      <c r="O1419" s="479">
        <v>174163.14920000001</v>
      </c>
      <c r="P1419" s="479">
        <v>304785.511</v>
      </c>
      <c r="Q1419" s="479">
        <v>191774.80900000001</v>
      </c>
      <c r="R1419" s="479">
        <v>335605.91560000001</v>
      </c>
      <c r="S1419" s="479">
        <v>208114.56890000001</v>
      </c>
      <c r="T1419" s="479">
        <v>364200.49560000002</v>
      </c>
    </row>
    <row r="1420" spans="1:20">
      <c r="A1420" s="478">
        <v>8</v>
      </c>
      <c r="B1420" s="478" t="s">
        <v>1011</v>
      </c>
      <c r="C1420" s="478"/>
      <c r="D1420" s="478" t="s">
        <v>567</v>
      </c>
      <c r="E1420" s="478" t="s">
        <v>766</v>
      </c>
      <c r="F1420" s="478" t="s">
        <v>714</v>
      </c>
      <c r="G1420" s="479">
        <v>68086.945999999996</v>
      </c>
      <c r="H1420" s="479">
        <v>119152.15549999999</v>
      </c>
      <c r="I1420" s="479">
        <v>92780.146999999997</v>
      </c>
      <c r="J1420" s="479">
        <v>162365.25709999999</v>
      </c>
      <c r="K1420" s="479">
        <v>117388.2574</v>
      </c>
      <c r="L1420" s="479">
        <v>205429.45050000001</v>
      </c>
      <c r="M1420" s="479">
        <v>154593.11660000001</v>
      </c>
      <c r="N1420" s="479">
        <v>270537.95390000002</v>
      </c>
      <c r="O1420" s="479">
        <v>191437.1208</v>
      </c>
      <c r="P1420" s="479">
        <v>335014.96130000002</v>
      </c>
      <c r="Q1420" s="479">
        <v>215598.84020000001</v>
      </c>
      <c r="R1420" s="479">
        <v>377297.97029999999</v>
      </c>
      <c r="S1420" s="479">
        <v>239439.7997</v>
      </c>
      <c r="T1420" s="479">
        <v>419019.64939999999</v>
      </c>
    </row>
    <row r="1421" spans="1:20">
      <c r="A1421" s="478">
        <v>8</v>
      </c>
      <c r="B1421" s="478" t="s">
        <v>1011</v>
      </c>
      <c r="C1421" s="478"/>
      <c r="D1421" s="478" t="s">
        <v>567</v>
      </c>
      <c r="E1421" s="478" t="s">
        <v>766</v>
      </c>
      <c r="F1421" s="478" t="s">
        <v>521</v>
      </c>
      <c r="G1421" s="479">
        <v>75394.985499999995</v>
      </c>
      <c r="H1421" s="479">
        <v>120631.97870000001</v>
      </c>
      <c r="I1421" s="479">
        <v>105552.9797</v>
      </c>
      <c r="J1421" s="479">
        <v>168884.77009999999</v>
      </c>
      <c r="K1421" s="479">
        <v>135710.97399999999</v>
      </c>
      <c r="L1421" s="479">
        <v>217137.56159999999</v>
      </c>
      <c r="M1421" s="479">
        <v>180947.96530000001</v>
      </c>
      <c r="N1421" s="479">
        <v>289516.7488</v>
      </c>
      <c r="O1421" s="479">
        <v>226184.9566</v>
      </c>
      <c r="P1421" s="479">
        <v>361895.93599999999</v>
      </c>
      <c r="Q1421" s="479">
        <v>256342.95079999999</v>
      </c>
      <c r="R1421" s="479">
        <v>410148.72739999997</v>
      </c>
      <c r="S1421" s="479">
        <v>286500.94500000001</v>
      </c>
      <c r="T1421" s="479">
        <v>458401.51880000002</v>
      </c>
    </row>
    <row r="1422" spans="1:20">
      <c r="A1422" s="478">
        <v>8</v>
      </c>
      <c r="B1422" s="478" t="s">
        <v>1011</v>
      </c>
      <c r="C1422" s="478"/>
      <c r="D1422" s="478" t="s">
        <v>567</v>
      </c>
      <c r="E1422" s="478" t="s">
        <v>806</v>
      </c>
      <c r="F1422" s="478" t="s">
        <v>617</v>
      </c>
      <c r="G1422" s="479">
        <v>92845.024099999995</v>
      </c>
      <c r="H1422" s="479">
        <v>162478.79209999999</v>
      </c>
      <c r="I1422" s="479">
        <v>120216.13920000001</v>
      </c>
      <c r="J1422" s="479">
        <v>210378.24350000001</v>
      </c>
      <c r="K1422" s="479">
        <v>143898.41390000001</v>
      </c>
      <c r="L1422" s="479">
        <v>251822.22440000001</v>
      </c>
      <c r="M1422" s="479">
        <v>171662.53330000001</v>
      </c>
      <c r="N1422" s="479">
        <v>300409.43320000003</v>
      </c>
      <c r="O1422" s="479">
        <v>202362.04269999999</v>
      </c>
      <c r="P1422" s="479">
        <v>354133.5748</v>
      </c>
      <c r="Q1422" s="479">
        <v>221883.60740000001</v>
      </c>
      <c r="R1422" s="479">
        <v>388296.31280000001</v>
      </c>
      <c r="S1422" s="479">
        <v>240255.14540000001</v>
      </c>
      <c r="T1422" s="479">
        <v>420446.50439999998</v>
      </c>
    </row>
    <row r="1423" spans="1:20">
      <c r="A1423" s="478">
        <v>8</v>
      </c>
      <c r="B1423" s="478" t="s">
        <v>1011</v>
      </c>
      <c r="C1423" s="478"/>
      <c r="D1423" s="478" t="s">
        <v>567</v>
      </c>
      <c r="E1423" s="478" t="s">
        <v>806</v>
      </c>
      <c r="F1423" s="478" t="s">
        <v>667</v>
      </c>
      <c r="G1423" s="479">
        <v>79412.604699999996</v>
      </c>
      <c r="H1423" s="479">
        <v>138972.0582</v>
      </c>
      <c r="I1423" s="479">
        <v>103838.67750000001</v>
      </c>
      <c r="J1423" s="479">
        <v>181717.68580000001</v>
      </c>
      <c r="K1423" s="479">
        <v>125963.2962</v>
      </c>
      <c r="L1423" s="479">
        <v>220435.7683</v>
      </c>
      <c r="M1423" s="479">
        <v>153995.19080000001</v>
      </c>
      <c r="N1423" s="479">
        <v>269491.58380000002</v>
      </c>
      <c r="O1423" s="479">
        <v>182624.53589999999</v>
      </c>
      <c r="P1423" s="479">
        <v>319592.93790000002</v>
      </c>
      <c r="Q1423" s="479">
        <v>201180.26639999999</v>
      </c>
      <c r="R1423" s="479">
        <v>352065.46610000002</v>
      </c>
      <c r="S1423" s="479">
        <v>218429.52549999999</v>
      </c>
      <c r="T1423" s="479">
        <v>382251.66960000002</v>
      </c>
    </row>
    <row r="1424" spans="1:20">
      <c r="A1424" s="478">
        <v>8</v>
      </c>
      <c r="B1424" s="478" t="s">
        <v>1011</v>
      </c>
      <c r="C1424" s="478"/>
      <c r="D1424" s="478" t="s">
        <v>567</v>
      </c>
      <c r="E1424" s="478" t="s">
        <v>806</v>
      </c>
      <c r="F1424" s="478" t="s">
        <v>714</v>
      </c>
      <c r="G1424" s="479">
        <v>70711.699299999993</v>
      </c>
      <c r="H1424" s="479">
        <v>123745.47380000001</v>
      </c>
      <c r="I1424" s="479">
        <v>96228.883400000006</v>
      </c>
      <c r="J1424" s="479">
        <v>168400.546</v>
      </c>
      <c r="K1424" s="479">
        <v>121653.4134</v>
      </c>
      <c r="L1424" s="479">
        <v>212893.47349999999</v>
      </c>
      <c r="M1424" s="479">
        <v>160108.91930000001</v>
      </c>
      <c r="N1424" s="479">
        <v>280190.60869999998</v>
      </c>
      <c r="O1424" s="479">
        <v>198171.49400000001</v>
      </c>
      <c r="P1424" s="479">
        <v>346800.11450000003</v>
      </c>
      <c r="Q1424" s="479">
        <v>223109.95379999999</v>
      </c>
      <c r="R1424" s="479">
        <v>390442.4191</v>
      </c>
      <c r="S1424" s="479">
        <v>247699.1416</v>
      </c>
      <c r="T1424" s="479">
        <v>433473.49780000001</v>
      </c>
    </row>
    <row r="1425" spans="1:20">
      <c r="A1425" s="478">
        <v>8</v>
      </c>
      <c r="B1425" s="478" t="s">
        <v>1011</v>
      </c>
      <c r="C1425" s="478"/>
      <c r="D1425" s="478" t="s">
        <v>567</v>
      </c>
      <c r="E1425" s="478" t="s">
        <v>806</v>
      </c>
      <c r="F1425" s="478" t="s">
        <v>521</v>
      </c>
      <c r="G1425" s="479">
        <v>79122.061400000006</v>
      </c>
      <c r="H1425" s="479">
        <v>126595.30009999999</v>
      </c>
      <c r="I1425" s="479">
        <v>110770.88589999999</v>
      </c>
      <c r="J1425" s="479">
        <v>177233.42</v>
      </c>
      <c r="K1425" s="479">
        <v>142419.71040000001</v>
      </c>
      <c r="L1425" s="479">
        <v>227871.54</v>
      </c>
      <c r="M1425" s="479">
        <v>189892.9472</v>
      </c>
      <c r="N1425" s="479">
        <v>303828.72009999998</v>
      </c>
      <c r="O1425" s="479">
        <v>237366.18400000001</v>
      </c>
      <c r="P1425" s="479">
        <v>379785.89990000002</v>
      </c>
      <c r="Q1425" s="479">
        <v>269015.0085</v>
      </c>
      <c r="R1425" s="479">
        <v>430424.01990000001</v>
      </c>
      <c r="S1425" s="479">
        <v>300663.83299999998</v>
      </c>
      <c r="T1425" s="479">
        <v>481062.14</v>
      </c>
    </row>
    <row r="1426" spans="1:20">
      <c r="A1426" s="478">
        <v>8</v>
      </c>
      <c r="B1426" s="478" t="s">
        <v>1011</v>
      </c>
      <c r="C1426" s="478"/>
      <c r="D1426" s="478" t="s">
        <v>567</v>
      </c>
      <c r="E1426" s="478" t="s">
        <v>843</v>
      </c>
      <c r="F1426" s="478" t="s">
        <v>617</v>
      </c>
      <c r="G1426" s="479">
        <v>93859.142099999997</v>
      </c>
      <c r="H1426" s="479">
        <v>164253.4987</v>
      </c>
      <c r="I1426" s="479">
        <v>121497.69130000001</v>
      </c>
      <c r="J1426" s="479">
        <v>212620.95970000001</v>
      </c>
      <c r="K1426" s="479">
        <v>145410.94349999999</v>
      </c>
      <c r="L1426" s="479">
        <v>254469.15100000001</v>
      </c>
      <c r="M1426" s="479">
        <v>173434.3008</v>
      </c>
      <c r="N1426" s="479">
        <v>303510.02649999998</v>
      </c>
      <c r="O1426" s="479">
        <v>204419.9644</v>
      </c>
      <c r="P1426" s="479">
        <v>357734.93770000001</v>
      </c>
      <c r="Q1426" s="479">
        <v>224123.70189999999</v>
      </c>
      <c r="R1426" s="479">
        <v>392216.47820000001</v>
      </c>
      <c r="S1426" s="479">
        <v>242654.4037</v>
      </c>
      <c r="T1426" s="479">
        <v>424645.20649999997</v>
      </c>
    </row>
    <row r="1427" spans="1:20">
      <c r="A1427" s="478">
        <v>8</v>
      </c>
      <c r="B1427" s="478" t="s">
        <v>1011</v>
      </c>
      <c r="C1427" s="478"/>
      <c r="D1427" s="478" t="s">
        <v>567</v>
      </c>
      <c r="E1427" s="478" t="s">
        <v>843</v>
      </c>
      <c r="F1427" s="478" t="s">
        <v>667</v>
      </c>
      <c r="G1427" s="479">
        <v>80426.722800000003</v>
      </c>
      <c r="H1427" s="479">
        <v>140746.7648</v>
      </c>
      <c r="I1427" s="479">
        <v>105120.22960000001</v>
      </c>
      <c r="J1427" s="479">
        <v>183960.4019</v>
      </c>
      <c r="K1427" s="479">
        <v>127475.82580000001</v>
      </c>
      <c r="L1427" s="479">
        <v>223082.69510000001</v>
      </c>
      <c r="M1427" s="479">
        <v>155766.9584</v>
      </c>
      <c r="N1427" s="479">
        <v>272592.17709999997</v>
      </c>
      <c r="O1427" s="479">
        <v>184682.45759999999</v>
      </c>
      <c r="P1427" s="479">
        <v>323194.30080000003</v>
      </c>
      <c r="Q1427" s="479">
        <v>203420.3609</v>
      </c>
      <c r="R1427" s="479">
        <v>355985.63160000002</v>
      </c>
      <c r="S1427" s="479">
        <v>220828.78390000001</v>
      </c>
      <c r="T1427" s="479">
        <v>386450.37180000002</v>
      </c>
    </row>
    <row r="1428" spans="1:20">
      <c r="A1428" s="478">
        <v>8</v>
      </c>
      <c r="B1428" s="478" t="s">
        <v>1011</v>
      </c>
      <c r="C1428" s="478"/>
      <c r="D1428" s="478" t="s">
        <v>567</v>
      </c>
      <c r="E1428" s="478" t="s">
        <v>843</v>
      </c>
      <c r="F1428" s="478" t="s">
        <v>714</v>
      </c>
      <c r="G1428" s="479">
        <v>71716.482600000003</v>
      </c>
      <c r="H1428" s="479">
        <v>125503.84450000001</v>
      </c>
      <c r="I1428" s="479">
        <v>97635.580100000006</v>
      </c>
      <c r="J1428" s="479">
        <v>170862.26500000001</v>
      </c>
      <c r="K1428" s="479">
        <v>123462.02340000001</v>
      </c>
      <c r="L1428" s="479">
        <v>216058.54079999999</v>
      </c>
      <c r="M1428" s="479">
        <v>162520.39910000001</v>
      </c>
      <c r="N1428" s="479">
        <v>284410.69839999999</v>
      </c>
      <c r="O1428" s="479">
        <v>201185.8438</v>
      </c>
      <c r="P1428" s="479">
        <v>352075.2267</v>
      </c>
      <c r="Q1428" s="479">
        <v>226526.2169</v>
      </c>
      <c r="R1428" s="479">
        <v>396420.87959999999</v>
      </c>
      <c r="S1428" s="479">
        <v>251517.318</v>
      </c>
      <c r="T1428" s="479">
        <v>440155.30650000001</v>
      </c>
    </row>
    <row r="1429" spans="1:20">
      <c r="A1429" s="478">
        <v>8</v>
      </c>
      <c r="B1429" s="478" t="s">
        <v>1011</v>
      </c>
      <c r="C1429" s="478"/>
      <c r="D1429" s="478" t="s">
        <v>567</v>
      </c>
      <c r="E1429" s="478" t="s">
        <v>843</v>
      </c>
      <c r="F1429" s="478" t="s">
        <v>521</v>
      </c>
      <c r="G1429" s="479">
        <v>79994.125700000004</v>
      </c>
      <c r="H1429" s="479">
        <v>127990.6029</v>
      </c>
      <c r="I1429" s="479">
        <v>111991.77589999999</v>
      </c>
      <c r="J1429" s="479">
        <v>179186.84409999999</v>
      </c>
      <c r="K1429" s="479">
        <v>143989.42610000001</v>
      </c>
      <c r="L1429" s="479">
        <v>230383.0852</v>
      </c>
      <c r="M1429" s="479">
        <v>191985.90150000001</v>
      </c>
      <c r="N1429" s="479">
        <v>307177.44699999999</v>
      </c>
      <c r="O1429" s="479">
        <v>239982.3768</v>
      </c>
      <c r="P1429" s="479">
        <v>383971.80859999999</v>
      </c>
      <c r="Q1429" s="479">
        <v>271980.027</v>
      </c>
      <c r="R1429" s="479">
        <v>435168.04979999998</v>
      </c>
      <c r="S1429" s="479">
        <v>303977.67729999998</v>
      </c>
      <c r="T1429" s="479">
        <v>486364.29090000002</v>
      </c>
    </row>
    <row r="1430" spans="1:20">
      <c r="A1430" s="478">
        <v>8</v>
      </c>
      <c r="B1430" s="478" t="s">
        <v>1011</v>
      </c>
      <c r="C1430" s="478"/>
      <c r="D1430" s="478" t="s">
        <v>567</v>
      </c>
      <c r="E1430" s="478" t="s">
        <v>878</v>
      </c>
      <c r="F1430" s="478" t="s">
        <v>617</v>
      </c>
      <c r="G1430" s="479">
        <v>91830.909100000004</v>
      </c>
      <c r="H1430" s="479">
        <v>160704.09090000001</v>
      </c>
      <c r="I1430" s="479">
        <v>118934.5909</v>
      </c>
      <c r="J1430" s="479">
        <v>208135.53400000001</v>
      </c>
      <c r="K1430" s="479">
        <v>142385.88889999999</v>
      </c>
      <c r="L1430" s="479">
        <v>249175.30549999999</v>
      </c>
      <c r="M1430" s="479">
        <v>169890.77100000001</v>
      </c>
      <c r="N1430" s="479">
        <v>297308.8492</v>
      </c>
      <c r="O1430" s="479">
        <v>200304.12719999999</v>
      </c>
      <c r="P1430" s="479">
        <v>350532.22269999998</v>
      </c>
      <c r="Q1430" s="479">
        <v>219643.51939999999</v>
      </c>
      <c r="R1430" s="479">
        <v>384376.15909999999</v>
      </c>
      <c r="S1430" s="479">
        <v>237855.89420000001</v>
      </c>
      <c r="T1430" s="479">
        <v>416247.81479999999</v>
      </c>
    </row>
    <row r="1431" spans="1:20">
      <c r="A1431" s="478">
        <v>8</v>
      </c>
      <c r="B1431" s="478" t="s">
        <v>1011</v>
      </c>
      <c r="C1431" s="478"/>
      <c r="D1431" s="478" t="s">
        <v>567</v>
      </c>
      <c r="E1431" s="478" t="s">
        <v>878</v>
      </c>
      <c r="F1431" s="478" t="s">
        <v>667</v>
      </c>
      <c r="G1431" s="479">
        <v>78398.489700000006</v>
      </c>
      <c r="H1431" s="479">
        <v>137197.35690000001</v>
      </c>
      <c r="I1431" s="479">
        <v>102557.1293</v>
      </c>
      <c r="J1431" s="479">
        <v>179474.97630000001</v>
      </c>
      <c r="K1431" s="479">
        <v>124450.7712</v>
      </c>
      <c r="L1431" s="479">
        <v>217788.84950000001</v>
      </c>
      <c r="M1431" s="479">
        <v>152223.42850000001</v>
      </c>
      <c r="N1431" s="479">
        <v>266390.99979999999</v>
      </c>
      <c r="O1431" s="479">
        <v>180566.62040000001</v>
      </c>
      <c r="P1431" s="479">
        <v>315991.5857</v>
      </c>
      <c r="Q1431" s="479">
        <v>198940.17850000001</v>
      </c>
      <c r="R1431" s="479">
        <v>348145.3124</v>
      </c>
      <c r="S1431" s="479">
        <v>216030.27429999999</v>
      </c>
      <c r="T1431" s="479">
        <v>378052.98009999999</v>
      </c>
    </row>
    <row r="1432" spans="1:20">
      <c r="A1432" s="478">
        <v>8</v>
      </c>
      <c r="B1432" s="478" t="s">
        <v>1011</v>
      </c>
      <c r="C1432" s="478"/>
      <c r="D1432" s="478" t="s">
        <v>567</v>
      </c>
      <c r="E1432" s="478" t="s">
        <v>878</v>
      </c>
      <c r="F1432" s="478" t="s">
        <v>714</v>
      </c>
      <c r="G1432" s="479">
        <v>69706.918999999994</v>
      </c>
      <c r="H1432" s="479">
        <v>121987.10830000001</v>
      </c>
      <c r="I1432" s="479">
        <v>94822.191099999996</v>
      </c>
      <c r="J1432" s="479">
        <v>165938.83429999999</v>
      </c>
      <c r="K1432" s="479">
        <v>119844.80899999999</v>
      </c>
      <c r="L1432" s="479">
        <v>209728.41570000001</v>
      </c>
      <c r="M1432" s="479">
        <v>157697.4466</v>
      </c>
      <c r="N1432" s="479">
        <v>275970.53149999998</v>
      </c>
      <c r="O1432" s="479">
        <v>195157.1531</v>
      </c>
      <c r="P1432" s="479">
        <v>341525.01809999999</v>
      </c>
      <c r="Q1432" s="479">
        <v>219693.70079999999</v>
      </c>
      <c r="R1432" s="479">
        <v>384463.97659999999</v>
      </c>
      <c r="S1432" s="479">
        <v>243880.97649999999</v>
      </c>
      <c r="T1432" s="479">
        <v>426791.70899999997</v>
      </c>
    </row>
    <row r="1433" spans="1:20">
      <c r="A1433" s="478">
        <v>8</v>
      </c>
      <c r="B1433" s="478" t="s">
        <v>1011</v>
      </c>
      <c r="C1433" s="478"/>
      <c r="D1433" s="478" t="s">
        <v>567</v>
      </c>
      <c r="E1433" s="478" t="s">
        <v>878</v>
      </c>
      <c r="F1433" s="478" t="s">
        <v>521</v>
      </c>
      <c r="G1433" s="479">
        <v>78249.999599999996</v>
      </c>
      <c r="H1433" s="479">
        <v>125200.0013</v>
      </c>
      <c r="I1433" s="479">
        <v>109549.99950000001</v>
      </c>
      <c r="J1433" s="479">
        <v>175280.0018</v>
      </c>
      <c r="K1433" s="479">
        <v>140849.9993</v>
      </c>
      <c r="L1433" s="479">
        <v>225360.00229999999</v>
      </c>
      <c r="M1433" s="479">
        <v>187799.99909999999</v>
      </c>
      <c r="N1433" s="479">
        <v>300480.00309999997</v>
      </c>
      <c r="O1433" s="479">
        <v>234749.99890000001</v>
      </c>
      <c r="P1433" s="479">
        <v>375600.0037</v>
      </c>
      <c r="Q1433" s="479">
        <v>266049.9987</v>
      </c>
      <c r="R1433" s="479">
        <v>425680.00429999997</v>
      </c>
      <c r="S1433" s="479">
        <v>297349.99859999999</v>
      </c>
      <c r="T1433" s="479">
        <v>475760.0048</v>
      </c>
    </row>
    <row r="1434" spans="1:20">
      <c r="A1434" s="478">
        <v>8</v>
      </c>
      <c r="B1434" s="478" t="s">
        <v>1011</v>
      </c>
      <c r="C1434" s="478"/>
      <c r="D1434" s="478" t="s">
        <v>567</v>
      </c>
      <c r="E1434" s="478" t="s">
        <v>904</v>
      </c>
      <c r="F1434" s="478" t="s">
        <v>617</v>
      </c>
      <c r="G1434" s="479">
        <v>85927.570999999996</v>
      </c>
      <c r="H1434" s="479">
        <v>150373.2493</v>
      </c>
      <c r="I1434" s="479">
        <v>111209.35769999999</v>
      </c>
      <c r="J1434" s="479">
        <v>194616.37590000001</v>
      </c>
      <c r="K1434" s="479">
        <v>133083.22820000001</v>
      </c>
      <c r="L1434" s="479">
        <v>232895.64939999999</v>
      </c>
      <c r="M1434" s="479">
        <v>158708.92189999999</v>
      </c>
      <c r="N1434" s="479">
        <v>277740.61349999998</v>
      </c>
      <c r="O1434" s="479">
        <v>187043.13769999999</v>
      </c>
      <c r="P1434" s="479">
        <v>327325.49099999998</v>
      </c>
      <c r="Q1434" s="479">
        <v>205060.9644</v>
      </c>
      <c r="R1434" s="479">
        <v>358856.68770000001</v>
      </c>
      <c r="S1434" s="479">
        <v>221997.8702</v>
      </c>
      <c r="T1434" s="479">
        <v>388496.27279999998</v>
      </c>
    </row>
    <row r="1435" spans="1:20">
      <c r="A1435" s="478">
        <v>8</v>
      </c>
      <c r="B1435" s="478" t="s">
        <v>1011</v>
      </c>
      <c r="C1435" s="478"/>
      <c r="D1435" s="478" t="s">
        <v>567</v>
      </c>
      <c r="E1435" s="478" t="s">
        <v>904</v>
      </c>
      <c r="F1435" s="478" t="s">
        <v>667</v>
      </c>
      <c r="G1435" s="479">
        <v>73728.741599999994</v>
      </c>
      <c r="H1435" s="479">
        <v>129025.29790000001</v>
      </c>
      <c r="I1435" s="479">
        <v>96335.949200000003</v>
      </c>
      <c r="J1435" s="479">
        <v>168587.91099999999</v>
      </c>
      <c r="K1435" s="479">
        <v>116795.21369999999</v>
      </c>
      <c r="L1435" s="479">
        <v>204391.62409999999</v>
      </c>
      <c r="M1435" s="479">
        <v>142664.09099999999</v>
      </c>
      <c r="N1435" s="479">
        <v>249662.1594</v>
      </c>
      <c r="O1435" s="479">
        <v>169118.2597</v>
      </c>
      <c r="P1435" s="479">
        <v>295956.95449999999</v>
      </c>
      <c r="Q1435" s="479">
        <v>186258.95139999999</v>
      </c>
      <c r="R1435" s="479">
        <v>325953.16499999998</v>
      </c>
      <c r="S1435" s="479">
        <v>202176.6447</v>
      </c>
      <c r="T1435" s="479">
        <v>353809.12819999998</v>
      </c>
    </row>
    <row r="1436" spans="1:20">
      <c r="A1436" s="478">
        <v>8</v>
      </c>
      <c r="B1436" s="478" t="s">
        <v>1011</v>
      </c>
      <c r="C1436" s="478"/>
      <c r="D1436" s="478" t="s">
        <v>567</v>
      </c>
      <c r="E1436" s="478" t="s">
        <v>904</v>
      </c>
      <c r="F1436" s="478" t="s">
        <v>714</v>
      </c>
      <c r="G1436" s="479">
        <v>65812.087499999994</v>
      </c>
      <c r="H1436" s="479">
        <v>115171.15300000001</v>
      </c>
      <c r="I1436" s="479">
        <v>89623.584700000007</v>
      </c>
      <c r="J1436" s="479">
        <v>156841.2732</v>
      </c>
      <c r="K1436" s="479">
        <v>113350.9369</v>
      </c>
      <c r="L1436" s="479">
        <v>198364.13959999999</v>
      </c>
      <c r="M1436" s="479">
        <v>149231.40659999999</v>
      </c>
      <c r="N1436" s="479">
        <v>261154.9615</v>
      </c>
      <c r="O1436" s="479">
        <v>184755.03080000001</v>
      </c>
      <c r="P1436" s="479">
        <v>323321.30379999999</v>
      </c>
      <c r="Q1436" s="479">
        <v>208040.95189999999</v>
      </c>
      <c r="R1436" s="479">
        <v>364071.66570000001</v>
      </c>
      <c r="S1436" s="479">
        <v>231009.67689999999</v>
      </c>
      <c r="T1436" s="479">
        <v>404266.93459999998</v>
      </c>
    </row>
    <row r="1437" spans="1:20">
      <c r="A1437" s="478">
        <v>8</v>
      </c>
      <c r="B1437" s="478" t="s">
        <v>1011</v>
      </c>
      <c r="C1437" s="478"/>
      <c r="D1437" s="478" t="s">
        <v>567</v>
      </c>
      <c r="E1437" s="478" t="s">
        <v>904</v>
      </c>
      <c r="F1437" s="478" t="s">
        <v>521</v>
      </c>
      <c r="G1437" s="479">
        <v>73239.479600000006</v>
      </c>
      <c r="H1437" s="479">
        <v>117183.16899999999</v>
      </c>
      <c r="I1437" s="479">
        <v>102535.2714</v>
      </c>
      <c r="J1437" s="479">
        <v>164056.43659999999</v>
      </c>
      <c r="K1437" s="479">
        <v>131831.0632</v>
      </c>
      <c r="L1437" s="479">
        <v>210929.70430000001</v>
      </c>
      <c r="M1437" s="479">
        <v>175774.75090000001</v>
      </c>
      <c r="N1437" s="479">
        <v>281239.60570000001</v>
      </c>
      <c r="O1437" s="479">
        <v>219718.43859999999</v>
      </c>
      <c r="P1437" s="479">
        <v>351549.50709999999</v>
      </c>
      <c r="Q1437" s="479">
        <v>249014.2304</v>
      </c>
      <c r="R1437" s="479">
        <v>398422.7746</v>
      </c>
      <c r="S1437" s="479">
        <v>278310.02230000001</v>
      </c>
      <c r="T1437" s="479">
        <v>445296.04220000003</v>
      </c>
    </row>
    <row r="1438" spans="1:20">
      <c r="A1438" s="478">
        <v>8</v>
      </c>
      <c r="B1438" s="478" t="s">
        <v>1011</v>
      </c>
      <c r="C1438" s="478"/>
      <c r="D1438" s="478" t="s">
        <v>567</v>
      </c>
      <c r="E1438" s="478" t="s">
        <v>927</v>
      </c>
      <c r="F1438" s="478" t="s">
        <v>617</v>
      </c>
      <c r="G1438" s="479">
        <v>88889.317200000005</v>
      </c>
      <c r="H1438" s="479">
        <v>155556.3051</v>
      </c>
      <c r="I1438" s="479">
        <v>115069.97990000001</v>
      </c>
      <c r="J1438" s="479">
        <v>201372.46479999999</v>
      </c>
      <c r="K1438" s="479">
        <v>137721.9221</v>
      </c>
      <c r="L1438" s="479">
        <v>241013.36369999999</v>
      </c>
      <c r="M1438" s="479">
        <v>164269.2236</v>
      </c>
      <c r="N1438" s="479">
        <v>287471.14130000002</v>
      </c>
      <c r="O1438" s="479">
        <v>193622.88680000001</v>
      </c>
      <c r="P1438" s="479">
        <v>338840.05190000002</v>
      </c>
      <c r="Q1438" s="479">
        <v>212288.80050000001</v>
      </c>
      <c r="R1438" s="479">
        <v>371505.4008</v>
      </c>
      <c r="S1438" s="479">
        <v>229845.6361</v>
      </c>
      <c r="T1438" s="479">
        <v>402229.86320000002</v>
      </c>
    </row>
    <row r="1439" spans="1:20">
      <c r="A1439" s="478">
        <v>8</v>
      </c>
      <c r="B1439" s="478" t="s">
        <v>1011</v>
      </c>
      <c r="C1439" s="478"/>
      <c r="D1439" s="478" t="s">
        <v>567</v>
      </c>
      <c r="E1439" s="478" t="s">
        <v>927</v>
      </c>
      <c r="F1439" s="478" t="s">
        <v>667</v>
      </c>
      <c r="G1439" s="479">
        <v>76142.225399999996</v>
      </c>
      <c r="H1439" s="479">
        <v>133248.89449999999</v>
      </c>
      <c r="I1439" s="479">
        <v>99528.103300000002</v>
      </c>
      <c r="J1439" s="479">
        <v>174174.1808</v>
      </c>
      <c r="K1439" s="479">
        <v>120701.8616</v>
      </c>
      <c r="L1439" s="479">
        <v>211228.25779999999</v>
      </c>
      <c r="M1439" s="479">
        <v>147503.2764</v>
      </c>
      <c r="N1439" s="479">
        <v>258130.73360000001</v>
      </c>
      <c r="O1439" s="479">
        <v>174892.3959</v>
      </c>
      <c r="P1439" s="479">
        <v>306061.69270000001</v>
      </c>
      <c r="Q1439" s="479">
        <v>192641.75270000001</v>
      </c>
      <c r="R1439" s="479">
        <v>337123.06719999999</v>
      </c>
      <c r="S1439" s="479">
        <v>209133.56849999999</v>
      </c>
      <c r="T1439" s="479">
        <v>365983.745</v>
      </c>
    </row>
    <row r="1440" spans="1:20">
      <c r="A1440" s="478">
        <v>8</v>
      </c>
      <c r="B1440" s="478" t="s">
        <v>1011</v>
      </c>
      <c r="C1440" s="478"/>
      <c r="D1440" s="478" t="s">
        <v>567</v>
      </c>
      <c r="E1440" s="478" t="s">
        <v>927</v>
      </c>
      <c r="F1440" s="478" t="s">
        <v>714</v>
      </c>
      <c r="G1440" s="479">
        <v>67878.052299999996</v>
      </c>
      <c r="H1440" s="479">
        <v>118786.5916</v>
      </c>
      <c r="I1440" s="479">
        <v>92402.976500000004</v>
      </c>
      <c r="J1440" s="479">
        <v>161705.20869999999</v>
      </c>
      <c r="K1440" s="479">
        <v>116839.97380000001</v>
      </c>
      <c r="L1440" s="479">
        <v>204469.954</v>
      </c>
      <c r="M1440" s="479">
        <v>153797.91949999999</v>
      </c>
      <c r="N1440" s="479">
        <v>269146.35920000001</v>
      </c>
      <c r="O1440" s="479">
        <v>190382.98190000001</v>
      </c>
      <c r="P1440" s="479">
        <v>333170.21840000001</v>
      </c>
      <c r="Q1440" s="479">
        <v>214358.70850000001</v>
      </c>
      <c r="R1440" s="479">
        <v>375127.73989999999</v>
      </c>
      <c r="S1440" s="479">
        <v>238002.98310000001</v>
      </c>
      <c r="T1440" s="479">
        <v>416505.22039999999</v>
      </c>
    </row>
    <row r="1441" spans="1:20">
      <c r="A1441" s="478">
        <v>8</v>
      </c>
      <c r="B1441" s="478" t="s">
        <v>1011</v>
      </c>
      <c r="C1441" s="478"/>
      <c r="D1441" s="478" t="s">
        <v>567</v>
      </c>
      <c r="E1441" s="478" t="s">
        <v>927</v>
      </c>
      <c r="F1441" s="478" t="s">
        <v>521</v>
      </c>
      <c r="G1441" s="479">
        <v>75757.066300000006</v>
      </c>
      <c r="H1441" s="479">
        <v>121211.308</v>
      </c>
      <c r="I1441" s="479">
        <v>106059.89290000001</v>
      </c>
      <c r="J1441" s="479">
        <v>169695.83110000001</v>
      </c>
      <c r="K1441" s="479">
        <v>136362.7193</v>
      </c>
      <c r="L1441" s="479">
        <v>218180.35430000001</v>
      </c>
      <c r="M1441" s="479">
        <v>181816.95920000001</v>
      </c>
      <c r="N1441" s="479">
        <v>290907.13890000002</v>
      </c>
      <c r="O1441" s="479">
        <v>227271.19889999999</v>
      </c>
      <c r="P1441" s="479">
        <v>363633.92369999998</v>
      </c>
      <c r="Q1441" s="479">
        <v>257574.02540000001</v>
      </c>
      <c r="R1441" s="479">
        <v>412118.44679999998</v>
      </c>
      <c r="S1441" s="479">
        <v>287876.85200000001</v>
      </c>
      <c r="T1441" s="479">
        <v>460602.97</v>
      </c>
    </row>
    <row r="1442" spans="1:20">
      <c r="A1442" s="478">
        <v>8</v>
      </c>
      <c r="B1442" s="478" t="s">
        <v>1011</v>
      </c>
      <c r="C1442" s="478"/>
      <c r="D1442" s="478" t="s">
        <v>588</v>
      </c>
      <c r="E1442" s="478" t="s">
        <v>643</v>
      </c>
      <c r="F1442" s="478" t="s">
        <v>617</v>
      </c>
      <c r="G1442" s="479">
        <v>92378.266099999993</v>
      </c>
      <c r="H1442" s="479">
        <v>161661.9657</v>
      </c>
      <c r="I1442" s="479">
        <v>119567.3763</v>
      </c>
      <c r="J1442" s="479">
        <v>209242.90839999999</v>
      </c>
      <c r="K1442" s="479">
        <v>143091.592</v>
      </c>
      <c r="L1442" s="479">
        <v>250410.28589999999</v>
      </c>
      <c r="M1442" s="479">
        <v>170654.14449999999</v>
      </c>
      <c r="N1442" s="479">
        <v>298644.75300000003</v>
      </c>
      <c r="O1442" s="479">
        <v>201130.0834</v>
      </c>
      <c r="P1442" s="479">
        <v>351977.64600000001</v>
      </c>
      <c r="Q1442" s="479">
        <v>220509.77679999999</v>
      </c>
      <c r="R1442" s="479">
        <v>385892.10930000001</v>
      </c>
      <c r="S1442" s="479">
        <v>238730.51310000001</v>
      </c>
      <c r="T1442" s="479">
        <v>417778.39799999999</v>
      </c>
    </row>
    <row r="1443" spans="1:20">
      <c r="A1443" s="478">
        <v>8</v>
      </c>
      <c r="B1443" s="478" t="s">
        <v>1011</v>
      </c>
      <c r="C1443" s="478"/>
      <c r="D1443" s="478" t="s">
        <v>588</v>
      </c>
      <c r="E1443" s="478" t="s">
        <v>643</v>
      </c>
      <c r="F1443" s="478" t="s">
        <v>667</v>
      </c>
      <c r="G1443" s="479">
        <v>79219.978300000002</v>
      </c>
      <c r="H1443" s="479">
        <v>138634.962</v>
      </c>
      <c r="I1443" s="479">
        <v>103524.1493</v>
      </c>
      <c r="J1443" s="479">
        <v>181167.26130000001</v>
      </c>
      <c r="K1443" s="479">
        <v>125522.49770000001</v>
      </c>
      <c r="L1443" s="479">
        <v>219664.37109999999</v>
      </c>
      <c r="M1443" s="479">
        <v>153347.36069999999</v>
      </c>
      <c r="N1443" s="479">
        <v>268357.88130000001</v>
      </c>
      <c r="O1443" s="479">
        <v>181795.38370000001</v>
      </c>
      <c r="P1443" s="479">
        <v>318141.9215</v>
      </c>
      <c r="Q1443" s="479">
        <v>200228.95379999999</v>
      </c>
      <c r="R1443" s="479">
        <v>350400.6692</v>
      </c>
      <c r="S1443" s="479">
        <v>217350.3149</v>
      </c>
      <c r="T1443" s="479">
        <v>380363.05119999999</v>
      </c>
    </row>
    <row r="1444" spans="1:20">
      <c r="A1444" s="478">
        <v>8</v>
      </c>
      <c r="B1444" s="478" t="s">
        <v>1011</v>
      </c>
      <c r="C1444" s="478"/>
      <c r="D1444" s="478" t="s">
        <v>588</v>
      </c>
      <c r="E1444" s="478" t="s">
        <v>643</v>
      </c>
      <c r="F1444" s="478" t="s">
        <v>714</v>
      </c>
      <c r="G1444" s="479">
        <v>70683.497900000002</v>
      </c>
      <c r="H1444" s="479">
        <v>123696.1213</v>
      </c>
      <c r="I1444" s="479">
        <v>96245.880999999994</v>
      </c>
      <c r="J1444" s="479">
        <v>168430.29180000001</v>
      </c>
      <c r="K1444" s="479">
        <v>121717.501</v>
      </c>
      <c r="L1444" s="479">
        <v>213005.62669999999</v>
      </c>
      <c r="M1444" s="479">
        <v>160237.13740000001</v>
      </c>
      <c r="N1444" s="479">
        <v>280414.99040000001</v>
      </c>
      <c r="O1444" s="479">
        <v>198371.86180000001</v>
      </c>
      <c r="P1444" s="479">
        <v>347150.75809999998</v>
      </c>
      <c r="Q1444" s="479">
        <v>223367.33129999999</v>
      </c>
      <c r="R1444" s="479">
        <v>390892.82980000001</v>
      </c>
      <c r="S1444" s="479">
        <v>248020.6569</v>
      </c>
      <c r="T1444" s="479">
        <v>434036.1495</v>
      </c>
    </row>
    <row r="1445" spans="1:20">
      <c r="A1445" s="478">
        <v>8</v>
      </c>
      <c r="B1445" s="478" t="s">
        <v>1011</v>
      </c>
      <c r="C1445" s="478"/>
      <c r="D1445" s="478" t="s">
        <v>588</v>
      </c>
      <c r="E1445" s="478" t="s">
        <v>643</v>
      </c>
      <c r="F1445" s="478" t="s">
        <v>521</v>
      </c>
      <c r="G1445" s="479">
        <v>78735.329800000007</v>
      </c>
      <c r="H1445" s="479">
        <v>125976.5295</v>
      </c>
      <c r="I1445" s="479">
        <v>110229.4616</v>
      </c>
      <c r="J1445" s="479">
        <v>176367.14120000001</v>
      </c>
      <c r="K1445" s="479">
        <v>141723.59340000001</v>
      </c>
      <c r="L1445" s="479">
        <v>226757.753</v>
      </c>
      <c r="M1445" s="479">
        <v>188964.79130000001</v>
      </c>
      <c r="N1445" s="479">
        <v>302343.67060000001</v>
      </c>
      <c r="O1445" s="479">
        <v>236205.98920000001</v>
      </c>
      <c r="P1445" s="479">
        <v>377929.5882</v>
      </c>
      <c r="Q1445" s="479">
        <v>267700.12099999998</v>
      </c>
      <c r="R1445" s="479">
        <v>428320.19990000001</v>
      </c>
      <c r="S1445" s="479">
        <v>299194.25290000002</v>
      </c>
      <c r="T1445" s="479">
        <v>478710.81170000002</v>
      </c>
    </row>
    <row r="1446" spans="1:20">
      <c r="A1446" s="478">
        <v>8</v>
      </c>
      <c r="B1446" s="478" t="s">
        <v>1011</v>
      </c>
      <c r="C1446" s="478"/>
      <c r="D1446" s="478" t="s">
        <v>588</v>
      </c>
      <c r="E1446" s="478" t="s">
        <v>691</v>
      </c>
      <c r="F1446" s="478" t="s">
        <v>617</v>
      </c>
      <c r="G1446" s="479">
        <v>90350.035999999993</v>
      </c>
      <c r="H1446" s="479">
        <v>158112.5631</v>
      </c>
      <c r="I1446" s="479">
        <v>117004.2797</v>
      </c>
      <c r="J1446" s="479">
        <v>204757.48939999999</v>
      </c>
      <c r="K1446" s="479">
        <v>140066.54190000001</v>
      </c>
      <c r="L1446" s="479">
        <v>245116.44820000001</v>
      </c>
      <c r="M1446" s="479">
        <v>167110.61989999999</v>
      </c>
      <c r="N1446" s="479">
        <v>292443.58490000002</v>
      </c>
      <c r="O1446" s="479">
        <v>197014.25229999999</v>
      </c>
      <c r="P1446" s="479">
        <v>344774.94160000002</v>
      </c>
      <c r="Q1446" s="479">
        <v>216029.6011</v>
      </c>
      <c r="R1446" s="479">
        <v>378051.80180000002</v>
      </c>
      <c r="S1446" s="479">
        <v>233932.01070000001</v>
      </c>
      <c r="T1446" s="479">
        <v>409381.01870000002</v>
      </c>
    </row>
    <row r="1447" spans="1:20">
      <c r="A1447" s="478">
        <v>8</v>
      </c>
      <c r="B1447" s="478" t="s">
        <v>1011</v>
      </c>
      <c r="C1447" s="478"/>
      <c r="D1447" s="478" t="s">
        <v>588</v>
      </c>
      <c r="E1447" s="478" t="s">
        <v>691</v>
      </c>
      <c r="F1447" s="478" t="s">
        <v>667</v>
      </c>
      <c r="G1447" s="479">
        <v>77191.748200000002</v>
      </c>
      <c r="H1447" s="479">
        <v>135085.5594</v>
      </c>
      <c r="I1447" s="479">
        <v>100961.0527</v>
      </c>
      <c r="J1447" s="479">
        <v>176681.84220000001</v>
      </c>
      <c r="K1447" s="479">
        <v>122497.4477</v>
      </c>
      <c r="L1447" s="479">
        <v>214370.53339999999</v>
      </c>
      <c r="M1447" s="479">
        <v>149803.83609999999</v>
      </c>
      <c r="N1447" s="479">
        <v>262156.7132</v>
      </c>
      <c r="O1447" s="479">
        <v>177679.5526</v>
      </c>
      <c r="P1447" s="479">
        <v>310939.217</v>
      </c>
      <c r="Q1447" s="479">
        <v>195748.7781</v>
      </c>
      <c r="R1447" s="479">
        <v>342560.36170000001</v>
      </c>
      <c r="S1447" s="479">
        <v>212551.8126</v>
      </c>
      <c r="T1447" s="479">
        <v>371965.67200000002</v>
      </c>
    </row>
    <row r="1448" spans="1:20">
      <c r="A1448" s="478">
        <v>8</v>
      </c>
      <c r="B1448" s="478" t="s">
        <v>1011</v>
      </c>
      <c r="C1448" s="478"/>
      <c r="D1448" s="478" t="s">
        <v>588</v>
      </c>
      <c r="E1448" s="478" t="s">
        <v>691</v>
      </c>
      <c r="F1448" s="478" t="s">
        <v>714</v>
      </c>
      <c r="G1448" s="479">
        <v>68673.937300000005</v>
      </c>
      <c r="H1448" s="479">
        <v>120179.3904</v>
      </c>
      <c r="I1448" s="479">
        <v>93432.496299999999</v>
      </c>
      <c r="J1448" s="479">
        <v>163506.86850000001</v>
      </c>
      <c r="K1448" s="479">
        <v>118100.29210000001</v>
      </c>
      <c r="L1448" s="479">
        <v>206675.5111</v>
      </c>
      <c r="M1448" s="479">
        <v>155414.19209999999</v>
      </c>
      <c r="N1448" s="479">
        <v>271974.83610000001</v>
      </c>
      <c r="O1448" s="479">
        <v>192343.1801</v>
      </c>
      <c r="P1448" s="479">
        <v>336600.56520000001</v>
      </c>
      <c r="Q1448" s="479">
        <v>216534.82550000001</v>
      </c>
      <c r="R1448" s="479">
        <v>378935.94459999999</v>
      </c>
      <c r="S1448" s="479">
        <v>240384.32689999999</v>
      </c>
      <c r="T1448" s="479">
        <v>420672.57199999999</v>
      </c>
    </row>
    <row r="1449" spans="1:20">
      <c r="A1449" s="478">
        <v>8</v>
      </c>
      <c r="B1449" s="478" t="s">
        <v>1011</v>
      </c>
      <c r="C1449" s="478"/>
      <c r="D1449" s="478" t="s">
        <v>588</v>
      </c>
      <c r="E1449" s="478" t="s">
        <v>691</v>
      </c>
      <c r="F1449" s="478" t="s">
        <v>521</v>
      </c>
      <c r="G1449" s="479">
        <v>76991.206300000005</v>
      </c>
      <c r="H1449" s="479">
        <v>123185.932</v>
      </c>
      <c r="I1449" s="479">
        <v>107787.68889999999</v>
      </c>
      <c r="J1449" s="479">
        <v>172460.30470000001</v>
      </c>
      <c r="K1449" s="479">
        <v>138584.17129999999</v>
      </c>
      <c r="L1449" s="479">
        <v>221734.67749999999</v>
      </c>
      <c r="M1449" s="479">
        <v>184778.8952</v>
      </c>
      <c r="N1449" s="479">
        <v>295646.23670000001</v>
      </c>
      <c r="O1449" s="479">
        <v>230973.61900000001</v>
      </c>
      <c r="P1449" s="479">
        <v>369557.79580000002</v>
      </c>
      <c r="Q1449" s="479">
        <v>261770.10140000001</v>
      </c>
      <c r="R1449" s="479">
        <v>418832.16859999998</v>
      </c>
      <c r="S1449" s="479">
        <v>292566.58409999998</v>
      </c>
      <c r="T1449" s="479">
        <v>468106.54139999999</v>
      </c>
    </row>
    <row r="1450" spans="1:20">
      <c r="A1450" s="478">
        <v>8</v>
      </c>
      <c r="B1450" s="478" t="s">
        <v>1011</v>
      </c>
      <c r="C1450" s="478"/>
      <c r="D1450" s="478" t="s">
        <v>588</v>
      </c>
      <c r="E1450" s="478" t="s">
        <v>737</v>
      </c>
      <c r="F1450" s="478" t="s">
        <v>617</v>
      </c>
      <c r="G1450" s="479">
        <v>91404.453500000003</v>
      </c>
      <c r="H1450" s="479">
        <v>159957.79370000001</v>
      </c>
      <c r="I1450" s="479">
        <v>118277.8431</v>
      </c>
      <c r="J1450" s="479">
        <v>206986.2254</v>
      </c>
      <c r="K1450" s="479">
        <v>141528.51209999999</v>
      </c>
      <c r="L1450" s="479">
        <v>247674.89619999999</v>
      </c>
      <c r="M1450" s="479">
        <v>168759.88029999999</v>
      </c>
      <c r="N1450" s="479">
        <v>295329.79060000001</v>
      </c>
      <c r="O1450" s="479">
        <v>198869.17310000001</v>
      </c>
      <c r="P1450" s="479">
        <v>348021.05290000001</v>
      </c>
      <c r="Q1450" s="479">
        <v>218015.90969999999</v>
      </c>
      <c r="R1450" s="479">
        <v>381527.842</v>
      </c>
      <c r="S1450" s="479">
        <v>236006.26329999999</v>
      </c>
      <c r="T1450" s="479">
        <v>413010.96090000001</v>
      </c>
    </row>
    <row r="1451" spans="1:20">
      <c r="A1451" s="478">
        <v>8</v>
      </c>
      <c r="B1451" s="478" t="s">
        <v>1011</v>
      </c>
      <c r="C1451" s="478"/>
      <c r="D1451" s="478" t="s">
        <v>588</v>
      </c>
      <c r="E1451" s="478" t="s">
        <v>737</v>
      </c>
      <c r="F1451" s="478" t="s">
        <v>667</v>
      </c>
      <c r="G1451" s="479">
        <v>78520.296400000007</v>
      </c>
      <c r="H1451" s="479">
        <v>137410.51879999999</v>
      </c>
      <c r="I1451" s="479">
        <v>102568.84970000001</v>
      </c>
      <c r="J1451" s="479">
        <v>179495.48689999999</v>
      </c>
      <c r="K1451" s="479">
        <v>124325.44040000001</v>
      </c>
      <c r="L1451" s="479">
        <v>217569.52069999999</v>
      </c>
      <c r="M1451" s="479">
        <v>151813.65419999999</v>
      </c>
      <c r="N1451" s="479">
        <v>265673.89490000001</v>
      </c>
      <c r="O1451" s="479">
        <v>179937.27910000001</v>
      </c>
      <c r="P1451" s="479">
        <v>314890.23859999998</v>
      </c>
      <c r="Q1451" s="479">
        <v>198157.6035</v>
      </c>
      <c r="R1451" s="479">
        <v>346775.80619999999</v>
      </c>
      <c r="S1451" s="479">
        <v>215071.48560000001</v>
      </c>
      <c r="T1451" s="479">
        <v>376375.09980000003</v>
      </c>
    </row>
    <row r="1452" spans="1:20">
      <c r="A1452" s="478">
        <v>8</v>
      </c>
      <c r="B1452" s="478" t="s">
        <v>1011</v>
      </c>
      <c r="C1452" s="478"/>
      <c r="D1452" s="478" t="s">
        <v>588</v>
      </c>
      <c r="E1452" s="478" t="s">
        <v>737</v>
      </c>
      <c r="F1452" s="478" t="s">
        <v>714</v>
      </c>
      <c r="G1452" s="479">
        <v>70152.907900000006</v>
      </c>
      <c r="H1452" s="479">
        <v>122767.5888</v>
      </c>
      <c r="I1452" s="479">
        <v>95559.534499999994</v>
      </c>
      <c r="J1452" s="479">
        <v>167229.18539999999</v>
      </c>
      <c r="K1452" s="479">
        <v>120877.28879999999</v>
      </c>
      <c r="L1452" s="479">
        <v>211535.25539999999</v>
      </c>
      <c r="M1452" s="479">
        <v>159159.62229999999</v>
      </c>
      <c r="N1452" s="479">
        <v>278529.33919999999</v>
      </c>
      <c r="O1452" s="479">
        <v>197065.06299999999</v>
      </c>
      <c r="P1452" s="479">
        <v>344863.8602</v>
      </c>
      <c r="Q1452" s="479">
        <v>221916.58670000001</v>
      </c>
      <c r="R1452" s="479">
        <v>388354.02669999999</v>
      </c>
      <c r="S1452" s="479">
        <v>246433.0944</v>
      </c>
      <c r="T1452" s="479">
        <v>431257.91519999999</v>
      </c>
    </row>
    <row r="1453" spans="1:20">
      <c r="A1453" s="478">
        <v>8</v>
      </c>
      <c r="B1453" s="478" t="s">
        <v>1011</v>
      </c>
      <c r="C1453" s="478"/>
      <c r="D1453" s="478" t="s">
        <v>588</v>
      </c>
      <c r="E1453" s="478" t="s">
        <v>737</v>
      </c>
      <c r="F1453" s="478" t="s">
        <v>521</v>
      </c>
      <c r="G1453" s="479">
        <v>77912.569699999993</v>
      </c>
      <c r="H1453" s="479">
        <v>124660.1134</v>
      </c>
      <c r="I1453" s="479">
        <v>109077.59759999999</v>
      </c>
      <c r="J1453" s="479">
        <v>174524.1587</v>
      </c>
      <c r="K1453" s="479">
        <v>140242.62539999999</v>
      </c>
      <c r="L1453" s="479">
        <v>224388.2041</v>
      </c>
      <c r="M1453" s="479">
        <v>186990.1672</v>
      </c>
      <c r="N1453" s="479">
        <v>299184.2721</v>
      </c>
      <c r="O1453" s="479">
        <v>233737.70910000001</v>
      </c>
      <c r="P1453" s="479">
        <v>373980.34009999997</v>
      </c>
      <c r="Q1453" s="479">
        <v>264902.73690000002</v>
      </c>
      <c r="R1453" s="479">
        <v>423844.38540000003</v>
      </c>
      <c r="S1453" s="479">
        <v>296067.7648</v>
      </c>
      <c r="T1453" s="479">
        <v>473708.43079999997</v>
      </c>
    </row>
    <row r="1454" spans="1:20">
      <c r="A1454" s="478">
        <v>8</v>
      </c>
      <c r="B1454" s="478" t="s">
        <v>1011</v>
      </c>
      <c r="C1454" s="478"/>
      <c r="D1454" s="478" t="s">
        <v>588</v>
      </c>
      <c r="E1454" s="478" t="s">
        <v>780</v>
      </c>
      <c r="F1454" s="478" t="s">
        <v>617</v>
      </c>
      <c r="G1454" s="479">
        <v>91384.302299999996</v>
      </c>
      <c r="H1454" s="479">
        <v>159922.52910000001</v>
      </c>
      <c r="I1454" s="479">
        <v>118281.8355</v>
      </c>
      <c r="J1454" s="479">
        <v>206993.21220000001</v>
      </c>
      <c r="K1454" s="479">
        <v>141553.78950000001</v>
      </c>
      <c r="L1454" s="479">
        <v>247719.1317</v>
      </c>
      <c r="M1454" s="479">
        <v>168821.13130000001</v>
      </c>
      <c r="N1454" s="479">
        <v>295436.97970000003</v>
      </c>
      <c r="O1454" s="479">
        <v>198970.67050000001</v>
      </c>
      <c r="P1454" s="479">
        <v>348198.67330000002</v>
      </c>
      <c r="Q1454" s="479">
        <v>218142.79930000001</v>
      </c>
      <c r="R1454" s="479">
        <v>381749.89880000002</v>
      </c>
      <c r="S1454" s="479">
        <v>236168.76259999999</v>
      </c>
      <c r="T1454" s="479">
        <v>413295.3346</v>
      </c>
    </row>
    <row r="1455" spans="1:20">
      <c r="A1455" s="478">
        <v>8</v>
      </c>
      <c r="B1455" s="478" t="s">
        <v>1011</v>
      </c>
      <c r="C1455" s="478"/>
      <c r="D1455" s="478" t="s">
        <v>588</v>
      </c>
      <c r="E1455" s="478" t="s">
        <v>780</v>
      </c>
      <c r="F1455" s="478" t="s">
        <v>667</v>
      </c>
      <c r="G1455" s="479">
        <v>78363.079800000007</v>
      </c>
      <c r="H1455" s="479">
        <v>137135.3898</v>
      </c>
      <c r="I1455" s="479">
        <v>102405.72530000001</v>
      </c>
      <c r="J1455" s="479">
        <v>179210.01930000001</v>
      </c>
      <c r="K1455" s="479">
        <v>124167.7066</v>
      </c>
      <c r="L1455" s="479">
        <v>217293.4865</v>
      </c>
      <c r="M1455" s="479">
        <v>151694.62640000001</v>
      </c>
      <c r="N1455" s="479">
        <v>265465.59610000002</v>
      </c>
      <c r="O1455" s="479">
        <v>179837.37359999999</v>
      </c>
      <c r="P1455" s="479">
        <v>314715.40399999998</v>
      </c>
      <c r="Q1455" s="479">
        <v>198073.23480000001</v>
      </c>
      <c r="R1455" s="479">
        <v>346628.16080000001</v>
      </c>
      <c r="S1455" s="479">
        <v>215011.27470000001</v>
      </c>
      <c r="T1455" s="479">
        <v>376269.73070000001</v>
      </c>
    </row>
    <row r="1456" spans="1:20">
      <c r="A1456" s="478">
        <v>8</v>
      </c>
      <c r="B1456" s="478" t="s">
        <v>1011</v>
      </c>
      <c r="C1456" s="478"/>
      <c r="D1456" s="478" t="s">
        <v>588</v>
      </c>
      <c r="E1456" s="478" t="s">
        <v>780</v>
      </c>
      <c r="F1456" s="478" t="s">
        <v>714</v>
      </c>
      <c r="G1456" s="479">
        <v>69915.812699999995</v>
      </c>
      <c r="H1456" s="479">
        <v>122352.67230000001</v>
      </c>
      <c r="I1456" s="479">
        <v>95199.361600000004</v>
      </c>
      <c r="J1456" s="479">
        <v>166598.88269999999</v>
      </c>
      <c r="K1456" s="479">
        <v>120393.09269999999</v>
      </c>
      <c r="L1456" s="479">
        <v>210687.91209999999</v>
      </c>
      <c r="M1456" s="479">
        <v>158492.64360000001</v>
      </c>
      <c r="N1456" s="479">
        <v>277362.1262</v>
      </c>
      <c r="O1456" s="479">
        <v>196211.29199999999</v>
      </c>
      <c r="P1456" s="479">
        <v>343369.761</v>
      </c>
      <c r="Q1456" s="479">
        <v>220933.83249999999</v>
      </c>
      <c r="R1456" s="479">
        <v>386634.20699999999</v>
      </c>
      <c r="S1456" s="479">
        <v>245317.79319999999</v>
      </c>
      <c r="T1456" s="479">
        <v>429306.13799999998</v>
      </c>
    </row>
    <row r="1457" spans="1:20">
      <c r="A1457" s="478">
        <v>8</v>
      </c>
      <c r="B1457" s="478" t="s">
        <v>1011</v>
      </c>
      <c r="C1457" s="478"/>
      <c r="D1457" s="478" t="s">
        <v>588</v>
      </c>
      <c r="E1457" s="478" t="s">
        <v>780</v>
      </c>
      <c r="F1457" s="478" t="s">
        <v>521</v>
      </c>
      <c r="G1457" s="479">
        <v>77887.918900000004</v>
      </c>
      <c r="H1457" s="479">
        <v>124620.67200000001</v>
      </c>
      <c r="I1457" s="479">
        <v>109043.0864</v>
      </c>
      <c r="J1457" s="479">
        <v>174468.94089999999</v>
      </c>
      <c r="K1457" s="479">
        <v>140198.25399999999</v>
      </c>
      <c r="L1457" s="479">
        <v>224317.20970000001</v>
      </c>
      <c r="M1457" s="479">
        <v>186931.00520000001</v>
      </c>
      <c r="N1457" s="479">
        <v>299089.61290000001</v>
      </c>
      <c r="O1457" s="479">
        <v>233663.75649999999</v>
      </c>
      <c r="P1457" s="479">
        <v>373862.016</v>
      </c>
      <c r="Q1457" s="479">
        <v>264818.9241</v>
      </c>
      <c r="R1457" s="479">
        <v>423710.28480000002</v>
      </c>
      <c r="S1457" s="479">
        <v>295974.09169999999</v>
      </c>
      <c r="T1457" s="479">
        <v>473558.55369999999</v>
      </c>
    </row>
    <row r="1458" spans="1:20">
      <c r="A1458" s="478">
        <v>8</v>
      </c>
      <c r="B1458" s="478" t="s">
        <v>1011</v>
      </c>
      <c r="C1458" s="478"/>
      <c r="D1458" s="478" t="s">
        <v>588</v>
      </c>
      <c r="E1458" s="478" t="s">
        <v>821</v>
      </c>
      <c r="F1458" s="478" t="s">
        <v>617</v>
      </c>
      <c r="G1458" s="479">
        <v>90370.187300000005</v>
      </c>
      <c r="H1458" s="479">
        <v>158147.82769999999</v>
      </c>
      <c r="I1458" s="479">
        <v>117000.28720000001</v>
      </c>
      <c r="J1458" s="479">
        <v>204750.50270000001</v>
      </c>
      <c r="K1458" s="479">
        <v>140041.26449999999</v>
      </c>
      <c r="L1458" s="479">
        <v>245072.21290000001</v>
      </c>
      <c r="M1458" s="479">
        <v>167049.36900000001</v>
      </c>
      <c r="N1458" s="479">
        <v>292336.3958</v>
      </c>
      <c r="O1458" s="479">
        <v>196912.755</v>
      </c>
      <c r="P1458" s="479">
        <v>344597.3211</v>
      </c>
      <c r="Q1458" s="479">
        <v>215902.7115</v>
      </c>
      <c r="R1458" s="479">
        <v>377829.7451</v>
      </c>
      <c r="S1458" s="479">
        <v>233769.51139999999</v>
      </c>
      <c r="T1458" s="479">
        <v>409096.64500000002</v>
      </c>
    </row>
    <row r="1459" spans="1:20">
      <c r="A1459" s="478">
        <v>8</v>
      </c>
      <c r="B1459" s="478" t="s">
        <v>1011</v>
      </c>
      <c r="C1459" s="478"/>
      <c r="D1459" s="478" t="s">
        <v>588</v>
      </c>
      <c r="E1459" s="478" t="s">
        <v>821</v>
      </c>
      <c r="F1459" s="478" t="s">
        <v>667</v>
      </c>
      <c r="G1459" s="479">
        <v>77348.964800000002</v>
      </c>
      <c r="H1459" s="479">
        <v>135360.68840000001</v>
      </c>
      <c r="I1459" s="479">
        <v>101124.177</v>
      </c>
      <c r="J1459" s="479">
        <v>176967.30979999999</v>
      </c>
      <c r="K1459" s="479">
        <v>122655.18150000001</v>
      </c>
      <c r="L1459" s="479">
        <v>214646.56770000001</v>
      </c>
      <c r="M1459" s="479">
        <v>149922.86410000001</v>
      </c>
      <c r="N1459" s="479">
        <v>262365.01209999999</v>
      </c>
      <c r="O1459" s="479">
        <v>177779.45809999999</v>
      </c>
      <c r="P1459" s="479">
        <v>311114.05170000001</v>
      </c>
      <c r="Q1459" s="479">
        <v>195833.14689999999</v>
      </c>
      <c r="R1459" s="479">
        <v>342708.00709999999</v>
      </c>
      <c r="S1459" s="479">
        <v>212612.02350000001</v>
      </c>
      <c r="T1459" s="479">
        <v>372071.04119999998</v>
      </c>
    </row>
    <row r="1460" spans="1:20">
      <c r="A1460" s="478">
        <v>8</v>
      </c>
      <c r="B1460" s="478" t="s">
        <v>1011</v>
      </c>
      <c r="C1460" s="478"/>
      <c r="D1460" s="478" t="s">
        <v>588</v>
      </c>
      <c r="E1460" s="478" t="s">
        <v>821</v>
      </c>
      <c r="F1460" s="478" t="s">
        <v>714</v>
      </c>
      <c r="G1460" s="479">
        <v>68911.032500000001</v>
      </c>
      <c r="H1460" s="479">
        <v>120594.30680000001</v>
      </c>
      <c r="I1460" s="479">
        <v>93792.669200000004</v>
      </c>
      <c r="J1460" s="479">
        <v>164137.17110000001</v>
      </c>
      <c r="K1460" s="479">
        <v>118584.48820000001</v>
      </c>
      <c r="L1460" s="479">
        <v>207522.85430000001</v>
      </c>
      <c r="M1460" s="479">
        <v>156081.1709</v>
      </c>
      <c r="N1460" s="479">
        <v>273142.049</v>
      </c>
      <c r="O1460" s="479">
        <v>193196.95110000001</v>
      </c>
      <c r="P1460" s="479">
        <v>338094.66450000001</v>
      </c>
      <c r="Q1460" s="479">
        <v>217517.5796</v>
      </c>
      <c r="R1460" s="479">
        <v>380655.76439999999</v>
      </c>
      <c r="S1460" s="479">
        <v>241499.6281</v>
      </c>
      <c r="T1460" s="479">
        <v>422624.3492</v>
      </c>
    </row>
    <row r="1461" spans="1:20">
      <c r="A1461" s="478">
        <v>8</v>
      </c>
      <c r="B1461" s="478" t="s">
        <v>1011</v>
      </c>
      <c r="C1461" s="478"/>
      <c r="D1461" s="478" t="s">
        <v>588</v>
      </c>
      <c r="E1461" s="478" t="s">
        <v>821</v>
      </c>
      <c r="F1461" s="478" t="s">
        <v>521</v>
      </c>
      <c r="G1461" s="479">
        <v>77015.857099999994</v>
      </c>
      <c r="H1461" s="479">
        <v>123225.37330000001</v>
      </c>
      <c r="I1461" s="479">
        <v>107822.2</v>
      </c>
      <c r="J1461" s="479">
        <v>172515.5226</v>
      </c>
      <c r="K1461" s="479">
        <v>138628.5429</v>
      </c>
      <c r="L1461" s="479">
        <v>221805.67189999999</v>
      </c>
      <c r="M1461" s="479">
        <v>184838.05720000001</v>
      </c>
      <c r="N1461" s="479">
        <v>295740.8959</v>
      </c>
      <c r="O1461" s="479">
        <v>231047.57139999999</v>
      </c>
      <c r="P1461" s="479">
        <v>369676.11989999999</v>
      </c>
      <c r="Q1461" s="479">
        <v>261853.91440000001</v>
      </c>
      <c r="R1461" s="479">
        <v>418966.26919999998</v>
      </c>
      <c r="S1461" s="479">
        <v>292660.25719999999</v>
      </c>
      <c r="T1461" s="479">
        <v>468256.41850000003</v>
      </c>
    </row>
    <row r="1462" spans="1:20">
      <c r="A1462" s="478">
        <v>8</v>
      </c>
      <c r="B1462" s="478" t="s">
        <v>1011</v>
      </c>
      <c r="C1462" s="478"/>
      <c r="D1462" s="478" t="s">
        <v>596</v>
      </c>
      <c r="E1462" s="478" t="s">
        <v>650</v>
      </c>
      <c r="F1462" s="478" t="s">
        <v>617</v>
      </c>
      <c r="G1462" s="479">
        <v>95319.861000000004</v>
      </c>
      <c r="H1462" s="479">
        <v>166809.7568</v>
      </c>
      <c r="I1462" s="479">
        <v>123431.99099999999</v>
      </c>
      <c r="J1462" s="479">
        <v>216005.98430000001</v>
      </c>
      <c r="K1462" s="479">
        <v>147755.5632</v>
      </c>
      <c r="L1462" s="479">
        <v>258572.23560000001</v>
      </c>
      <c r="M1462" s="479">
        <v>176275.69709999999</v>
      </c>
      <c r="N1462" s="479">
        <v>308482.47009999998</v>
      </c>
      <c r="O1462" s="479">
        <v>207811.33</v>
      </c>
      <c r="P1462" s="479">
        <v>363669.82750000001</v>
      </c>
      <c r="Q1462" s="479">
        <v>227864.5024</v>
      </c>
      <c r="R1462" s="479">
        <v>398762.87920000002</v>
      </c>
      <c r="S1462" s="479">
        <v>246740.77830000001</v>
      </c>
      <c r="T1462" s="479">
        <v>431796.36200000002</v>
      </c>
    </row>
    <row r="1463" spans="1:20">
      <c r="A1463" s="478">
        <v>8</v>
      </c>
      <c r="B1463" s="478" t="s">
        <v>1011</v>
      </c>
      <c r="C1463" s="478"/>
      <c r="D1463" s="478" t="s">
        <v>596</v>
      </c>
      <c r="E1463" s="478" t="s">
        <v>650</v>
      </c>
      <c r="F1463" s="478" t="s">
        <v>667</v>
      </c>
      <c r="G1463" s="479">
        <v>81476.245500000005</v>
      </c>
      <c r="H1463" s="479">
        <v>142583.42970000001</v>
      </c>
      <c r="I1463" s="479">
        <v>106553.17909999999</v>
      </c>
      <c r="J1463" s="479">
        <v>186468.06340000001</v>
      </c>
      <c r="K1463" s="479">
        <v>129271.4118</v>
      </c>
      <c r="L1463" s="479">
        <v>226224.97070000001</v>
      </c>
      <c r="M1463" s="479">
        <v>158067.51809999999</v>
      </c>
      <c r="N1463" s="479">
        <v>276618.1568</v>
      </c>
      <c r="O1463" s="479">
        <v>187469.61429999999</v>
      </c>
      <c r="P1463" s="479">
        <v>328071.82510000002</v>
      </c>
      <c r="Q1463" s="479">
        <v>206527.38630000001</v>
      </c>
      <c r="R1463" s="479">
        <v>361422.92619999999</v>
      </c>
      <c r="S1463" s="479">
        <v>224247.02789999999</v>
      </c>
      <c r="T1463" s="479">
        <v>392432.29889999999</v>
      </c>
    </row>
    <row r="1464" spans="1:20">
      <c r="A1464" s="478">
        <v>8</v>
      </c>
      <c r="B1464" s="478" t="s">
        <v>1011</v>
      </c>
      <c r="C1464" s="478"/>
      <c r="D1464" s="478" t="s">
        <v>596</v>
      </c>
      <c r="E1464" s="478" t="s">
        <v>650</v>
      </c>
      <c r="F1464" s="478" t="s">
        <v>714</v>
      </c>
      <c r="G1464" s="479">
        <v>72512.367599999998</v>
      </c>
      <c r="H1464" s="479">
        <v>126896.64320000001</v>
      </c>
      <c r="I1464" s="479">
        <v>98665.099799999996</v>
      </c>
      <c r="J1464" s="479">
        <v>172663.9247</v>
      </c>
      <c r="K1464" s="479">
        <v>124722.3417</v>
      </c>
      <c r="L1464" s="479">
        <v>218264.09789999999</v>
      </c>
      <c r="M1464" s="479">
        <v>164136.6715</v>
      </c>
      <c r="N1464" s="479">
        <v>287239.1752</v>
      </c>
      <c r="O1464" s="479">
        <v>203146.04199999999</v>
      </c>
      <c r="P1464" s="479">
        <v>355505.57339999999</v>
      </c>
      <c r="Q1464" s="479">
        <v>228702.33379999999</v>
      </c>
      <c r="R1464" s="479">
        <v>400229.08429999999</v>
      </c>
      <c r="S1464" s="479">
        <v>253898.6617</v>
      </c>
      <c r="T1464" s="479">
        <v>444322.6581</v>
      </c>
    </row>
    <row r="1465" spans="1:20">
      <c r="A1465" s="478">
        <v>8</v>
      </c>
      <c r="B1465" s="478" t="s">
        <v>1011</v>
      </c>
      <c r="C1465" s="478"/>
      <c r="D1465" s="478" t="s">
        <v>596</v>
      </c>
      <c r="E1465" s="478" t="s">
        <v>650</v>
      </c>
      <c r="F1465" s="478" t="s">
        <v>521</v>
      </c>
      <c r="G1465" s="479">
        <v>81228.265700000004</v>
      </c>
      <c r="H1465" s="479">
        <v>129965.22689999999</v>
      </c>
      <c r="I1465" s="479">
        <v>113719.57180000001</v>
      </c>
      <c r="J1465" s="479">
        <v>181951.31770000001</v>
      </c>
      <c r="K1465" s="479">
        <v>146210.8781</v>
      </c>
      <c r="L1465" s="479">
        <v>233937.40849999999</v>
      </c>
      <c r="M1465" s="479">
        <v>194947.83749999999</v>
      </c>
      <c r="N1465" s="479">
        <v>311916.54460000002</v>
      </c>
      <c r="O1465" s="479">
        <v>243684.79689999999</v>
      </c>
      <c r="P1465" s="479">
        <v>389895.68070000003</v>
      </c>
      <c r="Q1465" s="479">
        <v>276176.10310000001</v>
      </c>
      <c r="R1465" s="479">
        <v>441881.77159999998</v>
      </c>
      <c r="S1465" s="479">
        <v>308667.4093</v>
      </c>
      <c r="T1465" s="479">
        <v>493867.86229999998</v>
      </c>
    </row>
    <row r="1466" spans="1:20">
      <c r="A1466" s="478">
        <v>8</v>
      </c>
      <c r="B1466" s="478" t="s">
        <v>1011</v>
      </c>
      <c r="C1466" s="478"/>
      <c r="D1466" s="478" t="s">
        <v>596</v>
      </c>
      <c r="E1466" s="478" t="s">
        <v>699</v>
      </c>
      <c r="F1466" s="478" t="s">
        <v>617</v>
      </c>
      <c r="G1466" s="479">
        <v>92845.024099999995</v>
      </c>
      <c r="H1466" s="479">
        <v>162478.79209999999</v>
      </c>
      <c r="I1466" s="479">
        <v>120216.13920000001</v>
      </c>
      <c r="J1466" s="479">
        <v>210378.24350000001</v>
      </c>
      <c r="K1466" s="479">
        <v>143898.41390000001</v>
      </c>
      <c r="L1466" s="479">
        <v>251822.22440000001</v>
      </c>
      <c r="M1466" s="479">
        <v>171662.53330000001</v>
      </c>
      <c r="N1466" s="479">
        <v>300409.43320000003</v>
      </c>
      <c r="O1466" s="479">
        <v>202362.04269999999</v>
      </c>
      <c r="P1466" s="479">
        <v>354133.5748</v>
      </c>
      <c r="Q1466" s="479">
        <v>221883.60740000001</v>
      </c>
      <c r="R1466" s="479">
        <v>388296.31280000001</v>
      </c>
      <c r="S1466" s="479">
        <v>240255.14540000001</v>
      </c>
      <c r="T1466" s="479">
        <v>420446.50439999998</v>
      </c>
    </row>
    <row r="1467" spans="1:20">
      <c r="A1467" s="478">
        <v>8</v>
      </c>
      <c r="B1467" s="478" t="s">
        <v>1011</v>
      </c>
      <c r="C1467" s="478"/>
      <c r="D1467" s="478" t="s">
        <v>596</v>
      </c>
      <c r="E1467" s="478" t="s">
        <v>699</v>
      </c>
      <c r="F1467" s="478" t="s">
        <v>667</v>
      </c>
      <c r="G1467" s="479">
        <v>79412.604699999996</v>
      </c>
      <c r="H1467" s="479">
        <v>138972.0582</v>
      </c>
      <c r="I1467" s="479">
        <v>103838.67750000001</v>
      </c>
      <c r="J1467" s="479">
        <v>181717.68580000001</v>
      </c>
      <c r="K1467" s="479">
        <v>125963.2962</v>
      </c>
      <c r="L1467" s="479">
        <v>220435.7683</v>
      </c>
      <c r="M1467" s="479">
        <v>153995.19080000001</v>
      </c>
      <c r="N1467" s="479">
        <v>269491.58380000002</v>
      </c>
      <c r="O1467" s="479">
        <v>182624.53589999999</v>
      </c>
      <c r="P1467" s="479">
        <v>319592.93790000002</v>
      </c>
      <c r="Q1467" s="479">
        <v>201180.26639999999</v>
      </c>
      <c r="R1467" s="479">
        <v>352065.46610000002</v>
      </c>
      <c r="S1467" s="479">
        <v>218429.52549999999</v>
      </c>
      <c r="T1467" s="479">
        <v>382251.66960000002</v>
      </c>
    </row>
    <row r="1468" spans="1:20">
      <c r="A1468" s="478">
        <v>8</v>
      </c>
      <c r="B1468" s="478" t="s">
        <v>1011</v>
      </c>
      <c r="C1468" s="478"/>
      <c r="D1468" s="478" t="s">
        <v>596</v>
      </c>
      <c r="E1468" s="478" t="s">
        <v>699</v>
      </c>
      <c r="F1468" s="478" t="s">
        <v>714</v>
      </c>
      <c r="G1468" s="479">
        <v>70711.699299999993</v>
      </c>
      <c r="H1468" s="479">
        <v>123745.47380000001</v>
      </c>
      <c r="I1468" s="479">
        <v>96228.883400000006</v>
      </c>
      <c r="J1468" s="479">
        <v>168400.546</v>
      </c>
      <c r="K1468" s="479">
        <v>121653.4134</v>
      </c>
      <c r="L1468" s="479">
        <v>212893.47349999999</v>
      </c>
      <c r="M1468" s="479">
        <v>160108.91930000001</v>
      </c>
      <c r="N1468" s="479">
        <v>280190.60869999998</v>
      </c>
      <c r="O1468" s="479">
        <v>198171.49400000001</v>
      </c>
      <c r="P1468" s="479">
        <v>346800.11450000003</v>
      </c>
      <c r="Q1468" s="479">
        <v>223109.95379999999</v>
      </c>
      <c r="R1468" s="479">
        <v>390442.4191</v>
      </c>
      <c r="S1468" s="479">
        <v>247699.1416</v>
      </c>
      <c r="T1468" s="479">
        <v>433473.49780000001</v>
      </c>
    </row>
    <row r="1469" spans="1:20">
      <c r="A1469" s="478">
        <v>8</v>
      </c>
      <c r="B1469" s="478" t="s">
        <v>1011</v>
      </c>
      <c r="C1469" s="478"/>
      <c r="D1469" s="478" t="s">
        <v>596</v>
      </c>
      <c r="E1469" s="478" t="s">
        <v>699</v>
      </c>
      <c r="F1469" s="478" t="s">
        <v>521</v>
      </c>
      <c r="G1469" s="479">
        <v>79122.061400000006</v>
      </c>
      <c r="H1469" s="479">
        <v>126595.30009999999</v>
      </c>
      <c r="I1469" s="479">
        <v>110770.88589999999</v>
      </c>
      <c r="J1469" s="479">
        <v>177233.42</v>
      </c>
      <c r="K1469" s="479">
        <v>142419.71040000001</v>
      </c>
      <c r="L1469" s="479">
        <v>227871.54</v>
      </c>
      <c r="M1469" s="479">
        <v>189892.9472</v>
      </c>
      <c r="N1469" s="479">
        <v>303828.72009999998</v>
      </c>
      <c r="O1469" s="479">
        <v>237366.18400000001</v>
      </c>
      <c r="P1469" s="479">
        <v>379785.89990000002</v>
      </c>
      <c r="Q1469" s="479">
        <v>269015.0085</v>
      </c>
      <c r="R1469" s="479">
        <v>430424.01990000001</v>
      </c>
      <c r="S1469" s="479">
        <v>300663.83299999998</v>
      </c>
      <c r="T1469" s="479">
        <v>481062.14</v>
      </c>
    </row>
    <row r="1470" spans="1:20">
      <c r="A1470" s="478">
        <v>8</v>
      </c>
      <c r="B1470" s="478" t="s">
        <v>1011</v>
      </c>
      <c r="C1470" s="478"/>
      <c r="D1470" s="478" t="s">
        <v>596</v>
      </c>
      <c r="E1470" s="478" t="s">
        <v>745</v>
      </c>
      <c r="F1470" s="478" t="s">
        <v>617</v>
      </c>
      <c r="G1470" s="479">
        <v>92824.872799999997</v>
      </c>
      <c r="H1470" s="479">
        <v>162443.5275</v>
      </c>
      <c r="I1470" s="479">
        <v>120220.13159999999</v>
      </c>
      <c r="J1470" s="479">
        <v>210385.2303</v>
      </c>
      <c r="K1470" s="479">
        <v>143923.69130000001</v>
      </c>
      <c r="L1470" s="479">
        <v>251866.45980000001</v>
      </c>
      <c r="M1470" s="479">
        <v>171723.78419999999</v>
      </c>
      <c r="N1470" s="479">
        <v>300516.62239999999</v>
      </c>
      <c r="O1470" s="479">
        <v>202463.54019999999</v>
      </c>
      <c r="P1470" s="479">
        <v>354311.19530000002</v>
      </c>
      <c r="Q1470" s="479">
        <v>222010.497</v>
      </c>
      <c r="R1470" s="479">
        <v>388518.36959999998</v>
      </c>
      <c r="S1470" s="479">
        <v>240417.6446</v>
      </c>
      <c r="T1470" s="479">
        <v>420730.87809999997</v>
      </c>
    </row>
    <row r="1471" spans="1:20">
      <c r="A1471" s="478">
        <v>8</v>
      </c>
      <c r="B1471" s="478" t="s">
        <v>1011</v>
      </c>
      <c r="C1471" s="478"/>
      <c r="D1471" s="478" t="s">
        <v>596</v>
      </c>
      <c r="E1471" s="478" t="s">
        <v>745</v>
      </c>
      <c r="F1471" s="478" t="s">
        <v>667</v>
      </c>
      <c r="G1471" s="479">
        <v>79255.388000000006</v>
      </c>
      <c r="H1471" s="479">
        <v>138696.92920000001</v>
      </c>
      <c r="I1471" s="479">
        <v>103675.55319999999</v>
      </c>
      <c r="J1471" s="479">
        <v>181432.2182</v>
      </c>
      <c r="K1471" s="479">
        <v>125805.56230000001</v>
      </c>
      <c r="L1471" s="479">
        <v>220159.7341</v>
      </c>
      <c r="M1471" s="479">
        <v>153876.16279999999</v>
      </c>
      <c r="N1471" s="479">
        <v>269283.28499999997</v>
      </c>
      <c r="O1471" s="479">
        <v>182524.63039999999</v>
      </c>
      <c r="P1471" s="479">
        <v>319418.10320000001</v>
      </c>
      <c r="Q1471" s="479">
        <v>201095.8976</v>
      </c>
      <c r="R1471" s="479">
        <v>351917.82079999999</v>
      </c>
      <c r="S1471" s="479">
        <v>218369.31460000001</v>
      </c>
      <c r="T1471" s="479">
        <v>382146.30050000001</v>
      </c>
    </row>
    <row r="1472" spans="1:20">
      <c r="A1472" s="478">
        <v>8</v>
      </c>
      <c r="B1472" s="478" t="s">
        <v>1011</v>
      </c>
      <c r="C1472" s="478"/>
      <c r="D1472" s="478" t="s">
        <v>596</v>
      </c>
      <c r="E1472" s="478" t="s">
        <v>745</v>
      </c>
      <c r="F1472" s="478" t="s">
        <v>714</v>
      </c>
      <c r="G1472" s="479">
        <v>70474.604099999997</v>
      </c>
      <c r="H1472" s="479">
        <v>123330.5573</v>
      </c>
      <c r="I1472" s="479">
        <v>95868.710600000006</v>
      </c>
      <c r="J1472" s="479">
        <v>167770.24340000001</v>
      </c>
      <c r="K1472" s="479">
        <v>121169.21739999999</v>
      </c>
      <c r="L1472" s="479">
        <v>212046.13029999999</v>
      </c>
      <c r="M1472" s="479">
        <v>159441.94039999999</v>
      </c>
      <c r="N1472" s="479">
        <v>279023.39569999999</v>
      </c>
      <c r="O1472" s="479">
        <v>197317.723</v>
      </c>
      <c r="P1472" s="479">
        <v>345306.01520000002</v>
      </c>
      <c r="Q1472" s="479">
        <v>222127.1997</v>
      </c>
      <c r="R1472" s="479">
        <v>388722.59940000001</v>
      </c>
      <c r="S1472" s="479">
        <v>246583.84039999999</v>
      </c>
      <c r="T1472" s="479">
        <v>431521.7206</v>
      </c>
    </row>
    <row r="1473" spans="1:20">
      <c r="A1473" s="478">
        <v>8</v>
      </c>
      <c r="B1473" s="478" t="s">
        <v>1011</v>
      </c>
      <c r="C1473" s="478"/>
      <c r="D1473" s="478" t="s">
        <v>596</v>
      </c>
      <c r="E1473" s="478" t="s">
        <v>745</v>
      </c>
      <c r="F1473" s="478" t="s">
        <v>521</v>
      </c>
      <c r="G1473" s="479">
        <v>79097.410499999998</v>
      </c>
      <c r="H1473" s="479">
        <v>126555.85860000001</v>
      </c>
      <c r="I1473" s="479">
        <v>110736.3746</v>
      </c>
      <c r="J1473" s="479">
        <v>177178.20209999999</v>
      </c>
      <c r="K1473" s="479">
        <v>142375.3389</v>
      </c>
      <c r="L1473" s="479">
        <v>227800.54560000001</v>
      </c>
      <c r="M1473" s="479">
        <v>189833.78520000001</v>
      </c>
      <c r="N1473" s="479">
        <v>303734.06079999998</v>
      </c>
      <c r="O1473" s="479">
        <v>237292.23139999999</v>
      </c>
      <c r="P1473" s="479">
        <v>379667.5759</v>
      </c>
      <c r="Q1473" s="479">
        <v>268931.19559999998</v>
      </c>
      <c r="R1473" s="479">
        <v>430289.91930000001</v>
      </c>
      <c r="S1473" s="479">
        <v>300570.15980000002</v>
      </c>
      <c r="T1473" s="479">
        <v>480912.26280000003</v>
      </c>
    </row>
    <row r="1474" spans="1:20">
      <c r="A1474" s="478">
        <v>8</v>
      </c>
      <c r="B1474" s="478" t="s">
        <v>1011</v>
      </c>
      <c r="C1474" s="478"/>
      <c r="D1474" s="478" t="s">
        <v>596</v>
      </c>
      <c r="E1474" s="478" t="s">
        <v>787</v>
      </c>
      <c r="F1474" s="478" t="s">
        <v>617</v>
      </c>
      <c r="G1474" s="479">
        <v>93818.836599999995</v>
      </c>
      <c r="H1474" s="479">
        <v>164182.96419999999</v>
      </c>
      <c r="I1474" s="479">
        <v>121505.67230000001</v>
      </c>
      <c r="J1474" s="479">
        <v>212634.92660000001</v>
      </c>
      <c r="K1474" s="479">
        <v>145461.49369999999</v>
      </c>
      <c r="L1474" s="479">
        <v>254557.61410000001</v>
      </c>
      <c r="M1474" s="479">
        <v>173556.79749999999</v>
      </c>
      <c r="N1474" s="479">
        <v>303724.39559999999</v>
      </c>
      <c r="O1474" s="479">
        <v>204622.95310000001</v>
      </c>
      <c r="P1474" s="479">
        <v>358090.16800000001</v>
      </c>
      <c r="Q1474" s="479">
        <v>224377.47440000001</v>
      </c>
      <c r="R1474" s="479">
        <v>392660.58010000002</v>
      </c>
      <c r="S1474" s="479">
        <v>242979.39499999999</v>
      </c>
      <c r="T1474" s="479">
        <v>425213.94140000001</v>
      </c>
    </row>
    <row r="1475" spans="1:20">
      <c r="A1475" s="478">
        <v>8</v>
      </c>
      <c r="B1475" s="478" t="s">
        <v>1011</v>
      </c>
      <c r="C1475" s="478"/>
      <c r="D1475" s="478" t="s">
        <v>596</v>
      </c>
      <c r="E1475" s="478" t="s">
        <v>787</v>
      </c>
      <c r="F1475" s="478" t="s">
        <v>667</v>
      </c>
      <c r="G1475" s="479">
        <v>80112.286600000007</v>
      </c>
      <c r="H1475" s="479">
        <v>140196.50150000001</v>
      </c>
      <c r="I1475" s="479">
        <v>104793.97719999999</v>
      </c>
      <c r="J1475" s="479">
        <v>183389.46</v>
      </c>
      <c r="K1475" s="479">
        <v>127160.3536</v>
      </c>
      <c r="L1475" s="479">
        <v>222530.61869999999</v>
      </c>
      <c r="M1475" s="479">
        <v>155528.89730000001</v>
      </c>
      <c r="N1475" s="479">
        <v>272175.57020000002</v>
      </c>
      <c r="O1475" s="479">
        <v>184482.64050000001</v>
      </c>
      <c r="P1475" s="479">
        <v>322844.62079999998</v>
      </c>
      <c r="Q1475" s="479">
        <v>203251.61670000001</v>
      </c>
      <c r="R1475" s="479">
        <v>355690.32919999998</v>
      </c>
      <c r="S1475" s="479">
        <v>220708.35490000001</v>
      </c>
      <c r="T1475" s="479">
        <v>386239.62099999998</v>
      </c>
    </row>
    <row r="1476" spans="1:20">
      <c r="A1476" s="478">
        <v>8</v>
      </c>
      <c r="B1476" s="478" t="s">
        <v>1011</v>
      </c>
      <c r="C1476" s="478"/>
      <c r="D1476" s="478" t="s">
        <v>596</v>
      </c>
      <c r="E1476" s="478" t="s">
        <v>787</v>
      </c>
      <c r="F1476" s="478" t="s">
        <v>714</v>
      </c>
      <c r="G1476" s="479">
        <v>71242.289300000004</v>
      </c>
      <c r="H1476" s="479">
        <v>124674.00629999999</v>
      </c>
      <c r="I1476" s="479">
        <v>96915.23</v>
      </c>
      <c r="J1476" s="479">
        <v>169601.6525</v>
      </c>
      <c r="K1476" s="479">
        <v>122493.6257</v>
      </c>
      <c r="L1476" s="479">
        <v>214363.8449</v>
      </c>
      <c r="M1476" s="479">
        <v>161186.43419999999</v>
      </c>
      <c r="N1476" s="479">
        <v>282076.2598</v>
      </c>
      <c r="O1476" s="479">
        <v>199478.2928</v>
      </c>
      <c r="P1476" s="479">
        <v>349087.0123</v>
      </c>
      <c r="Q1476" s="479">
        <v>224560.69839999999</v>
      </c>
      <c r="R1476" s="479">
        <v>392981.22220000002</v>
      </c>
      <c r="S1476" s="479">
        <v>249286.7041</v>
      </c>
      <c r="T1476" s="479">
        <v>436251.73220000003</v>
      </c>
    </row>
    <row r="1477" spans="1:20">
      <c r="A1477" s="478">
        <v>8</v>
      </c>
      <c r="B1477" s="478" t="s">
        <v>1011</v>
      </c>
      <c r="C1477" s="478"/>
      <c r="D1477" s="478" t="s">
        <v>596</v>
      </c>
      <c r="E1477" s="478" t="s">
        <v>787</v>
      </c>
      <c r="F1477" s="478" t="s">
        <v>521</v>
      </c>
      <c r="G1477" s="479">
        <v>79944.821299999996</v>
      </c>
      <c r="H1477" s="479">
        <v>127911.71610000001</v>
      </c>
      <c r="I1477" s="479">
        <v>111922.74980000001</v>
      </c>
      <c r="J1477" s="479">
        <v>179076.40239999999</v>
      </c>
      <c r="K1477" s="479">
        <v>143900.6784</v>
      </c>
      <c r="L1477" s="479">
        <v>230241.0889</v>
      </c>
      <c r="M1477" s="479">
        <v>191867.57120000001</v>
      </c>
      <c r="N1477" s="479">
        <v>306988.11849999998</v>
      </c>
      <c r="O1477" s="479">
        <v>239834.46400000001</v>
      </c>
      <c r="P1477" s="479">
        <v>383735.14809999999</v>
      </c>
      <c r="Q1477" s="479">
        <v>271812.39250000002</v>
      </c>
      <c r="R1477" s="479">
        <v>434899.8345</v>
      </c>
      <c r="S1477" s="479">
        <v>303790.3211</v>
      </c>
      <c r="T1477" s="479">
        <v>486064.5209</v>
      </c>
    </row>
    <row r="1478" spans="1:20">
      <c r="A1478" s="478">
        <v>8</v>
      </c>
      <c r="B1478" s="478" t="s">
        <v>1011</v>
      </c>
      <c r="C1478" s="478"/>
      <c r="D1478" s="478" t="s">
        <v>596</v>
      </c>
      <c r="E1478" s="478" t="s">
        <v>828</v>
      </c>
      <c r="F1478" s="478" t="s">
        <v>617</v>
      </c>
      <c r="G1478" s="479">
        <v>92297.664099999995</v>
      </c>
      <c r="H1478" s="479">
        <v>161520.91219999999</v>
      </c>
      <c r="I1478" s="479">
        <v>119583.3499</v>
      </c>
      <c r="J1478" s="479">
        <v>209270.86240000001</v>
      </c>
      <c r="K1478" s="479">
        <v>143192.70619999999</v>
      </c>
      <c r="L1478" s="479">
        <v>250587.23569999999</v>
      </c>
      <c r="M1478" s="479">
        <v>170899.15400000001</v>
      </c>
      <c r="N1478" s="479">
        <v>299073.51949999999</v>
      </c>
      <c r="O1478" s="479">
        <v>201536.07990000001</v>
      </c>
      <c r="P1478" s="479">
        <v>352688.1397</v>
      </c>
      <c r="Q1478" s="479">
        <v>221017.3426</v>
      </c>
      <c r="R1478" s="479">
        <v>386780.34950000001</v>
      </c>
      <c r="S1478" s="479">
        <v>239380.51819999999</v>
      </c>
      <c r="T1478" s="479">
        <v>418915.90700000001</v>
      </c>
    </row>
    <row r="1479" spans="1:20">
      <c r="A1479" s="478">
        <v>8</v>
      </c>
      <c r="B1479" s="478" t="s">
        <v>1011</v>
      </c>
      <c r="C1479" s="478"/>
      <c r="D1479" s="478" t="s">
        <v>596</v>
      </c>
      <c r="E1479" s="478" t="s">
        <v>828</v>
      </c>
      <c r="F1479" s="478" t="s">
        <v>667</v>
      </c>
      <c r="G1479" s="479">
        <v>78591.114000000001</v>
      </c>
      <c r="H1479" s="479">
        <v>137534.44949999999</v>
      </c>
      <c r="I1479" s="479">
        <v>102871.6548</v>
      </c>
      <c r="J1479" s="479">
        <v>180025.3958</v>
      </c>
      <c r="K1479" s="479">
        <v>124891.56600000001</v>
      </c>
      <c r="L1479" s="479">
        <v>218560.24050000001</v>
      </c>
      <c r="M1479" s="479">
        <v>152871.25390000001</v>
      </c>
      <c r="N1479" s="479">
        <v>267524.69420000003</v>
      </c>
      <c r="O1479" s="479">
        <v>181395.7671</v>
      </c>
      <c r="P1479" s="479">
        <v>317442.59250000003</v>
      </c>
      <c r="Q1479" s="479">
        <v>199891.48490000001</v>
      </c>
      <c r="R1479" s="479">
        <v>349810.09850000002</v>
      </c>
      <c r="S1479" s="479">
        <v>217109.47810000001</v>
      </c>
      <c r="T1479" s="479">
        <v>379941.58659999998</v>
      </c>
    </row>
    <row r="1480" spans="1:20">
      <c r="A1480" s="478">
        <v>8</v>
      </c>
      <c r="B1480" s="478" t="s">
        <v>1011</v>
      </c>
      <c r="C1480" s="478"/>
      <c r="D1480" s="478" t="s">
        <v>596</v>
      </c>
      <c r="E1480" s="478" t="s">
        <v>828</v>
      </c>
      <c r="F1480" s="478" t="s">
        <v>714</v>
      </c>
      <c r="G1480" s="479">
        <v>69735.118900000001</v>
      </c>
      <c r="H1480" s="479">
        <v>122036.4581</v>
      </c>
      <c r="I1480" s="479">
        <v>94805.191399999996</v>
      </c>
      <c r="J1480" s="479">
        <v>165909.08499999999</v>
      </c>
      <c r="K1480" s="479">
        <v>119780.71890000001</v>
      </c>
      <c r="L1480" s="479">
        <v>209616.25820000001</v>
      </c>
      <c r="M1480" s="479">
        <v>157569.22519999999</v>
      </c>
      <c r="N1480" s="479">
        <v>275746.14419999998</v>
      </c>
      <c r="O1480" s="479">
        <v>194956.78159999999</v>
      </c>
      <c r="P1480" s="479">
        <v>341174.3677</v>
      </c>
      <c r="Q1480" s="479">
        <v>219436.31899999999</v>
      </c>
      <c r="R1480" s="479">
        <v>384013.55829999998</v>
      </c>
      <c r="S1480" s="479">
        <v>243559.4566</v>
      </c>
      <c r="T1480" s="479">
        <v>426229.049</v>
      </c>
    </row>
    <row r="1481" spans="1:20">
      <c r="A1481" s="478">
        <v>8</v>
      </c>
      <c r="B1481" s="478" t="s">
        <v>1011</v>
      </c>
      <c r="C1481" s="478"/>
      <c r="D1481" s="478" t="s">
        <v>596</v>
      </c>
      <c r="E1481" s="478" t="s">
        <v>828</v>
      </c>
      <c r="F1481" s="478" t="s">
        <v>521</v>
      </c>
      <c r="G1481" s="479">
        <v>78636.728799999997</v>
      </c>
      <c r="H1481" s="479">
        <v>125818.76790000001</v>
      </c>
      <c r="I1481" s="479">
        <v>110091.4203</v>
      </c>
      <c r="J1481" s="479">
        <v>176146.2751</v>
      </c>
      <c r="K1481" s="479">
        <v>141546.11180000001</v>
      </c>
      <c r="L1481" s="479">
        <v>226473.78229999999</v>
      </c>
      <c r="M1481" s="479">
        <v>188728.14910000001</v>
      </c>
      <c r="N1481" s="479">
        <v>301965.04300000001</v>
      </c>
      <c r="O1481" s="479">
        <v>235910.18640000001</v>
      </c>
      <c r="P1481" s="479">
        <v>377456.30379999999</v>
      </c>
      <c r="Q1481" s="479">
        <v>267364.87780000002</v>
      </c>
      <c r="R1481" s="479">
        <v>427783.81099999999</v>
      </c>
      <c r="S1481" s="479">
        <v>298819.56939999998</v>
      </c>
      <c r="T1481" s="479">
        <v>478111.31819999998</v>
      </c>
    </row>
    <row r="1482" spans="1:20">
      <c r="A1482" s="478">
        <v>8</v>
      </c>
      <c r="B1482" s="478" t="s">
        <v>1011</v>
      </c>
      <c r="C1482" s="478"/>
      <c r="D1482" s="478" t="s">
        <v>596</v>
      </c>
      <c r="E1482" s="478" t="s">
        <v>864</v>
      </c>
      <c r="F1482" s="478" t="s">
        <v>617</v>
      </c>
      <c r="G1482" s="479">
        <v>93311.7791</v>
      </c>
      <c r="H1482" s="479">
        <v>163295.61350000001</v>
      </c>
      <c r="I1482" s="479">
        <v>120864.89810000001</v>
      </c>
      <c r="J1482" s="479">
        <v>211513.57190000001</v>
      </c>
      <c r="K1482" s="479">
        <v>144705.23120000001</v>
      </c>
      <c r="L1482" s="479">
        <v>253234.15460000001</v>
      </c>
      <c r="M1482" s="479">
        <v>172670.91630000001</v>
      </c>
      <c r="N1482" s="479">
        <v>302174.10350000003</v>
      </c>
      <c r="O1482" s="479">
        <v>203593.99540000001</v>
      </c>
      <c r="P1482" s="479">
        <v>356289.49190000002</v>
      </c>
      <c r="Q1482" s="479">
        <v>223257.43049999999</v>
      </c>
      <c r="R1482" s="479">
        <v>390700.50329999998</v>
      </c>
      <c r="S1482" s="479">
        <v>241779.76939999999</v>
      </c>
      <c r="T1482" s="479">
        <v>423114.59659999999</v>
      </c>
    </row>
    <row r="1483" spans="1:20">
      <c r="A1483" s="478">
        <v>8</v>
      </c>
      <c r="B1483" s="478" t="s">
        <v>1011</v>
      </c>
      <c r="C1483" s="478"/>
      <c r="D1483" s="478" t="s">
        <v>596</v>
      </c>
      <c r="E1483" s="478" t="s">
        <v>864</v>
      </c>
      <c r="F1483" s="478" t="s">
        <v>667</v>
      </c>
      <c r="G1483" s="479">
        <v>79605.229000000007</v>
      </c>
      <c r="H1483" s="479">
        <v>139309.1508</v>
      </c>
      <c r="I1483" s="479">
        <v>104153.20299999999</v>
      </c>
      <c r="J1483" s="479">
        <v>182268.1053</v>
      </c>
      <c r="K1483" s="479">
        <v>126404.09110000001</v>
      </c>
      <c r="L1483" s="479">
        <v>221207.1593</v>
      </c>
      <c r="M1483" s="479">
        <v>154643.01620000001</v>
      </c>
      <c r="N1483" s="479">
        <v>270625.2782</v>
      </c>
      <c r="O1483" s="479">
        <v>183453.6827</v>
      </c>
      <c r="P1483" s="479">
        <v>321043.94469999999</v>
      </c>
      <c r="Q1483" s="479">
        <v>202131.57269999999</v>
      </c>
      <c r="R1483" s="479">
        <v>353730.25229999999</v>
      </c>
      <c r="S1483" s="479">
        <v>219508.72930000001</v>
      </c>
      <c r="T1483" s="479">
        <v>384140.27620000002</v>
      </c>
    </row>
    <row r="1484" spans="1:20">
      <c r="A1484" s="478">
        <v>8</v>
      </c>
      <c r="B1484" s="478" t="s">
        <v>1011</v>
      </c>
      <c r="C1484" s="478"/>
      <c r="D1484" s="478" t="s">
        <v>596</v>
      </c>
      <c r="E1484" s="478" t="s">
        <v>864</v>
      </c>
      <c r="F1484" s="478" t="s">
        <v>714</v>
      </c>
      <c r="G1484" s="479">
        <v>70739.899099999995</v>
      </c>
      <c r="H1484" s="479">
        <v>123794.8236</v>
      </c>
      <c r="I1484" s="479">
        <v>96211.883799999996</v>
      </c>
      <c r="J1484" s="479">
        <v>168370.79670000001</v>
      </c>
      <c r="K1484" s="479">
        <v>121589.32339999999</v>
      </c>
      <c r="L1484" s="479">
        <v>212781.31599999999</v>
      </c>
      <c r="M1484" s="479">
        <v>159980.69779999999</v>
      </c>
      <c r="N1484" s="479">
        <v>279966.22129999998</v>
      </c>
      <c r="O1484" s="479">
        <v>197971.12239999999</v>
      </c>
      <c r="P1484" s="479">
        <v>346449.46419999999</v>
      </c>
      <c r="Q1484" s="479">
        <v>222852.57199999999</v>
      </c>
      <c r="R1484" s="479">
        <v>389992.00099999999</v>
      </c>
      <c r="S1484" s="479">
        <v>247377.62160000001</v>
      </c>
      <c r="T1484" s="479">
        <v>432910.83779999998</v>
      </c>
    </row>
    <row r="1485" spans="1:20">
      <c r="A1485" s="478">
        <v>8</v>
      </c>
      <c r="B1485" s="478" t="s">
        <v>1011</v>
      </c>
      <c r="C1485" s="478"/>
      <c r="D1485" s="478" t="s">
        <v>596</v>
      </c>
      <c r="E1485" s="478" t="s">
        <v>864</v>
      </c>
      <c r="F1485" s="478" t="s">
        <v>521</v>
      </c>
      <c r="G1485" s="479">
        <v>79508.790500000003</v>
      </c>
      <c r="H1485" s="479">
        <v>127214.06660000001</v>
      </c>
      <c r="I1485" s="479">
        <v>111312.3066</v>
      </c>
      <c r="J1485" s="479">
        <v>178099.69330000001</v>
      </c>
      <c r="K1485" s="479">
        <v>143115.82279999999</v>
      </c>
      <c r="L1485" s="479">
        <v>228985.32</v>
      </c>
      <c r="M1485" s="479">
        <v>190821.09710000001</v>
      </c>
      <c r="N1485" s="479">
        <v>305313.76</v>
      </c>
      <c r="O1485" s="479">
        <v>238526.37150000001</v>
      </c>
      <c r="P1485" s="479">
        <v>381642.19990000001</v>
      </c>
      <c r="Q1485" s="479">
        <v>270329.88760000002</v>
      </c>
      <c r="R1485" s="479">
        <v>432527.82659999997</v>
      </c>
      <c r="S1485" s="479">
        <v>302133.40379999997</v>
      </c>
      <c r="T1485" s="479">
        <v>483413.45329999999</v>
      </c>
    </row>
    <row r="1486" spans="1:20">
      <c r="A1486" s="478">
        <v>8</v>
      </c>
      <c r="B1486" s="478" t="s">
        <v>1011</v>
      </c>
      <c r="C1486" s="478"/>
      <c r="D1486" s="478" t="s">
        <v>604</v>
      </c>
      <c r="E1486" s="478" t="s">
        <v>618</v>
      </c>
      <c r="F1486" s="478" t="s">
        <v>617</v>
      </c>
      <c r="G1486" s="479">
        <v>89883.281000000003</v>
      </c>
      <c r="H1486" s="479">
        <v>157295.74170000001</v>
      </c>
      <c r="I1486" s="479">
        <v>116355.52069999999</v>
      </c>
      <c r="J1486" s="479">
        <v>203622.1611</v>
      </c>
      <c r="K1486" s="479">
        <v>139259.72459999999</v>
      </c>
      <c r="L1486" s="479">
        <v>243704.51800000001</v>
      </c>
      <c r="M1486" s="479">
        <v>166102.23689999999</v>
      </c>
      <c r="N1486" s="479">
        <v>290678.91450000001</v>
      </c>
      <c r="O1486" s="479">
        <v>195782.29980000001</v>
      </c>
      <c r="P1486" s="479">
        <v>342619.0246</v>
      </c>
      <c r="Q1486" s="479">
        <v>214655.77789999999</v>
      </c>
      <c r="R1486" s="479">
        <v>375647.61139999999</v>
      </c>
      <c r="S1486" s="479">
        <v>232407.38649999999</v>
      </c>
      <c r="T1486" s="479">
        <v>406712.9265</v>
      </c>
    </row>
    <row r="1487" spans="1:20">
      <c r="A1487" s="478">
        <v>8</v>
      </c>
      <c r="B1487" s="478" t="s">
        <v>1011</v>
      </c>
      <c r="C1487" s="478"/>
      <c r="D1487" s="478" t="s">
        <v>604</v>
      </c>
      <c r="E1487" s="478" t="s">
        <v>618</v>
      </c>
      <c r="F1487" s="478" t="s">
        <v>667</v>
      </c>
      <c r="G1487" s="479">
        <v>76999.123900000006</v>
      </c>
      <c r="H1487" s="479">
        <v>134748.46679999999</v>
      </c>
      <c r="I1487" s="479">
        <v>100646.5272</v>
      </c>
      <c r="J1487" s="479">
        <v>176131.4227</v>
      </c>
      <c r="K1487" s="479">
        <v>122056.6528</v>
      </c>
      <c r="L1487" s="479">
        <v>213599.14249999999</v>
      </c>
      <c r="M1487" s="479">
        <v>149156.01070000001</v>
      </c>
      <c r="N1487" s="479">
        <v>261023.01879999999</v>
      </c>
      <c r="O1487" s="479">
        <v>176850.40590000001</v>
      </c>
      <c r="P1487" s="479">
        <v>309488.21029999998</v>
      </c>
      <c r="Q1487" s="479">
        <v>194797.47169999999</v>
      </c>
      <c r="R1487" s="479">
        <v>340895.57559999998</v>
      </c>
      <c r="S1487" s="479">
        <v>211472.60879999999</v>
      </c>
      <c r="T1487" s="479">
        <v>370077.06540000002</v>
      </c>
    </row>
    <row r="1488" spans="1:20">
      <c r="A1488" s="478">
        <v>8</v>
      </c>
      <c r="B1488" s="478" t="s">
        <v>1011</v>
      </c>
      <c r="C1488" s="478"/>
      <c r="D1488" s="478" t="s">
        <v>604</v>
      </c>
      <c r="E1488" s="478" t="s">
        <v>618</v>
      </c>
      <c r="F1488" s="478" t="s">
        <v>714</v>
      </c>
      <c r="G1488" s="479">
        <v>68645.737500000003</v>
      </c>
      <c r="H1488" s="479">
        <v>120130.04059999999</v>
      </c>
      <c r="I1488" s="479">
        <v>93449.495899999994</v>
      </c>
      <c r="J1488" s="479">
        <v>163536.61790000001</v>
      </c>
      <c r="K1488" s="479">
        <v>118164.3821</v>
      </c>
      <c r="L1488" s="479">
        <v>206787.6686</v>
      </c>
      <c r="M1488" s="479">
        <v>155542.41339999999</v>
      </c>
      <c r="N1488" s="479">
        <v>272199.22340000002</v>
      </c>
      <c r="O1488" s="479">
        <v>192543.55179999999</v>
      </c>
      <c r="P1488" s="479">
        <v>336951.2156</v>
      </c>
      <c r="Q1488" s="479">
        <v>216792.20730000001</v>
      </c>
      <c r="R1488" s="479">
        <v>379386.3628</v>
      </c>
      <c r="S1488" s="479">
        <v>240705.8469</v>
      </c>
      <c r="T1488" s="479">
        <v>421235.23200000002</v>
      </c>
    </row>
    <row r="1489" spans="1:20">
      <c r="A1489" s="478">
        <v>8</v>
      </c>
      <c r="B1489" s="478" t="s">
        <v>1011</v>
      </c>
      <c r="C1489" s="478"/>
      <c r="D1489" s="478" t="s">
        <v>604</v>
      </c>
      <c r="E1489" s="478" t="s">
        <v>618</v>
      </c>
      <c r="F1489" s="478" t="s">
        <v>521</v>
      </c>
      <c r="G1489" s="479">
        <v>76604.477199999994</v>
      </c>
      <c r="H1489" s="479">
        <v>122567.16529999999</v>
      </c>
      <c r="I1489" s="479">
        <v>107246.268</v>
      </c>
      <c r="J1489" s="479">
        <v>171594.03140000001</v>
      </c>
      <c r="K1489" s="479">
        <v>137888.0589</v>
      </c>
      <c r="L1489" s="479">
        <v>220620.89749999999</v>
      </c>
      <c r="M1489" s="479">
        <v>183850.7452</v>
      </c>
      <c r="N1489" s="479">
        <v>294161.19669999997</v>
      </c>
      <c r="O1489" s="479">
        <v>229813.43150000001</v>
      </c>
      <c r="P1489" s="479">
        <v>367701.49579999998</v>
      </c>
      <c r="Q1489" s="479">
        <v>260455.22229999999</v>
      </c>
      <c r="R1489" s="479">
        <v>416728.36190000002</v>
      </c>
      <c r="S1489" s="479">
        <v>291097.01319999999</v>
      </c>
      <c r="T1489" s="479">
        <v>465755.228</v>
      </c>
    </row>
    <row r="1490" spans="1:20">
      <c r="A1490" s="478">
        <v>8</v>
      </c>
      <c r="B1490" s="478" t="s">
        <v>1011</v>
      </c>
      <c r="C1490" s="478"/>
      <c r="D1490" s="478" t="s">
        <v>604</v>
      </c>
      <c r="E1490" s="478" t="s">
        <v>705</v>
      </c>
      <c r="F1490" s="478" t="s">
        <v>617</v>
      </c>
      <c r="G1490" s="479">
        <v>84853.005300000004</v>
      </c>
      <c r="H1490" s="479">
        <v>148492.75930000001</v>
      </c>
      <c r="I1490" s="479">
        <v>109939.79059999999</v>
      </c>
      <c r="J1490" s="479">
        <v>192394.6335</v>
      </c>
      <c r="K1490" s="479">
        <v>131646.54</v>
      </c>
      <c r="L1490" s="479">
        <v>230381.44510000001</v>
      </c>
      <c r="M1490" s="479">
        <v>157120.91819999999</v>
      </c>
      <c r="N1490" s="479">
        <v>274961.60680000001</v>
      </c>
      <c r="O1490" s="479">
        <v>185289.7211</v>
      </c>
      <c r="P1490" s="479">
        <v>324257.01199999999</v>
      </c>
      <c r="Q1490" s="479">
        <v>203201.5528</v>
      </c>
      <c r="R1490" s="479">
        <v>355602.71740000002</v>
      </c>
      <c r="S1490" s="479">
        <v>220086.1249</v>
      </c>
      <c r="T1490" s="479">
        <v>385150.71850000002</v>
      </c>
    </row>
    <row r="1491" spans="1:20">
      <c r="A1491" s="478">
        <v>8</v>
      </c>
      <c r="B1491" s="478" t="s">
        <v>1011</v>
      </c>
      <c r="C1491" s="478"/>
      <c r="D1491" s="478" t="s">
        <v>604</v>
      </c>
      <c r="E1491" s="478" t="s">
        <v>705</v>
      </c>
      <c r="F1491" s="478" t="s">
        <v>667</v>
      </c>
      <c r="G1491" s="479">
        <v>72242.978900000002</v>
      </c>
      <c r="H1491" s="479">
        <v>126425.21309999999</v>
      </c>
      <c r="I1491" s="479">
        <v>94565.030700000003</v>
      </c>
      <c r="J1491" s="479">
        <v>165488.80379999999</v>
      </c>
      <c r="K1491" s="479">
        <v>114809.49069999999</v>
      </c>
      <c r="L1491" s="479">
        <v>200916.60879999999</v>
      </c>
      <c r="M1491" s="479">
        <v>140535.24969999999</v>
      </c>
      <c r="N1491" s="479">
        <v>245936.68700000001</v>
      </c>
      <c r="O1491" s="479">
        <v>166760.63310000001</v>
      </c>
      <c r="P1491" s="479">
        <v>291831.10800000001</v>
      </c>
      <c r="Q1491" s="479">
        <v>183765.76329999999</v>
      </c>
      <c r="R1491" s="479">
        <v>321590.0858</v>
      </c>
      <c r="S1491" s="479">
        <v>199596.76749999999</v>
      </c>
      <c r="T1491" s="479">
        <v>349294.3431</v>
      </c>
    </row>
    <row r="1492" spans="1:20">
      <c r="A1492" s="478">
        <v>8</v>
      </c>
      <c r="B1492" s="478" t="s">
        <v>1011</v>
      </c>
      <c r="C1492" s="478"/>
      <c r="D1492" s="478" t="s">
        <v>604</v>
      </c>
      <c r="E1492" s="478" t="s">
        <v>705</v>
      </c>
      <c r="F1492" s="478" t="s">
        <v>714</v>
      </c>
      <c r="G1492" s="479">
        <v>64096.023399999998</v>
      </c>
      <c r="H1492" s="479">
        <v>112168.04090000001</v>
      </c>
      <c r="I1492" s="479">
        <v>87136.375700000004</v>
      </c>
      <c r="J1492" s="479">
        <v>152488.6574</v>
      </c>
      <c r="K1492" s="479">
        <v>110089.74649999999</v>
      </c>
      <c r="L1492" s="479">
        <v>192657.0564</v>
      </c>
      <c r="M1492" s="479">
        <v>144819.0007</v>
      </c>
      <c r="N1492" s="479">
        <v>253433.25099999999</v>
      </c>
      <c r="O1492" s="479">
        <v>179179.38070000001</v>
      </c>
      <c r="P1492" s="479">
        <v>313563.91629999998</v>
      </c>
      <c r="Q1492" s="479">
        <v>201676.44080000001</v>
      </c>
      <c r="R1492" s="479">
        <v>352933.77140000003</v>
      </c>
      <c r="S1492" s="479">
        <v>223845.61290000001</v>
      </c>
      <c r="T1492" s="479">
        <v>391729.8224</v>
      </c>
    </row>
    <row r="1493" spans="1:20">
      <c r="A1493" s="478">
        <v>8</v>
      </c>
      <c r="B1493" s="478" t="s">
        <v>1011</v>
      </c>
      <c r="C1493" s="478"/>
      <c r="D1493" s="478" t="s">
        <v>604</v>
      </c>
      <c r="E1493" s="478" t="s">
        <v>705</v>
      </c>
      <c r="F1493" s="478" t="s">
        <v>521</v>
      </c>
      <c r="G1493" s="479">
        <v>72293.467799999999</v>
      </c>
      <c r="H1493" s="479">
        <v>115669.5502</v>
      </c>
      <c r="I1493" s="479">
        <v>101210.85490000001</v>
      </c>
      <c r="J1493" s="479">
        <v>161937.37030000001</v>
      </c>
      <c r="K1493" s="479">
        <v>130128.2421</v>
      </c>
      <c r="L1493" s="479">
        <v>208205.19029999999</v>
      </c>
      <c r="M1493" s="479">
        <v>173504.32269999999</v>
      </c>
      <c r="N1493" s="479">
        <v>277606.9204</v>
      </c>
      <c r="O1493" s="479">
        <v>216880.40340000001</v>
      </c>
      <c r="P1493" s="479">
        <v>347008.65049999999</v>
      </c>
      <c r="Q1493" s="479">
        <v>245797.7905</v>
      </c>
      <c r="R1493" s="479">
        <v>393276.4706</v>
      </c>
      <c r="S1493" s="479">
        <v>274715.1776</v>
      </c>
      <c r="T1493" s="479">
        <v>439544.29060000001</v>
      </c>
    </row>
    <row r="1494" spans="1:20">
      <c r="A1494" s="478">
        <v>8</v>
      </c>
      <c r="B1494" s="478" t="s">
        <v>1011</v>
      </c>
      <c r="C1494" s="478"/>
      <c r="D1494" s="478" t="s">
        <v>604</v>
      </c>
      <c r="E1494" s="478" t="s">
        <v>751</v>
      </c>
      <c r="F1494" s="478" t="s">
        <v>617</v>
      </c>
      <c r="G1494" s="479">
        <v>86881.2353</v>
      </c>
      <c r="H1494" s="479">
        <v>152042.16190000001</v>
      </c>
      <c r="I1494" s="479">
        <v>112502.88710000001</v>
      </c>
      <c r="J1494" s="479">
        <v>196880.05239999999</v>
      </c>
      <c r="K1494" s="479">
        <v>134671.5901</v>
      </c>
      <c r="L1494" s="479">
        <v>235675.28270000001</v>
      </c>
      <c r="M1494" s="479">
        <v>160664.44270000001</v>
      </c>
      <c r="N1494" s="479">
        <v>281162.77480000001</v>
      </c>
      <c r="O1494" s="479">
        <v>189405.55230000001</v>
      </c>
      <c r="P1494" s="479">
        <v>331459.71639999998</v>
      </c>
      <c r="Q1494" s="479">
        <v>207681.7285</v>
      </c>
      <c r="R1494" s="479">
        <v>363443.02490000002</v>
      </c>
      <c r="S1494" s="479">
        <v>224884.62729999999</v>
      </c>
      <c r="T1494" s="479">
        <v>393548.09779999999</v>
      </c>
    </row>
    <row r="1495" spans="1:20">
      <c r="A1495" s="478">
        <v>8</v>
      </c>
      <c r="B1495" s="478" t="s">
        <v>1011</v>
      </c>
      <c r="C1495" s="478"/>
      <c r="D1495" s="478" t="s">
        <v>604</v>
      </c>
      <c r="E1495" s="478" t="s">
        <v>751</v>
      </c>
      <c r="F1495" s="478" t="s">
        <v>667</v>
      </c>
      <c r="G1495" s="479">
        <v>74271.209000000003</v>
      </c>
      <c r="H1495" s="479">
        <v>129974.61569999999</v>
      </c>
      <c r="I1495" s="479">
        <v>97128.127299999993</v>
      </c>
      <c r="J1495" s="479">
        <v>169974.22270000001</v>
      </c>
      <c r="K1495" s="479">
        <v>117834.54090000001</v>
      </c>
      <c r="L1495" s="479">
        <v>206210.44649999999</v>
      </c>
      <c r="M1495" s="479">
        <v>144078.77429999999</v>
      </c>
      <c r="N1495" s="479">
        <v>252137.85509999999</v>
      </c>
      <c r="O1495" s="479">
        <v>170876.46419999999</v>
      </c>
      <c r="P1495" s="479">
        <v>299033.8124</v>
      </c>
      <c r="Q1495" s="479">
        <v>188245.93900000001</v>
      </c>
      <c r="R1495" s="479">
        <v>329430.3934</v>
      </c>
      <c r="S1495" s="479">
        <v>204395.26990000001</v>
      </c>
      <c r="T1495" s="479">
        <v>357691.72230000002</v>
      </c>
    </row>
    <row r="1496" spans="1:20">
      <c r="A1496" s="478">
        <v>8</v>
      </c>
      <c r="B1496" s="478" t="s">
        <v>1011</v>
      </c>
      <c r="C1496" s="478"/>
      <c r="D1496" s="478" t="s">
        <v>604</v>
      </c>
      <c r="E1496" s="478" t="s">
        <v>751</v>
      </c>
      <c r="F1496" s="478" t="s">
        <v>714</v>
      </c>
      <c r="G1496" s="479">
        <v>66105.584000000003</v>
      </c>
      <c r="H1496" s="479">
        <v>115684.77190000001</v>
      </c>
      <c r="I1496" s="479">
        <v>89949.760500000004</v>
      </c>
      <c r="J1496" s="479">
        <v>157412.08069999999</v>
      </c>
      <c r="K1496" s="479">
        <v>113706.95540000001</v>
      </c>
      <c r="L1496" s="479">
        <v>198987.1721</v>
      </c>
      <c r="M1496" s="479">
        <v>149641.94589999999</v>
      </c>
      <c r="N1496" s="479">
        <v>261873.40530000001</v>
      </c>
      <c r="O1496" s="479">
        <v>185208.06229999999</v>
      </c>
      <c r="P1496" s="479">
        <v>324114.1091</v>
      </c>
      <c r="Q1496" s="479">
        <v>208508.9466</v>
      </c>
      <c r="R1496" s="479">
        <v>364890.65659999999</v>
      </c>
      <c r="S1496" s="479">
        <v>231481.94289999999</v>
      </c>
      <c r="T1496" s="479">
        <v>405093.4</v>
      </c>
    </row>
    <row r="1497" spans="1:20">
      <c r="A1497" s="478">
        <v>8</v>
      </c>
      <c r="B1497" s="478" t="s">
        <v>1011</v>
      </c>
      <c r="C1497" s="478"/>
      <c r="D1497" s="478" t="s">
        <v>604</v>
      </c>
      <c r="E1497" s="478" t="s">
        <v>751</v>
      </c>
      <c r="F1497" s="478" t="s">
        <v>521</v>
      </c>
      <c r="G1497" s="479">
        <v>74037.591100000005</v>
      </c>
      <c r="H1497" s="479">
        <v>118460.1476</v>
      </c>
      <c r="I1497" s="479">
        <v>103652.62760000001</v>
      </c>
      <c r="J1497" s="479">
        <v>165844.20670000001</v>
      </c>
      <c r="K1497" s="479">
        <v>133267.66409999999</v>
      </c>
      <c r="L1497" s="479">
        <v>213228.26569999999</v>
      </c>
      <c r="M1497" s="479">
        <v>177690.2188</v>
      </c>
      <c r="N1497" s="479">
        <v>284304.35430000001</v>
      </c>
      <c r="O1497" s="479">
        <v>222112.77350000001</v>
      </c>
      <c r="P1497" s="479">
        <v>355380.44280000002</v>
      </c>
      <c r="Q1497" s="479">
        <v>251727.80989999999</v>
      </c>
      <c r="R1497" s="479">
        <v>402764.50189999997</v>
      </c>
      <c r="S1497" s="479">
        <v>281342.84639999998</v>
      </c>
      <c r="T1497" s="479">
        <v>450148.56099999999</v>
      </c>
    </row>
    <row r="1498" spans="1:20">
      <c r="A1498" s="478">
        <v>8</v>
      </c>
      <c r="B1498" s="478" t="s">
        <v>1011</v>
      </c>
      <c r="C1498" s="478"/>
      <c r="D1498" s="478" t="s">
        <v>604</v>
      </c>
      <c r="E1498" s="478" t="s">
        <v>792</v>
      </c>
      <c r="F1498" s="478" t="s">
        <v>617</v>
      </c>
      <c r="G1498" s="479">
        <v>89376.223499999993</v>
      </c>
      <c r="H1498" s="479">
        <v>156408.39110000001</v>
      </c>
      <c r="I1498" s="479">
        <v>115714.74649999999</v>
      </c>
      <c r="J1498" s="479">
        <v>202500.8064</v>
      </c>
      <c r="K1498" s="479">
        <v>138503.462</v>
      </c>
      <c r="L1498" s="479">
        <v>242381.05850000001</v>
      </c>
      <c r="M1498" s="479">
        <v>165216.35569999999</v>
      </c>
      <c r="N1498" s="479">
        <v>289128.6225</v>
      </c>
      <c r="O1498" s="479">
        <v>194753.342</v>
      </c>
      <c r="P1498" s="479">
        <v>340818.34850000002</v>
      </c>
      <c r="Q1498" s="479">
        <v>213535.734</v>
      </c>
      <c r="R1498" s="479">
        <v>373687.53450000001</v>
      </c>
      <c r="S1498" s="479">
        <v>231207.76089999999</v>
      </c>
      <c r="T1498" s="479">
        <v>404613.58169999998</v>
      </c>
    </row>
    <row r="1499" spans="1:20">
      <c r="A1499" s="478">
        <v>8</v>
      </c>
      <c r="B1499" s="478" t="s">
        <v>1011</v>
      </c>
      <c r="C1499" s="478"/>
      <c r="D1499" s="478" t="s">
        <v>604</v>
      </c>
      <c r="E1499" s="478" t="s">
        <v>792</v>
      </c>
      <c r="F1499" s="478" t="s">
        <v>667</v>
      </c>
      <c r="G1499" s="479">
        <v>76492.066399999996</v>
      </c>
      <c r="H1499" s="479">
        <v>133861.11619999999</v>
      </c>
      <c r="I1499" s="479">
        <v>100005.7531</v>
      </c>
      <c r="J1499" s="479">
        <v>175010.06789999999</v>
      </c>
      <c r="K1499" s="479">
        <v>121300.3903</v>
      </c>
      <c r="L1499" s="479">
        <v>212275.68299999999</v>
      </c>
      <c r="M1499" s="479">
        <v>148270.12959999999</v>
      </c>
      <c r="N1499" s="479">
        <v>259472.7268</v>
      </c>
      <c r="O1499" s="479">
        <v>175821.44810000001</v>
      </c>
      <c r="P1499" s="479">
        <v>307687.53419999999</v>
      </c>
      <c r="Q1499" s="479">
        <v>193677.42790000001</v>
      </c>
      <c r="R1499" s="479">
        <v>338935.4987</v>
      </c>
      <c r="S1499" s="479">
        <v>210272.98319999999</v>
      </c>
      <c r="T1499" s="479">
        <v>367977.7206</v>
      </c>
    </row>
    <row r="1500" spans="1:20">
      <c r="A1500" s="478">
        <v>8</v>
      </c>
      <c r="B1500" s="478" t="s">
        <v>1011</v>
      </c>
      <c r="C1500" s="478"/>
      <c r="D1500" s="478" t="s">
        <v>604</v>
      </c>
      <c r="E1500" s="478" t="s">
        <v>792</v>
      </c>
      <c r="F1500" s="478" t="s">
        <v>714</v>
      </c>
      <c r="G1500" s="479">
        <v>68143.347299999994</v>
      </c>
      <c r="H1500" s="479">
        <v>119250.8579</v>
      </c>
      <c r="I1500" s="479">
        <v>92746.149699999994</v>
      </c>
      <c r="J1500" s="479">
        <v>162305.76199999999</v>
      </c>
      <c r="K1500" s="479">
        <v>117260.07980000001</v>
      </c>
      <c r="L1500" s="479">
        <v>205205.1397</v>
      </c>
      <c r="M1500" s="479">
        <v>154336.677</v>
      </c>
      <c r="N1500" s="479">
        <v>270089.18489999999</v>
      </c>
      <c r="O1500" s="479">
        <v>191036.38140000001</v>
      </c>
      <c r="P1500" s="479">
        <v>334313.66739999998</v>
      </c>
      <c r="Q1500" s="479">
        <v>215084.0808</v>
      </c>
      <c r="R1500" s="479">
        <v>376397.14140000002</v>
      </c>
      <c r="S1500" s="479">
        <v>238796.76439999999</v>
      </c>
      <c r="T1500" s="479">
        <v>417894.33760000003</v>
      </c>
    </row>
    <row r="1501" spans="1:20">
      <c r="A1501" s="478">
        <v>8</v>
      </c>
      <c r="B1501" s="478" t="s">
        <v>1011</v>
      </c>
      <c r="C1501" s="478"/>
      <c r="D1501" s="478" t="s">
        <v>604</v>
      </c>
      <c r="E1501" s="478" t="s">
        <v>792</v>
      </c>
      <c r="F1501" s="478" t="s">
        <v>521</v>
      </c>
      <c r="G1501" s="479">
        <v>76168.446299999996</v>
      </c>
      <c r="H1501" s="479">
        <v>121869.516</v>
      </c>
      <c r="I1501" s="479">
        <v>106635.82490000001</v>
      </c>
      <c r="J1501" s="479">
        <v>170617.3222</v>
      </c>
      <c r="K1501" s="479">
        <v>137103.20329999999</v>
      </c>
      <c r="L1501" s="479">
        <v>219365.1286</v>
      </c>
      <c r="M1501" s="479">
        <v>182804.27110000001</v>
      </c>
      <c r="N1501" s="479">
        <v>292486.8382</v>
      </c>
      <c r="O1501" s="479">
        <v>228505.3389</v>
      </c>
      <c r="P1501" s="479">
        <v>365608.5477</v>
      </c>
      <c r="Q1501" s="479">
        <v>258972.71739999999</v>
      </c>
      <c r="R1501" s="479">
        <v>414356.3541</v>
      </c>
      <c r="S1501" s="479">
        <v>289440.09600000002</v>
      </c>
      <c r="T1501" s="479">
        <v>463104.1605</v>
      </c>
    </row>
    <row r="1502" spans="1:20">
      <c r="A1502" s="478">
        <v>8</v>
      </c>
      <c r="B1502" s="478" t="s">
        <v>1011</v>
      </c>
      <c r="C1502" s="478"/>
      <c r="D1502" s="478" t="s">
        <v>604</v>
      </c>
      <c r="E1502" s="478" t="s">
        <v>833</v>
      </c>
      <c r="F1502" s="478" t="s">
        <v>617</v>
      </c>
      <c r="G1502" s="479">
        <v>90917.547300000006</v>
      </c>
      <c r="H1502" s="479">
        <v>159105.7077</v>
      </c>
      <c r="I1502" s="479">
        <v>117633.0765</v>
      </c>
      <c r="J1502" s="479">
        <v>205857.88389999999</v>
      </c>
      <c r="K1502" s="479">
        <v>140746.97219999999</v>
      </c>
      <c r="L1502" s="479">
        <v>246307.20139999999</v>
      </c>
      <c r="M1502" s="479">
        <v>167812.74830000001</v>
      </c>
      <c r="N1502" s="479">
        <v>293672.30940000003</v>
      </c>
      <c r="O1502" s="479">
        <v>197738.71780000001</v>
      </c>
      <c r="P1502" s="479">
        <v>346042.75630000001</v>
      </c>
      <c r="Q1502" s="479">
        <v>216768.9762</v>
      </c>
      <c r="R1502" s="479">
        <v>379345.7083</v>
      </c>
      <c r="S1502" s="479">
        <v>234644.1385</v>
      </c>
      <c r="T1502" s="479">
        <v>410627.24239999999</v>
      </c>
    </row>
    <row r="1503" spans="1:20">
      <c r="A1503" s="478">
        <v>8</v>
      </c>
      <c r="B1503" s="478" t="s">
        <v>1011</v>
      </c>
      <c r="C1503" s="478"/>
      <c r="D1503" s="478" t="s">
        <v>604</v>
      </c>
      <c r="E1503" s="478" t="s">
        <v>833</v>
      </c>
      <c r="F1503" s="478" t="s">
        <v>667</v>
      </c>
      <c r="G1503" s="479">
        <v>78170.455499999996</v>
      </c>
      <c r="H1503" s="479">
        <v>136798.2971</v>
      </c>
      <c r="I1503" s="479">
        <v>102091.19990000001</v>
      </c>
      <c r="J1503" s="479">
        <v>178659.5998</v>
      </c>
      <c r="K1503" s="479">
        <v>123726.9117</v>
      </c>
      <c r="L1503" s="479">
        <v>216522.0955</v>
      </c>
      <c r="M1503" s="479">
        <v>151046.80100000001</v>
      </c>
      <c r="N1503" s="479">
        <v>264331.90169999999</v>
      </c>
      <c r="O1503" s="479">
        <v>179008.22690000001</v>
      </c>
      <c r="P1503" s="479">
        <v>313264.3971</v>
      </c>
      <c r="Q1503" s="479">
        <v>197121.9284</v>
      </c>
      <c r="R1503" s="479">
        <v>344963.37469999999</v>
      </c>
      <c r="S1503" s="479">
        <v>213932.07089999999</v>
      </c>
      <c r="T1503" s="479">
        <v>374381.12420000002</v>
      </c>
    </row>
    <row r="1504" spans="1:20">
      <c r="A1504" s="478">
        <v>8</v>
      </c>
      <c r="B1504" s="478" t="s">
        <v>1011</v>
      </c>
      <c r="C1504" s="478"/>
      <c r="D1504" s="478" t="s">
        <v>604</v>
      </c>
      <c r="E1504" s="478" t="s">
        <v>833</v>
      </c>
      <c r="F1504" s="478" t="s">
        <v>714</v>
      </c>
      <c r="G1504" s="479">
        <v>69887.612899999993</v>
      </c>
      <c r="H1504" s="479">
        <v>122303.32249999999</v>
      </c>
      <c r="I1504" s="479">
        <v>95216.361199999999</v>
      </c>
      <c r="J1504" s="479">
        <v>166628.63209999999</v>
      </c>
      <c r="K1504" s="479">
        <v>120457.1827</v>
      </c>
      <c r="L1504" s="479">
        <v>210800.06969999999</v>
      </c>
      <c r="M1504" s="479">
        <v>158620.86489999999</v>
      </c>
      <c r="N1504" s="479">
        <v>277586.5135</v>
      </c>
      <c r="O1504" s="479">
        <v>196411.6636</v>
      </c>
      <c r="P1504" s="479">
        <v>343720.41129999998</v>
      </c>
      <c r="Q1504" s="479">
        <v>221191.21429999999</v>
      </c>
      <c r="R1504" s="479">
        <v>387084.6251</v>
      </c>
      <c r="S1504" s="479">
        <v>245639.3132</v>
      </c>
      <c r="T1504" s="479">
        <v>429868.79800000001</v>
      </c>
    </row>
    <row r="1505" spans="1:20">
      <c r="A1505" s="478">
        <v>8</v>
      </c>
      <c r="B1505" s="478" t="s">
        <v>1011</v>
      </c>
      <c r="C1505" s="478"/>
      <c r="D1505" s="478" t="s">
        <v>604</v>
      </c>
      <c r="E1505" s="478" t="s">
        <v>833</v>
      </c>
      <c r="F1505" s="478" t="s">
        <v>521</v>
      </c>
      <c r="G1505" s="479">
        <v>77501.189700000003</v>
      </c>
      <c r="H1505" s="479">
        <v>124001.9054</v>
      </c>
      <c r="I1505" s="479">
        <v>108501.66559999999</v>
      </c>
      <c r="J1505" s="479">
        <v>173602.66750000001</v>
      </c>
      <c r="K1505" s="479">
        <v>139502.14139999999</v>
      </c>
      <c r="L1505" s="479">
        <v>223203.42970000001</v>
      </c>
      <c r="M1505" s="479">
        <v>186002.85519999999</v>
      </c>
      <c r="N1505" s="479">
        <v>297604.57280000002</v>
      </c>
      <c r="O1505" s="479">
        <v>232503.56909999999</v>
      </c>
      <c r="P1505" s="479">
        <v>372005.71600000001</v>
      </c>
      <c r="Q1505" s="479">
        <v>263504.04489999998</v>
      </c>
      <c r="R1505" s="479">
        <v>421606.47810000001</v>
      </c>
      <c r="S1505" s="479">
        <v>294504.5208</v>
      </c>
      <c r="T1505" s="479">
        <v>471207.2403</v>
      </c>
    </row>
    <row r="1506" spans="1:20">
      <c r="A1506" s="478">
        <v>8</v>
      </c>
      <c r="B1506" s="478" t="s">
        <v>1011</v>
      </c>
      <c r="C1506" s="478"/>
      <c r="D1506" s="478" t="s">
        <v>604</v>
      </c>
      <c r="E1506" s="478" t="s">
        <v>868</v>
      </c>
      <c r="F1506" s="478" t="s">
        <v>617</v>
      </c>
      <c r="G1506" s="479">
        <v>87388.292799999996</v>
      </c>
      <c r="H1506" s="479">
        <v>152929.51250000001</v>
      </c>
      <c r="I1506" s="479">
        <v>113143.66130000001</v>
      </c>
      <c r="J1506" s="479">
        <v>198001.40719999999</v>
      </c>
      <c r="K1506" s="479">
        <v>135427.85260000001</v>
      </c>
      <c r="L1506" s="479">
        <v>236998.74220000001</v>
      </c>
      <c r="M1506" s="479">
        <v>161550.32389999999</v>
      </c>
      <c r="N1506" s="479">
        <v>282713.06689999998</v>
      </c>
      <c r="O1506" s="479">
        <v>190434.51</v>
      </c>
      <c r="P1506" s="479">
        <v>333260.39240000001</v>
      </c>
      <c r="Q1506" s="479">
        <v>208801.77239999999</v>
      </c>
      <c r="R1506" s="479">
        <v>365403.1018</v>
      </c>
      <c r="S1506" s="479">
        <v>226084.25289999999</v>
      </c>
      <c r="T1506" s="479">
        <v>395647.4425</v>
      </c>
    </row>
    <row r="1507" spans="1:20">
      <c r="A1507" s="478">
        <v>8</v>
      </c>
      <c r="B1507" s="478" t="s">
        <v>1011</v>
      </c>
      <c r="C1507" s="478"/>
      <c r="D1507" s="478" t="s">
        <v>604</v>
      </c>
      <c r="E1507" s="478" t="s">
        <v>868</v>
      </c>
      <c r="F1507" s="478" t="s">
        <v>667</v>
      </c>
      <c r="G1507" s="479">
        <v>74778.266499999998</v>
      </c>
      <c r="H1507" s="479">
        <v>130861.9664</v>
      </c>
      <c r="I1507" s="479">
        <v>97768.901400000002</v>
      </c>
      <c r="J1507" s="479">
        <v>171095.57750000001</v>
      </c>
      <c r="K1507" s="479">
        <v>118590.8034</v>
      </c>
      <c r="L1507" s="479">
        <v>207533.90590000001</v>
      </c>
      <c r="M1507" s="479">
        <v>144964.65539999999</v>
      </c>
      <c r="N1507" s="479">
        <v>253688.1471</v>
      </c>
      <c r="O1507" s="479">
        <v>171905.42189999999</v>
      </c>
      <c r="P1507" s="479">
        <v>300834.48849999998</v>
      </c>
      <c r="Q1507" s="479">
        <v>189365.98300000001</v>
      </c>
      <c r="R1507" s="479">
        <v>331390.47029999999</v>
      </c>
      <c r="S1507" s="479">
        <v>205594.89550000001</v>
      </c>
      <c r="T1507" s="479">
        <v>359791.06719999999</v>
      </c>
    </row>
    <row r="1508" spans="1:20">
      <c r="A1508" s="478">
        <v>8</v>
      </c>
      <c r="B1508" s="478" t="s">
        <v>1011</v>
      </c>
      <c r="C1508" s="478"/>
      <c r="D1508" s="478" t="s">
        <v>604</v>
      </c>
      <c r="E1508" s="478" t="s">
        <v>868</v>
      </c>
      <c r="F1508" s="478" t="s">
        <v>714</v>
      </c>
      <c r="G1508" s="479">
        <v>66607.974100000007</v>
      </c>
      <c r="H1508" s="479">
        <v>116563.9546</v>
      </c>
      <c r="I1508" s="479">
        <v>90653.106599999999</v>
      </c>
      <c r="J1508" s="479">
        <v>158642.93659999999</v>
      </c>
      <c r="K1508" s="479">
        <v>114611.2577</v>
      </c>
      <c r="L1508" s="479">
        <v>200569.70110000001</v>
      </c>
      <c r="M1508" s="479">
        <v>150847.68229999999</v>
      </c>
      <c r="N1508" s="479">
        <v>263983.44390000001</v>
      </c>
      <c r="O1508" s="479">
        <v>186715.23269999999</v>
      </c>
      <c r="P1508" s="479">
        <v>326751.65730000002</v>
      </c>
      <c r="Q1508" s="479">
        <v>210217.07310000001</v>
      </c>
      <c r="R1508" s="479">
        <v>367879.87790000002</v>
      </c>
      <c r="S1508" s="479">
        <v>233391.02540000001</v>
      </c>
      <c r="T1508" s="479">
        <v>408434.29440000001</v>
      </c>
    </row>
    <row r="1509" spans="1:20">
      <c r="A1509" s="478">
        <v>8</v>
      </c>
      <c r="B1509" s="478" t="s">
        <v>1011</v>
      </c>
      <c r="C1509" s="478"/>
      <c r="D1509" s="478" t="s">
        <v>604</v>
      </c>
      <c r="E1509" s="478" t="s">
        <v>868</v>
      </c>
      <c r="F1509" s="478" t="s">
        <v>521</v>
      </c>
      <c r="G1509" s="479">
        <v>74473.622000000003</v>
      </c>
      <c r="H1509" s="479">
        <v>119157.79700000001</v>
      </c>
      <c r="I1509" s="479">
        <v>104263.07090000001</v>
      </c>
      <c r="J1509" s="479">
        <v>166820.91579999999</v>
      </c>
      <c r="K1509" s="479">
        <v>134052.5197</v>
      </c>
      <c r="L1509" s="479">
        <v>214484.03460000001</v>
      </c>
      <c r="M1509" s="479">
        <v>178736.69279999999</v>
      </c>
      <c r="N1509" s="479">
        <v>285978.71289999998</v>
      </c>
      <c r="O1509" s="479">
        <v>223420.86610000001</v>
      </c>
      <c r="P1509" s="479">
        <v>357473.3909</v>
      </c>
      <c r="Q1509" s="479">
        <v>253210.31479999999</v>
      </c>
      <c r="R1509" s="479">
        <v>405136.5098</v>
      </c>
      <c r="S1509" s="479">
        <v>282999.76360000001</v>
      </c>
      <c r="T1509" s="479">
        <v>452799.6286</v>
      </c>
    </row>
    <row r="1510" spans="1:20">
      <c r="A1510" s="478">
        <v>8</v>
      </c>
      <c r="B1510" s="478" t="s">
        <v>1011</v>
      </c>
      <c r="C1510" s="478"/>
      <c r="D1510" s="478" t="s">
        <v>607</v>
      </c>
      <c r="E1510" s="478" t="s">
        <v>660</v>
      </c>
      <c r="F1510" s="478" t="s">
        <v>617</v>
      </c>
      <c r="G1510" s="479">
        <v>87289.449699999997</v>
      </c>
      <c r="H1510" s="479">
        <v>152756.53700000001</v>
      </c>
      <c r="I1510" s="479">
        <v>113043.44899999999</v>
      </c>
      <c r="J1510" s="479">
        <v>197826.03580000001</v>
      </c>
      <c r="K1510" s="479">
        <v>135326.82060000001</v>
      </c>
      <c r="L1510" s="479">
        <v>236821.93599999999</v>
      </c>
      <c r="M1510" s="479">
        <v>161458.503</v>
      </c>
      <c r="N1510" s="479">
        <v>282552.38030000002</v>
      </c>
      <c r="O1510" s="479">
        <v>190353.3077</v>
      </c>
      <c r="P1510" s="479">
        <v>333118.28830000001</v>
      </c>
      <c r="Q1510" s="479">
        <v>208727.13750000001</v>
      </c>
      <c r="R1510" s="479">
        <v>365272.49050000001</v>
      </c>
      <c r="S1510" s="479">
        <v>226026.61079999999</v>
      </c>
      <c r="T1510" s="479">
        <v>395546.56890000001</v>
      </c>
    </row>
    <row r="1511" spans="1:20">
      <c r="A1511" s="478">
        <v>8</v>
      </c>
      <c r="B1511" s="478" t="s">
        <v>1011</v>
      </c>
      <c r="C1511" s="478"/>
      <c r="D1511" s="478" t="s">
        <v>607</v>
      </c>
      <c r="E1511" s="478" t="s">
        <v>660</v>
      </c>
      <c r="F1511" s="478" t="s">
        <v>667</v>
      </c>
      <c r="G1511" s="479">
        <v>74564.509999999995</v>
      </c>
      <c r="H1511" s="479">
        <v>130487.8924</v>
      </c>
      <c r="I1511" s="479">
        <v>97528.581099999996</v>
      </c>
      <c r="J1511" s="479">
        <v>170675.01699999999</v>
      </c>
      <c r="K1511" s="479">
        <v>118336.3377</v>
      </c>
      <c r="L1511" s="479">
        <v>207088.59090000001</v>
      </c>
      <c r="M1511" s="479">
        <v>144721.6917</v>
      </c>
      <c r="N1511" s="479">
        <v>253262.96049999999</v>
      </c>
      <c r="O1511" s="479">
        <v>171655.36670000001</v>
      </c>
      <c r="P1511" s="479">
        <v>300396.89159999997</v>
      </c>
      <c r="Q1511" s="479">
        <v>189114.23240000001</v>
      </c>
      <c r="R1511" s="479">
        <v>330949.90669999999</v>
      </c>
      <c r="S1511" s="479">
        <v>205350.5368</v>
      </c>
      <c r="T1511" s="479">
        <v>359363.43939999997</v>
      </c>
    </row>
    <row r="1512" spans="1:20">
      <c r="A1512" s="478">
        <v>8</v>
      </c>
      <c r="B1512" s="478" t="s">
        <v>1011</v>
      </c>
      <c r="C1512" s="478"/>
      <c r="D1512" s="478" t="s">
        <v>607</v>
      </c>
      <c r="E1512" s="478" t="s">
        <v>660</v>
      </c>
      <c r="F1512" s="478" t="s">
        <v>714</v>
      </c>
      <c r="G1512" s="479">
        <v>66328.002999999997</v>
      </c>
      <c r="H1512" s="479">
        <v>116074.00509999999</v>
      </c>
      <c r="I1512" s="479">
        <v>90237.471399999995</v>
      </c>
      <c r="J1512" s="479">
        <v>157915.57490000001</v>
      </c>
      <c r="K1512" s="479">
        <v>114059.16559999999</v>
      </c>
      <c r="L1512" s="479">
        <v>199603.5399</v>
      </c>
      <c r="M1512" s="479">
        <v>150093.63149999999</v>
      </c>
      <c r="N1512" s="479">
        <v>262663.85519999999</v>
      </c>
      <c r="O1512" s="479">
        <v>185755.86189999999</v>
      </c>
      <c r="P1512" s="479">
        <v>325072.75829999999</v>
      </c>
      <c r="Q1512" s="479">
        <v>209117.0871</v>
      </c>
      <c r="R1512" s="479">
        <v>365954.90240000002</v>
      </c>
      <c r="S1512" s="479">
        <v>232147.4363</v>
      </c>
      <c r="T1512" s="479">
        <v>406258.0135</v>
      </c>
    </row>
    <row r="1513" spans="1:20">
      <c r="A1513" s="478">
        <v>8</v>
      </c>
      <c r="B1513" s="478" t="s">
        <v>1011</v>
      </c>
      <c r="C1513" s="478"/>
      <c r="D1513" s="478" t="s">
        <v>607</v>
      </c>
      <c r="E1513" s="478" t="s">
        <v>660</v>
      </c>
      <c r="F1513" s="478" t="s">
        <v>521</v>
      </c>
      <c r="G1513" s="479">
        <v>74382.485499999995</v>
      </c>
      <c r="H1513" s="479">
        <v>119011.97870000001</v>
      </c>
      <c r="I1513" s="479">
        <v>104135.4797</v>
      </c>
      <c r="J1513" s="479">
        <v>166616.76999999999</v>
      </c>
      <c r="K1513" s="479">
        <v>133888.47399999999</v>
      </c>
      <c r="L1513" s="479">
        <v>214221.56159999999</v>
      </c>
      <c r="M1513" s="479">
        <v>178517.96530000001</v>
      </c>
      <c r="N1513" s="479">
        <v>285628.7487</v>
      </c>
      <c r="O1513" s="479">
        <v>223147.4566</v>
      </c>
      <c r="P1513" s="479">
        <v>357035.93579999998</v>
      </c>
      <c r="Q1513" s="479">
        <v>252900.45079999999</v>
      </c>
      <c r="R1513" s="479">
        <v>404640.72720000002</v>
      </c>
      <c r="S1513" s="479">
        <v>282653.44500000001</v>
      </c>
      <c r="T1513" s="479">
        <v>452245.51870000002</v>
      </c>
    </row>
    <row r="1514" spans="1:20">
      <c r="A1514" s="478">
        <v>8</v>
      </c>
      <c r="B1514" s="478" t="s">
        <v>1011</v>
      </c>
      <c r="C1514" s="478"/>
      <c r="D1514" s="478" t="s">
        <v>607</v>
      </c>
      <c r="E1514" s="478" t="s">
        <v>707</v>
      </c>
      <c r="F1514" s="478" t="s">
        <v>617</v>
      </c>
      <c r="G1514" s="479">
        <v>86901.386499999993</v>
      </c>
      <c r="H1514" s="479">
        <v>152077.4264</v>
      </c>
      <c r="I1514" s="479">
        <v>112498.8947</v>
      </c>
      <c r="J1514" s="479">
        <v>196873.06570000001</v>
      </c>
      <c r="K1514" s="479">
        <v>134646.31280000001</v>
      </c>
      <c r="L1514" s="479">
        <v>235631.04730000001</v>
      </c>
      <c r="M1514" s="479">
        <v>160603.1918</v>
      </c>
      <c r="N1514" s="479">
        <v>281055.5857</v>
      </c>
      <c r="O1514" s="479">
        <v>189304.05480000001</v>
      </c>
      <c r="P1514" s="479">
        <v>331282.09590000001</v>
      </c>
      <c r="Q1514" s="479">
        <v>207554.8389</v>
      </c>
      <c r="R1514" s="479">
        <v>363220.9681</v>
      </c>
      <c r="S1514" s="479">
        <v>224722.128</v>
      </c>
      <c r="T1514" s="479">
        <v>393263.72409999999</v>
      </c>
    </row>
    <row r="1515" spans="1:20">
      <c r="A1515" s="478">
        <v>8</v>
      </c>
      <c r="B1515" s="478" t="s">
        <v>1011</v>
      </c>
      <c r="C1515" s="478"/>
      <c r="D1515" s="478" t="s">
        <v>607</v>
      </c>
      <c r="E1515" s="478" t="s">
        <v>707</v>
      </c>
      <c r="F1515" s="478" t="s">
        <v>667</v>
      </c>
      <c r="G1515" s="479">
        <v>74428.425499999998</v>
      </c>
      <c r="H1515" s="479">
        <v>130249.7447</v>
      </c>
      <c r="I1515" s="479">
        <v>97291.251600000003</v>
      </c>
      <c r="J1515" s="479">
        <v>170259.69029999999</v>
      </c>
      <c r="K1515" s="479">
        <v>117992.27469999999</v>
      </c>
      <c r="L1515" s="479">
        <v>206486.48069999999</v>
      </c>
      <c r="M1515" s="479">
        <v>144197.80220000001</v>
      </c>
      <c r="N1515" s="479">
        <v>252346.1539</v>
      </c>
      <c r="O1515" s="479">
        <v>170976.36979999999</v>
      </c>
      <c r="P1515" s="479">
        <v>299208.647</v>
      </c>
      <c r="Q1515" s="479">
        <v>188330.30790000001</v>
      </c>
      <c r="R1515" s="479">
        <v>329578.03879999998</v>
      </c>
      <c r="S1515" s="479">
        <v>204455.48079999999</v>
      </c>
      <c r="T1515" s="479">
        <v>357797.09149999998</v>
      </c>
    </row>
    <row r="1516" spans="1:20">
      <c r="A1516" s="478">
        <v>8</v>
      </c>
      <c r="B1516" s="478" t="s">
        <v>1011</v>
      </c>
      <c r="C1516" s="478"/>
      <c r="D1516" s="478" t="s">
        <v>607</v>
      </c>
      <c r="E1516" s="478" t="s">
        <v>707</v>
      </c>
      <c r="F1516" s="478" t="s">
        <v>714</v>
      </c>
      <c r="G1516" s="479">
        <v>66342.679099999994</v>
      </c>
      <c r="H1516" s="479">
        <v>116099.68829999999</v>
      </c>
      <c r="I1516" s="479">
        <v>90309.933300000004</v>
      </c>
      <c r="J1516" s="479">
        <v>158042.38329999999</v>
      </c>
      <c r="K1516" s="479">
        <v>114191.1516</v>
      </c>
      <c r="L1516" s="479">
        <v>199834.5154</v>
      </c>
      <c r="M1516" s="479">
        <v>150308.92480000001</v>
      </c>
      <c r="N1516" s="479">
        <v>263040.61829999997</v>
      </c>
      <c r="O1516" s="479">
        <v>186061.8334</v>
      </c>
      <c r="P1516" s="479">
        <v>325608.2084</v>
      </c>
      <c r="Q1516" s="479">
        <v>209491.70079999999</v>
      </c>
      <c r="R1516" s="479">
        <v>366610.47639999999</v>
      </c>
      <c r="S1516" s="479">
        <v>232597.24419999999</v>
      </c>
      <c r="T1516" s="479">
        <v>407045.17729999998</v>
      </c>
    </row>
    <row r="1517" spans="1:20">
      <c r="A1517" s="478">
        <v>8</v>
      </c>
      <c r="B1517" s="478" t="s">
        <v>1011</v>
      </c>
      <c r="C1517" s="478"/>
      <c r="D1517" s="478" t="s">
        <v>607</v>
      </c>
      <c r="E1517" s="478" t="s">
        <v>707</v>
      </c>
      <c r="F1517" s="478" t="s">
        <v>521</v>
      </c>
      <c r="G1517" s="479">
        <v>74062.241999999998</v>
      </c>
      <c r="H1517" s="479">
        <v>118499.58900000001</v>
      </c>
      <c r="I1517" s="479">
        <v>103687.1388</v>
      </c>
      <c r="J1517" s="479">
        <v>165899.4246</v>
      </c>
      <c r="K1517" s="479">
        <v>133312.03570000001</v>
      </c>
      <c r="L1517" s="479">
        <v>213299.26019999999</v>
      </c>
      <c r="M1517" s="479">
        <v>177749.38080000001</v>
      </c>
      <c r="N1517" s="479">
        <v>284399.01360000001</v>
      </c>
      <c r="O1517" s="479">
        <v>222186.726</v>
      </c>
      <c r="P1517" s="479">
        <v>355498.76689999999</v>
      </c>
      <c r="Q1517" s="479">
        <v>251811.62280000001</v>
      </c>
      <c r="R1517" s="479">
        <v>402898.60249999998</v>
      </c>
      <c r="S1517" s="479">
        <v>281436.5196</v>
      </c>
      <c r="T1517" s="479">
        <v>450298.43810000003</v>
      </c>
    </row>
    <row r="1518" spans="1:20">
      <c r="A1518" s="478">
        <v>8</v>
      </c>
      <c r="B1518" s="478" t="s">
        <v>1011</v>
      </c>
      <c r="C1518" s="478"/>
      <c r="D1518" s="478" t="s">
        <v>607</v>
      </c>
      <c r="E1518" s="478" t="s">
        <v>754</v>
      </c>
      <c r="F1518" s="478" t="s">
        <v>617</v>
      </c>
      <c r="G1518" s="479">
        <v>86513.326400000005</v>
      </c>
      <c r="H1518" s="479">
        <v>151398.32130000001</v>
      </c>
      <c r="I1518" s="479">
        <v>111954.3441</v>
      </c>
      <c r="J1518" s="479">
        <v>195920.10209999999</v>
      </c>
      <c r="K1518" s="479">
        <v>133965.8094</v>
      </c>
      <c r="L1518" s="479">
        <v>234440.16639999999</v>
      </c>
      <c r="M1518" s="479">
        <v>159747.88579999999</v>
      </c>
      <c r="N1518" s="479">
        <v>279558.8002</v>
      </c>
      <c r="O1518" s="479">
        <v>188254.80809999999</v>
      </c>
      <c r="P1518" s="479">
        <v>329445.9142</v>
      </c>
      <c r="Q1518" s="479">
        <v>206382.54699999999</v>
      </c>
      <c r="R1518" s="479">
        <v>361169.45730000001</v>
      </c>
      <c r="S1518" s="479">
        <v>223417.65239999999</v>
      </c>
      <c r="T1518" s="479">
        <v>390980.89169999998</v>
      </c>
    </row>
    <row r="1519" spans="1:20">
      <c r="A1519" s="478">
        <v>8</v>
      </c>
      <c r="B1519" s="478" t="s">
        <v>1011</v>
      </c>
      <c r="C1519" s="478"/>
      <c r="D1519" s="478" t="s">
        <v>607</v>
      </c>
      <c r="E1519" s="478" t="s">
        <v>754</v>
      </c>
      <c r="F1519" s="478" t="s">
        <v>667</v>
      </c>
      <c r="G1519" s="479">
        <v>74292.344200000007</v>
      </c>
      <c r="H1519" s="479">
        <v>130011.6024</v>
      </c>
      <c r="I1519" s="479">
        <v>97053.925900000002</v>
      </c>
      <c r="J1519" s="479">
        <v>169844.37030000001</v>
      </c>
      <c r="K1519" s="479">
        <v>117648.2162</v>
      </c>
      <c r="L1519" s="479">
        <v>205884.37839999999</v>
      </c>
      <c r="M1519" s="479">
        <v>143673.91800000001</v>
      </c>
      <c r="N1519" s="479">
        <v>251429.35639999999</v>
      </c>
      <c r="O1519" s="479">
        <v>170297.37899999999</v>
      </c>
      <c r="P1519" s="479">
        <v>298020.41310000001</v>
      </c>
      <c r="Q1519" s="479">
        <v>187546.39</v>
      </c>
      <c r="R1519" s="479">
        <v>328206.1825</v>
      </c>
      <c r="S1519" s="479">
        <v>203560.432</v>
      </c>
      <c r="T1519" s="479">
        <v>356230.7561</v>
      </c>
    </row>
    <row r="1520" spans="1:20">
      <c r="A1520" s="478">
        <v>8</v>
      </c>
      <c r="B1520" s="478" t="s">
        <v>1011</v>
      </c>
      <c r="C1520" s="478"/>
      <c r="D1520" s="478" t="s">
        <v>607</v>
      </c>
      <c r="E1520" s="478" t="s">
        <v>754</v>
      </c>
      <c r="F1520" s="478" t="s">
        <v>714</v>
      </c>
      <c r="G1520" s="479">
        <v>66357.358200000002</v>
      </c>
      <c r="H1520" s="479">
        <v>116125.37669999999</v>
      </c>
      <c r="I1520" s="479">
        <v>90382.3995</v>
      </c>
      <c r="J1520" s="479">
        <v>158169.19899999999</v>
      </c>
      <c r="K1520" s="479">
        <v>114323.143</v>
      </c>
      <c r="L1520" s="479">
        <v>200065.50020000001</v>
      </c>
      <c r="M1520" s="479">
        <v>150524.22519999999</v>
      </c>
      <c r="N1520" s="479">
        <v>263417.39409999998</v>
      </c>
      <c r="O1520" s="479">
        <v>186367.81390000001</v>
      </c>
      <c r="P1520" s="479">
        <v>326143.67430000001</v>
      </c>
      <c r="Q1520" s="479">
        <v>209866.32459999999</v>
      </c>
      <c r="R1520" s="479">
        <v>367266.06819999998</v>
      </c>
      <c r="S1520" s="479">
        <v>233047.06340000001</v>
      </c>
      <c r="T1520" s="479">
        <v>407832.36099999998</v>
      </c>
    </row>
    <row r="1521" spans="1:20">
      <c r="A1521" s="478">
        <v>8</v>
      </c>
      <c r="B1521" s="478" t="s">
        <v>1011</v>
      </c>
      <c r="C1521" s="478"/>
      <c r="D1521" s="478" t="s">
        <v>607</v>
      </c>
      <c r="E1521" s="478" t="s">
        <v>754</v>
      </c>
      <c r="F1521" s="478" t="s">
        <v>521</v>
      </c>
      <c r="G1521" s="479">
        <v>73742.001099999994</v>
      </c>
      <c r="H1521" s="479">
        <v>117987.2035</v>
      </c>
      <c r="I1521" s="479">
        <v>103238.8015</v>
      </c>
      <c r="J1521" s="479">
        <v>165182.08489999999</v>
      </c>
      <c r="K1521" s="479">
        <v>132735.60200000001</v>
      </c>
      <c r="L1521" s="479">
        <v>212376.9664</v>
      </c>
      <c r="M1521" s="479">
        <v>176980.8026</v>
      </c>
      <c r="N1521" s="479">
        <v>283169.28840000002</v>
      </c>
      <c r="O1521" s="479">
        <v>221226.00330000001</v>
      </c>
      <c r="P1521" s="479">
        <v>353961.61040000001</v>
      </c>
      <c r="Q1521" s="479">
        <v>250722.80369999999</v>
      </c>
      <c r="R1521" s="479">
        <v>401156.49180000002</v>
      </c>
      <c r="S1521" s="479">
        <v>280219.6042</v>
      </c>
      <c r="T1521" s="479">
        <v>448351.37329999998</v>
      </c>
    </row>
    <row r="1522" spans="1:20">
      <c r="A1522" s="478">
        <v>8</v>
      </c>
      <c r="B1522" s="478" t="s">
        <v>1011</v>
      </c>
      <c r="C1522" s="478"/>
      <c r="D1522" s="478" t="s">
        <v>614</v>
      </c>
      <c r="E1522" s="478" t="s">
        <v>666</v>
      </c>
      <c r="F1522" s="478" t="s">
        <v>617</v>
      </c>
      <c r="G1522" s="479">
        <v>82754.3465</v>
      </c>
      <c r="H1522" s="479">
        <v>144820.10639999999</v>
      </c>
      <c r="I1522" s="479">
        <v>107068.6931</v>
      </c>
      <c r="J1522" s="479">
        <v>187370.21290000001</v>
      </c>
      <c r="K1522" s="479">
        <v>128105.0871</v>
      </c>
      <c r="L1522" s="479">
        <v>224183.90239999999</v>
      </c>
      <c r="M1522" s="479">
        <v>152737.25090000001</v>
      </c>
      <c r="N1522" s="479">
        <v>267290.18920000002</v>
      </c>
      <c r="O1522" s="479">
        <v>179972.39610000001</v>
      </c>
      <c r="P1522" s="479">
        <v>314951.69309999997</v>
      </c>
      <c r="Q1522" s="479">
        <v>197291.54560000001</v>
      </c>
      <c r="R1522" s="479">
        <v>345260.2047</v>
      </c>
      <c r="S1522" s="479">
        <v>213558.49</v>
      </c>
      <c r="T1522" s="479">
        <v>373727.35749999998</v>
      </c>
    </row>
    <row r="1523" spans="1:20">
      <c r="A1523" s="478">
        <v>8</v>
      </c>
      <c r="B1523" s="478" t="s">
        <v>1011</v>
      </c>
      <c r="C1523" s="478"/>
      <c r="D1523" s="478" t="s">
        <v>614</v>
      </c>
      <c r="E1523" s="478" t="s">
        <v>666</v>
      </c>
      <c r="F1523" s="478" t="s">
        <v>667</v>
      </c>
      <c r="G1523" s="479">
        <v>71163.312000000005</v>
      </c>
      <c r="H1523" s="479">
        <v>124535.7959</v>
      </c>
      <c r="I1523" s="479">
        <v>92936.337799999994</v>
      </c>
      <c r="J1523" s="479">
        <v>162638.59109999999</v>
      </c>
      <c r="K1523" s="479">
        <v>112628.6072</v>
      </c>
      <c r="L1523" s="479">
        <v>197100.0626</v>
      </c>
      <c r="M1523" s="479">
        <v>137491.8383</v>
      </c>
      <c r="N1523" s="479">
        <v>240610.717</v>
      </c>
      <c r="O1523" s="479">
        <v>162940.60769999999</v>
      </c>
      <c r="P1523" s="479">
        <v>285146.06359999999</v>
      </c>
      <c r="Q1523" s="479">
        <v>179426.32459999999</v>
      </c>
      <c r="R1523" s="479">
        <v>313996.06809999997</v>
      </c>
      <c r="S1523" s="479">
        <v>194724.83790000001</v>
      </c>
      <c r="T1523" s="479">
        <v>340768.46639999998</v>
      </c>
    </row>
    <row r="1524" spans="1:20">
      <c r="A1524" s="478">
        <v>8</v>
      </c>
      <c r="B1524" s="478" t="s">
        <v>1011</v>
      </c>
      <c r="C1524" s="478"/>
      <c r="D1524" s="478" t="s">
        <v>614</v>
      </c>
      <c r="E1524" s="478" t="s">
        <v>666</v>
      </c>
      <c r="F1524" s="478" t="s">
        <v>714</v>
      </c>
      <c r="G1524" s="479">
        <v>63630.898200000003</v>
      </c>
      <c r="H1524" s="479">
        <v>111354.07180000001</v>
      </c>
      <c r="I1524" s="479">
        <v>86695.1443</v>
      </c>
      <c r="J1524" s="479">
        <v>151716.50260000001</v>
      </c>
      <c r="K1524" s="479">
        <v>109679.4378</v>
      </c>
      <c r="L1524" s="479">
        <v>191939.01620000001</v>
      </c>
      <c r="M1524" s="479">
        <v>144430.89840000001</v>
      </c>
      <c r="N1524" s="479">
        <v>252754.07209999999</v>
      </c>
      <c r="O1524" s="479">
        <v>178843.2929</v>
      </c>
      <c r="P1524" s="479">
        <v>312975.76250000001</v>
      </c>
      <c r="Q1524" s="479">
        <v>201408.14920000001</v>
      </c>
      <c r="R1524" s="479">
        <v>352464.2611</v>
      </c>
      <c r="S1524" s="479">
        <v>223671.61350000001</v>
      </c>
      <c r="T1524" s="479">
        <v>391425.3236</v>
      </c>
    </row>
    <row r="1525" spans="1:20">
      <c r="A1525" s="478">
        <v>8</v>
      </c>
      <c r="B1525" s="478" t="s">
        <v>1011</v>
      </c>
      <c r="C1525" s="478"/>
      <c r="D1525" s="478" t="s">
        <v>614</v>
      </c>
      <c r="E1525" s="478" t="s">
        <v>666</v>
      </c>
      <c r="F1525" s="478" t="s">
        <v>521</v>
      </c>
      <c r="G1525" s="479">
        <v>70543.217699999994</v>
      </c>
      <c r="H1525" s="479">
        <v>112869.1502</v>
      </c>
      <c r="I1525" s="479">
        <v>98760.504799999995</v>
      </c>
      <c r="J1525" s="479">
        <v>158016.81020000001</v>
      </c>
      <c r="K1525" s="479">
        <v>126977.792</v>
      </c>
      <c r="L1525" s="479">
        <v>203164.47029999999</v>
      </c>
      <c r="M1525" s="479">
        <v>169303.72270000001</v>
      </c>
      <c r="N1525" s="479">
        <v>270885.96039999998</v>
      </c>
      <c r="O1525" s="479">
        <v>211629.65340000001</v>
      </c>
      <c r="P1525" s="479">
        <v>338607.45030000003</v>
      </c>
      <c r="Q1525" s="479">
        <v>239846.94039999999</v>
      </c>
      <c r="R1525" s="479">
        <v>383755.11040000001</v>
      </c>
      <c r="S1525" s="479">
        <v>268064.22759999998</v>
      </c>
      <c r="T1525" s="479">
        <v>428902.77049999998</v>
      </c>
    </row>
    <row r="1526" spans="1:20">
      <c r="A1526" s="478">
        <v>8</v>
      </c>
      <c r="B1526" s="478" t="s">
        <v>1011</v>
      </c>
      <c r="C1526" s="478"/>
      <c r="D1526" s="478" t="s">
        <v>614</v>
      </c>
      <c r="E1526" s="478" t="s">
        <v>713</v>
      </c>
      <c r="F1526" s="478" t="s">
        <v>617</v>
      </c>
      <c r="G1526" s="479">
        <v>85230.139899999995</v>
      </c>
      <c r="H1526" s="479">
        <v>149152.74479999999</v>
      </c>
      <c r="I1526" s="479">
        <v>110224.4577</v>
      </c>
      <c r="J1526" s="479">
        <v>192892.80100000001</v>
      </c>
      <c r="K1526" s="479">
        <v>131848.5269</v>
      </c>
      <c r="L1526" s="479">
        <v>230734.92199999999</v>
      </c>
      <c r="M1526" s="479">
        <v>157151.37710000001</v>
      </c>
      <c r="N1526" s="479">
        <v>275014.90980000002</v>
      </c>
      <c r="O1526" s="479">
        <v>185127.33850000001</v>
      </c>
      <c r="P1526" s="479">
        <v>323972.84240000002</v>
      </c>
      <c r="Q1526" s="479">
        <v>202917.89920000001</v>
      </c>
      <c r="R1526" s="479">
        <v>355106.3235</v>
      </c>
      <c r="S1526" s="479">
        <v>219609.05369999999</v>
      </c>
      <c r="T1526" s="479">
        <v>384315.84409999999</v>
      </c>
    </row>
    <row r="1527" spans="1:20">
      <c r="A1527" s="478">
        <v>8</v>
      </c>
      <c r="B1527" s="478" t="s">
        <v>1011</v>
      </c>
      <c r="C1527" s="478"/>
      <c r="D1527" s="478" t="s">
        <v>614</v>
      </c>
      <c r="E1527" s="478" t="s">
        <v>713</v>
      </c>
      <c r="F1527" s="478" t="s">
        <v>667</v>
      </c>
      <c r="G1527" s="479">
        <v>73513.115999999995</v>
      </c>
      <c r="H1527" s="479">
        <v>128647.95299999999</v>
      </c>
      <c r="I1527" s="479">
        <v>95938.49</v>
      </c>
      <c r="J1527" s="479">
        <v>167892.35750000001</v>
      </c>
      <c r="K1527" s="479">
        <v>116203.8245</v>
      </c>
      <c r="L1527" s="479">
        <v>203356.69289999999</v>
      </c>
      <c r="M1527" s="479">
        <v>141740.25349999999</v>
      </c>
      <c r="N1527" s="479">
        <v>248045.4436</v>
      </c>
      <c r="O1527" s="479">
        <v>167910.42230000001</v>
      </c>
      <c r="P1527" s="479">
        <v>293843.239</v>
      </c>
      <c r="Q1527" s="479">
        <v>184858.49119999999</v>
      </c>
      <c r="R1527" s="479">
        <v>323502.35960000003</v>
      </c>
      <c r="S1527" s="479">
        <v>200570.68830000001</v>
      </c>
      <c r="T1527" s="479">
        <v>350998.70449999999</v>
      </c>
    </row>
    <row r="1528" spans="1:20">
      <c r="A1528" s="478">
        <v>8</v>
      </c>
      <c r="B1528" s="478" t="s">
        <v>1011</v>
      </c>
      <c r="C1528" s="478"/>
      <c r="D1528" s="478" t="s">
        <v>614</v>
      </c>
      <c r="E1528" s="478" t="s">
        <v>713</v>
      </c>
      <c r="F1528" s="478" t="s">
        <v>714</v>
      </c>
      <c r="G1528" s="479">
        <v>65884.318799999994</v>
      </c>
      <c r="H1528" s="479">
        <v>115297.5578</v>
      </c>
      <c r="I1528" s="479">
        <v>89823.975300000006</v>
      </c>
      <c r="J1528" s="479">
        <v>157191.95680000001</v>
      </c>
      <c r="K1528" s="479">
        <v>113682.8103</v>
      </c>
      <c r="L1528" s="479">
        <v>198944.91810000001</v>
      </c>
      <c r="M1528" s="479">
        <v>149749.0724</v>
      </c>
      <c r="N1528" s="479">
        <v>262060.87669999999</v>
      </c>
      <c r="O1528" s="479">
        <v>185472.58300000001</v>
      </c>
      <c r="P1528" s="479">
        <v>324577.02010000002</v>
      </c>
      <c r="Q1528" s="479">
        <v>208907.4216</v>
      </c>
      <c r="R1528" s="479">
        <v>365587.9878</v>
      </c>
      <c r="S1528" s="479">
        <v>232037.59229999999</v>
      </c>
      <c r="T1528" s="479">
        <v>406065.78649999999</v>
      </c>
    </row>
    <row r="1529" spans="1:20">
      <c r="A1529" s="478">
        <v>8</v>
      </c>
      <c r="B1529" s="478" t="s">
        <v>1011</v>
      </c>
      <c r="C1529" s="478"/>
      <c r="D1529" s="478" t="s">
        <v>614</v>
      </c>
      <c r="E1529" s="478" t="s">
        <v>713</v>
      </c>
      <c r="F1529" s="478" t="s">
        <v>521</v>
      </c>
      <c r="G1529" s="479">
        <v>72665.480899999995</v>
      </c>
      <c r="H1529" s="479">
        <v>116264.77129999999</v>
      </c>
      <c r="I1529" s="479">
        <v>101731.67329999999</v>
      </c>
      <c r="J1529" s="479">
        <v>162770.67980000001</v>
      </c>
      <c r="K1529" s="479">
        <v>130797.86569999999</v>
      </c>
      <c r="L1529" s="479">
        <v>209276.5883</v>
      </c>
      <c r="M1529" s="479">
        <v>174397.15429999999</v>
      </c>
      <c r="N1529" s="479">
        <v>279035.451</v>
      </c>
      <c r="O1529" s="479">
        <v>217996.44279999999</v>
      </c>
      <c r="P1529" s="479">
        <v>348794.3137</v>
      </c>
      <c r="Q1529" s="479">
        <v>247062.63519999999</v>
      </c>
      <c r="R1529" s="479">
        <v>395300.22220000002</v>
      </c>
      <c r="S1529" s="479">
        <v>276128.82760000002</v>
      </c>
      <c r="T1529" s="479">
        <v>441806.13079999998</v>
      </c>
    </row>
    <row r="1530" spans="1:20">
      <c r="A1530" s="478">
        <v>8</v>
      </c>
      <c r="B1530" s="478" t="s">
        <v>1011</v>
      </c>
      <c r="C1530" s="478"/>
      <c r="D1530" s="478" t="s">
        <v>614</v>
      </c>
      <c r="E1530" s="478" t="s">
        <v>760</v>
      </c>
      <c r="F1530" s="478" t="s">
        <v>617</v>
      </c>
      <c r="G1530" s="479">
        <v>89436.677200000006</v>
      </c>
      <c r="H1530" s="479">
        <v>156514.185</v>
      </c>
      <c r="I1530" s="479">
        <v>115702.7691</v>
      </c>
      <c r="J1530" s="479">
        <v>202479.84599999999</v>
      </c>
      <c r="K1530" s="479">
        <v>138427.6299</v>
      </c>
      <c r="L1530" s="479">
        <v>242248.3523</v>
      </c>
      <c r="M1530" s="479">
        <v>165032.60279999999</v>
      </c>
      <c r="N1530" s="479">
        <v>288807.05499999999</v>
      </c>
      <c r="O1530" s="479">
        <v>194448.84969999999</v>
      </c>
      <c r="P1530" s="479">
        <v>340285.48710000003</v>
      </c>
      <c r="Q1530" s="479">
        <v>213155.06529999999</v>
      </c>
      <c r="R1530" s="479">
        <v>373021.36410000001</v>
      </c>
      <c r="S1530" s="479">
        <v>230720.26319999999</v>
      </c>
      <c r="T1530" s="479">
        <v>403760.46059999999</v>
      </c>
    </row>
    <row r="1531" spans="1:20">
      <c r="A1531" s="478">
        <v>8</v>
      </c>
      <c r="B1531" s="478" t="s">
        <v>1011</v>
      </c>
      <c r="C1531" s="478"/>
      <c r="D1531" s="478" t="s">
        <v>614</v>
      </c>
      <c r="E1531" s="478" t="s">
        <v>760</v>
      </c>
      <c r="F1531" s="478" t="s">
        <v>667</v>
      </c>
      <c r="G1531" s="479">
        <v>76963.716100000005</v>
      </c>
      <c r="H1531" s="479">
        <v>134686.50330000001</v>
      </c>
      <c r="I1531" s="479">
        <v>100495.12609999999</v>
      </c>
      <c r="J1531" s="479">
        <v>175866.47080000001</v>
      </c>
      <c r="K1531" s="479">
        <v>121773.59179999999</v>
      </c>
      <c r="L1531" s="479">
        <v>213103.78580000001</v>
      </c>
      <c r="M1531" s="479">
        <v>148627.2133</v>
      </c>
      <c r="N1531" s="479">
        <v>260097.6231</v>
      </c>
      <c r="O1531" s="479">
        <v>176121.16469999999</v>
      </c>
      <c r="P1531" s="479">
        <v>308212.03820000001</v>
      </c>
      <c r="Q1531" s="479">
        <v>193930.53419999999</v>
      </c>
      <c r="R1531" s="479">
        <v>339378.43479999999</v>
      </c>
      <c r="S1531" s="479">
        <v>210453.61600000001</v>
      </c>
      <c r="T1531" s="479">
        <v>368293.82799999998</v>
      </c>
    </row>
    <row r="1532" spans="1:20">
      <c r="A1532" s="478">
        <v>8</v>
      </c>
      <c r="B1532" s="478" t="s">
        <v>1011</v>
      </c>
      <c r="C1532" s="478"/>
      <c r="D1532" s="478" t="s">
        <v>614</v>
      </c>
      <c r="E1532" s="478" t="s">
        <v>760</v>
      </c>
      <c r="F1532" s="478" t="s">
        <v>714</v>
      </c>
      <c r="G1532" s="479">
        <v>68854.632800000007</v>
      </c>
      <c r="H1532" s="479">
        <v>120495.6073</v>
      </c>
      <c r="I1532" s="479">
        <v>93826.668399999995</v>
      </c>
      <c r="J1532" s="479">
        <v>164196.6698</v>
      </c>
      <c r="K1532" s="479">
        <v>118712.6682</v>
      </c>
      <c r="L1532" s="479">
        <v>207747.16940000001</v>
      </c>
      <c r="M1532" s="479">
        <v>156337.61360000001</v>
      </c>
      <c r="N1532" s="479">
        <v>273590.82370000001</v>
      </c>
      <c r="O1532" s="479">
        <v>193597.69450000001</v>
      </c>
      <c r="P1532" s="479">
        <v>338795.96529999998</v>
      </c>
      <c r="Q1532" s="479">
        <v>218032.34330000001</v>
      </c>
      <c r="R1532" s="479">
        <v>381556.60070000001</v>
      </c>
      <c r="S1532" s="479">
        <v>242142.66819999999</v>
      </c>
      <c r="T1532" s="479">
        <v>423749.6692</v>
      </c>
    </row>
    <row r="1533" spans="1:20">
      <c r="A1533" s="478">
        <v>8</v>
      </c>
      <c r="B1533" s="478" t="s">
        <v>1011</v>
      </c>
      <c r="C1533" s="478"/>
      <c r="D1533" s="478" t="s">
        <v>614</v>
      </c>
      <c r="E1533" s="478" t="s">
        <v>760</v>
      </c>
      <c r="F1533" s="478" t="s">
        <v>521</v>
      </c>
      <c r="G1533" s="479">
        <v>76242.398799999995</v>
      </c>
      <c r="H1533" s="479">
        <v>121987.84</v>
      </c>
      <c r="I1533" s="479">
        <v>106739.35830000001</v>
      </c>
      <c r="J1533" s="479">
        <v>170782.97589999999</v>
      </c>
      <c r="K1533" s="479">
        <v>137236.31789999999</v>
      </c>
      <c r="L1533" s="479">
        <v>219578.11189999999</v>
      </c>
      <c r="M1533" s="479">
        <v>182981.75719999999</v>
      </c>
      <c r="N1533" s="479">
        <v>292770.81599999999</v>
      </c>
      <c r="O1533" s="479">
        <v>228727.19649999999</v>
      </c>
      <c r="P1533" s="479">
        <v>365963.51980000001</v>
      </c>
      <c r="Q1533" s="479">
        <v>259224.15599999999</v>
      </c>
      <c r="R1533" s="479">
        <v>414758.65580000001</v>
      </c>
      <c r="S1533" s="479">
        <v>289721.11560000002</v>
      </c>
      <c r="T1533" s="479">
        <v>463553.79180000001</v>
      </c>
    </row>
    <row r="1534" spans="1:20">
      <c r="A1534" s="478">
        <v>8</v>
      </c>
      <c r="B1534" s="478" t="s">
        <v>1011</v>
      </c>
      <c r="C1534" s="478"/>
      <c r="D1534" s="478" t="s">
        <v>614</v>
      </c>
      <c r="E1534" s="478" t="s">
        <v>801</v>
      </c>
      <c r="F1534" s="478" t="s">
        <v>617</v>
      </c>
      <c r="G1534" s="479">
        <v>85618.202999999994</v>
      </c>
      <c r="H1534" s="479">
        <v>149831.8554</v>
      </c>
      <c r="I1534" s="479">
        <v>110769.01210000001</v>
      </c>
      <c r="J1534" s="479">
        <v>193845.77110000001</v>
      </c>
      <c r="K1534" s="479">
        <v>132529.03469999999</v>
      </c>
      <c r="L1534" s="479">
        <v>231925.81080000001</v>
      </c>
      <c r="M1534" s="479">
        <v>158006.68830000001</v>
      </c>
      <c r="N1534" s="479">
        <v>276511.70449999999</v>
      </c>
      <c r="O1534" s="479">
        <v>186176.5914</v>
      </c>
      <c r="P1534" s="479">
        <v>325809.03480000002</v>
      </c>
      <c r="Q1534" s="479">
        <v>204090.19769999999</v>
      </c>
      <c r="R1534" s="479">
        <v>357157.84600000002</v>
      </c>
      <c r="S1534" s="479">
        <v>220913.53649999999</v>
      </c>
      <c r="T1534" s="479">
        <v>386598.68890000001</v>
      </c>
    </row>
    <row r="1535" spans="1:20">
      <c r="A1535" s="478">
        <v>8</v>
      </c>
      <c r="B1535" s="478" t="s">
        <v>1011</v>
      </c>
      <c r="C1535" s="478"/>
      <c r="D1535" s="478" t="s">
        <v>614</v>
      </c>
      <c r="E1535" s="478" t="s">
        <v>801</v>
      </c>
      <c r="F1535" s="478" t="s">
        <v>667</v>
      </c>
      <c r="G1535" s="479">
        <v>73649.200299999997</v>
      </c>
      <c r="H1535" s="479">
        <v>128886.1007</v>
      </c>
      <c r="I1535" s="479">
        <v>96175.819600000003</v>
      </c>
      <c r="J1535" s="479">
        <v>168307.68419999999</v>
      </c>
      <c r="K1535" s="479">
        <v>116547.8875</v>
      </c>
      <c r="L1535" s="479">
        <v>203958.80309999999</v>
      </c>
      <c r="M1535" s="479">
        <v>142264.14309999999</v>
      </c>
      <c r="N1535" s="479">
        <v>248962.25030000001</v>
      </c>
      <c r="O1535" s="479">
        <v>168589.4192</v>
      </c>
      <c r="P1535" s="479">
        <v>295031.48359999998</v>
      </c>
      <c r="Q1535" s="479">
        <v>185642.41579999999</v>
      </c>
      <c r="R1535" s="479">
        <v>324874.22769999999</v>
      </c>
      <c r="S1535" s="479">
        <v>201465.74419999999</v>
      </c>
      <c r="T1535" s="479">
        <v>352565.05239999999</v>
      </c>
    </row>
    <row r="1536" spans="1:20">
      <c r="A1536" s="478">
        <v>8</v>
      </c>
      <c r="B1536" s="478" t="s">
        <v>1011</v>
      </c>
      <c r="C1536" s="478"/>
      <c r="D1536" s="478" t="s">
        <v>614</v>
      </c>
      <c r="E1536" s="478" t="s">
        <v>801</v>
      </c>
      <c r="F1536" s="478" t="s">
        <v>714</v>
      </c>
      <c r="G1536" s="479">
        <v>65869.642600000006</v>
      </c>
      <c r="H1536" s="479">
        <v>115271.8746</v>
      </c>
      <c r="I1536" s="479">
        <v>89751.513399999996</v>
      </c>
      <c r="J1536" s="479">
        <v>157065.14840000001</v>
      </c>
      <c r="K1536" s="479">
        <v>113550.8244</v>
      </c>
      <c r="L1536" s="479">
        <v>198713.94270000001</v>
      </c>
      <c r="M1536" s="479">
        <v>149533.77910000001</v>
      </c>
      <c r="N1536" s="479">
        <v>261684.11350000001</v>
      </c>
      <c r="O1536" s="479">
        <v>185166.61139999999</v>
      </c>
      <c r="P1536" s="479">
        <v>324041.57</v>
      </c>
      <c r="Q1536" s="479">
        <v>208532.80790000001</v>
      </c>
      <c r="R1536" s="479">
        <v>364932.41389999999</v>
      </c>
      <c r="S1536" s="479">
        <v>231587.78450000001</v>
      </c>
      <c r="T1536" s="479">
        <v>405278.62270000001</v>
      </c>
    </row>
    <row r="1537" spans="1:20">
      <c r="A1537" s="478">
        <v>8</v>
      </c>
      <c r="B1537" s="478" t="s">
        <v>1011</v>
      </c>
      <c r="C1537" s="478"/>
      <c r="D1537" s="478" t="s">
        <v>614</v>
      </c>
      <c r="E1537" s="478" t="s">
        <v>801</v>
      </c>
      <c r="F1537" s="478" t="s">
        <v>521</v>
      </c>
      <c r="G1537" s="479">
        <v>72985.724400000006</v>
      </c>
      <c r="H1537" s="479">
        <v>116777.1609</v>
      </c>
      <c r="I1537" s="479">
        <v>102180.01420000001</v>
      </c>
      <c r="J1537" s="479">
        <v>163488.02530000001</v>
      </c>
      <c r="K1537" s="479">
        <v>131374.30410000001</v>
      </c>
      <c r="L1537" s="479">
        <v>210198.88959999999</v>
      </c>
      <c r="M1537" s="479">
        <v>175165.73869999999</v>
      </c>
      <c r="N1537" s="479">
        <v>280265.1862</v>
      </c>
      <c r="O1537" s="479">
        <v>218957.1734</v>
      </c>
      <c r="P1537" s="479">
        <v>350331.48269999999</v>
      </c>
      <c r="Q1537" s="479">
        <v>248151.4632</v>
      </c>
      <c r="R1537" s="479">
        <v>397042.3469</v>
      </c>
      <c r="S1537" s="479">
        <v>277345.75300000003</v>
      </c>
      <c r="T1537" s="479">
        <v>443753.21130000002</v>
      </c>
    </row>
    <row r="1538" spans="1:20">
      <c r="A1538" s="478">
        <v>9</v>
      </c>
      <c r="B1538" s="478" t="s">
        <v>1012</v>
      </c>
      <c r="C1538" s="478"/>
      <c r="D1538" s="478" t="s">
        <v>564</v>
      </c>
      <c r="E1538" s="478" t="s">
        <v>621</v>
      </c>
      <c r="F1538" s="478" t="s">
        <v>617</v>
      </c>
      <c r="G1538" s="479">
        <v>88929.619600000005</v>
      </c>
      <c r="H1538" s="479">
        <v>155626.83429999999</v>
      </c>
      <c r="I1538" s="479">
        <v>115061.995</v>
      </c>
      <c r="J1538" s="479">
        <v>201358.49129999999</v>
      </c>
      <c r="K1538" s="479">
        <v>137671.36730000001</v>
      </c>
      <c r="L1538" s="479">
        <v>240924.89290000001</v>
      </c>
      <c r="M1538" s="479">
        <v>164146.72169999999</v>
      </c>
      <c r="N1538" s="479">
        <v>287256.76299999998</v>
      </c>
      <c r="O1538" s="479">
        <v>193419.89199999999</v>
      </c>
      <c r="P1538" s="479">
        <v>338484.81099999999</v>
      </c>
      <c r="Q1538" s="479">
        <v>212035.02129999999</v>
      </c>
      <c r="R1538" s="479">
        <v>371061.28720000002</v>
      </c>
      <c r="S1538" s="479">
        <v>229520.63759999999</v>
      </c>
      <c r="T1538" s="479">
        <v>401661.11580000003</v>
      </c>
    </row>
    <row r="1539" spans="1:20">
      <c r="A1539" s="478">
        <v>9</v>
      </c>
      <c r="B1539" s="478" t="s">
        <v>1012</v>
      </c>
      <c r="C1539" s="478"/>
      <c r="D1539" s="478" t="s">
        <v>564</v>
      </c>
      <c r="E1539" s="478" t="s">
        <v>621</v>
      </c>
      <c r="F1539" s="478" t="s">
        <v>667</v>
      </c>
      <c r="G1539" s="479">
        <v>76456.658599999995</v>
      </c>
      <c r="H1539" s="479">
        <v>133799.15270000001</v>
      </c>
      <c r="I1539" s="479">
        <v>99854.351899999994</v>
      </c>
      <c r="J1539" s="479">
        <v>174745.11600000001</v>
      </c>
      <c r="K1539" s="479">
        <v>121017.3293</v>
      </c>
      <c r="L1539" s="479">
        <v>211780.32629999999</v>
      </c>
      <c r="M1539" s="479">
        <v>147741.3321</v>
      </c>
      <c r="N1539" s="479">
        <v>258547.33119999999</v>
      </c>
      <c r="O1539" s="479">
        <v>175092.20689999999</v>
      </c>
      <c r="P1539" s="479">
        <v>306411.36210000003</v>
      </c>
      <c r="Q1539" s="479">
        <v>192810.4903</v>
      </c>
      <c r="R1539" s="479">
        <v>337418.3579</v>
      </c>
      <c r="S1539" s="479">
        <v>209253.99040000001</v>
      </c>
      <c r="T1539" s="479">
        <v>366194.48320000002</v>
      </c>
    </row>
    <row r="1540" spans="1:20">
      <c r="A1540" s="478">
        <v>9</v>
      </c>
      <c r="B1540" s="478" t="s">
        <v>1012</v>
      </c>
      <c r="C1540" s="478"/>
      <c r="D1540" s="478" t="s">
        <v>564</v>
      </c>
      <c r="E1540" s="478" t="s">
        <v>621</v>
      </c>
      <c r="F1540" s="478" t="s">
        <v>714</v>
      </c>
      <c r="G1540" s="479">
        <v>68352.242599999998</v>
      </c>
      <c r="H1540" s="479">
        <v>119616.42449999999</v>
      </c>
      <c r="I1540" s="479">
        <v>93123.3223</v>
      </c>
      <c r="J1540" s="479">
        <v>162965.81400000001</v>
      </c>
      <c r="K1540" s="479">
        <v>117808.36599999999</v>
      </c>
      <c r="L1540" s="479">
        <v>206164.64050000001</v>
      </c>
      <c r="M1540" s="479">
        <v>155131.87719999999</v>
      </c>
      <c r="N1540" s="479">
        <v>271480.78519999998</v>
      </c>
      <c r="O1540" s="479">
        <v>192090.52410000001</v>
      </c>
      <c r="P1540" s="479">
        <v>336158.41700000002</v>
      </c>
      <c r="Q1540" s="479">
        <v>216324.21679999999</v>
      </c>
      <c r="R1540" s="479">
        <v>378567.37949999998</v>
      </c>
      <c r="S1540" s="479">
        <v>240233.58559999999</v>
      </c>
      <c r="T1540" s="479">
        <v>420408.77480000001</v>
      </c>
    </row>
    <row r="1541" spans="1:20">
      <c r="A1541" s="478">
        <v>9</v>
      </c>
      <c r="B1541" s="478" t="s">
        <v>1012</v>
      </c>
      <c r="C1541" s="478"/>
      <c r="D1541" s="478" t="s">
        <v>564</v>
      </c>
      <c r="E1541" s="478" t="s">
        <v>621</v>
      </c>
      <c r="F1541" s="478" t="s">
        <v>521</v>
      </c>
      <c r="G1541" s="479">
        <v>75806.368000000002</v>
      </c>
      <c r="H1541" s="479">
        <v>121290.1906</v>
      </c>
      <c r="I1541" s="479">
        <v>106128.9152</v>
      </c>
      <c r="J1541" s="479">
        <v>169806.26689999999</v>
      </c>
      <c r="K1541" s="479">
        <v>136451.46239999999</v>
      </c>
      <c r="L1541" s="479">
        <v>218322.3431</v>
      </c>
      <c r="M1541" s="479">
        <v>181935.28320000001</v>
      </c>
      <c r="N1541" s="479">
        <v>291096.45740000001</v>
      </c>
      <c r="O1541" s="479">
        <v>227419.10389999999</v>
      </c>
      <c r="P1541" s="479">
        <v>363870.57179999998</v>
      </c>
      <c r="Q1541" s="479">
        <v>257741.65109999999</v>
      </c>
      <c r="R1541" s="479">
        <v>412386.64799999999</v>
      </c>
      <c r="S1541" s="479">
        <v>288064.19839999999</v>
      </c>
      <c r="T1541" s="479">
        <v>460902.7243</v>
      </c>
    </row>
    <row r="1542" spans="1:20">
      <c r="A1542" s="478">
        <v>9</v>
      </c>
      <c r="B1542" s="478" t="s">
        <v>1012</v>
      </c>
      <c r="C1542" s="478"/>
      <c r="D1542" s="478" t="s">
        <v>564</v>
      </c>
      <c r="E1542" s="478" t="s">
        <v>670</v>
      </c>
      <c r="F1542" s="478" t="s">
        <v>617</v>
      </c>
      <c r="G1542" s="479">
        <v>86065.763399999996</v>
      </c>
      <c r="H1542" s="479">
        <v>150615.08600000001</v>
      </c>
      <c r="I1542" s="479">
        <v>111361.67630000001</v>
      </c>
      <c r="J1542" s="479">
        <v>194882.93350000001</v>
      </c>
      <c r="K1542" s="479">
        <v>133247.42000000001</v>
      </c>
      <c r="L1542" s="479">
        <v>233182.98490000001</v>
      </c>
      <c r="M1542" s="479">
        <v>158877.28450000001</v>
      </c>
      <c r="N1542" s="479">
        <v>278035.24780000001</v>
      </c>
      <c r="O1542" s="479">
        <v>187215.6966</v>
      </c>
      <c r="P1542" s="479">
        <v>327627.46909999999</v>
      </c>
      <c r="Q1542" s="479">
        <v>205236.36900000001</v>
      </c>
      <c r="R1542" s="479">
        <v>359163.64569999999</v>
      </c>
      <c r="S1542" s="479">
        <v>222165.59080000001</v>
      </c>
      <c r="T1542" s="479">
        <v>388789.78379999998</v>
      </c>
    </row>
    <row r="1543" spans="1:20">
      <c r="A1543" s="478">
        <v>9</v>
      </c>
      <c r="B1543" s="478" t="s">
        <v>1012</v>
      </c>
      <c r="C1543" s="478"/>
      <c r="D1543" s="478" t="s">
        <v>564</v>
      </c>
      <c r="E1543" s="478" t="s">
        <v>670</v>
      </c>
      <c r="F1543" s="478" t="s">
        <v>667</v>
      </c>
      <c r="G1543" s="479">
        <v>73970.771299999993</v>
      </c>
      <c r="H1543" s="479">
        <v>129448.8498</v>
      </c>
      <c r="I1543" s="479">
        <v>96614.871400000004</v>
      </c>
      <c r="J1543" s="479">
        <v>169076.02499999999</v>
      </c>
      <c r="K1543" s="479">
        <v>117098.0503</v>
      </c>
      <c r="L1543" s="479">
        <v>204921.58790000001</v>
      </c>
      <c r="M1543" s="479">
        <v>142969.02840000001</v>
      </c>
      <c r="N1543" s="479">
        <v>250195.7997</v>
      </c>
      <c r="O1543" s="479">
        <v>169443.39660000001</v>
      </c>
      <c r="P1543" s="479">
        <v>296525.94390000001</v>
      </c>
      <c r="Q1543" s="479">
        <v>186594.4</v>
      </c>
      <c r="R1543" s="479">
        <v>326540.20010000002</v>
      </c>
      <c r="S1543" s="479">
        <v>202513.08499999999</v>
      </c>
      <c r="T1543" s="479">
        <v>354397.89880000002</v>
      </c>
    </row>
    <row r="1544" spans="1:20">
      <c r="A1544" s="478">
        <v>9</v>
      </c>
      <c r="B1544" s="478" t="s">
        <v>1012</v>
      </c>
      <c r="C1544" s="478"/>
      <c r="D1544" s="478" t="s">
        <v>564</v>
      </c>
      <c r="E1544" s="478" t="s">
        <v>670</v>
      </c>
      <c r="F1544" s="478" t="s">
        <v>714</v>
      </c>
      <c r="G1544" s="479">
        <v>66113.499599999996</v>
      </c>
      <c r="H1544" s="479">
        <v>115698.6244</v>
      </c>
      <c r="I1544" s="479">
        <v>90066.955499999996</v>
      </c>
      <c r="J1544" s="479">
        <v>157617.1721</v>
      </c>
      <c r="K1544" s="479">
        <v>113936.9826</v>
      </c>
      <c r="L1544" s="479">
        <v>199389.7194</v>
      </c>
      <c r="M1544" s="479">
        <v>150029.0007</v>
      </c>
      <c r="N1544" s="479">
        <v>262550.7512</v>
      </c>
      <c r="O1544" s="479">
        <v>185767.21090000001</v>
      </c>
      <c r="P1544" s="479">
        <v>325092.61900000001</v>
      </c>
      <c r="Q1544" s="479">
        <v>209199.5643</v>
      </c>
      <c r="R1544" s="479">
        <v>366099.23749999999</v>
      </c>
      <c r="S1544" s="479">
        <v>232317.42180000001</v>
      </c>
      <c r="T1544" s="479">
        <v>406555.48800000001</v>
      </c>
    </row>
    <row r="1545" spans="1:20">
      <c r="A1545" s="478">
        <v>9</v>
      </c>
      <c r="B1545" s="478" t="s">
        <v>1012</v>
      </c>
      <c r="C1545" s="478"/>
      <c r="D1545" s="478" t="s">
        <v>564</v>
      </c>
      <c r="E1545" s="478" t="s">
        <v>670</v>
      </c>
      <c r="F1545" s="478" t="s">
        <v>521</v>
      </c>
      <c r="G1545" s="479">
        <v>73363.861699999994</v>
      </c>
      <c r="H1545" s="479">
        <v>117382.1804</v>
      </c>
      <c r="I1545" s="479">
        <v>102709.4063</v>
      </c>
      <c r="J1545" s="479">
        <v>164335.05249999999</v>
      </c>
      <c r="K1545" s="479">
        <v>132054.951</v>
      </c>
      <c r="L1545" s="479">
        <v>211287.92480000001</v>
      </c>
      <c r="M1545" s="479">
        <v>176073.26800000001</v>
      </c>
      <c r="N1545" s="479">
        <v>281717.23300000001</v>
      </c>
      <c r="O1545" s="479">
        <v>220091.58489999999</v>
      </c>
      <c r="P1545" s="479">
        <v>352146.54119999998</v>
      </c>
      <c r="Q1545" s="479">
        <v>249437.12959999999</v>
      </c>
      <c r="R1545" s="479">
        <v>399099.41330000001</v>
      </c>
      <c r="S1545" s="479">
        <v>278782.67430000001</v>
      </c>
      <c r="T1545" s="479">
        <v>446052.2855</v>
      </c>
    </row>
    <row r="1546" spans="1:20">
      <c r="A1546" s="478">
        <v>9</v>
      </c>
      <c r="B1546" s="478" t="s">
        <v>1012</v>
      </c>
      <c r="C1546" s="478"/>
      <c r="D1546" s="478" t="s">
        <v>564</v>
      </c>
      <c r="E1546" s="478" t="s">
        <v>717</v>
      </c>
      <c r="F1546" s="478" t="s">
        <v>617</v>
      </c>
      <c r="G1546" s="479">
        <v>85677.700200000007</v>
      </c>
      <c r="H1546" s="479">
        <v>149935.9754</v>
      </c>
      <c r="I1546" s="479">
        <v>110817.122</v>
      </c>
      <c r="J1546" s="479">
        <v>193929.96340000001</v>
      </c>
      <c r="K1546" s="479">
        <v>132566.91209999999</v>
      </c>
      <c r="L1546" s="479">
        <v>231992.0961</v>
      </c>
      <c r="M1546" s="479">
        <v>158021.97330000001</v>
      </c>
      <c r="N1546" s="479">
        <v>276538.45319999999</v>
      </c>
      <c r="O1546" s="479">
        <v>186166.44380000001</v>
      </c>
      <c r="P1546" s="479">
        <v>325791.27669999999</v>
      </c>
      <c r="Q1546" s="479">
        <v>204064.0704</v>
      </c>
      <c r="R1546" s="479">
        <v>357112.12319999997</v>
      </c>
      <c r="S1546" s="479">
        <v>220861.10800000001</v>
      </c>
      <c r="T1546" s="479">
        <v>386506.93890000001</v>
      </c>
    </row>
    <row r="1547" spans="1:20">
      <c r="A1547" s="478">
        <v>9</v>
      </c>
      <c r="B1547" s="478" t="s">
        <v>1012</v>
      </c>
      <c r="C1547" s="478"/>
      <c r="D1547" s="478" t="s">
        <v>564</v>
      </c>
      <c r="E1547" s="478" t="s">
        <v>717</v>
      </c>
      <c r="F1547" s="478" t="s">
        <v>667</v>
      </c>
      <c r="G1547" s="479">
        <v>73834.687000000005</v>
      </c>
      <c r="H1547" s="479">
        <v>129210.70209999999</v>
      </c>
      <c r="I1547" s="479">
        <v>96377.541899999997</v>
      </c>
      <c r="J1547" s="479">
        <v>168660.69820000001</v>
      </c>
      <c r="K1547" s="479">
        <v>116753.98729999999</v>
      </c>
      <c r="L1547" s="479">
        <v>204319.47769999999</v>
      </c>
      <c r="M1547" s="479">
        <v>142445.13879999999</v>
      </c>
      <c r="N1547" s="479">
        <v>249278.99299999999</v>
      </c>
      <c r="O1547" s="479">
        <v>168764.3996</v>
      </c>
      <c r="P1547" s="479">
        <v>295337.69929999998</v>
      </c>
      <c r="Q1547" s="479">
        <v>185810.4755</v>
      </c>
      <c r="R1547" s="479">
        <v>325168.3321</v>
      </c>
      <c r="S1547" s="479">
        <v>201618.02910000001</v>
      </c>
      <c r="T1547" s="479">
        <v>352831.55080000003</v>
      </c>
    </row>
    <row r="1548" spans="1:20">
      <c r="A1548" s="478">
        <v>9</v>
      </c>
      <c r="B1548" s="478" t="s">
        <v>1012</v>
      </c>
      <c r="C1548" s="478"/>
      <c r="D1548" s="478" t="s">
        <v>564</v>
      </c>
      <c r="E1548" s="478" t="s">
        <v>717</v>
      </c>
      <c r="F1548" s="478" t="s">
        <v>714</v>
      </c>
      <c r="G1548" s="479">
        <v>66128.175700000007</v>
      </c>
      <c r="H1548" s="479">
        <v>115724.3076</v>
      </c>
      <c r="I1548" s="479">
        <v>90139.417499999996</v>
      </c>
      <c r="J1548" s="479">
        <v>157743.98060000001</v>
      </c>
      <c r="K1548" s="479">
        <v>114068.9685</v>
      </c>
      <c r="L1548" s="479">
        <v>199620.6948</v>
      </c>
      <c r="M1548" s="479">
        <v>150244.29389999999</v>
      </c>
      <c r="N1548" s="479">
        <v>262927.51439999999</v>
      </c>
      <c r="O1548" s="479">
        <v>186073.18239999999</v>
      </c>
      <c r="P1548" s="479">
        <v>325628.06920000003</v>
      </c>
      <c r="Q1548" s="479">
        <v>209574.17800000001</v>
      </c>
      <c r="R1548" s="479">
        <v>366754.81150000001</v>
      </c>
      <c r="S1548" s="479">
        <v>232767.22959999999</v>
      </c>
      <c r="T1548" s="479">
        <v>407342.65179999999</v>
      </c>
    </row>
    <row r="1549" spans="1:20">
      <c r="A1549" s="478">
        <v>9</v>
      </c>
      <c r="B1549" s="478" t="s">
        <v>1012</v>
      </c>
      <c r="C1549" s="478"/>
      <c r="D1549" s="478" t="s">
        <v>564</v>
      </c>
      <c r="E1549" s="478" t="s">
        <v>717</v>
      </c>
      <c r="F1549" s="478" t="s">
        <v>521</v>
      </c>
      <c r="G1549" s="479">
        <v>73043.618100000007</v>
      </c>
      <c r="H1549" s="479">
        <v>116869.7908</v>
      </c>
      <c r="I1549" s="479">
        <v>102261.06540000001</v>
      </c>
      <c r="J1549" s="479">
        <v>163617.70699999999</v>
      </c>
      <c r="K1549" s="479">
        <v>131478.51259999999</v>
      </c>
      <c r="L1549" s="479">
        <v>210365.62340000001</v>
      </c>
      <c r="M1549" s="479">
        <v>175304.68350000001</v>
      </c>
      <c r="N1549" s="479">
        <v>280487.49780000001</v>
      </c>
      <c r="O1549" s="479">
        <v>219130.85440000001</v>
      </c>
      <c r="P1549" s="479">
        <v>350609.37219999998</v>
      </c>
      <c r="Q1549" s="479">
        <v>248348.30160000001</v>
      </c>
      <c r="R1549" s="479">
        <v>397357.28850000002</v>
      </c>
      <c r="S1549" s="479">
        <v>277565.74890000001</v>
      </c>
      <c r="T1549" s="479">
        <v>444105.20480000001</v>
      </c>
    </row>
    <row r="1550" spans="1:20">
      <c r="A1550" s="478">
        <v>9</v>
      </c>
      <c r="B1550" s="478" t="s">
        <v>1012</v>
      </c>
      <c r="C1550" s="478"/>
      <c r="D1550" s="478" t="s">
        <v>564</v>
      </c>
      <c r="E1550" s="478" t="s">
        <v>763</v>
      </c>
      <c r="F1550" s="478" t="s">
        <v>617</v>
      </c>
      <c r="G1550" s="479">
        <v>88929.619600000005</v>
      </c>
      <c r="H1550" s="479">
        <v>155626.83429999999</v>
      </c>
      <c r="I1550" s="479">
        <v>115061.995</v>
      </c>
      <c r="J1550" s="479">
        <v>201358.49129999999</v>
      </c>
      <c r="K1550" s="479">
        <v>137671.36730000001</v>
      </c>
      <c r="L1550" s="479">
        <v>240924.89290000001</v>
      </c>
      <c r="M1550" s="479">
        <v>164146.72169999999</v>
      </c>
      <c r="N1550" s="479">
        <v>287256.76299999998</v>
      </c>
      <c r="O1550" s="479">
        <v>193419.89199999999</v>
      </c>
      <c r="P1550" s="479">
        <v>338484.81099999999</v>
      </c>
      <c r="Q1550" s="479">
        <v>212035.02129999999</v>
      </c>
      <c r="R1550" s="479">
        <v>371061.28720000002</v>
      </c>
      <c r="S1550" s="479">
        <v>229520.63759999999</v>
      </c>
      <c r="T1550" s="479">
        <v>401661.11580000003</v>
      </c>
    </row>
    <row r="1551" spans="1:20">
      <c r="A1551" s="478">
        <v>9</v>
      </c>
      <c r="B1551" s="478" t="s">
        <v>1012</v>
      </c>
      <c r="C1551" s="478"/>
      <c r="D1551" s="478" t="s">
        <v>564</v>
      </c>
      <c r="E1551" s="478" t="s">
        <v>763</v>
      </c>
      <c r="F1551" s="478" t="s">
        <v>667</v>
      </c>
      <c r="G1551" s="479">
        <v>76456.658599999995</v>
      </c>
      <c r="H1551" s="479">
        <v>133799.15270000001</v>
      </c>
      <c r="I1551" s="479">
        <v>99854.351899999994</v>
      </c>
      <c r="J1551" s="479">
        <v>174745.11600000001</v>
      </c>
      <c r="K1551" s="479">
        <v>121017.3293</v>
      </c>
      <c r="L1551" s="479">
        <v>211780.32629999999</v>
      </c>
      <c r="M1551" s="479">
        <v>147741.3321</v>
      </c>
      <c r="N1551" s="479">
        <v>258547.33119999999</v>
      </c>
      <c r="O1551" s="479">
        <v>175092.20689999999</v>
      </c>
      <c r="P1551" s="479">
        <v>306411.36210000003</v>
      </c>
      <c r="Q1551" s="479">
        <v>192810.4903</v>
      </c>
      <c r="R1551" s="479">
        <v>337418.3579</v>
      </c>
      <c r="S1551" s="479">
        <v>209253.99040000001</v>
      </c>
      <c r="T1551" s="479">
        <v>366194.48320000002</v>
      </c>
    </row>
    <row r="1552" spans="1:20">
      <c r="A1552" s="478">
        <v>9</v>
      </c>
      <c r="B1552" s="478" t="s">
        <v>1012</v>
      </c>
      <c r="C1552" s="478"/>
      <c r="D1552" s="478" t="s">
        <v>564</v>
      </c>
      <c r="E1552" s="478" t="s">
        <v>763</v>
      </c>
      <c r="F1552" s="478" t="s">
        <v>714</v>
      </c>
      <c r="G1552" s="479">
        <v>68352.242599999998</v>
      </c>
      <c r="H1552" s="479">
        <v>119616.42449999999</v>
      </c>
      <c r="I1552" s="479">
        <v>93123.3223</v>
      </c>
      <c r="J1552" s="479">
        <v>162965.81400000001</v>
      </c>
      <c r="K1552" s="479">
        <v>117808.36599999999</v>
      </c>
      <c r="L1552" s="479">
        <v>206164.64050000001</v>
      </c>
      <c r="M1552" s="479">
        <v>155131.87719999999</v>
      </c>
      <c r="N1552" s="479">
        <v>271480.78519999998</v>
      </c>
      <c r="O1552" s="479">
        <v>192090.52410000001</v>
      </c>
      <c r="P1552" s="479">
        <v>336158.41700000002</v>
      </c>
      <c r="Q1552" s="479">
        <v>216324.21679999999</v>
      </c>
      <c r="R1552" s="479">
        <v>378567.37949999998</v>
      </c>
      <c r="S1552" s="479">
        <v>240233.58559999999</v>
      </c>
      <c r="T1552" s="479">
        <v>420408.77480000001</v>
      </c>
    </row>
    <row r="1553" spans="1:20">
      <c r="A1553" s="478">
        <v>9</v>
      </c>
      <c r="B1553" s="478" t="s">
        <v>1012</v>
      </c>
      <c r="C1553" s="478"/>
      <c r="D1553" s="478" t="s">
        <v>564</v>
      </c>
      <c r="E1553" s="478" t="s">
        <v>763</v>
      </c>
      <c r="F1553" s="478" t="s">
        <v>521</v>
      </c>
      <c r="G1553" s="479">
        <v>75806.368000000002</v>
      </c>
      <c r="H1553" s="479">
        <v>121290.1906</v>
      </c>
      <c r="I1553" s="479">
        <v>106128.9152</v>
      </c>
      <c r="J1553" s="479">
        <v>169806.26689999999</v>
      </c>
      <c r="K1553" s="479">
        <v>136451.46239999999</v>
      </c>
      <c r="L1553" s="479">
        <v>218322.3431</v>
      </c>
      <c r="M1553" s="479">
        <v>181935.28320000001</v>
      </c>
      <c r="N1553" s="479">
        <v>291096.45740000001</v>
      </c>
      <c r="O1553" s="479">
        <v>227419.10389999999</v>
      </c>
      <c r="P1553" s="479">
        <v>363870.57179999998</v>
      </c>
      <c r="Q1553" s="479">
        <v>257741.65109999999</v>
      </c>
      <c r="R1553" s="479">
        <v>412386.64799999999</v>
      </c>
      <c r="S1553" s="479">
        <v>288064.19839999999</v>
      </c>
      <c r="T1553" s="479">
        <v>460902.7243</v>
      </c>
    </row>
    <row r="1554" spans="1:20">
      <c r="A1554" s="478">
        <v>9</v>
      </c>
      <c r="B1554" s="478" t="s">
        <v>1012</v>
      </c>
      <c r="C1554" s="478"/>
      <c r="D1554" s="478" t="s">
        <v>564</v>
      </c>
      <c r="E1554" s="478" t="s">
        <v>803</v>
      </c>
      <c r="F1554" s="478" t="s">
        <v>617</v>
      </c>
      <c r="G1554" s="479">
        <v>84216.021900000007</v>
      </c>
      <c r="H1554" s="479">
        <v>147378.03829999999</v>
      </c>
      <c r="I1554" s="479">
        <v>108942.9056</v>
      </c>
      <c r="J1554" s="479">
        <v>190650.08480000001</v>
      </c>
      <c r="K1554" s="479">
        <v>130335.99739999999</v>
      </c>
      <c r="L1554" s="479">
        <v>228087.99540000001</v>
      </c>
      <c r="M1554" s="479">
        <v>155379.60939999999</v>
      </c>
      <c r="N1554" s="479">
        <v>271914.31650000002</v>
      </c>
      <c r="O1554" s="479">
        <v>183069.41690000001</v>
      </c>
      <c r="P1554" s="479">
        <v>320371.47950000002</v>
      </c>
      <c r="Q1554" s="479">
        <v>200677.80470000001</v>
      </c>
      <c r="R1554" s="479">
        <v>351186.1581</v>
      </c>
      <c r="S1554" s="479">
        <v>217209.7954</v>
      </c>
      <c r="T1554" s="479">
        <v>380117.14199999999</v>
      </c>
    </row>
    <row r="1555" spans="1:20">
      <c r="A1555" s="478">
        <v>9</v>
      </c>
      <c r="B1555" s="478" t="s">
        <v>1012</v>
      </c>
      <c r="C1555" s="478"/>
      <c r="D1555" s="478" t="s">
        <v>564</v>
      </c>
      <c r="E1555" s="478" t="s">
        <v>803</v>
      </c>
      <c r="F1555" s="478" t="s">
        <v>667</v>
      </c>
      <c r="G1555" s="479">
        <v>72498.998000000007</v>
      </c>
      <c r="H1555" s="479">
        <v>126873.2464</v>
      </c>
      <c r="I1555" s="479">
        <v>94656.937999999995</v>
      </c>
      <c r="J1555" s="479">
        <v>165649.64139999999</v>
      </c>
      <c r="K1555" s="479">
        <v>114691.29489999999</v>
      </c>
      <c r="L1555" s="479">
        <v>200709.76620000001</v>
      </c>
      <c r="M1555" s="479">
        <v>139968.4859</v>
      </c>
      <c r="N1555" s="479">
        <v>244944.85029999999</v>
      </c>
      <c r="O1555" s="479">
        <v>165852.5006</v>
      </c>
      <c r="P1555" s="479">
        <v>290241.87609999999</v>
      </c>
      <c r="Q1555" s="479">
        <v>182618.39670000001</v>
      </c>
      <c r="R1555" s="479">
        <v>319582.19429999997</v>
      </c>
      <c r="S1555" s="479">
        <v>198171.42989999999</v>
      </c>
      <c r="T1555" s="479">
        <v>346800.0024</v>
      </c>
    </row>
    <row r="1556" spans="1:20">
      <c r="A1556" s="478">
        <v>9</v>
      </c>
      <c r="B1556" s="478" t="s">
        <v>1012</v>
      </c>
      <c r="C1556" s="478"/>
      <c r="D1556" s="478" t="s">
        <v>564</v>
      </c>
      <c r="E1556" s="478" t="s">
        <v>803</v>
      </c>
      <c r="F1556" s="478" t="s">
        <v>714</v>
      </c>
      <c r="G1556" s="479">
        <v>64879.535499999998</v>
      </c>
      <c r="H1556" s="479">
        <v>113539.18700000001</v>
      </c>
      <c r="I1556" s="479">
        <v>88417.278699999995</v>
      </c>
      <c r="J1556" s="479">
        <v>154730.23790000001</v>
      </c>
      <c r="K1556" s="479">
        <v>111874.20050000001</v>
      </c>
      <c r="L1556" s="479">
        <v>195779.85079999999</v>
      </c>
      <c r="M1556" s="479">
        <v>147337.5926</v>
      </c>
      <c r="N1556" s="479">
        <v>257840.78700000001</v>
      </c>
      <c r="O1556" s="479">
        <v>182458.23310000001</v>
      </c>
      <c r="P1556" s="479">
        <v>319301.908</v>
      </c>
      <c r="Q1556" s="479">
        <v>205491.15849999999</v>
      </c>
      <c r="R1556" s="479">
        <v>359609.52740000002</v>
      </c>
      <c r="S1556" s="479">
        <v>228219.41589999999</v>
      </c>
      <c r="T1556" s="479">
        <v>399383.97779999999</v>
      </c>
    </row>
    <row r="1557" spans="1:20">
      <c r="A1557" s="478">
        <v>9</v>
      </c>
      <c r="B1557" s="478" t="s">
        <v>1012</v>
      </c>
      <c r="C1557" s="478"/>
      <c r="D1557" s="478" t="s">
        <v>564</v>
      </c>
      <c r="E1557" s="478" t="s">
        <v>803</v>
      </c>
      <c r="F1557" s="478" t="s">
        <v>521</v>
      </c>
      <c r="G1557" s="479">
        <v>71793.416599999997</v>
      </c>
      <c r="H1557" s="479">
        <v>114869.4684</v>
      </c>
      <c r="I1557" s="479">
        <v>100510.7833</v>
      </c>
      <c r="J1557" s="479">
        <v>160817.25580000001</v>
      </c>
      <c r="K1557" s="479">
        <v>129228.15</v>
      </c>
      <c r="L1557" s="479">
        <v>206765.04310000001</v>
      </c>
      <c r="M1557" s="479">
        <v>172304.2</v>
      </c>
      <c r="N1557" s="479">
        <v>275686.72409999999</v>
      </c>
      <c r="O1557" s="479">
        <v>215380.2499</v>
      </c>
      <c r="P1557" s="479">
        <v>344608.40509999997</v>
      </c>
      <c r="Q1557" s="479">
        <v>244097.61660000001</v>
      </c>
      <c r="R1557" s="479">
        <v>390556.1924</v>
      </c>
      <c r="S1557" s="479">
        <v>272814.98330000002</v>
      </c>
      <c r="T1557" s="479">
        <v>436503.97970000003</v>
      </c>
    </row>
    <row r="1558" spans="1:20">
      <c r="A1558" s="478">
        <v>9</v>
      </c>
      <c r="B1558" s="478" t="s">
        <v>1012</v>
      </c>
      <c r="C1558" s="478"/>
      <c r="D1558" s="478" t="s">
        <v>566</v>
      </c>
      <c r="E1558" s="478" t="s">
        <v>623</v>
      </c>
      <c r="F1558" s="478" t="s">
        <v>617</v>
      </c>
      <c r="G1558" s="479">
        <v>111004.84729999999</v>
      </c>
      <c r="H1558" s="479">
        <v>194258.4829</v>
      </c>
      <c r="I1558" s="479">
        <v>143527.32709999999</v>
      </c>
      <c r="J1558" s="479">
        <v>251172.82260000001</v>
      </c>
      <c r="K1558" s="479">
        <v>171664.0546</v>
      </c>
      <c r="L1558" s="479">
        <v>300412.0955</v>
      </c>
      <c r="M1558" s="479">
        <v>204576.3125</v>
      </c>
      <c r="N1558" s="479">
        <v>358008.54690000002</v>
      </c>
      <c r="O1558" s="479">
        <v>240965.09650000001</v>
      </c>
      <c r="P1558" s="479">
        <v>421688.91889999999</v>
      </c>
      <c r="Q1558" s="479">
        <v>264105.7696</v>
      </c>
      <c r="R1558" s="479">
        <v>462185.0968</v>
      </c>
      <c r="S1558" s="479">
        <v>285804.4742</v>
      </c>
      <c r="T1558" s="479">
        <v>500157.82980000001</v>
      </c>
    </row>
    <row r="1559" spans="1:20">
      <c r="A1559" s="478">
        <v>9</v>
      </c>
      <c r="B1559" s="478" t="s">
        <v>1012</v>
      </c>
      <c r="C1559" s="478"/>
      <c r="D1559" s="478" t="s">
        <v>566</v>
      </c>
      <c r="E1559" s="478" t="s">
        <v>623</v>
      </c>
      <c r="F1559" s="478" t="s">
        <v>667</v>
      </c>
      <c r="G1559" s="479">
        <v>95886.106299999999</v>
      </c>
      <c r="H1559" s="479">
        <v>167800.68599999999</v>
      </c>
      <c r="I1559" s="479">
        <v>125093.8198</v>
      </c>
      <c r="J1559" s="479">
        <v>218914.18479999999</v>
      </c>
      <c r="K1559" s="479">
        <v>151477.3412</v>
      </c>
      <c r="L1559" s="479">
        <v>265085.34700000001</v>
      </c>
      <c r="M1559" s="479">
        <v>184690.99110000001</v>
      </c>
      <c r="N1559" s="479">
        <v>323209.23450000002</v>
      </c>
      <c r="O1559" s="479">
        <v>218749.72010000001</v>
      </c>
      <c r="P1559" s="479">
        <v>382812.01</v>
      </c>
      <c r="Q1559" s="479">
        <v>240803.30710000001</v>
      </c>
      <c r="R1559" s="479">
        <v>421405.78720000002</v>
      </c>
      <c r="S1559" s="479">
        <v>261238.84039999999</v>
      </c>
      <c r="T1559" s="479">
        <v>457167.97080000001</v>
      </c>
    </row>
    <row r="1560" spans="1:20">
      <c r="A1560" s="478">
        <v>9</v>
      </c>
      <c r="B1560" s="478" t="s">
        <v>1012</v>
      </c>
      <c r="C1560" s="478"/>
      <c r="D1560" s="478" t="s">
        <v>566</v>
      </c>
      <c r="E1560" s="478" t="s">
        <v>623</v>
      </c>
      <c r="F1560" s="478" t="s">
        <v>714</v>
      </c>
      <c r="G1560" s="479">
        <v>86033.011299999998</v>
      </c>
      <c r="H1560" s="479">
        <v>150557.76980000001</v>
      </c>
      <c r="I1560" s="479">
        <v>117331.2856</v>
      </c>
      <c r="J1560" s="479">
        <v>205329.74979999999</v>
      </c>
      <c r="K1560" s="479">
        <v>148525.2739</v>
      </c>
      <c r="L1560" s="479">
        <v>259919.22930000001</v>
      </c>
      <c r="M1560" s="479">
        <v>195674.97829999999</v>
      </c>
      <c r="N1560" s="479">
        <v>342431.2121</v>
      </c>
      <c r="O1560" s="479">
        <v>242382.42290000001</v>
      </c>
      <c r="P1560" s="479">
        <v>424169.24</v>
      </c>
      <c r="Q1560" s="479">
        <v>273029.31910000002</v>
      </c>
      <c r="R1560" s="479">
        <v>477801.30839999998</v>
      </c>
      <c r="S1560" s="479">
        <v>303283.09529999999</v>
      </c>
      <c r="T1560" s="479">
        <v>530745.41669999994</v>
      </c>
    </row>
    <row r="1561" spans="1:20">
      <c r="A1561" s="478">
        <v>9</v>
      </c>
      <c r="B1561" s="478" t="s">
        <v>1012</v>
      </c>
      <c r="C1561" s="478"/>
      <c r="D1561" s="478" t="s">
        <v>566</v>
      </c>
      <c r="E1561" s="478" t="s">
        <v>623</v>
      </c>
      <c r="F1561" s="478" t="s">
        <v>521</v>
      </c>
      <c r="G1561" s="479">
        <v>94648.039399999994</v>
      </c>
      <c r="H1561" s="479">
        <v>151436.8653</v>
      </c>
      <c r="I1561" s="479">
        <v>132507.25510000001</v>
      </c>
      <c r="J1561" s="479">
        <v>212011.61139999999</v>
      </c>
      <c r="K1561" s="479">
        <v>170366.47089999999</v>
      </c>
      <c r="L1561" s="479">
        <v>272586.35759999999</v>
      </c>
      <c r="M1561" s="479">
        <v>227155.29449999999</v>
      </c>
      <c r="N1561" s="479">
        <v>363448.4767</v>
      </c>
      <c r="O1561" s="479">
        <v>283944.11820000003</v>
      </c>
      <c r="P1561" s="479">
        <v>454310.59580000001</v>
      </c>
      <c r="Q1561" s="479">
        <v>321803.33390000003</v>
      </c>
      <c r="R1561" s="479">
        <v>514885.3419</v>
      </c>
      <c r="S1561" s="479">
        <v>359662.54969999997</v>
      </c>
      <c r="T1561" s="479">
        <v>575460.08810000005</v>
      </c>
    </row>
    <row r="1562" spans="1:20">
      <c r="A1562" s="478">
        <v>9</v>
      </c>
      <c r="B1562" s="478" t="s">
        <v>1012</v>
      </c>
      <c r="C1562" s="478"/>
      <c r="D1562" s="478" t="s">
        <v>566</v>
      </c>
      <c r="E1562" s="478" t="s">
        <v>672</v>
      </c>
      <c r="F1562" s="478" t="s">
        <v>617</v>
      </c>
      <c r="G1562" s="479">
        <v>121117.5866</v>
      </c>
      <c r="H1562" s="479">
        <v>211955.77660000001</v>
      </c>
      <c r="I1562" s="479">
        <v>156550.60269999999</v>
      </c>
      <c r="J1562" s="479">
        <v>273963.55479999998</v>
      </c>
      <c r="K1562" s="479">
        <v>187204.68059999999</v>
      </c>
      <c r="L1562" s="479">
        <v>327608.19099999999</v>
      </c>
      <c r="M1562" s="479">
        <v>223042.26259999999</v>
      </c>
      <c r="N1562" s="479">
        <v>390323.9596</v>
      </c>
      <c r="O1562" s="479">
        <v>262664.54960000003</v>
      </c>
      <c r="P1562" s="479">
        <v>459662.96179999999</v>
      </c>
      <c r="Q1562" s="479">
        <v>287861.85129999998</v>
      </c>
      <c r="R1562" s="479">
        <v>503758.23979999998</v>
      </c>
      <c r="S1562" s="479">
        <v>311468.48340000003</v>
      </c>
      <c r="T1562" s="479">
        <v>545069.84600000002</v>
      </c>
    </row>
    <row r="1563" spans="1:20">
      <c r="A1563" s="478">
        <v>9</v>
      </c>
      <c r="B1563" s="478" t="s">
        <v>1012</v>
      </c>
      <c r="C1563" s="478"/>
      <c r="D1563" s="478" t="s">
        <v>566</v>
      </c>
      <c r="E1563" s="478" t="s">
        <v>672</v>
      </c>
      <c r="F1563" s="478" t="s">
        <v>667</v>
      </c>
      <c r="G1563" s="479">
        <v>104864.9411</v>
      </c>
      <c r="H1563" s="479">
        <v>183513.64689999999</v>
      </c>
      <c r="I1563" s="479">
        <v>136734.58369999999</v>
      </c>
      <c r="J1563" s="479">
        <v>239285.52160000001</v>
      </c>
      <c r="K1563" s="479">
        <v>165503.96520000001</v>
      </c>
      <c r="L1563" s="479">
        <v>289631.93910000002</v>
      </c>
      <c r="M1563" s="479">
        <v>201665.54370000001</v>
      </c>
      <c r="N1563" s="479">
        <v>352914.70140000002</v>
      </c>
      <c r="O1563" s="479">
        <v>238783.0215</v>
      </c>
      <c r="P1563" s="479">
        <v>417870.28759999998</v>
      </c>
      <c r="Q1563" s="479">
        <v>262811.7058</v>
      </c>
      <c r="R1563" s="479">
        <v>459920.48499999999</v>
      </c>
      <c r="S1563" s="479">
        <v>285060.429</v>
      </c>
      <c r="T1563" s="479">
        <v>498855.75089999998</v>
      </c>
    </row>
    <row r="1564" spans="1:20">
      <c r="A1564" s="478">
        <v>9</v>
      </c>
      <c r="B1564" s="478" t="s">
        <v>1012</v>
      </c>
      <c r="C1564" s="478"/>
      <c r="D1564" s="478" t="s">
        <v>566</v>
      </c>
      <c r="E1564" s="478" t="s">
        <v>672</v>
      </c>
      <c r="F1564" s="478" t="s">
        <v>714</v>
      </c>
      <c r="G1564" s="479">
        <v>94256.412200000006</v>
      </c>
      <c r="H1564" s="479">
        <v>164948.7213</v>
      </c>
      <c r="I1564" s="479">
        <v>128610.42720000001</v>
      </c>
      <c r="J1564" s="479">
        <v>225068.24770000001</v>
      </c>
      <c r="K1564" s="479">
        <v>162852.33489999999</v>
      </c>
      <c r="L1564" s="479">
        <v>284991.58600000001</v>
      </c>
      <c r="M1564" s="479">
        <v>214600.82250000001</v>
      </c>
      <c r="N1564" s="479">
        <v>375551.43939999997</v>
      </c>
      <c r="O1564" s="479">
        <v>265873.88069999998</v>
      </c>
      <c r="P1564" s="479">
        <v>465279.29119999998</v>
      </c>
      <c r="Q1564" s="479">
        <v>299527.66440000001</v>
      </c>
      <c r="R1564" s="479">
        <v>524173.41279999999</v>
      </c>
      <c r="S1564" s="479">
        <v>332758.84419999999</v>
      </c>
      <c r="T1564" s="479">
        <v>582327.97730000003</v>
      </c>
    </row>
    <row r="1565" spans="1:20">
      <c r="A1565" s="478">
        <v>9</v>
      </c>
      <c r="B1565" s="478" t="s">
        <v>1012</v>
      </c>
      <c r="C1565" s="478"/>
      <c r="D1565" s="478" t="s">
        <v>566</v>
      </c>
      <c r="E1565" s="478" t="s">
        <v>672</v>
      </c>
      <c r="F1565" s="478" t="s">
        <v>521</v>
      </c>
      <c r="G1565" s="479">
        <v>103283.64939999999</v>
      </c>
      <c r="H1565" s="479">
        <v>165253.84150000001</v>
      </c>
      <c r="I1565" s="479">
        <v>144597.1091</v>
      </c>
      <c r="J1565" s="479">
        <v>231355.378</v>
      </c>
      <c r="K1565" s="479">
        <v>185910.56890000001</v>
      </c>
      <c r="L1565" s="479">
        <v>297456.91470000002</v>
      </c>
      <c r="M1565" s="479">
        <v>247880.7585</v>
      </c>
      <c r="N1565" s="479">
        <v>396609.21960000001</v>
      </c>
      <c r="O1565" s="479">
        <v>309850.94819999998</v>
      </c>
      <c r="P1565" s="479">
        <v>495761.52439999999</v>
      </c>
      <c r="Q1565" s="479">
        <v>351164.40789999999</v>
      </c>
      <c r="R1565" s="479">
        <v>561863.06099999999</v>
      </c>
      <c r="S1565" s="479">
        <v>392477.8677</v>
      </c>
      <c r="T1565" s="479">
        <v>627964.59759999998</v>
      </c>
    </row>
    <row r="1566" spans="1:20">
      <c r="A1566" s="478">
        <v>9</v>
      </c>
      <c r="B1566" s="478" t="s">
        <v>1012</v>
      </c>
      <c r="C1566" s="478"/>
      <c r="D1566" s="478" t="s">
        <v>566</v>
      </c>
      <c r="E1566" s="478" t="s">
        <v>719</v>
      </c>
      <c r="F1566" s="478" t="s">
        <v>617</v>
      </c>
      <c r="G1566" s="479">
        <v>118910.8642</v>
      </c>
      <c r="H1566" s="479">
        <v>208094.01250000001</v>
      </c>
      <c r="I1566" s="479">
        <v>153843.1759</v>
      </c>
      <c r="J1566" s="479">
        <v>269225.55790000001</v>
      </c>
      <c r="K1566" s="479">
        <v>184065.99799999999</v>
      </c>
      <c r="L1566" s="479">
        <v>322115.49650000001</v>
      </c>
      <c r="M1566" s="479">
        <v>219452.883</v>
      </c>
      <c r="N1566" s="479">
        <v>384042.5453</v>
      </c>
      <c r="O1566" s="479">
        <v>258579.1612</v>
      </c>
      <c r="P1566" s="479">
        <v>452513.53210000001</v>
      </c>
      <c r="Q1566" s="479">
        <v>283460.05780000001</v>
      </c>
      <c r="R1566" s="479">
        <v>496055.10119999998</v>
      </c>
      <c r="S1566" s="479">
        <v>306827.26740000001</v>
      </c>
      <c r="T1566" s="479">
        <v>536947.71790000005</v>
      </c>
    </row>
    <row r="1567" spans="1:20">
      <c r="A1567" s="478">
        <v>9</v>
      </c>
      <c r="B1567" s="478" t="s">
        <v>1012</v>
      </c>
      <c r="C1567" s="478"/>
      <c r="D1567" s="478" t="s">
        <v>566</v>
      </c>
      <c r="E1567" s="478" t="s">
        <v>719</v>
      </c>
      <c r="F1567" s="478" t="s">
        <v>667</v>
      </c>
      <c r="G1567" s="479">
        <v>102280.2491</v>
      </c>
      <c r="H1567" s="479">
        <v>178990.43599999999</v>
      </c>
      <c r="I1567" s="479">
        <v>133566.31789999999</v>
      </c>
      <c r="J1567" s="479">
        <v>233741.0564</v>
      </c>
      <c r="K1567" s="479">
        <v>161860.6133</v>
      </c>
      <c r="L1567" s="479">
        <v>283256.07319999998</v>
      </c>
      <c r="M1567" s="479">
        <v>197579.0295</v>
      </c>
      <c r="N1567" s="479">
        <v>345763.30160000001</v>
      </c>
      <c r="O1567" s="479">
        <v>234142.24710000001</v>
      </c>
      <c r="P1567" s="479">
        <v>409748.93229999999</v>
      </c>
      <c r="Q1567" s="479">
        <v>257827.34899999999</v>
      </c>
      <c r="R1567" s="479">
        <v>451197.86060000001</v>
      </c>
      <c r="S1567" s="479">
        <v>279805.07030000002</v>
      </c>
      <c r="T1567" s="479">
        <v>489658.87310000003</v>
      </c>
    </row>
    <row r="1568" spans="1:20">
      <c r="A1568" s="478">
        <v>9</v>
      </c>
      <c r="B1568" s="478" t="s">
        <v>1012</v>
      </c>
      <c r="C1568" s="478"/>
      <c r="D1568" s="478" t="s">
        <v>566</v>
      </c>
      <c r="E1568" s="478" t="s">
        <v>719</v>
      </c>
      <c r="F1568" s="478" t="s">
        <v>714</v>
      </c>
      <c r="G1568" s="479">
        <v>91471.249200000006</v>
      </c>
      <c r="H1568" s="479">
        <v>160074.68599999999</v>
      </c>
      <c r="I1568" s="479">
        <v>124633.3256</v>
      </c>
      <c r="J1568" s="479">
        <v>218108.3198</v>
      </c>
      <c r="K1568" s="479">
        <v>157680.6874</v>
      </c>
      <c r="L1568" s="479">
        <v>275941.20299999998</v>
      </c>
      <c r="M1568" s="479">
        <v>207646.32440000001</v>
      </c>
      <c r="N1568" s="479">
        <v>363381.06770000001</v>
      </c>
      <c r="O1568" s="479">
        <v>257125.47529999999</v>
      </c>
      <c r="P1568" s="479">
        <v>449969.58189999999</v>
      </c>
      <c r="Q1568" s="479">
        <v>289571.03590000002</v>
      </c>
      <c r="R1568" s="479">
        <v>506749.31280000001</v>
      </c>
      <c r="S1568" s="479">
        <v>321584.16440000001</v>
      </c>
      <c r="T1568" s="479">
        <v>562772.28780000005</v>
      </c>
    </row>
    <row r="1569" spans="1:20">
      <c r="A1569" s="478">
        <v>9</v>
      </c>
      <c r="B1569" s="478" t="s">
        <v>1012</v>
      </c>
      <c r="C1569" s="478"/>
      <c r="D1569" s="478" t="s">
        <v>566</v>
      </c>
      <c r="E1569" s="478" t="s">
        <v>719</v>
      </c>
      <c r="F1569" s="478" t="s">
        <v>521</v>
      </c>
      <c r="G1569" s="479">
        <v>101365.8443</v>
      </c>
      <c r="H1569" s="479">
        <v>162185.35329999999</v>
      </c>
      <c r="I1569" s="479">
        <v>141912.18210000001</v>
      </c>
      <c r="J1569" s="479">
        <v>227059.49470000001</v>
      </c>
      <c r="K1569" s="479">
        <v>182458.51980000001</v>
      </c>
      <c r="L1569" s="479">
        <v>291933.636</v>
      </c>
      <c r="M1569" s="479">
        <v>243278.0264</v>
      </c>
      <c r="N1569" s="479">
        <v>389244.848</v>
      </c>
      <c r="O1569" s="479">
        <v>304097.533</v>
      </c>
      <c r="P1569" s="479">
        <v>486556.06</v>
      </c>
      <c r="Q1569" s="479">
        <v>344643.87060000002</v>
      </c>
      <c r="R1569" s="479">
        <v>551430.20129999996</v>
      </c>
      <c r="S1569" s="479">
        <v>385190.2084</v>
      </c>
      <c r="T1569" s="479">
        <v>616304.34270000004</v>
      </c>
    </row>
    <row r="1570" spans="1:20">
      <c r="A1570" s="478">
        <v>9</v>
      </c>
      <c r="B1570" s="478" t="s">
        <v>1012</v>
      </c>
      <c r="C1570" s="478"/>
      <c r="D1570" s="478" t="s">
        <v>566</v>
      </c>
      <c r="E1570" s="478" t="s">
        <v>765</v>
      </c>
      <c r="F1570" s="478" t="s">
        <v>617</v>
      </c>
      <c r="G1570" s="479">
        <v>112466.5227</v>
      </c>
      <c r="H1570" s="479">
        <v>196816.41469999999</v>
      </c>
      <c r="I1570" s="479">
        <v>145401.53969999999</v>
      </c>
      <c r="J1570" s="479">
        <v>254452.69450000001</v>
      </c>
      <c r="K1570" s="479">
        <v>173894.96479999999</v>
      </c>
      <c r="L1570" s="479">
        <v>304316.18839999998</v>
      </c>
      <c r="M1570" s="479">
        <v>207218.671</v>
      </c>
      <c r="N1570" s="479">
        <v>362632.67420000001</v>
      </c>
      <c r="O1570" s="479">
        <v>244062.11730000001</v>
      </c>
      <c r="P1570" s="479">
        <v>427108.70539999998</v>
      </c>
      <c r="Q1570" s="479">
        <v>267492.02870000002</v>
      </c>
      <c r="R1570" s="479">
        <v>468111.0502</v>
      </c>
      <c r="S1570" s="479">
        <v>289455.7795</v>
      </c>
      <c r="T1570" s="479">
        <v>506547.61420000001</v>
      </c>
    </row>
    <row r="1571" spans="1:20">
      <c r="A1571" s="478">
        <v>9</v>
      </c>
      <c r="B1571" s="478" t="s">
        <v>1012</v>
      </c>
      <c r="C1571" s="478"/>
      <c r="D1571" s="478" t="s">
        <v>566</v>
      </c>
      <c r="E1571" s="478" t="s">
        <v>765</v>
      </c>
      <c r="F1571" s="478" t="s">
        <v>667</v>
      </c>
      <c r="G1571" s="479">
        <v>97221.792300000001</v>
      </c>
      <c r="H1571" s="479">
        <v>170138.13649999999</v>
      </c>
      <c r="I1571" s="479">
        <v>126814.42</v>
      </c>
      <c r="J1571" s="479">
        <v>221925.23499999999</v>
      </c>
      <c r="K1571" s="479">
        <v>153540.02900000001</v>
      </c>
      <c r="L1571" s="479">
        <v>268695.05070000002</v>
      </c>
      <c r="M1571" s="479">
        <v>187167.63879999999</v>
      </c>
      <c r="N1571" s="479">
        <v>327543.36790000001</v>
      </c>
      <c r="O1571" s="479">
        <v>221661.61290000001</v>
      </c>
      <c r="P1571" s="479">
        <v>387907.82250000001</v>
      </c>
      <c r="Q1571" s="479">
        <v>243995.37909999999</v>
      </c>
      <c r="R1571" s="479">
        <v>426991.91340000002</v>
      </c>
      <c r="S1571" s="479">
        <v>264685.4325</v>
      </c>
      <c r="T1571" s="479">
        <v>463199.50679999997</v>
      </c>
    </row>
    <row r="1572" spans="1:20">
      <c r="A1572" s="478">
        <v>9</v>
      </c>
      <c r="B1572" s="478" t="s">
        <v>1012</v>
      </c>
      <c r="C1572" s="478"/>
      <c r="D1572" s="478" t="s">
        <v>566</v>
      </c>
      <c r="E1572" s="478" t="s">
        <v>765</v>
      </c>
      <c r="F1572" s="478" t="s">
        <v>714</v>
      </c>
      <c r="G1572" s="479">
        <v>87281.648700000005</v>
      </c>
      <c r="H1572" s="479">
        <v>152742.88510000001</v>
      </c>
      <c r="I1572" s="479">
        <v>119053.4201</v>
      </c>
      <c r="J1572" s="479">
        <v>208343.4852</v>
      </c>
      <c r="K1572" s="479">
        <v>150720.03649999999</v>
      </c>
      <c r="L1572" s="479">
        <v>263760.06390000001</v>
      </c>
      <c r="M1572" s="479">
        <v>198581.67249999999</v>
      </c>
      <c r="N1572" s="479">
        <v>347517.92700000003</v>
      </c>
      <c r="O1572" s="479">
        <v>245997.36309999999</v>
      </c>
      <c r="P1572" s="479">
        <v>430495.38530000002</v>
      </c>
      <c r="Q1572" s="479">
        <v>277112.3284</v>
      </c>
      <c r="R1572" s="479">
        <v>484946.5747</v>
      </c>
      <c r="S1572" s="479">
        <v>307830.89760000003</v>
      </c>
      <c r="T1572" s="479">
        <v>538704.07090000005</v>
      </c>
    </row>
    <row r="1573" spans="1:20">
      <c r="A1573" s="478">
        <v>9</v>
      </c>
      <c r="B1573" s="478" t="s">
        <v>1012</v>
      </c>
      <c r="C1573" s="478"/>
      <c r="D1573" s="478" t="s">
        <v>566</v>
      </c>
      <c r="E1573" s="478" t="s">
        <v>765</v>
      </c>
      <c r="F1573" s="478" t="s">
        <v>521</v>
      </c>
      <c r="G1573" s="479">
        <v>95898.238299999997</v>
      </c>
      <c r="H1573" s="479">
        <v>153437.18350000001</v>
      </c>
      <c r="I1573" s="479">
        <v>134257.53349999999</v>
      </c>
      <c r="J1573" s="479">
        <v>214812.0569</v>
      </c>
      <c r="K1573" s="479">
        <v>172616.82889999999</v>
      </c>
      <c r="L1573" s="479">
        <v>276186.93030000001</v>
      </c>
      <c r="M1573" s="479">
        <v>230155.77179999999</v>
      </c>
      <c r="N1573" s="479">
        <v>368249.24040000001</v>
      </c>
      <c r="O1573" s="479">
        <v>287694.71480000002</v>
      </c>
      <c r="P1573" s="479">
        <v>460311.55050000001</v>
      </c>
      <c r="Q1573" s="479">
        <v>326054.01</v>
      </c>
      <c r="R1573" s="479">
        <v>521686.42389999999</v>
      </c>
      <c r="S1573" s="479">
        <v>364413.30540000001</v>
      </c>
      <c r="T1573" s="479">
        <v>583061.29740000004</v>
      </c>
    </row>
    <row r="1574" spans="1:20">
      <c r="A1574" s="478">
        <v>9</v>
      </c>
      <c r="B1574" s="478" t="s">
        <v>1012</v>
      </c>
      <c r="C1574" s="478"/>
      <c r="D1574" s="478" t="s">
        <v>566</v>
      </c>
      <c r="E1574" s="478" t="s">
        <v>805</v>
      </c>
      <c r="F1574" s="478" t="s">
        <v>617</v>
      </c>
      <c r="G1574" s="479">
        <v>114106.69560000001</v>
      </c>
      <c r="H1574" s="479">
        <v>199686.71739999999</v>
      </c>
      <c r="I1574" s="479">
        <v>147420.0895</v>
      </c>
      <c r="J1574" s="479">
        <v>257985.15659999999</v>
      </c>
      <c r="K1574" s="479">
        <v>176239.51610000001</v>
      </c>
      <c r="L1574" s="479">
        <v>308419.1532</v>
      </c>
      <c r="M1574" s="479">
        <v>209906.89490000001</v>
      </c>
      <c r="N1574" s="479">
        <v>367337.0662</v>
      </c>
      <c r="O1574" s="479">
        <v>247128.70790000001</v>
      </c>
      <c r="P1574" s="479">
        <v>432475.23879999999</v>
      </c>
      <c r="Q1574" s="479">
        <v>270799.9192</v>
      </c>
      <c r="R1574" s="479">
        <v>473899.85869999998</v>
      </c>
      <c r="S1574" s="479">
        <v>292949.81349999999</v>
      </c>
      <c r="T1574" s="479">
        <v>512662.17359999998</v>
      </c>
    </row>
    <row r="1575" spans="1:20">
      <c r="A1575" s="478">
        <v>9</v>
      </c>
      <c r="B1575" s="478" t="s">
        <v>1012</v>
      </c>
      <c r="C1575" s="478"/>
      <c r="D1575" s="478" t="s">
        <v>566</v>
      </c>
      <c r="E1575" s="478" t="s">
        <v>805</v>
      </c>
      <c r="F1575" s="478" t="s">
        <v>667</v>
      </c>
      <c r="G1575" s="479">
        <v>99113.944000000003</v>
      </c>
      <c r="H1575" s="479">
        <v>173449.402</v>
      </c>
      <c r="I1575" s="479">
        <v>129140.19469999999</v>
      </c>
      <c r="J1575" s="479">
        <v>225995.3406</v>
      </c>
      <c r="K1575" s="479">
        <v>156221.0252</v>
      </c>
      <c r="L1575" s="479">
        <v>273386.79399999999</v>
      </c>
      <c r="M1575" s="479">
        <v>190187.28450000001</v>
      </c>
      <c r="N1575" s="479">
        <v>332827.74770000001</v>
      </c>
      <c r="O1575" s="479">
        <v>225098.45929999999</v>
      </c>
      <c r="P1575" s="479">
        <v>393922.30379999999</v>
      </c>
      <c r="Q1575" s="479">
        <v>247691.64369999999</v>
      </c>
      <c r="R1575" s="479">
        <v>433460.3763</v>
      </c>
      <c r="S1575" s="479">
        <v>268588.89319999999</v>
      </c>
      <c r="T1575" s="479">
        <v>470030.56310000003</v>
      </c>
    </row>
    <row r="1576" spans="1:20">
      <c r="A1576" s="478">
        <v>9</v>
      </c>
      <c r="B1576" s="478" t="s">
        <v>1012</v>
      </c>
      <c r="C1576" s="478"/>
      <c r="D1576" s="478" t="s">
        <v>566</v>
      </c>
      <c r="E1576" s="478" t="s">
        <v>805</v>
      </c>
      <c r="F1576" s="478" t="s">
        <v>714</v>
      </c>
      <c r="G1576" s="479">
        <v>89305.891300000003</v>
      </c>
      <c r="H1576" s="479">
        <v>156285.30970000001</v>
      </c>
      <c r="I1576" s="479">
        <v>121939.27529999999</v>
      </c>
      <c r="J1576" s="479">
        <v>213393.7316</v>
      </c>
      <c r="K1576" s="479">
        <v>154469.24230000001</v>
      </c>
      <c r="L1576" s="479">
        <v>270321.17389999999</v>
      </c>
      <c r="M1576" s="479">
        <v>203619.92550000001</v>
      </c>
      <c r="N1576" s="479">
        <v>356334.86959999998</v>
      </c>
      <c r="O1576" s="479">
        <v>252332.03419999999</v>
      </c>
      <c r="P1576" s="479">
        <v>441581.05989999999</v>
      </c>
      <c r="Q1576" s="479">
        <v>284319.46830000001</v>
      </c>
      <c r="R1576" s="479">
        <v>497559.06949999998</v>
      </c>
      <c r="S1576" s="479">
        <v>315917.05839999998</v>
      </c>
      <c r="T1576" s="479">
        <v>552854.85210000002</v>
      </c>
    </row>
    <row r="1577" spans="1:20">
      <c r="A1577" s="478">
        <v>9</v>
      </c>
      <c r="B1577" s="478" t="s">
        <v>1012</v>
      </c>
      <c r="C1577" s="478"/>
      <c r="D1577" s="478" t="s">
        <v>566</v>
      </c>
      <c r="E1577" s="478" t="s">
        <v>805</v>
      </c>
      <c r="F1577" s="478" t="s">
        <v>521</v>
      </c>
      <c r="G1577" s="479">
        <v>97322.123300000007</v>
      </c>
      <c r="H1577" s="479">
        <v>155715.39970000001</v>
      </c>
      <c r="I1577" s="479">
        <v>136250.97270000001</v>
      </c>
      <c r="J1577" s="479">
        <v>218001.55960000001</v>
      </c>
      <c r="K1577" s="479">
        <v>175179.82199999999</v>
      </c>
      <c r="L1577" s="479">
        <v>280287.7194</v>
      </c>
      <c r="M1577" s="479">
        <v>233573.09599999999</v>
      </c>
      <c r="N1577" s="479">
        <v>373716.95919999998</v>
      </c>
      <c r="O1577" s="479">
        <v>291966.37</v>
      </c>
      <c r="P1577" s="479">
        <v>467146.19890000002</v>
      </c>
      <c r="Q1577" s="479">
        <v>330895.2193</v>
      </c>
      <c r="R1577" s="479">
        <v>529432.35880000005</v>
      </c>
      <c r="S1577" s="479">
        <v>369824.0686</v>
      </c>
      <c r="T1577" s="479">
        <v>591718.51859999995</v>
      </c>
    </row>
    <row r="1578" spans="1:20">
      <c r="A1578" s="478">
        <v>9</v>
      </c>
      <c r="B1578" s="478" t="s">
        <v>1012</v>
      </c>
      <c r="C1578" s="478"/>
      <c r="D1578" s="478" t="s">
        <v>566</v>
      </c>
      <c r="E1578" s="478" t="s">
        <v>842</v>
      </c>
      <c r="F1578" s="478" t="s">
        <v>617</v>
      </c>
      <c r="G1578" s="479">
        <v>115837.43979999999</v>
      </c>
      <c r="H1578" s="479">
        <v>202715.5197</v>
      </c>
      <c r="I1578" s="479">
        <v>149742.6367</v>
      </c>
      <c r="J1578" s="479">
        <v>262049.61410000001</v>
      </c>
      <c r="K1578" s="479">
        <v>179075.1795</v>
      </c>
      <c r="L1578" s="479">
        <v>313381.56410000002</v>
      </c>
      <c r="M1578" s="479">
        <v>213373.99479999999</v>
      </c>
      <c r="N1578" s="479">
        <v>373404.49089999998</v>
      </c>
      <c r="O1578" s="479">
        <v>251295.27660000001</v>
      </c>
      <c r="P1578" s="479">
        <v>439766.734</v>
      </c>
      <c r="Q1578" s="479">
        <v>275410.73149999999</v>
      </c>
      <c r="R1578" s="479">
        <v>481968.78019999998</v>
      </c>
      <c r="S1578" s="479">
        <v>298010.45880000002</v>
      </c>
      <c r="T1578" s="479">
        <v>521518.30290000001</v>
      </c>
    </row>
    <row r="1579" spans="1:20">
      <c r="A1579" s="478">
        <v>9</v>
      </c>
      <c r="B1579" s="478" t="s">
        <v>1012</v>
      </c>
      <c r="C1579" s="478"/>
      <c r="D1579" s="478" t="s">
        <v>566</v>
      </c>
      <c r="E1579" s="478" t="s">
        <v>842</v>
      </c>
      <c r="F1579" s="478" t="s">
        <v>667</v>
      </c>
      <c r="G1579" s="479">
        <v>100214.74129999999</v>
      </c>
      <c r="H1579" s="479">
        <v>175375.7972</v>
      </c>
      <c r="I1579" s="479">
        <v>130694.67969999999</v>
      </c>
      <c r="J1579" s="479">
        <v>228715.68960000001</v>
      </c>
      <c r="K1579" s="479">
        <v>158215.57629999999</v>
      </c>
      <c r="L1579" s="479">
        <v>276877.2586</v>
      </c>
      <c r="M1579" s="479">
        <v>192825.83</v>
      </c>
      <c r="N1579" s="479">
        <v>337445.20250000001</v>
      </c>
      <c r="O1579" s="479">
        <v>228339.38819999999</v>
      </c>
      <c r="P1579" s="479">
        <v>399593.92930000002</v>
      </c>
      <c r="Q1579" s="479">
        <v>251331.5209</v>
      </c>
      <c r="R1579" s="479">
        <v>439830.16159999999</v>
      </c>
      <c r="S1579" s="479">
        <v>272625.97149999999</v>
      </c>
      <c r="T1579" s="479">
        <v>477095.45010000002</v>
      </c>
    </row>
    <row r="1580" spans="1:20">
      <c r="A1580" s="478">
        <v>9</v>
      </c>
      <c r="B1580" s="478" t="s">
        <v>1012</v>
      </c>
      <c r="C1580" s="478"/>
      <c r="D1580" s="478" t="s">
        <v>566</v>
      </c>
      <c r="E1580" s="478" t="s">
        <v>842</v>
      </c>
      <c r="F1580" s="478" t="s">
        <v>714</v>
      </c>
      <c r="G1580" s="479">
        <v>90022.786200000002</v>
      </c>
      <c r="H1580" s="479">
        <v>157539.87590000001</v>
      </c>
      <c r="I1580" s="479">
        <v>122813.13959999999</v>
      </c>
      <c r="J1580" s="479">
        <v>214922.99419999999</v>
      </c>
      <c r="K1580" s="479">
        <v>155495.73069999999</v>
      </c>
      <c r="L1580" s="479">
        <v>272117.52870000002</v>
      </c>
      <c r="M1580" s="479">
        <v>204890.29689999999</v>
      </c>
      <c r="N1580" s="479">
        <v>358558.01949999999</v>
      </c>
      <c r="O1580" s="479">
        <v>253827.861</v>
      </c>
      <c r="P1580" s="479">
        <v>444198.75679999997</v>
      </c>
      <c r="Q1580" s="479">
        <v>285945.1237</v>
      </c>
      <c r="R1580" s="479">
        <v>500403.96659999999</v>
      </c>
      <c r="S1580" s="479">
        <v>317656.16249999998</v>
      </c>
      <c r="T1580" s="479">
        <v>555898.28430000006</v>
      </c>
    </row>
    <row r="1581" spans="1:20">
      <c r="A1581" s="478">
        <v>9</v>
      </c>
      <c r="B1581" s="478" t="s">
        <v>1012</v>
      </c>
      <c r="C1581" s="478"/>
      <c r="D1581" s="478" t="s">
        <v>566</v>
      </c>
      <c r="E1581" s="478" t="s">
        <v>842</v>
      </c>
      <c r="F1581" s="478" t="s">
        <v>521</v>
      </c>
      <c r="G1581" s="479">
        <v>98776.778399999996</v>
      </c>
      <c r="H1581" s="479">
        <v>158042.84779999999</v>
      </c>
      <c r="I1581" s="479">
        <v>138287.48980000001</v>
      </c>
      <c r="J1581" s="479">
        <v>221259.98689999999</v>
      </c>
      <c r="K1581" s="479">
        <v>177798.20120000001</v>
      </c>
      <c r="L1581" s="479">
        <v>284477.12609999999</v>
      </c>
      <c r="M1581" s="479">
        <v>237064.26819999999</v>
      </c>
      <c r="N1581" s="479">
        <v>379302.83470000001</v>
      </c>
      <c r="O1581" s="479">
        <v>296330.33519999997</v>
      </c>
      <c r="P1581" s="479">
        <v>474128.54330000002</v>
      </c>
      <c r="Q1581" s="479">
        <v>335841.0465</v>
      </c>
      <c r="R1581" s="479">
        <v>537345.68240000005</v>
      </c>
      <c r="S1581" s="479">
        <v>375351.75790000003</v>
      </c>
      <c r="T1581" s="479">
        <v>600562.82160000002</v>
      </c>
    </row>
    <row r="1582" spans="1:20">
      <c r="A1582" s="478">
        <v>9</v>
      </c>
      <c r="B1582" s="478" t="s">
        <v>1012</v>
      </c>
      <c r="C1582" s="478"/>
      <c r="D1582" s="478" t="s">
        <v>566</v>
      </c>
      <c r="E1582" s="478" t="s">
        <v>877</v>
      </c>
      <c r="F1582" s="478" t="s">
        <v>617</v>
      </c>
      <c r="G1582" s="479">
        <v>111780.9736</v>
      </c>
      <c r="H1582" s="479">
        <v>195616.70389999999</v>
      </c>
      <c r="I1582" s="479">
        <v>144616.43590000001</v>
      </c>
      <c r="J1582" s="479">
        <v>253078.7628</v>
      </c>
      <c r="K1582" s="479">
        <v>173025.07019999999</v>
      </c>
      <c r="L1582" s="479">
        <v>302793.87290000002</v>
      </c>
      <c r="M1582" s="479">
        <v>206286.935</v>
      </c>
      <c r="N1582" s="479">
        <v>361002.13620000001</v>
      </c>
      <c r="O1582" s="479">
        <v>243063.60209999999</v>
      </c>
      <c r="P1582" s="479">
        <v>425361.30379999999</v>
      </c>
      <c r="Q1582" s="479">
        <v>266450.36670000001</v>
      </c>
      <c r="R1582" s="479">
        <v>466288.14179999998</v>
      </c>
      <c r="S1582" s="479">
        <v>288413.43969999999</v>
      </c>
      <c r="T1582" s="479">
        <v>504723.51949999999</v>
      </c>
    </row>
    <row r="1583" spans="1:20">
      <c r="A1583" s="478">
        <v>9</v>
      </c>
      <c r="B1583" s="478" t="s">
        <v>1012</v>
      </c>
      <c r="C1583" s="478"/>
      <c r="D1583" s="478" t="s">
        <v>566</v>
      </c>
      <c r="E1583" s="478" t="s">
        <v>877</v>
      </c>
      <c r="F1583" s="478" t="s">
        <v>667</v>
      </c>
      <c r="G1583" s="479">
        <v>96158.274999999994</v>
      </c>
      <c r="H1583" s="479">
        <v>168276.98139999999</v>
      </c>
      <c r="I1583" s="479">
        <v>125568.47900000001</v>
      </c>
      <c r="J1583" s="479">
        <v>219744.8383</v>
      </c>
      <c r="K1583" s="479">
        <v>152165.46710000001</v>
      </c>
      <c r="L1583" s="479">
        <v>266289.5674</v>
      </c>
      <c r="M1583" s="479">
        <v>185738.7703</v>
      </c>
      <c r="N1583" s="479">
        <v>325042.848</v>
      </c>
      <c r="O1583" s="479">
        <v>220107.7138</v>
      </c>
      <c r="P1583" s="479">
        <v>385188.49910000002</v>
      </c>
      <c r="Q1583" s="479">
        <v>242371.15609999999</v>
      </c>
      <c r="R1583" s="479">
        <v>424149.5232</v>
      </c>
      <c r="S1583" s="479">
        <v>263028.95240000001</v>
      </c>
      <c r="T1583" s="479">
        <v>460300.6667</v>
      </c>
    </row>
    <row r="1584" spans="1:20">
      <c r="A1584" s="478">
        <v>9</v>
      </c>
      <c r="B1584" s="478" t="s">
        <v>1012</v>
      </c>
      <c r="C1584" s="478"/>
      <c r="D1584" s="478" t="s">
        <v>566</v>
      </c>
      <c r="E1584" s="478" t="s">
        <v>877</v>
      </c>
      <c r="F1584" s="478" t="s">
        <v>714</v>
      </c>
      <c r="G1584" s="479">
        <v>86003.659199999995</v>
      </c>
      <c r="H1584" s="479">
        <v>150506.40349999999</v>
      </c>
      <c r="I1584" s="479">
        <v>117186.36169999999</v>
      </c>
      <c r="J1584" s="479">
        <v>205076.1329</v>
      </c>
      <c r="K1584" s="479">
        <v>148261.302</v>
      </c>
      <c r="L1584" s="479">
        <v>259457.27849999999</v>
      </c>
      <c r="M1584" s="479">
        <v>195244.39189999999</v>
      </c>
      <c r="N1584" s="479">
        <v>341677.68579999998</v>
      </c>
      <c r="O1584" s="479">
        <v>241770.4797</v>
      </c>
      <c r="P1584" s="479">
        <v>423098.33960000001</v>
      </c>
      <c r="Q1584" s="479">
        <v>272280.09169999999</v>
      </c>
      <c r="R1584" s="479">
        <v>476490.1605</v>
      </c>
      <c r="S1584" s="479">
        <v>302383.47950000002</v>
      </c>
      <c r="T1584" s="479">
        <v>529171.08920000005</v>
      </c>
    </row>
    <row r="1585" spans="1:20">
      <c r="A1585" s="478">
        <v>9</v>
      </c>
      <c r="B1585" s="478" t="s">
        <v>1012</v>
      </c>
      <c r="C1585" s="478"/>
      <c r="D1585" s="478" t="s">
        <v>566</v>
      </c>
      <c r="E1585" s="478" t="s">
        <v>877</v>
      </c>
      <c r="F1585" s="478" t="s">
        <v>521</v>
      </c>
      <c r="G1585" s="479">
        <v>95288.526500000007</v>
      </c>
      <c r="H1585" s="479">
        <v>152461.64449999999</v>
      </c>
      <c r="I1585" s="479">
        <v>133403.93700000001</v>
      </c>
      <c r="J1585" s="479">
        <v>213446.30239999999</v>
      </c>
      <c r="K1585" s="479">
        <v>171519.34760000001</v>
      </c>
      <c r="L1585" s="479">
        <v>274430.96029999998</v>
      </c>
      <c r="M1585" s="479">
        <v>228692.46350000001</v>
      </c>
      <c r="N1585" s="479">
        <v>365907.94699999999</v>
      </c>
      <c r="O1585" s="479">
        <v>285865.57929999998</v>
      </c>
      <c r="P1585" s="479">
        <v>457384.93369999999</v>
      </c>
      <c r="Q1585" s="479">
        <v>323980.98979999998</v>
      </c>
      <c r="R1585" s="479">
        <v>518369.59149999998</v>
      </c>
      <c r="S1585" s="479">
        <v>362096.40039999998</v>
      </c>
      <c r="T1585" s="479">
        <v>579354.24930000002</v>
      </c>
    </row>
    <row r="1586" spans="1:20">
      <c r="A1586" s="478">
        <v>9</v>
      </c>
      <c r="B1586" s="478" t="s">
        <v>1012</v>
      </c>
      <c r="C1586" s="478"/>
      <c r="D1586" s="478" t="s">
        <v>566</v>
      </c>
      <c r="E1586" s="478" t="s">
        <v>903</v>
      </c>
      <c r="F1586" s="478" t="s">
        <v>617</v>
      </c>
      <c r="G1586" s="479">
        <v>120162.9687</v>
      </c>
      <c r="H1586" s="479">
        <v>210285.19529999999</v>
      </c>
      <c r="I1586" s="479">
        <v>155317.16440000001</v>
      </c>
      <c r="J1586" s="479">
        <v>271805.03759999998</v>
      </c>
      <c r="K1586" s="479">
        <v>185730.03279999999</v>
      </c>
      <c r="L1586" s="479">
        <v>325027.5576</v>
      </c>
      <c r="M1586" s="479">
        <v>221285.78529999999</v>
      </c>
      <c r="N1586" s="479">
        <v>387250.12430000002</v>
      </c>
      <c r="O1586" s="479">
        <v>260596.4865</v>
      </c>
      <c r="P1586" s="479">
        <v>456043.85139999999</v>
      </c>
      <c r="Q1586" s="479">
        <v>285595.6361</v>
      </c>
      <c r="R1586" s="479">
        <v>499792.36310000002</v>
      </c>
      <c r="S1586" s="479">
        <v>309016.80359999998</v>
      </c>
      <c r="T1586" s="479">
        <v>540779.40630000003</v>
      </c>
    </row>
    <row r="1587" spans="1:20">
      <c r="A1587" s="478">
        <v>9</v>
      </c>
      <c r="B1587" s="478" t="s">
        <v>1012</v>
      </c>
      <c r="C1587" s="478"/>
      <c r="D1587" s="478" t="s">
        <v>566</v>
      </c>
      <c r="E1587" s="478" t="s">
        <v>903</v>
      </c>
      <c r="F1587" s="478" t="s">
        <v>667</v>
      </c>
      <c r="G1587" s="479">
        <v>104036.3126</v>
      </c>
      <c r="H1587" s="479">
        <v>182063.5471</v>
      </c>
      <c r="I1587" s="479">
        <v>135654.75779999999</v>
      </c>
      <c r="J1587" s="479">
        <v>237395.82620000001</v>
      </c>
      <c r="K1587" s="479">
        <v>164197.5399</v>
      </c>
      <c r="L1587" s="479">
        <v>287345.6949</v>
      </c>
      <c r="M1587" s="479">
        <v>200074.77720000001</v>
      </c>
      <c r="N1587" s="479">
        <v>350130.86009999999</v>
      </c>
      <c r="O1587" s="479">
        <v>236900.0863</v>
      </c>
      <c r="P1587" s="479">
        <v>414575.15110000002</v>
      </c>
      <c r="Q1587" s="479">
        <v>260739.67749999999</v>
      </c>
      <c r="R1587" s="479">
        <v>456294.43569999997</v>
      </c>
      <c r="S1587" s="479">
        <v>282813.46260000003</v>
      </c>
      <c r="T1587" s="479">
        <v>494923.55969999998</v>
      </c>
    </row>
    <row r="1588" spans="1:20">
      <c r="A1588" s="478">
        <v>9</v>
      </c>
      <c r="B1588" s="478" t="s">
        <v>1012</v>
      </c>
      <c r="C1588" s="478"/>
      <c r="D1588" s="478" t="s">
        <v>566</v>
      </c>
      <c r="E1588" s="478" t="s">
        <v>903</v>
      </c>
      <c r="F1588" s="478" t="s">
        <v>714</v>
      </c>
      <c r="G1588" s="479">
        <v>93510.164999999994</v>
      </c>
      <c r="H1588" s="479">
        <v>163642.78880000001</v>
      </c>
      <c r="I1588" s="479">
        <v>127591.63890000001</v>
      </c>
      <c r="J1588" s="479">
        <v>223285.36809999999</v>
      </c>
      <c r="K1588" s="479">
        <v>161561.87450000001</v>
      </c>
      <c r="L1588" s="479">
        <v>282733.28039999999</v>
      </c>
      <c r="M1588" s="479">
        <v>212899.86470000001</v>
      </c>
      <c r="N1588" s="479">
        <v>372574.76319999999</v>
      </c>
      <c r="O1588" s="479">
        <v>263766.11080000002</v>
      </c>
      <c r="P1588" s="479">
        <v>461590.69390000001</v>
      </c>
      <c r="Q1588" s="479">
        <v>297152.78159999999</v>
      </c>
      <c r="R1588" s="479">
        <v>520017.3677</v>
      </c>
      <c r="S1588" s="479">
        <v>330120.12430000002</v>
      </c>
      <c r="T1588" s="479">
        <v>577710.21759999997</v>
      </c>
    </row>
    <row r="1589" spans="1:20">
      <c r="A1589" s="478">
        <v>9</v>
      </c>
      <c r="B1589" s="478" t="s">
        <v>1012</v>
      </c>
      <c r="C1589" s="478"/>
      <c r="D1589" s="478" t="s">
        <v>566</v>
      </c>
      <c r="E1589" s="478" t="s">
        <v>903</v>
      </c>
      <c r="F1589" s="478" t="s">
        <v>521</v>
      </c>
      <c r="G1589" s="479">
        <v>102469.4814</v>
      </c>
      <c r="H1589" s="479">
        <v>163951.17259999999</v>
      </c>
      <c r="I1589" s="479">
        <v>143457.2739</v>
      </c>
      <c r="J1589" s="479">
        <v>229531.64170000001</v>
      </c>
      <c r="K1589" s="479">
        <v>184445.06649999999</v>
      </c>
      <c r="L1589" s="479">
        <v>295112.11070000002</v>
      </c>
      <c r="M1589" s="479">
        <v>245926.75529999999</v>
      </c>
      <c r="N1589" s="479">
        <v>393482.81430000003</v>
      </c>
      <c r="O1589" s="479">
        <v>307408.44400000002</v>
      </c>
      <c r="P1589" s="479">
        <v>491853.51779999997</v>
      </c>
      <c r="Q1589" s="479">
        <v>348396.2365</v>
      </c>
      <c r="R1589" s="479">
        <v>557433.98679999996</v>
      </c>
      <c r="S1589" s="479">
        <v>389384.02919999999</v>
      </c>
      <c r="T1589" s="479">
        <v>623014.45589999994</v>
      </c>
    </row>
    <row r="1590" spans="1:20">
      <c r="A1590" s="478">
        <v>9</v>
      </c>
      <c r="B1590" s="478" t="s">
        <v>1012</v>
      </c>
      <c r="C1590" s="478"/>
      <c r="D1590" s="478" t="s">
        <v>566</v>
      </c>
      <c r="E1590" s="478" t="s">
        <v>926</v>
      </c>
      <c r="F1590" s="478" t="s">
        <v>617</v>
      </c>
      <c r="G1590" s="479">
        <v>111959.46520000001</v>
      </c>
      <c r="H1590" s="479">
        <v>195929.06409999999</v>
      </c>
      <c r="I1590" s="479">
        <v>144760.76560000001</v>
      </c>
      <c r="J1590" s="479">
        <v>253331.33970000001</v>
      </c>
      <c r="K1590" s="479">
        <v>173138.7023</v>
      </c>
      <c r="L1590" s="479">
        <v>302992.72899999999</v>
      </c>
      <c r="M1590" s="479">
        <v>206332.7899</v>
      </c>
      <c r="N1590" s="479">
        <v>361082.3823</v>
      </c>
      <c r="O1590" s="479">
        <v>243033.15960000001</v>
      </c>
      <c r="P1590" s="479">
        <v>425308.02929999999</v>
      </c>
      <c r="Q1590" s="479">
        <v>266371.98479999998</v>
      </c>
      <c r="R1590" s="479">
        <v>466150.97330000001</v>
      </c>
      <c r="S1590" s="479">
        <v>288256.15399999998</v>
      </c>
      <c r="T1590" s="479">
        <v>504448.26939999999</v>
      </c>
    </row>
    <row r="1591" spans="1:20">
      <c r="A1591" s="478">
        <v>9</v>
      </c>
      <c r="B1591" s="478" t="s">
        <v>1012</v>
      </c>
      <c r="C1591" s="478"/>
      <c r="D1591" s="478" t="s">
        <v>566</v>
      </c>
      <c r="E1591" s="478" t="s">
        <v>926</v>
      </c>
      <c r="F1591" s="478" t="s">
        <v>667</v>
      </c>
      <c r="G1591" s="479">
        <v>96714.734800000006</v>
      </c>
      <c r="H1591" s="479">
        <v>169250.78580000001</v>
      </c>
      <c r="I1591" s="479">
        <v>126173.6459</v>
      </c>
      <c r="J1591" s="479">
        <v>220803.88029999999</v>
      </c>
      <c r="K1591" s="479">
        <v>152783.76639999999</v>
      </c>
      <c r="L1591" s="479">
        <v>267371.59129999997</v>
      </c>
      <c r="M1591" s="479">
        <v>186281.75769999999</v>
      </c>
      <c r="N1591" s="479">
        <v>325993.0759</v>
      </c>
      <c r="O1591" s="479">
        <v>220632.6551</v>
      </c>
      <c r="P1591" s="479">
        <v>386107.14649999997</v>
      </c>
      <c r="Q1591" s="479">
        <v>242875.3352</v>
      </c>
      <c r="R1591" s="479">
        <v>425031.83659999998</v>
      </c>
      <c r="S1591" s="479">
        <v>263485.80680000002</v>
      </c>
      <c r="T1591" s="479">
        <v>461100.16200000001</v>
      </c>
    </row>
    <row r="1592" spans="1:20">
      <c r="A1592" s="478">
        <v>9</v>
      </c>
      <c r="B1592" s="478" t="s">
        <v>1012</v>
      </c>
      <c r="C1592" s="478"/>
      <c r="D1592" s="478" t="s">
        <v>566</v>
      </c>
      <c r="E1592" s="478" t="s">
        <v>926</v>
      </c>
      <c r="F1592" s="478" t="s">
        <v>714</v>
      </c>
      <c r="G1592" s="479">
        <v>86779.258499999996</v>
      </c>
      <c r="H1592" s="479">
        <v>151863.7023</v>
      </c>
      <c r="I1592" s="479">
        <v>118350.0739</v>
      </c>
      <c r="J1592" s="479">
        <v>207112.62940000001</v>
      </c>
      <c r="K1592" s="479">
        <v>149815.73430000001</v>
      </c>
      <c r="L1592" s="479">
        <v>262177.53499999997</v>
      </c>
      <c r="M1592" s="479">
        <v>197375.9362</v>
      </c>
      <c r="N1592" s="479">
        <v>345407.8884</v>
      </c>
      <c r="O1592" s="479">
        <v>244490.19270000001</v>
      </c>
      <c r="P1592" s="479">
        <v>427857.8371</v>
      </c>
      <c r="Q1592" s="479">
        <v>275404.20189999999</v>
      </c>
      <c r="R1592" s="479">
        <v>481957.35330000002</v>
      </c>
      <c r="S1592" s="479">
        <v>305921.81510000001</v>
      </c>
      <c r="T1592" s="479">
        <v>535363.17649999994</v>
      </c>
    </row>
    <row r="1593" spans="1:20">
      <c r="A1593" s="478">
        <v>9</v>
      </c>
      <c r="B1593" s="478" t="s">
        <v>1012</v>
      </c>
      <c r="C1593" s="478"/>
      <c r="D1593" s="478" t="s">
        <v>566</v>
      </c>
      <c r="E1593" s="478" t="s">
        <v>926</v>
      </c>
      <c r="F1593" s="478" t="s">
        <v>521</v>
      </c>
      <c r="G1593" s="479">
        <v>95462.207500000004</v>
      </c>
      <c r="H1593" s="479">
        <v>152739.53409999999</v>
      </c>
      <c r="I1593" s="479">
        <v>133647.09039999999</v>
      </c>
      <c r="J1593" s="479">
        <v>213835.34779999999</v>
      </c>
      <c r="K1593" s="479">
        <v>171831.97339999999</v>
      </c>
      <c r="L1593" s="479">
        <v>274931.16149999999</v>
      </c>
      <c r="M1593" s="479">
        <v>229109.2978</v>
      </c>
      <c r="N1593" s="479">
        <v>366574.88199999998</v>
      </c>
      <c r="O1593" s="479">
        <v>286386.62229999999</v>
      </c>
      <c r="P1593" s="479">
        <v>458218.60249999998</v>
      </c>
      <c r="Q1593" s="479">
        <v>324571.50520000001</v>
      </c>
      <c r="R1593" s="479">
        <v>519314.41600000003</v>
      </c>
      <c r="S1593" s="479">
        <v>362756.38819999999</v>
      </c>
      <c r="T1593" s="479">
        <v>580410.22979999997</v>
      </c>
    </row>
    <row r="1594" spans="1:20">
      <c r="A1594" s="478">
        <v>9</v>
      </c>
      <c r="B1594" s="478" t="s">
        <v>1012</v>
      </c>
      <c r="C1594" s="478"/>
      <c r="D1594" s="478" t="s">
        <v>566</v>
      </c>
      <c r="E1594" s="478" t="s">
        <v>940</v>
      </c>
      <c r="F1594" s="478" t="s">
        <v>617</v>
      </c>
      <c r="G1594" s="479">
        <v>117627.68120000001</v>
      </c>
      <c r="H1594" s="479">
        <v>205848.44209999999</v>
      </c>
      <c r="I1594" s="479">
        <v>152113.29370000001</v>
      </c>
      <c r="J1594" s="479">
        <v>266198.26380000002</v>
      </c>
      <c r="K1594" s="479">
        <v>181948.72029999999</v>
      </c>
      <c r="L1594" s="479">
        <v>318410.26040000003</v>
      </c>
      <c r="M1594" s="479">
        <v>216856.37959999999</v>
      </c>
      <c r="N1594" s="479">
        <v>379498.6642</v>
      </c>
      <c r="O1594" s="479">
        <v>255451.69769999999</v>
      </c>
      <c r="P1594" s="479">
        <v>447040.47090000001</v>
      </c>
      <c r="Q1594" s="479">
        <v>279995.41649999999</v>
      </c>
      <c r="R1594" s="479">
        <v>489991.97879999998</v>
      </c>
      <c r="S1594" s="479">
        <v>303018.67560000002</v>
      </c>
      <c r="T1594" s="479">
        <v>530282.68229999999</v>
      </c>
    </row>
    <row r="1595" spans="1:20">
      <c r="A1595" s="478">
        <v>9</v>
      </c>
      <c r="B1595" s="478" t="s">
        <v>1012</v>
      </c>
      <c r="C1595" s="478"/>
      <c r="D1595" s="478" t="s">
        <v>566</v>
      </c>
      <c r="E1595" s="478" t="s">
        <v>940</v>
      </c>
      <c r="F1595" s="478" t="s">
        <v>667</v>
      </c>
      <c r="G1595" s="479">
        <v>101501.02499999999</v>
      </c>
      <c r="H1595" s="479">
        <v>177626.79380000001</v>
      </c>
      <c r="I1595" s="479">
        <v>132450.88709999999</v>
      </c>
      <c r="J1595" s="479">
        <v>231789.05239999999</v>
      </c>
      <c r="K1595" s="479">
        <v>160416.2273</v>
      </c>
      <c r="L1595" s="479">
        <v>280728.39779999998</v>
      </c>
      <c r="M1595" s="479">
        <v>195645.37150000001</v>
      </c>
      <c r="N1595" s="479">
        <v>342379.39990000002</v>
      </c>
      <c r="O1595" s="479">
        <v>231755.29749999999</v>
      </c>
      <c r="P1595" s="479">
        <v>405571.77069999999</v>
      </c>
      <c r="Q1595" s="479">
        <v>255139.45790000001</v>
      </c>
      <c r="R1595" s="479">
        <v>446494.0514</v>
      </c>
      <c r="S1595" s="479">
        <v>276815.3346</v>
      </c>
      <c r="T1595" s="479">
        <v>484426.83559999999</v>
      </c>
    </row>
    <row r="1596" spans="1:20">
      <c r="A1596" s="478">
        <v>9</v>
      </c>
      <c r="B1596" s="478" t="s">
        <v>1012</v>
      </c>
      <c r="C1596" s="478"/>
      <c r="D1596" s="478" t="s">
        <v>566</v>
      </c>
      <c r="E1596" s="478" t="s">
        <v>940</v>
      </c>
      <c r="F1596" s="478" t="s">
        <v>714</v>
      </c>
      <c r="G1596" s="479">
        <v>90998.214300000007</v>
      </c>
      <c r="H1596" s="479">
        <v>159246.8751</v>
      </c>
      <c r="I1596" s="479">
        <v>124074.908</v>
      </c>
      <c r="J1596" s="479">
        <v>217131.08900000001</v>
      </c>
      <c r="K1596" s="479">
        <v>157040.36319999999</v>
      </c>
      <c r="L1596" s="479">
        <v>274820.63579999999</v>
      </c>
      <c r="M1596" s="479">
        <v>206871.18299999999</v>
      </c>
      <c r="N1596" s="479">
        <v>362024.57020000002</v>
      </c>
      <c r="O1596" s="479">
        <v>256230.25880000001</v>
      </c>
      <c r="P1596" s="479">
        <v>448402.95289999997</v>
      </c>
      <c r="Q1596" s="479">
        <v>288612.14929999999</v>
      </c>
      <c r="R1596" s="479">
        <v>505071.26120000001</v>
      </c>
      <c r="S1596" s="479">
        <v>320574.71179999999</v>
      </c>
      <c r="T1596" s="479">
        <v>561005.74549999996</v>
      </c>
    </row>
    <row r="1597" spans="1:20">
      <c r="A1597" s="478">
        <v>9</v>
      </c>
      <c r="B1597" s="478" t="s">
        <v>1012</v>
      </c>
      <c r="C1597" s="478"/>
      <c r="D1597" s="478" t="s">
        <v>566</v>
      </c>
      <c r="E1597" s="478" t="s">
        <v>940</v>
      </c>
      <c r="F1597" s="478" t="s">
        <v>521</v>
      </c>
      <c r="G1597" s="479">
        <v>100289.32709999999</v>
      </c>
      <c r="H1597" s="479">
        <v>160462.9258</v>
      </c>
      <c r="I1597" s="479">
        <v>140405.05790000001</v>
      </c>
      <c r="J1597" s="479">
        <v>224648.0961</v>
      </c>
      <c r="K1597" s="479">
        <v>180520.78890000001</v>
      </c>
      <c r="L1597" s="479">
        <v>288833.26650000003</v>
      </c>
      <c r="M1597" s="479">
        <v>240694.38510000001</v>
      </c>
      <c r="N1597" s="479">
        <v>385111.02189999999</v>
      </c>
      <c r="O1597" s="479">
        <v>300867.98139999999</v>
      </c>
      <c r="P1597" s="479">
        <v>481388.77730000002</v>
      </c>
      <c r="Q1597" s="479">
        <v>340983.71220000001</v>
      </c>
      <c r="R1597" s="479">
        <v>545573.94759999996</v>
      </c>
      <c r="S1597" s="479">
        <v>381099.44309999997</v>
      </c>
      <c r="T1597" s="479">
        <v>609759.11800000002</v>
      </c>
    </row>
    <row r="1598" spans="1:20">
      <c r="A1598" s="478">
        <v>9</v>
      </c>
      <c r="B1598" s="478" t="s">
        <v>1012</v>
      </c>
      <c r="C1598" s="478"/>
      <c r="D1598" s="478" t="s">
        <v>566</v>
      </c>
      <c r="E1598" s="478" t="s">
        <v>953</v>
      </c>
      <c r="F1598" s="478" t="s">
        <v>617</v>
      </c>
      <c r="G1598" s="479">
        <v>115568.3711</v>
      </c>
      <c r="H1598" s="479">
        <v>202244.64929999999</v>
      </c>
      <c r="I1598" s="479">
        <v>149294.302</v>
      </c>
      <c r="J1598" s="479">
        <v>261265.02859999999</v>
      </c>
      <c r="K1598" s="479">
        <v>178470.42629999999</v>
      </c>
      <c r="L1598" s="479">
        <v>312323.24609999999</v>
      </c>
      <c r="M1598" s="479">
        <v>212549.25339999999</v>
      </c>
      <c r="N1598" s="479">
        <v>371961.1936</v>
      </c>
      <c r="O1598" s="479">
        <v>250225.72870000001</v>
      </c>
      <c r="P1598" s="479">
        <v>437895.02519999997</v>
      </c>
      <c r="Q1598" s="479">
        <v>274186.17839999998</v>
      </c>
      <c r="R1598" s="479">
        <v>479825.81209999998</v>
      </c>
      <c r="S1598" s="479">
        <v>296601.1189</v>
      </c>
      <c r="T1598" s="479">
        <v>519051.95809999999</v>
      </c>
    </row>
    <row r="1599" spans="1:20">
      <c r="A1599" s="478">
        <v>9</v>
      </c>
      <c r="B1599" s="478" t="s">
        <v>1012</v>
      </c>
      <c r="C1599" s="478"/>
      <c r="D1599" s="478" t="s">
        <v>566</v>
      </c>
      <c r="E1599" s="478" t="s">
        <v>953</v>
      </c>
      <c r="F1599" s="478" t="s">
        <v>667</v>
      </c>
      <c r="G1599" s="479">
        <v>100449.63</v>
      </c>
      <c r="H1599" s="479">
        <v>175786.85250000001</v>
      </c>
      <c r="I1599" s="479">
        <v>130860.7948</v>
      </c>
      <c r="J1599" s="479">
        <v>229006.39079999999</v>
      </c>
      <c r="K1599" s="479">
        <v>158283.71290000001</v>
      </c>
      <c r="L1599" s="479">
        <v>276996.4976</v>
      </c>
      <c r="M1599" s="479">
        <v>192663.93210000001</v>
      </c>
      <c r="N1599" s="479">
        <v>337161.8811</v>
      </c>
      <c r="O1599" s="479">
        <v>228010.35219999999</v>
      </c>
      <c r="P1599" s="479">
        <v>399018.11629999999</v>
      </c>
      <c r="Q1599" s="479">
        <v>250883.71580000001</v>
      </c>
      <c r="R1599" s="479">
        <v>439046.5025</v>
      </c>
      <c r="S1599" s="479">
        <v>272035.4852</v>
      </c>
      <c r="T1599" s="479">
        <v>476062.09909999999</v>
      </c>
    </row>
    <row r="1600" spans="1:20">
      <c r="A1600" s="478">
        <v>9</v>
      </c>
      <c r="B1600" s="478" t="s">
        <v>1012</v>
      </c>
      <c r="C1600" s="478"/>
      <c r="D1600" s="478" t="s">
        <v>566</v>
      </c>
      <c r="E1600" s="478" t="s">
        <v>953</v>
      </c>
      <c r="F1600" s="478" t="s">
        <v>714</v>
      </c>
      <c r="G1600" s="479">
        <v>90554.528600000005</v>
      </c>
      <c r="H1600" s="479">
        <v>158470.42490000001</v>
      </c>
      <c r="I1600" s="479">
        <v>123661.4097</v>
      </c>
      <c r="J1600" s="479">
        <v>216407.467</v>
      </c>
      <c r="K1600" s="479">
        <v>156664.0049</v>
      </c>
      <c r="L1600" s="479">
        <v>274162.0085</v>
      </c>
      <c r="M1600" s="479">
        <v>206526.61970000001</v>
      </c>
      <c r="N1600" s="479">
        <v>361421.5845</v>
      </c>
      <c r="O1600" s="479">
        <v>255946.97450000001</v>
      </c>
      <c r="P1600" s="479">
        <v>447907.20529999997</v>
      </c>
      <c r="Q1600" s="479">
        <v>288402.47759999998</v>
      </c>
      <c r="R1600" s="479">
        <v>504704.3358</v>
      </c>
      <c r="S1600" s="479">
        <v>320464.86070000002</v>
      </c>
      <c r="T1600" s="479">
        <v>560813.50619999995</v>
      </c>
    </row>
    <row r="1601" spans="1:20">
      <c r="A1601" s="478">
        <v>9</v>
      </c>
      <c r="B1601" s="478" t="s">
        <v>1012</v>
      </c>
      <c r="C1601" s="478"/>
      <c r="D1601" s="478" t="s">
        <v>566</v>
      </c>
      <c r="E1601" s="478" t="s">
        <v>953</v>
      </c>
      <c r="F1601" s="478" t="s">
        <v>521</v>
      </c>
      <c r="G1601" s="479">
        <v>98572.322199999995</v>
      </c>
      <c r="H1601" s="479">
        <v>157715.71789999999</v>
      </c>
      <c r="I1601" s="479">
        <v>138001.25099999999</v>
      </c>
      <c r="J1601" s="479">
        <v>220802.00510000001</v>
      </c>
      <c r="K1601" s="479">
        <v>177430.17989999999</v>
      </c>
      <c r="L1601" s="479">
        <v>283888.29220000003</v>
      </c>
      <c r="M1601" s="479">
        <v>236573.57329999999</v>
      </c>
      <c r="N1601" s="479">
        <v>378517.723</v>
      </c>
      <c r="O1601" s="479">
        <v>295716.96659999999</v>
      </c>
      <c r="P1601" s="479">
        <v>473147.15350000001</v>
      </c>
      <c r="Q1601" s="479">
        <v>335145.89549999998</v>
      </c>
      <c r="R1601" s="479">
        <v>536233.44070000004</v>
      </c>
      <c r="S1601" s="479">
        <v>374574.82439999998</v>
      </c>
      <c r="T1601" s="479">
        <v>599319.72790000006</v>
      </c>
    </row>
    <row r="1602" spans="1:20">
      <c r="A1602" s="478">
        <v>9</v>
      </c>
      <c r="B1602" s="478" t="s">
        <v>1012</v>
      </c>
      <c r="C1602" s="478"/>
      <c r="D1602" s="478" t="s">
        <v>566</v>
      </c>
      <c r="E1602" s="478" t="s">
        <v>965</v>
      </c>
      <c r="F1602" s="478" t="s">
        <v>617</v>
      </c>
      <c r="G1602" s="479">
        <v>110616.7788</v>
      </c>
      <c r="H1602" s="479">
        <v>193579.36300000001</v>
      </c>
      <c r="I1602" s="479">
        <v>142982.76569999999</v>
      </c>
      <c r="J1602" s="479">
        <v>250219.84</v>
      </c>
      <c r="K1602" s="479">
        <v>170983.53820000001</v>
      </c>
      <c r="L1602" s="479">
        <v>299221.19179999997</v>
      </c>
      <c r="M1602" s="479">
        <v>203720.9909</v>
      </c>
      <c r="N1602" s="479">
        <v>356511.7341</v>
      </c>
      <c r="O1602" s="479">
        <v>239915.83129999999</v>
      </c>
      <c r="P1602" s="479">
        <v>419852.70480000001</v>
      </c>
      <c r="Q1602" s="479">
        <v>262933.45740000001</v>
      </c>
      <c r="R1602" s="479">
        <v>460133.55040000001</v>
      </c>
      <c r="S1602" s="479">
        <v>284499.97649999999</v>
      </c>
      <c r="T1602" s="479">
        <v>497874.95880000002</v>
      </c>
    </row>
    <row r="1603" spans="1:20">
      <c r="A1603" s="478">
        <v>9</v>
      </c>
      <c r="B1603" s="478" t="s">
        <v>1012</v>
      </c>
      <c r="C1603" s="478"/>
      <c r="D1603" s="478" t="s">
        <v>566</v>
      </c>
      <c r="E1603" s="478" t="s">
        <v>965</v>
      </c>
      <c r="F1603" s="478" t="s">
        <v>667</v>
      </c>
      <c r="G1603" s="479">
        <v>95750.017999999996</v>
      </c>
      <c r="H1603" s="479">
        <v>167562.53159999999</v>
      </c>
      <c r="I1603" s="479">
        <v>124856.48510000001</v>
      </c>
      <c r="J1603" s="479">
        <v>218498.84899999999</v>
      </c>
      <c r="K1603" s="479">
        <v>151133.27170000001</v>
      </c>
      <c r="L1603" s="479">
        <v>264483.2255</v>
      </c>
      <c r="M1603" s="479">
        <v>184167.0932</v>
      </c>
      <c r="N1603" s="479">
        <v>322292.41310000001</v>
      </c>
      <c r="O1603" s="479">
        <v>218070.71290000001</v>
      </c>
      <c r="P1603" s="479">
        <v>381623.7476</v>
      </c>
      <c r="Q1603" s="479">
        <v>240019.37109999999</v>
      </c>
      <c r="R1603" s="479">
        <v>420033.8995</v>
      </c>
      <c r="S1603" s="479">
        <v>260343.772</v>
      </c>
      <c r="T1603" s="479">
        <v>455601.60100000002</v>
      </c>
    </row>
    <row r="1604" spans="1:20">
      <c r="A1604" s="478">
        <v>9</v>
      </c>
      <c r="B1604" s="478" t="s">
        <v>1012</v>
      </c>
      <c r="C1604" s="478"/>
      <c r="D1604" s="478" t="s">
        <v>566</v>
      </c>
      <c r="E1604" s="478" t="s">
        <v>965</v>
      </c>
      <c r="F1604" s="478" t="s">
        <v>714</v>
      </c>
      <c r="G1604" s="479">
        <v>86047.684500000003</v>
      </c>
      <c r="H1604" s="479">
        <v>150583.44779999999</v>
      </c>
      <c r="I1604" s="479">
        <v>117403.7438</v>
      </c>
      <c r="J1604" s="479">
        <v>205456.55170000001</v>
      </c>
      <c r="K1604" s="479">
        <v>148657.25520000001</v>
      </c>
      <c r="L1604" s="479">
        <v>260150.1966</v>
      </c>
      <c r="M1604" s="479">
        <v>195890.26569999999</v>
      </c>
      <c r="N1604" s="479">
        <v>342807.96490000002</v>
      </c>
      <c r="O1604" s="479">
        <v>242688.3872</v>
      </c>
      <c r="P1604" s="479">
        <v>424704.6776</v>
      </c>
      <c r="Q1604" s="479">
        <v>273403.92479999998</v>
      </c>
      <c r="R1604" s="479">
        <v>478456.86849999998</v>
      </c>
      <c r="S1604" s="479">
        <v>303732.89449999999</v>
      </c>
      <c r="T1604" s="479">
        <v>531532.56530000002</v>
      </c>
    </row>
    <row r="1605" spans="1:20">
      <c r="A1605" s="478">
        <v>9</v>
      </c>
      <c r="B1605" s="478" t="s">
        <v>1012</v>
      </c>
      <c r="C1605" s="478"/>
      <c r="D1605" s="478" t="s">
        <v>566</v>
      </c>
      <c r="E1605" s="478" t="s">
        <v>965</v>
      </c>
      <c r="F1605" s="478" t="s">
        <v>521</v>
      </c>
      <c r="G1605" s="479">
        <v>94327.791400000002</v>
      </c>
      <c r="H1605" s="479">
        <v>150924.46840000001</v>
      </c>
      <c r="I1605" s="479">
        <v>132058.90789999999</v>
      </c>
      <c r="J1605" s="479">
        <v>211294.25580000001</v>
      </c>
      <c r="K1605" s="479">
        <v>169790.0245</v>
      </c>
      <c r="L1605" s="479">
        <v>271664.04320000001</v>
      </c>
      <c r="M1605" s="479">
        <v>226386.69930000001</v>
      </c>
      <c r="N1605" s="479">
        <v>362218.7243</v>
      </c>
      <c r="O1605" s="479">
        <v>282983.37410000002</v>
      </c>
      <c r="P1605" s="479">
        <v>452773.40529999998</v>
      </c>
      <c r="Q1605" s="479">
        <v>320714.49060000002</v>
      </c>
      <c r="R1605" s="479">
        <v>513143.19260000001</v>
      </c>
      <c r="S1605" s="479">
        <v>358445.60710000002</v>
      </c>
      <c r="T1605" s="479">
        <v>573512.98</v>
      </c>
    </row>
    <row r="1606" spans="1:20">
      <c r="A1606" s="478">
        <v>9</v>
      </c>
      <c r="B1606" s="478" t="s">
        <v>1012</v>
      </c>
      <c r="C1606" s="478"/>
      <c r="D1606" s="478" t="s">
        <v>566</v>
      </c>
      <c r="E1606" s="478" t="s">
        <v>974</v>
      </c>
      <c r="F1606" s="478" t="s">
        <v>617</v>
      </c>
      <c r="G1606" s="479">
        <v>109036.11440000001</v>
      </c>
      <c r="H1606" s="479">
        <v>190813.2003</v>
      </c>
      <c r="I1606" s="479">
        <v>141012.34039999999</v>
      </c>
      <c r="J1606" s="479">
        <v>246771.59589999999</v>
      </c>
      <c r="K1606" s="479">
        <v>168676.8818</v>
      </c>
      <c r="L1606" s="479">
        <v>295184.54310000001</v>
      </c>
      <c r="M1606" s="479">
        <v>201048.07279999999</v>
      </c>
      <c r="N1606" s="479">
        <v>351834.1275</v>
      </c>
      <c r="O1606" s="479">
        <v>236839.11799999999</v>
      </c>
      <c r="P1606" s="479">
        <v>414468.45630000002</v>
      </c>
      <c r="Q1606" s="479">
        <v>259599.46660000001</v>
      </c>
      <c r="R1606" s="479">
        <v>454299.06650000002</v>
      </c>
      <c r="S1606" s="479">
        <v>280953.54310000001</v>
      </c>
      <c r="T1606" s="479">
        <v>491668.70059999998</v>
      </c>
    </row>
    <row r="1607" spans="1:20">
      <c r="A1607" s="478">
        <v>9</v>
      </c>
      <c r="B1607" s="478" t="s">
        <v>1012</v>
      </c>
      <c r="C1607" s="478"/>
      <c r="D1607" s="478" t="s">
        <v>566</v>
      </c>
      <c r="E1607" s="478" t="s">
        <v>974</v>
      </c>
      <c r="F1607" s="478" t="s">
        <v>667</v>
      </c>
      <c r="G1607" s="479">
        <v>94043.362800000003</v>
      </c>
      <c r="H1607" s="479">
        <v>164575.8849</v>
      </c>
      <c r="I1607" s="479">
        <v>122732.44560000001</v>
      </c>
      <c r="J1607" s="479">
        <v>214781.77979999999</v>
      </c>
      <c r="K1607" s="479">
        <v>148658.3909</v>
      </c>
      <c r="L1607" s="479">
        <v>260152.18400000001</v>
      </c>
      <c r="M1607" s="479">
        <v>181328.46230000001</v>
      </c>
      <c r="N1607" s="479">
        <v>317324.80910000001</v>
      </c>
      <c r="O1607" s="479">
        <v>214808.8694</v>
      </c>
      <c r="P1607" s="479">
        <v>375915.52130000002</v>
      </c>
      <c r="Q1607" s="479">
        <v>236491.19099999999</v>
      </c>
      <c r="R1607" s="479">
        <v>413859.58429999999</v>
      </c>
      <c r="S1607" s="479">
        <v>256592.62289999999</v>
      </c>
      <c r="T1607" s="479">
        <v>449037.09</v>
      </c>
    </row>
    <row r="1608" spans="1:20">
      <c r="A1608" s="478">
        <v>9</v>
      </c>
      <c r="B1608" s="478" t="s">
        <v>1012</v>
      </c>
      <c r="C1608" s="478"/>
      <c r="D1608" s="478" t="s">
        <v>566</v>
      </c>
      <c r="E1608" s="478" t="s">
        <v>974</v>
      </c>
      <c r="F1608" s="478" t="s">
        <v>714</v>
      </c>
      <c r="G1608" s="479">
        <v>84281.983900000007</v>
      </c>
      <c r="H1608" s="479">
        <v>147493.47169999999</v>
      </c>
      <c r="I1608" s="479">
        <v>114905.80499999999</v>
      </c>
      <c r="J1608" s="479">
        <v>201085.1586</v>
      </c>
      <c r="K1608" s="479">
        <v>145426.20910000001</v>
      </c>
      <c r="L1608" s="479">
        <v>254495.86569999999</v>
      </c>
      <c r="M1608" s="479">
        <v>191562.54790000001</v>
      </c>
      <c r="N1608" s="479">
        <v>335234.45870000002</v>
      </c>
      <c r="O1608" s="479">
        <v>237260.31219999999</v>
      </c>
      <c r="P1608" s="479">
        <v>415205.54629999999</v>
      </c>
      <c r="Q1608" s="479">
        <v>267238.18329999998</v>
      </c>
      <c r="R1608" s="479">
        <v>467666.82079999999</v>
      </c>
      <c r="S1608" s="479">
        <v>296826.21049999999</v>
      </c>
      <c r="T1608" s="479">
        <v>519445.86820000003</v>
      </c>
    </row>
    <row r="1609" spans="1:20">
      <c r="A1609" s="478">
        <v>9</v>
      </c>
      <c r="B1609" s="478" t="s">
        <v>1012</v>
      </c>
      <c r="C1609" s="478"/>
      <c r="D1609" s="478" t="s">
        <v>566</v>
      </c>
      <c r="E1609" s="478" t="s">
        <v>974</v>
      </c>
      <c r="F1609" s="478" t="s">
        <v>521</v>
      </c>
      <c r="G1609" s="479">
        <v>92961.809699999998</v>
      </c>
      <c r="H1609" s="479">
        <v>148738.8977</v>
      </c>
      <c r="I1609" s="479">
        <v>130146.53350000001</v>
      </c>
      <c r="J1609" s="479">
        <v>208234.45680000001</v>
      </c>
      <c r="K1609" s="479">
        <v>167331.25750000001</v>
      </c>
      <c r="L1609" s="479">
        <v>267730.0159</v>
      </c>
      <c r="M1609" s="479">
        <v>223108.34330000001</v>
      </c>
      <c r="N1609" s="479">
        <v>356973.35450000002</v>
      </c>
      <c r="O1609" s="479">
        <v>278885.429</v>
      </c>
      <c r="P1609" s="479">
        <v>446216.69300000003</v>
      </c>
      <c r="Q1609" s="479">
        <v>316070.15289999999</v>
      </c>
      <c r="R1609" s="479">
        <v>505712.25209999998</v>
      </c>
      <c r="S1609" s="479">
        <v>353254.87670000002</v>
      </c>
      <c r="T1609" s="479">
        <v>565207.8112</v>
      </c>
    </row>
    <row r="1610" spans="1:20">
      <c r="A1610" s="478">
        <v>9</v>
      </c>
      <c r="B1610" s="478" t="s">
        <v>1012</v>
      </c>
      <c r="C1610" s="478"/>
      <c r="D1610" s="478" t="s">
        <v>566</v>
      </c>
      <c r="E1610" s="478" t="s">
        <v>979</v>
      </c>
      <c r="F1610" s="478" t="s">
        <v>617</v>
      </c>
      <c r="G1610" s="479">
        <v>131768.46799999999</v>
      </c>
      <c r="H1610" s="479">
        <v>230594.81909999999</v>
      </c>
      <c r="I1610" s="479">
        <v>170470.554</v>
      </c>
      <c r="J1610" s="479">
        <v>298323.4694</v>
      </c>
      <c r="K1610" s="479">
        <v>203954.821</v>
      </c>
      <c r="L1610" s="479">
        <v>356920.93680000002</v>
      </c>
      <c r="M1610" s="479">
        <v>243157.70559999999</v>
      </c>
      <c r="N1610" s="479">
        <v>425525.98489999998</v>
      </c>
      <c r="O1610" s="479">
        <v>286503.11090000003</v>
      </c>
      <c r="P1610" s="479">
        <v>501380.44400000002</v>
      </c>
      <c r="Q1610" s="479">
        <v>314067.05320000002</v>
      </c>
      <c r="R1610" s="479">
        <v>549617.3432</v>
      </c>
      <c r="S1610" s="479">
        <v>339951.18819999998</v>
      </c>
      <c r="T1610" s="479">
        <v>594914.57920000004</v>
      </c>
    </row>
    <row r="1611" spans="1:20">
      <c r="A1611" s="478">
        <v>9</v>
      </c>
      <c r="B1611" s="478" t="s">
        <v>1012</v>
      </c>
      <c r="C1611" s="478"/>
      <c r="D1611" s="478" t="s">
        <v>566</v>
      </c>
      <c r="E1611" s="478" t="s">
        <v>979</v>
      </c>
      <c r="F1611" s="478" t="s">
        <v>667</v>
      </c>
      <c r="G1611" s="479">
        <v>113374.0001</v>
      </c>
      <c r="H1611" s="479">
        <v>198404.50020000001</v>
      </c>
      <c r="I1611" s="479">
        <v>148043.12040000001</v>
      </c>
      <c r="J1611" s="479">
        <v>259075.4607</v>
      </c>
      <c r="K1611" s="479">
        <v>179394.32010000001</v>
      </c>
      <c r="L1611" s="479">
        <v>313940.0601</v>
      </c>
      <c r="M1611" s="479">
        <v>218963.8983</v>
      </c>
      <c r="N1611" s="479">
        <v>383186.82209999999</v>
      </c>
      <c r="O1611" s="479">
        <v>259474.4031</v>
      </c>
      <c r="P1611" s="479">
        <v>454080.20549999998</v>
      </c>
      <c r="Q1611" s="479">
        <v>285715.7242</v>
      </c>
      <c r="R1611" s="479">
        <v>500002.5172</v>
      </c>
      <c r="S1611" s="479">
        <v>310063.00089999998</v>
      </c>
      <c r="T1611" s="479">
        <v>542610.25159999996</v>
      </c>
    </row>
    <row r="1612" spans="1:20">
      <c r="A1612" s="478">
        <v>9</v>
      </c>
      <c r="B1612" s="478" t="s">
        <v>1012</v>
      </c>
      <c r="C1612" s="478"/>
      <c r="D1612" s="478" t="s">
        <v>566</v>
      </c>
      <c r="E1612" s="478" t="s">
        <v>979</v>
      </c>
      <c r="F1612" s="478" t="s">
        <v>714</v>
      </c>
      <c r="G1612" s="479">
        <v>101416.3282</v>
      </c>
      <c r="H1612" s="479">
        <v>177478.57440000001</v>
      </c>
      <c r="I1612" s="479">
        <v>138193.02780000001</v>
      </c>
      <c r="J1612" s="479">
        <v>241837.79860000001</v>
      </c>
      <c r="K1612" s="479">
        <v>174842.84599999999</v>
      </c>
      <c r="L1612" s="479">
        <v>305974.9804</v>
      </c>
      <c r="M1612" s="479">
        <v>230254.01850000001</v>
      </c>
      <c r="N1612" s="479">
        <v>402944.53240000003</v>
      </c>
      <c r="O1612" s="479">
        <v>285127.10800000001</v>
      </c>
      <c r="P1612" s="479">
        <v>498972.43900000001</v>
      </c>
      <c r="Q1612" s="479">
        <v>321111.2977</v>
      </c>
      <c r="R1612" s="479">
        <v>561944.77080000006</v>
      </c>
      <c r="S1612" s="479">
        <v>356617.1912</v>
      </c>
      <c r="T1612" s="479">
        <v>624080.08459999994</v>
      </c>
    </row>
    <row r="1613" spans="1:20">
      <c r="A1613" s="478">
        <v>9</v>
      </c>
      <c r="B1613" s="478" t="s">
        <v>1012</v>
      </c>
      <c r="C1613" s="478"/>
      <c r="D1613" s="478" t="s">
        <v>566</v>
      </c>
      <c r="E1613" s="478" t="s">
        <v>979</v>
      </c>
      <c r="F1613" s="478" t="s">
        <v>521</v>
      </c>
      <c r="G1613" s="479">
        <v>112328.17570000001</v>
      </c>
      <c r="H1613" s="479">
        <v>179725.08360000001</v>
      </c>
      <c r="I1613" s="479">
        <v>157259.44579999999</v>
      </c>
      <c r="J1613" s="479">
        <v>251615.1171</v>
      </c>
      <c r="K1613" s="479">
        <v>202190.71609999999</v>
      </c>
      <c r="L1613" s="479">
        <v>323505.15059999999</v>
      </c>
      <c r="M1613" s="479">
        <v>269587.6214</v>
      </c>
      <c r="N1613" s="479">
        <v>431340.20069999999</v>
      </c>
      <c r="O1613" s="479">
        <v>336984.52679999999</v>
      </c>
      <c r="P1613" s="479">
        <v>539175.25080000004</v>
      </c>
      <c r="Q1613" s="479">
        <v>381915.79690000002</v>
      </c>
      <c r="R1613" s="479">
        <v>611065.28419999999</v>
      </c>
      <c r="S1613" s="479">
        <v>426847.06719999999</v>
      </c>
      <c r="T1613" s="479">
        <v>682955.31779999996</v>
      </c>
    </row>
    <row r="1614" spans="1:20">
      <c r="A1614" s="478">
        <v>9</v>
      </c>
      <c r="B1614" s="478" t="s">
        <v>1012</v>
      </c>
      <c r="C1614" s="478"/>
      <c r="D1614" s="478" t="s">
        <v>566</v>
      </c>
      <c r="E1614" s="478" t="s">
        <v>985</v>
      </c>
      <c r="F1614" s="478" t="s">
        <v>617</v>
      </c>
      <c r="G1614" s="479">
        <v>130425.78170000001</v>
      </c>
      <c r="H1614" s="479">
        <v>228245.11799999999</v>
      </c>
      <c r="I1614" s="479">
        <v>168692.55420000001</v>
      </c>
      <c r="J1614" s="479">
        <v>295211.96970000002</v>
      </c>
      <c r="K1614" s="479">
        <v>201799.6569</v>
      </c>
      <c r="L1614" s="479">
        <v>353149.3996</v>
      </c>
      <c r="M1614" s="479">
        <v>240545.90659999999</v>
      </c>
      <c r="N1614" s="479">
        <v>420955.33669999999</v>
      </c>
      <c r="O1614" s="479">
        <v>283385.78269999998</v>
      </c>
      <c r="P1614" s="479">
        <v>495925.11959999998</v>
      </c>
      <c r="Q1614" s="479">
        <v>310628.5258</v>
      </c>
      <c r="R1614" s="479">
        <v>543599.92020000005</v>
      </c>
      <c r="S1614" s="479">
        <v>336195.01069999998</v>
      </c>
      <c r="T1614" s="479">
        <v>588341.26859999995</v>
      </c>
    </row>
    <row r="1615" spans="1:20">
      <c r="A1615" s="478">
        <v>9</v>
      </c>
      <c r="B1615" s="478" t="s">
        <v>1012</v>
      </c>
      <c r="C1615" s="478"/>
      <c r="D1615" s="478" t="s">
        <v>566</v>
      </c>
      <c r="E1615" s="478" t="s">
        <v>985</v>
      </c>
      <c r="F1615" s="478" t="s">
        <v>667</v>
      </c>
      <c r="G1615" s="479">
        <v>112409.2833</v>
      </c>
      <c r="H1615" s="479">
        <v>196716.24600000001</v>
      </c>
      <c r="I1615" s="479">
        <v>146725.95970000001</v>
      </c>
      <c r="J1615" s="479">
        <v>256770.42939999999</v>
      </c>
      <c r="K1615" s="479">
        <v>177743.8253</v>
      </c>
      <c r="L1615" s="479">
        <v>311051.69429999997</v>
      </c>
      <c r="M1615" s="479">
        <v>216849.23379999999</v>
      </c>
      <c r="N1615" s="479">
        <v>379486.1593</v>
      </c>
      <c r="O1615" s="479">
        <v>256912.46100000001</v>
      </c>
      <c r="P1615" s="479">
        <v>449596.80660000001</v>
      </c>
      <c r="Q1615" s="479">
        <v>282859.76</v>
      </c>
      <c r="R1615" s="479">
        <v>495004.58010000002</v>
      </c>
      <c r="S1615" s="479">
        <v>306920.96600000001</v>
      </c>
      <c r="T1615" s="479">
        <v>537111.69070000004</v>
      </c>
    </row>
    <row r="1616" spans="1:20">
      <c r="A1616" s="478">
        <v>9</v>
      </c>
      <c r="B1616" s="478" t="s">
        <v>1012</v>
      </c>
      <c r="C1616" s="478"/>
      <c r="D1616" s="478" t="s">
        <v>566</v>
      </c>
      <c r="E1616" s="478" t="s">
        <v>985</v>
      </c>
      <c r="F1616" s="478" t="s">
        <v>714</v>
      </c>
      <c r="G1616" s="479">
        <v>100684.7542</v>
      </c>
      <c r="H1616" s="479">
        <v>176198.3199</v>
      </c>
      <c r="I1616" s="479">
        <v>137246.69769999999</v>
      </c>
      <c r="J1616" s="479">
        <v>240181.72089999999</v>
      </c>
      <c r="K1616" s="479">
        <v>173684.36689999999</v>
      </c>
      <c r="L1616" s="479">
        <v>303947.6422</v>
      </c>
      <c r="M1616" s="479">
        <v>228768.34789999999</v>
      </c>
      <c r="N1616" s="479">
        <v>400344.609</v>
      </c>
      <c r="O1616" s="479">
        <v>283325.30249999999</v>
      </c>
      <c r="P1616" s="479">
        <v>495819.2794</v>
      </c>
      <c r="Q1616" s="479">
        <v>319111.02059999999</v>
      </c>
      <c r="R1616" s="479">
        <v>558444.28599999996</v>
      </c>
      <c r="S1616" s="479">
        <v>354428.27059999999</v>
      </c>
      <c r="T1616" s="479">
        <v>620249.47340000002</v>
      </c>
    </row>
    <row r="1617" spans="1:20">
      <c r="A1617" s="478">
        <v>9</v>
      </c>
      <c r="B1617" s="478" t="s">
        <v>1012</v>
      </c>
      <c r="C1617" s="478"/>
      <c r="D1617" s="478" t="s">
        <v>566</v>
      </c>
      <c r="E1617" s="478" t="s">
        <v>985</v>
      </c>
      <c r="F1617" s="478" t="s">
        <v>521</v>
      </c>
      <c r="G1617" s="479">
        <v>111193.7596</v>
      </c>
      <c r="H1617" s="479">
        <v>177910.01790000001</v>
      </c>
      <c r="I1617" s="479">
        <v>155671.26329999999</v>
      </c>
      <c r="J1617" s="479">
        <v>249074.0251</v>
      </c>
      <c r="K1617" s="479">
        <v>200148.7672</v>
      </c>
      <c r="L1617" s="479">
        <v>320238.03220000002</v>
      </c>
      <c r="M1617" s="479">
        <v>266865.02289999998</v>
      </c>
      <c r="N1617" s="479">
        <v>426984.04300000001</v>
      </c>
      <c r="O1617" s="479">
        <v>333581.27850000001</v>
      </c>
      <c r="P1617" s="479">
        <v>533730.05370000005</v>
      </c>
      <c r="Q1617" s="479">
        <v>378058.78230000002</v>
      </c>
      <c r="R1617" s="479">
        <v>604894.06079999998</v>
      </c>
      <c r="S1617" s="479">
        <v>422536.28619999997</v>
      </c>
      <c r="T1617" s="479">
        <v>676058.06799999997</v>
      </c>
    </row>
    <row r="1618" spans="1:20">
      <c r="A1618" s="478">
        <v>9</v>
      </c>
      <c r="B1618" s="478" t="s">
        <v>1012</v>
      </c>
      <c r="C1618" s="478"/>
      <c r="D1618" s="478" t="s">
        <v>566</v>
      </c>
      <c r="E1618" s="478" t="s">
        <v>989</v>
      </c>
      <c r="F1618" s="478" t="s">
        <v>617</v>
      </c>
      <c r="G1618" s="479">
        <v>112018.9624</v>
      </c>
      <c r="H1618" s="479">
        <v>196033.18410000001</v>
      </c>
      <c r="I1618" s="479">
        <v>144808.87539999999</v>
      </c>
      <c r="J1618" s="479">
        <v>253415.53210000001</v>
      </c>
      <c r="K1618" s="479">
        <v>173176.5796</v>
      </c>
      <c r="L1618" s="479">
        <v>303059.01439999999</v>
      </c>
      <c r="M1618" s="479">
        <v>206348.0748</v>
      </c>
      <c r="N1618" s="479">
        <v>361109.13099999999</v>
      </c>
      <c r="O1618" s="479">
        <v>243023.01199999999</v>
      </c>
      <c r="P1618" s="479">
        <v>425290.27110000001</v>
      </c>
      <c r="Q1618" s="479">
        <v>266345.85749999998</v>
      </c>
      <c r="R1618" s="479">
        <v>466105.25050000002</v>
      </c>
      <c r="S1618" s="479">
        <v>288203.7254</v>
      </c>
      <c r="T1618" s="479">
        <v>504356.51939999999</v>
      </c>
    </row>
    <row r="1619" spans="1:20">
      <c r="A1619" s="478">
        <v>9</v>
      </c>
      <c r="B1619" s="478" t="s">
        <v>1012</v>
      </c>
      <c r="C1619" s="478"/>
      <c r="D1619" s="478" t="s">
        <v>566</v>
      </c>
      <c r="E1619" s="478" t="s">
        <v>989</v>
      </c>
      <c r="F1619" s="478" t="s">
        <v>667</v>
      </c>
      <c r="G1619" s="479">
        <v>96900.221399999995</v>
      </c>
      <c r="H1619" s="479">
        <v>169575.38740000001</v>
      </c>
      <c r="I1619" s="479">
        <v>126375.36810000001</v>
      </c>
      <c r="J1619" s="479">
        <v>221156.89430000001</v>
      </c>
      <c r="K1619" s="479">
        <v>152989.86619999999</v>
      </c>
      <c r="L1619" s="479">
        <v>267732.2659</v>
      </c>
      <c r="M1619" s="479">
        <v>186462.75339999999</v>
      </c>
      <c r="N1619" s="479">
        <v>326309.8186</v>
      </c>
      <c r="O1619" s="479">
        <v>220807.63560000001</v>
      </c>
      <c r="P1619" s="479">
        <v>386413.36219999997</v>
      </c>
      <c r="Q1619" s="479">
        <v>243043.39490000001</v>
      </c>
      <c r="R1619" s="479">
        <v>425325.94099999999</v>
      </c>
      <c r="S1619" s="479">
        <v>263638.09169999999</v>
      </c>
      <c r="T1619" s="479">
        <v>461366.6605</v>
      </c>
    </row>
    <row r="1620" spans="1:20">
      <c r="A1620" s="478">
        <v>9</v>
      </c>
      <c r="B1620" s="478" t="s">
        <v>1012</v>
      </c>
      <c r="C1620" s="478"/>
      <c r="D1620" s="478" t="s">
        <v>566</v>
      </c>
      <c r="E1620" s="478" t="s">
        <v>989</v>
      </c>
      <c r="F1620" s="478" t="s">
        <v>714</v>
      </c>
      <c r="G1620" s="479">
        <v>87037.791599999997</v>
      </c>
      <c r="H1620" s="479">
        <v>152316.13519999999</v>
      </c>
      <c r="I1620" s="479">
        <v>118737.978</v>
      </c>
      <c r="J1620" s="479">
        <v>207791.4615</v>
      </c>
      <c r="K1620" s="479">
        <v>150333.87839999999</v>
      </c>
      <c r="L1620" s="479">
        <v>263084.28710000002</v>
      </c>
      <c r="M1620" s="479">
        <v>198086.4509</v>
      </c>
      <c r="N1620" s="479">
        <v>346651.2893</v>
      </c>
      <c r="O1620" s="479">
        <v>245396.76370000001</v>
      </c>
      <c r="P1620" s="479">
        <v>429444.33630000002</v>
      </c>
      <c r="Q1620" s="479">
        <v>276445.57199999999</v>
      </c>
      <c r="R1620" s="479">
        <v>483779.75099999999</v>
      </c>
      <c r="S1620" s="479">
        <v>307101.26030000002</v>
      </c>
      <c r="T1620" s="479">
        <v>537427.20550000004</v>
      </c>
    </row>
    <row r="1621" spans="1:20">
      <c r="A1621" s="478">
        <v>9</v>
      </c>
      <c r="B1621" s="478" t="s">
        <v>1012</v>
      </c>
      <c r="C1621" s="478"/>
      <c r="D1621" s="478" t="s">
        <v>566</v>
      </c>
      <c r="E1621" s="478" t="s">
        <v>989</v>
      </c>
      <c r="F1621" s="478" t="s">
        <v>521</v>
      </c>
      <c r="G1621" s="479">
        <v>95520.1011</v>
      </c>
      <c r="H1621" s="479">
        <v>152832.16399999999</v>
      </c>
      <c r="I1621" s="479">
        <v>133728.1415</v>
      </c>
      <c r="J1621" s="479">
        <v>213965.02970000001</v>
      </c>
      <c r="K1621" s="479">
        <v>171936.1819</v>
      </c>
      <c r="L1621" s="479">
        <v>275097.89529999997</v>
      </c>
      <c r="M1621" s="479">
        <v>229248.2427</v>
      </c>
      <c r="N1621" s="479">
        <v>366797.1936</v>
      </c>
      <c r="O1621" s="479">
        <v>286560.30320000002</v>
      </c>
      <c r="P1621" s="479">
        <v>458496.49200000003</v>
      </c>
      <c r="Q1621" s="479">
        <v>324768.34360000002</v>
      </c>
      <c r="R1621" s="479">
        <v>519629.35759999999</v>
      </c>
      <c r="S1621" s="479">
        <v>362976.38410000002</v>
      </c>
      <c r="T1621" s="479">
        <v>580762.22320000001</v>
      </c>
    </row>
    <row r="1622" spans="1:20">
      <c r="A1622" s="478">
        <v>9</v>
      </c>
      <c r="B1622" s="478" t="s">
        <v>1012</v>
      </c>
      <c r="C1622" s="478"/>
      <c r="D1622" s="478" t="s">
        <v>566</v>
      </c>
      <c r="E1622" s="478" t="s">
        <v>992</v>
      </c>
      <c r="F1622" s="478" t="s">
        <v>617</v>
      </c>
      <c r="G1622" s="479">
        <v>127680.9225</v>
      </c>
      <c r="H1622" s="479">
        <v>223441.61439999999</v>
      </c>
      <c r="I1622" s="479">
        <v>165088.45869999999</v>
      </c>
      <c r="J1622" s="479">
        <v>288904.8028</v>
      </c>
      <c r="K1622" s="479">
        <v>197451.46840000001</v>
      </c>
      <c r="L1622" s="479">
        <v>345540.0698</v>
      </c>
      <c r="M1622" s="479">
        <v>235307.04449999999</v>
      </c>
      <c r="N1622" s="479">
        <v>411787.32799999998</v>
      </c>
      <c r="O1622" s="479">
        <v>277161.29840000003</v>
      </c>
      <c r="P1622" s="479">
        <v>485032.27220000001</v>
      </c>
      <c r="Q1622" s="479">
        <v>303777.62579999998</v>
      </c>
      <c r="R1622" s="479">
        <v>531610.84499999997</v>
      </c>
      <c r="S1622" s="479">
        <v>328735.11410000001</v>
      </c>
      <c r="T1622" s="479">
        <v>575286.44960000005</v>
      </c>
    </row>
    <row r="1623" spans="1:20">
      <c r="A1623" s="478">
        <v>9</v>
      </c>
      <c r="B1623" s="478" t="s">
        <v>1012</v>
      </c>
      <c r="C1623" s="478"/>
      <c r="D1623" s="478" t="s">
        <v>566</v>
      </c>
      <c r="E1623" s="478" t="s">
        <v>992</v>
      </c>
      <c r="F1623" s="478" t="s">
        <v>667</v>
      </c>
      <c r="G1623" s="479">
        <v>110294.3711</v>
      </c>
      <c r="H1623" s="479">
        <v>193015.14939999999</v>
      </c>
      <c r="I1623" s="479">
        <v>143889.92629999999</v>
      </c>
      <c r="J1623" s="479">
        <v>251807.37100000001</v>
      </c>
      <c r="K1623" s="479">
        <v>174236.74909999999</v>
      </c>
      <c r="L1623" s="479">
        <v>304914.31089999998</v>
      </c>
      <c r="M1623" s="479">
        <v>212438.92600000001</v>
      </c>
      <c r="N1623" s="479">
        <v>371768.12040000001</v>
      </c>
      <c r="O1623" s="479">
        <v>251613.6165</v>
      </c>
      <c r="P1623" s="479">
        <v>440323.82880000002</v>
      </c>
      <c r="Q1623" s="479">
        <v>276979.79499999998</v>
      </c>
      <c r="R1623" s="479">
        <v>484714.641</v>
      </c>
      <c r="S1623" s="479">
        <v>300484.63650000002</v>
      </c>
      <c r="T1623" s="479">
        <v>525848.11399999994</v>
      </c>
    </row>
    <row r="1624" spans="1:20">
      <c r="A1624" s="478">
        <v>9</v>
      </c>
      <c r="B1624" s="478" t="s">
        <v>1012</v>
      </c>
      <c r="C1624" s="478"/>
      <c r="D1624" s="478" t="s">
        <v>566</v>
      </c>
      <c r="E1624" s="478" t="s">
        <v>992</v>
      </c>
      <c r="F1624" s="478" t="s">
        <v>714</v>
      </c>
      <c r="G1624" s="479">
        <v>98963.078899999993</v>
      </c>
      <c r="H1624" s="479">
        <v>173185.38819999999</v>
      </c>
      <c r="I1624" s="479">
        <v>134966.141</v>
      </c>
      <c r="J1624" s="479">
        <v>236190.74660000001</v>
      </c>
      <c r="K1624" s="479">
        <v>170849.274</v>
      </c>
      <c r="L1624" s="479">
        <v>298986.22950000002</v>
      </c>
      <c r="M1624" s="479">
        <v>225086.50399999999</v>
      </c>
      <c r="N1624" s="479">
        <v>393901.38189999998</v>
      </c>
      <c r="O1624" s="479">
        <v>278815.1349</v>
      </c>
      <c r="P1624" s="479">
        <v>487926.48609999998</v>
      </c>
      <c r="Q1624" s="479">
        <v>314069.11219999997</v>
      </c>
      <c r="R1624" s="479">
        <v>549620.94629999995</v>
      </c>
      <c r="S1624" s="479">
        <v>348871.00140000001</v>
      </c>
      <c r="T1624" s="479">
        <v>610524.2524</v>
      </c>
    </row>
    <row r="1625" spans="1:20">
      <c r="A1625" s="478">
        <v>9</v>
      </c>
      <c r="B1625" s="478" t="s">
        <v>1012</v>
      </c>
      <c r="C1625" s="478"/>
      <c r="D1625" s="478" t="s">
        <v>566</v>
      </c>
      <c r="E1625" s="478" t="s">
        <v>992</v>
      </c>
      <c r="F1625" s="478" t="s">
        <v>521</v>
      </c>
      <c r="G1625" s="479">
        <v>108867.0428</v>
      </c>
      <c r="H1625" s="479">
        <v>174187.27110000001</v>
      </c>
      <c r="I1625" s="479">
        <v>152413.85990000001</v>
      </c>
      <c r="J1625" s="479">
        <v>243862.17939999999</v>
      </c>
      <c r="K1625" s="479">
        <v>195960.677</v>
      </c>
      <c r="L1625" s="479">
        <v>313537.08789999998</v>
      </c>
      <c r="M1625" s="479">
        <v>261280.90270000001</v>
      </c>
      <c r="N1625" s="479">
        <v>418049.45049999998</v>
      </c>
      <c r="O1625" s="479">
        <v>326601.12839999999</v>
      </c>
      <c r="P1625" s="479">
        <v>522561.81300000002</v>
      </c>
      <c r="Q1625" s="479">
        <v>370147.94540000003</v>
      </c>
      <c r="R1625" s="479">
        <v>592236.72140000004</v>
      </c>
      <c r="S1625" s="479">
        <v>413694.76250000001</v>
      </c>
      <c r="T1625" s="479">
        <v>661911.62990000006</v>
      </c>
    </row>
    <row r="1626" spans="1:20">
      <c r="A1626" s="478">
        <v>9</v>
      </c>
      <c r="B1626" s="478" t="s">
        <v>1012</v>
      </c>
      <c r="C1626" s="478"/>
      <c r="D1626" s="478" t="s">
        <v>566</v>
      </c>
      <c r="E1626" s="478" t="s">
        <v>995</v>
      </c>
      <c r="F1626" s="478" t="s">
        <v>617</v>
      </c>
      <c r="G1626" s="479">
        <v>112795.08869999999</v>
      </c>
      <c r="H1626" s="479">
        <v>197391.40520000001</v>
      </c>
      <c r="I1626" s="479">
        <v>145897.98420000001</v>
      </c>
      <c r="J1626" s="479">
        <v>255321.47229999999</v>
      </c>
      <c r="K1626" s="479">
        <v>174537.59529999999</v>
      </c>
      <c r="L1626" s="479">
        <v>305440.79180000001</v>
      </c>
      <c r="M1626" s="479">
        <v>208058.6973</v>
      </c>
      <c r="N1626" s="479">
        <v>364102.72029999999</v>
      </c>
      <c r="O1626" s="479">
        <v>245121.5177</v>
      </c>
      <c r="P1626" s="479">
        <v>428962.65590000001</v>
      </c>
      <c r="Q1626" s="479">
        <v>268690.4546</v>
      </c>
      <c r="R1626" s="479">
        <v>470208.29550000001</v>
      </c>
      <c r="S1626" s="479">
        <v>290812.69089999999</v>
      </c>
      <c r="T1626" s="479">
        <v>508922.20909999998</v>
      </c>
    </row>
    <row r="1627" spans="1:20">
      <c r="A1627" s="478">
        <v>9</v>
      </c>
      <c r="B1627" s="478" t="s">
        <v>1012</v>
      </c>
      <c r="C1627" s="478"/>
      <c r="D1627" s="478" t="s">
        <v>566</v>
      </c>
      <c r="E1627" s="478" t="s">
        <v>995</v>
      </c>
      <c r="F1627" s="478" t="s">
        <v>667</v>
      </c>
      <c r="G1627" s="479">
        <v>97172.390100000004</v>
      </c>
      <c r="H1627" s="479">
        <v>170051.6827</v>
      </c>
      <c r="I1627" s="479">
        <v>126850.0272</v>
      </c>
      <c r="J1627" s="479">
        <v>221987.5477</v>
      </c>
      <c r="K1627" s="479">
        <v>153677.99220000001</v>
      </c>
      <c r="L1627" s="479">
        <v>268936.48629999999</v>
      </c>
      <c r="M1627" s="479">
        <v>187510.53260000001</v>
      </c>
      <c r="N1627" s="479">
        <v>328143.43190000003</v>
      </c>
      <c r="O1627" s="479">
        <v>222165.62940000001</v>
      </c>
      <c r="P1627" s="479">
        <v>388789.85139999999</v>
      </c>
      <c r="Q1627" s="479">
        <v>244611.24400000001</v>
      </c>
      <c r="R1627" s="479">
        <v>428069.67690000002</v>
      </c>
      <c r="S1627" s="479">
        <v>265428.20360000001</v>
      </c>
      <c r="T1627" s="479">
        <v>464499.35629999998</v>
      </c>
    </row>
    <row r="1628" spans="1:20">
      <c r="A1628" s="478">
        <v>9</v>
      </c>
      <c r="B1628" s="478" t="s">
        <v>1012</v>
      </c>
      <c r="C1628" s="478"/>
      <c r="D1628" s="478" t="s">
        <v>566</v>
      </c>
      <c r="E1628" s="478" t="s">
        <v>995</v>
      </c>
      <c r="F1628" s="478" t="s">
        <v>714</v>
      </c>
      <c r="G1628" s="479">
        <v>87008.439400000003</v>
      </c>
      <c r="H1628" s="479">
        <v>152264.769</v>
      </c>
      <c r="I1628" s="479">
        <v>118593.05409999999</v>
      </c>
      <c r="J1628" s="479">
        <v>207537.84460000001</v>
      </c>
      <c r="K1628" s="479">
        <v>150069.90650000001</v>
      </c>
      <c r="L1628" s="479">
        <v>262622.33630000002</v>
      </c>
      <c r="M1628" s="479">
        <v>197655.8645</v>
      </c>
      <c r="N1628" s="479">
        <v>345897.76289999997</v>
      </c>
      <c r="O1628" s="479">
        <v>244784.82060000001</v>
      </c>
      <c r="P1628" s="479">
        <v>428373.43609999999</v>
      </c>
      <c r="Q1628" s="479">
        <v>275696.34460000001</v>
      </c>
      <c r="R1628" s="479">
        <v>482468.603</v>
      </c>
      <c r="S1628" s="479">
        <v>306201.6446</v>
      </c>
      <c r="T1628" s="479">
        <v>535852.87809999997</v>
      </c>
    </row>
    <row r="1629" spans="1:20">
      <c r="A1629" s="478">
        <v>9</v>
      </c>
      <c r="B1629" s="478" t="s">
        <v>1012</v>
      </c>
      <c r="C1629" s="478"/>
      <c r="D1629" s="478" t="s">
        <v>566</v>
      </c>
      <c r="E1629" s="478" t="s">
        <v>995</v>
      </c>
      <c r="F1629" s="478" t="s">
        <v>521</v>
      </c>
      <c r="G1629" s="479">
        <v>96160.588099999994</v>
      </c>
      <c r="H1629" s="479">
        <v>153856.94330000001</v>
      </c>
      <c r="I1629" s="479">
        <v>134624.82329999999</v>
      </c>
      <c r="J1629" s="479">
        <v>215399.7206</v>
      </c>
      <c r="K1629" s="479">
        <v>173089.05859999999</v>
      </c>
      <c r="L1629" s="479">
        <v>276942.49790000002</v>
      </c>
      <c r="M1629" s="479">
        <v>230785.41149999999</v>
      </c>
      <c r="N1629" s="479">
        <v>369256.66389999999</v>
      </c>
      <c r="O1629" s="479">
        <v>288481.76439999999</v>
      </c>
      <c r="P1629" s="479">
        <v>461570.82980000001</v>
      </c>
      <c r="Q1629" s="479">
        <v>326945.99959999998</v>
      </c>
      <c r="R1629" s="479">
        <v>523113.60710000002</v>
      </c>
      <c r="S1629" s="479">
        <v>365410.23489999998</v>
      </c>
      <c r="T1629" s="479">
        <v>584656.38450000004</v>
      </c>
    </row>
    <row r="1630" spans="1:20">
      <c r="A1630" s="478">
        <v>9</v>
      </c>
      <c r="B1630" s="478" t="s">
        <v>1012</v>
      </c>
      <c r="C1630" s="478"/>
      <c r="D1630" s="478" t="s">
        <v>566</v>
      </c>
      <c r="E1630" s="478" t="s">
        <v>997</v>
      </c>
      <c r="F1630" s="478" t="s">
        <v>617</v>
      </c>
      <c r="G1630" s="479">
        <v>120222.4659</v>
      </c>
      <c r="H1630" s="479">
        <v>210389.31529999999</v>
      </c>
      <c r="I1630" s="479">
        <v>155365.27420000001</v>
      </c>
      <c r="J1630" s="479">
        <v>271889.22989999998</v>
      </c>
      <c r="K1630" s="479">
        <v>185767.91020000001</v>
      </c>
      <c r="L1630" s="479">
        <v>325093.84289999999</v>
      </c>
      <c r="M1630" s="479">
        <v>221301.07029999999</v>
      </c>
      <c r="N1630" s="479">
        <v>387276.87290000002</v>
      </c>
      <c r="O1630" s="479">
        <v>260586.33900000001</v>
      </c>
      <c r="P1630" s="479">
        <v>456026.0932</v>
      </c>
      <c r="Q1630" s="479">
        <v>285569.50880000001</v>
      </c>
      <c r="R1630" s="479">
        <v>499746.64039999997</v>
      </c>
      <c r="S1630" s="479">
        <v>308964.375</v>
      </c>
      <c r="T1630" s="479">
        <v>540687.65630000003</v>
      </c>
    </row>
    <row r="1631" spans="1:20">
      <c r="A1631" s="478">
        <v>9</v>
      </c>
      <c r="B1631" s="478" t="s">
        <v>1012</v>
      </c>
      <c r="C1631" s="478"/>
      <c r="D1631" s="478" t="s">
        <v>566</v>
      </c>
      <c r="E1631" s="478" t="s">
        <v>997</v>
      </c>
      <c r="F1631" s="478" t="s">
        <v>667</v>
      </c>
      <c r="G1631" s="479">
        <v>104221.79919999999</v>
      </c>
      <c r="H1631" s="479">
        <v>182388.14859999999</v>
      </c>
      <c r="I1631" s="479">
        <v>135856.48009999999</v>
      </c>
      <c r="J1631" s="479">
        <v>237748.84020000001</v>
      </c>
      <c r="K1631" s="479">
        <v>164403.6397</v>
      </c>
      <c r="L1631" s="479">
        <v>287706.36949999997</v>
      </c>
      <c r="M1631" s="479">
        <v>200255.77299999999</v>
      </c>
      <c r="N1631" s="479">
        <v>350447.60269999999</v>
      </c>
      <c r="O1631" s="479">
        <v>237075.0668</v>
      </c>
      <c r="P1631" s="479">
        <v>414881.36690000002</v>
      </c>
      <c r="Q1631" s="479">
        <v>260907.73730000001</v>
      </c>
      <c r="R1631" s="479">
        <v>456588.54019999999</v>
      </c>
      <c r="S1631" s="479">
        <v>282965.7475</v>
      </c>
      <c r="T1631" s="479">
        <v>495190.05810000002</v>
      </c>
    </row>
    <row r="1632" spans="1:20">
      <c r="A1632" s="478">
        <v>9</v>
      </c>
      <c r="B1632" s="478" t="s">
        <v>1012</v>
      </c>
      <c r="C1632" s="478"/>
      <c r="D1632" s="478" t="s">
        <v>566</v>
      </c>
      <c r="E1632" s="478" t="s">
        <v>997</v>
      </c>
      <c r="F1632" s="478" t="s">
        <v>714</v>
      </c>
      <c r="G1632" s="479">
        <v>93768.698099999994</v>
      </c>
      <c r="H1632" s="479">
        <v>164095.22159999999</v>
      </c>
      <c r="I1632" s="479">
        <v>127979.54300000001</v>
      </c>
      <c r="J1632" s="479">
        <v>223964.2003</v>
      </c>
      <c r="K1632" s="479">
        <v>162080.01869999999</v>
      </c>
      <c r="L1632" s="479">
        <v>283640.03259999998</v>
      </c>
      <c r="M1632" s="479">
        <v>213610.37940000001</v>
      </c>
      <c r="N1632" s="479">
        <v>373818.16399999999</v>
      </c>
      <c r="O1632" s="479">
        <v>264672.68180000002</v>
      </c>
      <c r="P1632" s="479">
        <v>463177.19319999998</v>
      </c>
      <c r="Q1632" s="479">
        <v>298194.15169999999</v>
      </c>
      <c r="R1632" s="479">
        <v>521839.76539999997</v>
      </c>
      <c r="S1632" s="479">
        <v>331299.56959999999</v>
      </c>
      <c r="T1632" s="479">
        <v>579774.24670000002</v>
      </c>
    </row>
    <row r="1633" spans="1:20">
      <c r="A1633" s="478">
        <v>9</v>
      </c>
      <c r="B1633" s="478" t="s">
        <v>1012</v>
      </c>
      <c r="C1633" s="478"/>
      <c r="D1633" s="478" t="s">
        <v>566</v>
      </c>
      <c r="E1633" s="478" t="s">
        <v>997</v>
      </c>
      <c r="F1633" s="478" t="s">
        <v>521</v>
      </c>
      <c r="G1633" s="479">
        <v>102527.3751</v>
      </c>
      <c r="H1633" s="479">
        <v>164043.80249999999</v>
      </c>
      <c r="I1633" s="479">
        <v>143538.32500000001</v>
      </c>
      <c r="J1633" s="479">
        <v>229661.32339999999</v>
      </c>
      <c r="K1633" s="479">
        <v>184549.27499999999</v>
      </c>
      <c r="L1633" s="479">
        <v>295278.84450000001</v>
      </c>
      <c r="M1633" s="479">
        <v>246065.70009999999</v>
      </c>
      <c r="N1633" s="479">
        <v>393705.12599999999</v>
      </c>
      <c r="O1633" s="479">
        <v>307582.125</v>
      </c>
      <c r="P1633" s="479">
        <v>492131.40740000003</v>
      </c>
      <c r="Q1633" s="479">
        <v>348593.07500000001</v>
      </c>
      <c r="R1633" s="479">
        <v>557748.92839999998</v>
      </c>
      <c r="S1633" s="479">
        <v>389604.02510000003</v>
      </c>
      <c r="T1633" s="479">
        <v>623366.44940000004</v>
      </c>
    </row>
    <row r="1634" spans="1:20">
      <c r="A1634" s="478">
        <v>9</v>
      </c>
      <c r="B1634" s="478" t="s">
        <v>1012</v>
      </c>
      <c r="C1634" s="478"/>
      <c r="D1634" s="478" t="s">
        <v>566</v>
      </c>
      <c r="E1634" s="478" t="s">
        <v>1000</v>
      </c>
      <c r="F1634" s="478" t="s">
        <v>617</v>
      </c>
      <c r="G1634" s="479">
        <v>121236.58100000001</v>
      </c>
      <c r="H1634" s="479">
        <v>212164.01670000001</v>
      </c>
      <c r="I1634" s="479">
        <v>156646.82250000001</v>
      </c>
      <c r="J1634" s="479">
        <v>274131.93939999997</v>
      </c>
      <c r="K1634" s="479">
        <v>187280.43530000001</v>
      </c>
      <c r="L1634" s="479">
        <v>327740.76169999997</v>
      </c>
      <c r="M1634" s="479">
        <v>223072.83259999999</v>
      </c>
      <c r="N1634" s="479">
        <v>390377.45699999999</v>
      </c>
      <c r="O1634" s="479">
        <v>262644.25449999998</v>
      </c>
      <c r="P1634" s="479">
        <v>459627.44540000003</v>
      </c>
      <c r="Q1634" s="479">
        <v>287809.59669999999</v>
      </c>
      <c r="R1634" s="479">
        <v>503666.7941</v>
      </c>
      <c r="S1634" s="479">
        <v>311363.6262</v>
      </c>
      <c r="T1634" s="479">
        <v>544886.34589999996</v>
      </c>
    </row>
    <row r="1635" spans="1:20">
      <c r="A1635" s="478">
        <v>9</v>
      </c>
      <c r="B1635" s="478" t="s">
        <v>1012</v>
      </c>
      <c r="C1635" s="478"/>
      <c r="D1635" s="478" t="s">
        <v>566</v>
      </c>
      <c r="E1635" s="478" t="s">
        <v>1000</v>
      </c>
      <c r="F1635" s="478" t="s">
        <v>667</v>
      </c>
      <c r="G1635" s="479">
        <v>105235.9142</v>
      </c>
      <c r="H1635" s="479">
        <v>184162.8499</v>
      </c>
      <c r="I1635" s="479">
        <v>137138.02840000001</v>
      </c>
      <c r="J1635" s="479">
        <v>239991.5497</v>
      </c>
      <c r="K1635" s="479">
        <v>165916.16469999999</v>
      </c>
      <c r="L1635" s="479">
        <v>290353.28830000001</v>
      </c>
      <c r="M1635" s="479">
        <v>202027.53529999999</v>
      </c>
      <c r="N1635" s="479">
        <v>353548.18670000002</v>
      </c>
      <c r="O1635" s="479">
        <v>239132.9823</v>
      </c>
      <c r="P1635" s="479">
        <v>418482.71909999999</v>
      </c>
      <c r="Q1635" s="479">
        <v>263147.82510000002</v>
      </c>
      <c r="R1635" s="479">
        <v>460508.69390000001</v>
      </c>
      <c r="S1635" s="479">
        <v>285364.9987</v>
      </c>
      <c r="T1635" s="479">
        <v>499388.74770000001</v>
      </c>
    </row>
    <row r="1636" spans="1:20">
      <c r="A1636" s="478">
        <v>9</v>
      </c>
      <c r="B1636" s="478" t="s">
        <v>1012</v>
      </c>
      <c r="C1636" s="478"/>
      <c r="D1636" s="478" t="s">
        <v>566</v>
      </c>
      <c r="E1636" s="478" t="s">
        <v>1000</v>
      </c>
      <c r="F1636" s="478" t="s">
        <v>714</v>
      </c>
      <c r="G1636" s="479">
        <v>94773.478400000007</v>
      </c>
      <c r="H1636" s="479">
        <v>165853.58720000001</v>
      </c>
      <c r="I1636" s="479">
        <v>129386.23540000001</v>
      </c>
      <c r="J1636" s="479">
        <v>226425.91200000001</v>
      </c>
      <c r="K1636" s="479">
        <v>163888.6231</v>
      </c>
      <c r="L1636" s="479">
        <v>286805.09039999999</v>
      </c>
      <c r="M1636" s="479">
        <v>216021.85200000001</v>
      </c>
      <c r="N1636" s="479">
        <v>378038.24119999999</v>
      </c>
      <c r="O1636" s="479">
        <v>267687.02260000003</v>
      </c>
      <c r="P1636" s="479">
        <v>468452.28960000002</v>
      </c>
      <c r="Q1636" s="479">
        <v>301610.40460000001</v>
      </c>
      <c r="R1636" s="479">
        <v>527818.20810000005</v>
      </c>
      <c r="S1636" s="479">
        <v>335117.73460000003</v>
      </c>
      <c r="T1636" s="479">
        <v>586456.0355</v>
      </c>
    </row>
    <row r="1637" spans="1:20">
      <c r="A1637" s="478">
        <v>9</v>
      </c>
      <c r="B1637" s="478" t="s">
        <v>1012</v>
      </c>
      <c r="C1637" s="478"/>
      <c r="D1637" s="478" t="s">
        <v>566</v>
      </c>
      <c r="E1637" s="478" t="s">
        <v>1000</v>
      </c>
      <c r="F1637" s="478" t="s">
        <v>521</v>
      </c>
      <c r="G1637" s="479">
        <v>103399.43670000001</v>
      </c>
      <c r="H1637" s="479">
        <v>165439.1012</v>
      </c>
      <c r="I1637" s="479">
        <v>144759.2114</v>
      </c>
      <c r="J1637" s="479">
        <v>231614.74170000001</v>
      </c>
      <c r="K1637" s="479">
        <v>186118.98610000001</v>
      </c>
      <c r="L1637" s="479">
        <v>297790.3823</v>
      </c>
      <c r="M1637" s="479">
        <v>248158.64809999999</v>
      </c>
      <c r="N1637" s="479">
        <v>397053.84289999999</v>
      </c>
      <c r="O1637" s="479">
        <v>310198.3101</v>
      </c>
      <c r="P1637" s="479">
        <v>496317.30359999998</v>
      </c>
      <c r="Q1637" s="479">
        <v>351558.08480000001</v>
      </c>
      <c r="R1637" s="479">
        <v>562492.94409999996</v>
      </c>
      <c r="S1637" s="479">
        <v>392917.85950000002</v>
      </c>
      <c r="T1637" s="479">
        <v>628668.58459999994</v>
      </c>
    </row>
    <row r="1638" spans="1:20">
      <c r="A1638" s="478">
        <v>9</v>
      </c>
      <c r="B1638" s="478" t="s">
        <v>1012</v>
      </c>
      <c r="C1638" s="478"/>
      <c r="D1638" s="478" t="s">
        <v>566</v>
      </c>
      <c r="E1638" s="478" t="s">
        <v>1002</v>
      </c>
      <c r="F1638" s="478" t="s">
        <v>617</v>
      </c>
      <c r="G1638" s="479">
        <v>115896.93700000001</v>
      </c>
      <c r="H1638" s="479">
        <v>202819.6398</v>
      </c>
      <c r="I1638" s="479">
        <v>149790.74660000001</v>
      </c>
      <c r="J1638" s="479">
        <v>262133.8064</v>
      </c>
      <c r="K1638" s="479">
        <v>179113.05679999999</v>
      </c>
      <c r="L1638" s="479">
        <v>313447.84940000001</v>
      </c>
      <c r="M1638" s="479">
        <v>213389.27970000001</v>
      </c>
      <c r="N1638" s="479">
        <v>373431.23950000003</v>
      </c>
      <c r="O1638" s="479">
        <v>251285.12899999999</v>
      </c>
      <c r="P1638" s="479">
        <v>439748.97580000001</v>
      </c>
      <c r="Q1638" s="479">
        <v>275384.6042</v>
      </c>
      <c r="R1638" s="479">
        <v>481923.05729999999</v>
      </c>
      <c r="S1638" s="479">
        <v>297958.03029999998</v>
      </c>
      <c r="T1638" s="479">
        <v>521426.55290000001</v>
      </c>
    </row>
    <row r="1639" spans="1:20">
      <c r="A1639" s="478">
        <v>9</v>
      </c>
      <c r="B1639" s="478" t="s">
        <v>1012</v>
      </c>
      <c r="C1639" s="478"/>
      <c r="D1639" s="478" t="s">
        <v>566</v>
      </c>
      <c r="E1639" s="478" t="s">
        <v>1002</v>
      </c>
      <c r="F1639" s="478" t="s">
        <v>667</v>
      </c>
      <c r="G1639" s="479">
        <v>100400.22779999999</v>
      </c>
      <c r="H1639" s="479">
        <v>175700.39869999999</v>
      </c>
      <c r="I1639" s="479">
        <v>130896.40210000001</v>
      </c>
      <c r="J1639" s="479">
        <v>229068.70360000001</v>
      </c>
      <c r="K1639" s="479">
        <v>158421.67610000001</v>
      </c>
      <c r="L1639" s="479">
        <v>277237.93320000003</v>
      </c>
      <c r="M1639" s="479">
        <v>193006.82579999999</v>
      </c>
      <c r="N1639" s="479">
        <v>337761.94520000002</v>
      </c>
      <c r="O1639" s="479">
        <v>228514.36859999999</v>
      </c>
      <c r="P1639" s="479">
        <v>399900.14510000002</v>
      </c>
      <c r="Q1639" s="479">
        <v>251499.58059999999</v>
      </c>
      <c r="R1639" s="479">
        <v>440124.266</v>
      </c>
      <c r="S1639" s="479">
        <v>272778.25630000001</v>
      </c>
      <c r="T1639" s="479">
        <v>477361.9486</v>
      </c>
    </row>
    <row r="1640" spans="1:20">
      <c r="A1640" s="478">
        <v>9</v>
      </c>
      <c r="B1640" s="478" t="s">
        <v>1012</v>
      </c>
      <c r="C1640" s="478"/>
      <c r="D1640" s="478" t="s">
        <v>566</v>
      </c>
      <c r="E1640" s="478" t="s">
        <v>1002</v>
      </c>
      <c r="F1640" s="478" t="s">
        <v>714</v>
      </c>
      <c r="G1640" s="479">
        <v>90281.319399999993</v>
      </c>
      <c r="H1640" s="479">
        <v>157992.3089</v>
      </c>
      <c r="I1640" s="479">
        <v>123201.04369999999</v>
      </c>
      <c r="J1640" s="479">
        <v>215601.82629999999</v>
      </c>
      <c r="K1640" s="479">
        <v>156013.87479999999</v>
      </c>
      <c r="L1640" s="479">
        <v>273024.28090000001</v>
      </c>
      <c r="M1640" s="479">
        <v>205600.81159999999</v>
      </c>
      <c r="N1640" s="479">
        <v>359801.4204</v>
      </c>
      <c r="O1640" s="479">
        <v>254734.4319</v>
      </c>
      <c r="P1640" s="479">
        <v>445785.25599999999</v>
      </c>
      <c r="Q1640" s="479">
        <v>286986.4939</v>
      </c>
      <c r="R1640" s="479">
        <v>502226.36410000001</v>
      </c>
      <c r="S1640" s="479">
        <v>318835.60769999999</v>
      </c>
      <c r="T1640" s="479">
        <v>557962.31330000004</v>
      </c>
    </row>
    <row r="1641" spans="1:20">
      <c r="A1641" s="478">
        <v>9</v>
      </c>
      <c r="B1641" s="478" t="s">
        <v>1012</v>
      </c>
      <c r="C1641" s="478"/>
      <c r="D1641" s="478" t="s">
        <v>566</v>
      </c>
      <c r="E1641" s="478" t="s">
        <v>1002</v>
      </c>
      <c r="F1641" s="478" t="s">
        <v>521</v>
      </c>
      <c r="G1641" s="479">
        <v>98834.672000000006</v>
      </c>
      <c r="H1641" s="479">
        <v>158135.47760000001</v>
      </c>
      <c r="I1641" s="479">
        <v>138368.54089999999</v>
      </c>
      <c r="J1641" s="479">
        <v>221389.66880000001</v>
      </c>
      <c r="K1641" s="479">
        <v>177902.40969999999</v>
      </c>
      <c r="L1641" s="479">
        <v>284643.85979999998</v>
      </c>
      <c r="M1641" s="479">
        <v>237203.21290000001</v>
      </c>
      <c r="N1641" s="479">
        <v>379525.14640000003</v>
      </c>
      <c r="O1641" s="479">
        <v>296504.01620000001</v>
      </c>
      <c r="P1641" s="479">
        <v>474406.43290000001</v>
      </c>
      <c r="Q1641" s="479">
        <v>336037.8849</v>
      </c>
      <c r="R1641" s="479">
        <v>537660.62399999995</v>
      </c>
      <c r="S1641" s="479">
        <v>375571.75380000001</v>
      </c>
      <c r="T1641" s="479">
        <v>600914.81499999994</v>
      </c>
    </row>
    <row r="1642" spans="1:20">
      <c r="A1642" s="478">
        <v>9</v>
      </c>
      <c r="B1642" s="478" t="s">
        <v>1012</v>
      </c>
      <c r="C1642" s="478"/>
      <c r="D1642" s="478" t="s">
        <v>566</v>
      </c>
      <c r="E1642" s="478" t="s">
        <v>1003</v>
      </c>
      <c r="F1642" s="478" t="s">
        <v>617</v>
      </c>
      <c r="G1642" s="479">
        <v>115687.36</v>
      </c>
      <c r="H1642" s="479">
        <v>202452.88010000001</v>
      </c>
      <c r="I1642" s="479">
        <v>149390.5148</v>
      </c>
      <c r="J1642" s="479">
        <v>261433.4008</v>
      </c>
      <c r="K1642" s="479">
        <v>178546.17240000001</v>
      </c>
      <c r="L1642" s="479">
        <v>312455.80180000002</v>
      </c>
      <c r="M1642" s="479">
        <v>212579.81299999999</v>
      </c>
      <c r="N1642" s="479">
        <v>372014.6728</v>
      </c>
      <c r="O1642" s="479">
        <v>250205.42129999999</v>
      </c>
      <c r="P1642" s="479">
        <v>437859.48719999997</v>
      </c>
      <c r="Q1642" s="479">
        <v>274133.91009999998</v>
      </c>
      <c r="R1642" s="479">
        <v>479734.34259999997</v>
      </c>
      <c r="S1642" s="479">
        <v>296496.24670000002</v>
      </c>
      <c r="T1642" s="479">
        <v>518868.43190000003</v>
      </c>
    </row>
    <row r="1643" spans="1:20">
      <c r="A1643" s="478">
        <v>9</v>
      </c>
      <c r="B1643" s="478" t="s">
        <v>1012</v>
      </c>
      <c r="C1643" s="478"/>
      <c r="D1643" s="478" t="s">
        <v>566</v>
      </c>
      <c r="E1643" s="478" t="s">
        <v>1003</v>
      </c>
      <c r="F1643" s="478" t="s">
        <v>667</v>
      </c>
      <c r="G1643" s="479">
        <v>100820.5992</v>
      </c>
      <c r="H1643" s="479">
        <v>176436.04870000001</v>
      </c>
      <c r="I1643" s="479">
        <v>131264.23420000001</v>
      </c>
      <c r="J1643" s="479">
        <v>229712.40969999999</v>
      </c>
      <c r="K1643" s="479">
        <v>158695.90590000001</v>
      </c>
      <c r="L1643" s="479">
        <v>277717.83549999999</v>
      </c>
      <c r="M1643" s="479">
        <v>193025.91529999999</v>
      </c>
      <c r="N1643" s="479">
        <v>337795.3517</v>
      </c>
      <c r="O1643" s="479">
        <v>228360.3028</v>
      </c>
      <c r="P1643" s="479">
        <v>399630.52990000002</v>
      </c>
      <c r="Q1643" s="479">
        <v>251219.82380000001</v>
      </c>
      <c r="R1643" s="479">
        <v>439634.69150000002</v>
      </c>
      <c r="S1643" s="479">
        <v>272340.04229999997</v>
      </c>
      <c r="T1643" s="479">
        <v>476595.07419999997</v>
      </c>
    </row>
    <row r="1644" spans="1:20">
      <c r="A1644" s="478">
        <v>9</v>
      </c>
      <c r="B1644" s="478" t="s">
        <v>1012</v>
      </c>
      <c r="C1644" s="478"/>
      <c r="D1644" s="478" t="s">
        <v>566</v>
      </c>
      <c r="E1644" s="478" t="s">
        <v>1003</v>
      </c>
      <c r="F1644" s="478" t="s">
        <v>714</v>
      </c>
      <c r="G1644" s="479">
        <v>91071.591799999995</v>
      </c>
      <c r="H1644" s="479">
        <v>159375.28580000001</v>
      </c>
      <c r="I1644" s="479">
        <v>124437.2141</v>
      </c>
      <c r="J1644" s="479">
        <v>217765.12469999999</v>
      </c>
      <c r="K1644" s="479">
        <v>157700.2885</v>
      </c>
      <c r="L1644" s="479">
        <v>275975.5048</v>
      </c>
      <c r="M1644" s="479">
        <v>207947.6433</v>
      </c>
      <c r="N1644" s="479">
        <v>363908.37589999998</v>
      </c>
      <c r="O1644" s="479">
        <v>257760.10930000001</v>
      </c>
      <c r="P1644" s="479">
        <v>451080.1912</v>
      </c>
      <c r="Q1644" s="479">
        <v>290485.20980000001</v>
      </c>
      <c r="R1644" s="479">
        <v>508349.11719999998</v>
      </c>
      <c r="S1644" s="479">
        <v>322823.74239999999</v>
      </c>
      <c r="T1644" s="479">
        <v>564941.54920000001</v>
      </c>
    </row>
    <row r="1645" spans="1:20">
      <c r="A1645" s="478">
        <v>9</v>
      </c>
      <c r="B1645" s="478" t="s">
        <v>1012</v>
      </c>
      <c r="C1645" s="478"/>
      <c r="D1645" s="478" t="s">
        <v>566</v>
      </c>
      <c r="E1645" s="478" t="s">
        <v>1003</v>
      </c>
      <c r="F1645" s="478" t="s">
        <v>521</v>
      </c>
      <c r="G1645" s="479">
        <v>98688.104999999996</v>
      </c>
      <c r="H1645" s="479">
        <v>157900.97039999999</v>
      </c>
      <c r="I1645" s="479">
        <v>138163.34710000001</v>
      </c>
      <c r="J1645" s="479">
        <v>221061.35860000001</v>
      </c>
      <c r="K1645" s="479">
        <v>177638.58910000001</v>
      </c>
      <c r="L1645" s="479">
        <v>284221.74670000002</v>
      </c>
      <c r="M1645" s="479">
        <v>236851.45209999999</v>
      </c>
      <c r="N1645" s="479">
        <v>378962.32900000003</v>
      </c>
      <c r="O1645" s="479">
        <v>296064.315</v>
      </c>
      <c r="P1645" s="479">
        <v>473702.91110000003</v>
      </c>
      <c r="Q1645" s="479">
        <v>335539.55699999997</v>
      </c>
      <c r="R1645" s="479">
        <v>536863.29929999996</v>
      </c>
      <c r="S1645" s="479">
        <v>375014.799</v>
      </c>
      <c r="T1645" s="479">
        <v>600023.68740000005</v>
      </c>
    </row>
    <row r="1646" spans="1:20">
      <c r="A1646" s="478">
        <v>9</v>
      </c>
      <c r="B1646" s="478" t="s">
        <v>1012</v>
      </c>
      <c r="C1646" s="478"/>
      <c r="D1646" s="478" t="s">
        <v>574</v>
      </c>
      <c r="E1646" s="478" t="s">
        <v>628</v>
      </c>
      <c r="F1646" s="478" t="s">
        <v>617</v>
      </c>
      <c r="G1646" s="479">
        <v>137708.41440000001</v>
      </c>
      <c r="H1646" s="479">
        <v>240989.72519999999</v>
      </c>
      <c r="I1646" s="479">
        <v>178735.09570000001</v>
      </c>
      <c r="J1646" s="479">
        <v>312786.41749999998</v>
      </c>
      <c r="K1646" s="479">
        <v>214238.2015</v>
      </c>
      <c r="L1646" s="479">
        <v>374916.85259999998</v>
      </c>
      <c r="M1646" s="479">
        <v>256017.95430000001</v>
      </c>
      <c r="N1646" s="479">
        <v>448031.42009999999</v>
      </c>
      <c r="O1646" s="479">
        <v>302221.62050000002</v>
      </c>
      <c r="P1646" s="479">
        <v>528887.83589999995</v>
      </c>
      <c r="Q1646" s="479">
        <v>331599.29090000002</v>
      </c>
      <c r="R1646" s="479">
        <v>580298.75899999996</v>
      </c>
      <c r="S1646" s="479">
        <v>359413.5882</v>
      </c>
      <c r="T1646" s="479">
        <v>628973.7794</v>
      </c>
    </row>
    <row r="1647" spans="1:20">
      <c r="A1647" s="478">
        <v>9</v>
      </c>
      <c r="B1647" s="478" t="s">
        <v>1012</v>
      </c>
      <c r="C1647" s="478"/>
      <c r="D1647" s="478" t="s">
        <v>574</v>
      </c>
      <c r="E1647" s="478" t="s">
        <v>628</v>
      </c>
      <c r="F1647" s="478" t="s">
        <v>667</v>
      </c>
      <c r="G1647" s="479">
        <v>115786.2406</v>
      </c>
      <c r="H1647" s="479">
        <v>202625.92120000001</v>
      </c>
      <c r="I1647" s="479">
        <v>152006.5111</v>
      </c>
      <c r="J1647" s="479">
        <v>266011.39439999999</v>
      </c>
      <c r="K1647" s="479">
        <v>184967.4681</v>
      </c>
      <c r="L1647" s="479">
        <v>323693.06910000002</v>
      </c>
      <c r="M1647" s="479">
        <v>227184.23929999999</v>
      </c>
      <c r="N1647" s="479">
        <v>397572.41879999998</v>
      </c>
      <c r="O1647" s="479">
        <v>270009.32569999999</v>
      </c>
      <c r="P1647" s="479">
        <v>472516.3199</v>
      </c>
      <c r="Q1647" s="479">
        <v>297810.72129999998</v>
      </c>
      <c r="R1647" s="479">
        <v>521168.7622</v>
      </c>
      <c r="S1647" s="479">
        <v>323793.42060000001</v>
      </c>
      <c r="T1647" s="479">
        <v>566638.48600000003</v>
      </c>
    </row>
    <row r="1648" spans="1:20">
      <c r="A1648" s="478">
        <v>9</v>
      </c>
      <c r="B1648" s="478" t="s">
        <v>1012</v>
      </c>
      <c r="C1648" s="478"/>
      <c r="D1648" s="478" t="s">
        <v>574</v>
      </c>
      <c r="E1648" s="478" t="s">
        <v>628</v>
      </c>
      <c r="F1648" s="478" t="s">
        <v>714</v>
      </c>
      <c r="G1648" s="479">
        <v>101713.25290000001</v>
      </c>
      <c r="H1648" s="479">
        <v>177998.19260000001</v>
      </c>
      <c r="I1648" s="479">
        <v>137881.90539999999</v>
      </c>
      <c r="J1648" s="479">
        <v>241293.3345</v>
      </c>
      <c r="K1648" s="479">
        <v>173899.34330000001</v>
      </c>
      <c r="L1648" s="479">
        <v>304323.85070000001</v>
      </c>
      <c r="M1648" s="479">
        <v>228445.64679999999</v>
      </c>
      <c r="N1648" s="479">
        <v>399779.88199999998</v>
      </c>
      <c r="O1648" s="479">
        <v>282350.67349999998</v>
      </c>
      <c r="P1648" s="479">
        <v>494113.67859999998</v>
      </c>
      <c r="Q1648" s="479">
        <v>317574.82789999997</v>
      </c>
      <c r="R1648" s="479">
        <v>555755.94869999995</v>
      </c>
      <c r="S1648" s="479">
        <v>352228.95819999999</v>
      </c>
      <c r="T1648" s="479">
        <v>616400.67689999996</v>
      </c>
    </row>
    <row r="1649" spans="1:20">
      <c r="A1649" s="478">
        <v>9</v>
      </c>
      <c r="B1649" s="478" t="s">
        <v>1012</v>
      </c>
      <c r="C1649" s="478"/>
      <c r="D1649" s="478" t="s">
        <v>574</v>
      </c>
      <c r="E1649" s="478" t="s">
        <v>628</v>
      </c>
      <c r="F1649" s="478" t="s">
        <v>521</v>
      </c>
      <c r="G1649" s="479">
        <v>117247.61960000001</v>
      </c>
      <c r="H1649" s="479">
        <v>187596.19399999999</v>
      </c>
      <c r="I1649" s="479">
        <v>164146.66740000001</v>
      </c>
      <c r="J1649" s="479">
        <v>262634.6716</v>
      </c>
      <c r="K1649" s="479">
        <v>211045.71520000001</v>
      </c>
      <c r="L1649" s="479">
        <v>337673.14929999999</v>
      </c>
      <c r="M1649" s="479">
        <v>281394.2868</v>
      </c>
      <c r="N1649" s="479">
        <v>450230.86570000002</v>
      </c>
      <c r="O1649" s="479">
        <v>351742.85859999998</v>
      </c>
      <c r="P1649" s="479">
        <v>562788.58200000005</v>
      </c>
      <c r="Q1649" s="479">
        <v>398641.90639999998</v>
      </c>
      <c r="R1649" s="479">
        <v>637827.05960000004</v>
      </c>
      <c r="S1649" s="479">
        <v>445540.95419999998</v>
      </c>
      <c r="T1649" s="479">
        <v>712865.53729999997</v>
      </c>
    </row>
    <row r="1650" spans="1:20">
      <c r="A1650" s="478">
        <v>9</v>
      </c>
      <c r="B1650" s="478" t="s">
        <v>1012</v>
      </c>
      <c r="C1650" s="478"/>
      <c r="D1650" s="478" t="s">
        <v>590</v>
      </c>
      <c r="E1650" s="478" t="s">
        <v>645</v>
      </c>
      <c r="F1650" s="478" t="s">
        <v>617</v>
      </c>
      <c r="G1650" s="479">
        <v>95314.464000000007</v>
      </c>
      <c r="H1650" s="479">
        <v>166800.31210000001</v>
      </c>
      <c r="I1650" s="479">
        <v>123455.5214</v>
      </c>
      <c r="J1650" s="479">
        <v>216047.16250000001</v>
      </c>
      <c r="K1650" s="479">
        <v>147804.5232</v>
      </c>
      <c r="L1650" s="479">
        <v>258657.91560000001</v>
      </c>
      <c r="M1650" s="479">
        <v>176365.64869999999</v>
      </c>
      <c r="N1650" s="479">
        <v>308639.88530000002</v>
      </c>
      <c r="O1650" s="479">
        <v>207947.0834</v>
      </c>
      <c r="P1650" s="479">
        <v>363907.3959</v>
      </c>
      <c r="Q1650" s="479">
        <v>228029.1777</v>
      </c>
      <c r="R1650" s="479">
        <v>399051.06099999999</v>
      </c>
      <c r="S1650" s="479">
        <v>246944.554</v>
      </c>
      <c r="T1650" s="479">
        <v>432152.96950000001</v>
      </c>
    </row>
    <row r="1651" spans="1:20">
      <c r="A1651" s="478">
        <v>9</v>
      </c>
      <c r="B1651" s="478" t="s">
        <v>1012</v>
      </c>
      <c r="C1651" s="478"/>
      <c r="D1651" s="478" t="s">
        <v>590</v>
      </c>
      <c r="E1651" s="478" t="s">
        <v>645</v>
      </c>
      <c r="F1651" s="478" t="s">
        <v>667</v>
      </c>
      <c r="G1651" s="479">
        <v>81329.628899999996</v>
      </c>
      <c r="H1651" s="479">
        <v>142326.85070000001</v>
      </c>
      <c r="I1651" s="479">
        <v>106404.52770000001</v>
      </c>
      <c r="J1651" s="479">
        <v>186207.92329999999</v>
      </c>
      <c r="K1651" s="479">
        <v>129131.8138</v>
      </c>
      <c r="L1651" s="479">
        <v>225980.67420000001</v>
      </c>
      <c r="M1651" s="479">
        <v>157971.72700000001</v>
      </c>
      <c r="N1651" s="479">
        <v>276450.52220000001</v>
      </c>
      <c r="O1651" s="479">
        <v>187397.86060000001</v>
      </c>
      <c r="P1651" s="479">
        <v>327946.2561</v>
      </c>
      <c r="Q1651" s="479">
        <v>206474.40040000001</v>
      </c>
      <c r="R1651" s="479">
        <v>361330.20069999999</v>
      </c>
      <c r="S1651" s="479">
        <v>224221.34340000001</v>
      </c>
      <c r="T1651" s="479">
        <v>392387.35100000002</v>
      </c>
    </row>
    <row r="1652" spans="1:20">
      <c r="A1652" s="478">
        <v>9</v>
      </c>
      <c r="B1652" s="478" t="s">
        <v>1012</v>
      </c>
      <c r="C1652" s="478"/>
      <c r="D1652" s="478" t="s">
        <v>590</v>
      </c>
      <c r="E1652" s="478" t="s">
        <v>645</v>
      </c>
      <c r="F1652" s="478" t="s">
        <v>714</v>
      </c>
      <c r="G1652" s="479">
        <v>72283.310100000002</v>
      </c>
      <c r="H1652" s="479">
        <v>126495.79270000001</v>
      </c>
      <c r="I1652" s="479">
        <v>98315.323699999994</v>
      </c>
      <c r="J1652" s="479">
        <v>172051.81649999999</v>
      </c>
      <c r="K1652" s="479">
        <v>124250.8728</v>
      </c>
      <c r="L1652" s="479">
        <v>217439.02739999999</v>
      </c>
      <c r="M1652" s="479">
        <v>163486.01430000001</v>
      </c>
      <c r="N1652" s="479">
        <v>286100.52500000002</v>
      </c>
      <c r="O1652" s="479">
        <v>202312.06529999999</v>
      </c>
      <c r="P1652" s="479">
        <v>354046.11430000002</v>
      </c>
      <c r="Q1652" s="479">
        <v>227741.55429999999</v>
      </c>
      <c r="R1652" s="479">
        <v>398547.72</v>
      </c>
      <c r="S1652" s="479">
        <v>252807.40719999999</v>
      </c>
      <c r="T1652" s="479">
        <v>442412.96269999997</v>
      </c>
    </row>
    <row r="1653" spans="1:20">
      <c r="A1653" s="478">
        <v>9</v>
      </c>
      <c r="B1653" s="478" t="s">
        <v>1012</v>
      </c>
      <c r="C1653" s="478"/>
      <c r="D1653" s="478" t="s">
        <v>590</v>
      </c>
      <c r="E1653" s="478" t="s">
        <v>645</v>
      </c>
      <c r="F1653" s="478" t="s">
        <v>521</v>
      </c>
      <c r="G1653" s="479">
        <v>81216.080400000006</v>
      </c>
      <c r="H1653" s="479">
        <v>129945.7306</v>
      </c>
      <c r="I1653" s="479">
        <v>113702.5125</v>
      </c>
      <c r="J1653" s="479">
        <v>181924.02280000001</v>
      </c>
      <c r="K1653" s="479">
        <v>146188.94469999999</v>
      </c>
      <c r="L1653" s="479">
        <v>233902.31510000001</v>
      </c>
      <c r="M1653" s="479">
        <v>194918.59289999999</v>
      </c>
      <c r="N1653" s="479">
        <v>311869.75339999999</v>
      </c>
      <c r="O1653" s="479">
        <v>243648.24110000001</v>
      </c>
      <c r="P1653" s="479">
        <v>389837.19160000002</v>
      </c>
      <c r="Q1653" s="479">
        <v>276134.67320000002</v>
      </c>
      <c r="R1653" s="479">
        <v>441815.48389999999</v>
      </c>
      <c r="S1653" s="479">
        <v>308621.1054</v>
      </c>
      <c r="T1653" s="479">
        <v>493793.77600000001</v>
      </c>
    </row>
    <row r="1654" spans="1:20">
      <c r="A1654" s="478">
        <v>9</v>
      </c>
      <c r="B1654" s="478" t="s">
        <v>1012</v>
      </c>
      <c r="C1654" s="478"/>
      <c r="D1654" s="478" t="s">
        <v>590</v>
      </c>
      <c r="E1654" s="478" t="s">
        <v>693</v>
      </c>
      <c r="F1654" s="478" t="s">
        <v>617</v>
      </c>
      <c r="G1654" s="479">
        <v>99430.4274</v>
      </c>
      <c r="H1654" s="479">
        <v>174003.24789999999</v>
      </c>
      <c r="I1654" s="479">
        <v>128629.83199999999</v>
      </c>
      <c r="J1654" s="479">
        <v>225102.20600000001</v>
      </c>
      <c r="K1654" s="479">
        <v>153892.5097</v>
      </c>
      <c r="L1654" s="479">
        <v>269311.8921</v>
      </c>
      <c r="M1654" s="479">
        <v>183467.99350000001</v>
      </c>
      <c r="N1654" s="479">
        <v>321068.98859999998</v>
      </c>
      <c r="O1654" s="479">
        <v>216168.6102</v>
      </c>
      <c r="P1654" s="479">
        <v>378295.06790000002</v>
      </c>
      <c r="Q1654" s="479">
        <v>236963.41510000001</v>
      </c>
      <c r="R1654" s="479">
        <v>414685.97659999999</v>
      </c>
      <c r="S1654" s="479">
        <v>256489.14449999999</v>
      </c>
      <c r="T1654" s="479">
        <v>448856.00300000003</v>
      </c>
    </row>
    <row r="1655" spans="1:20">
      <c r="A1655" s="478">
        <v>9</v>
      </c>
      <c r="B1655" s="478" t="s">
        <v>1012</v>
      </c>
      <c r="C1655" s="478"/>
      <c r="D1655" s="478" t="s">
        <v>590</v>
      </c>
      <c r="E1655" s="478" t="s">
        <v>693</v>
      </c>
      <c r="F1655" s="478" t="s">
        <v>667</v>
      </c>
      <c r="G1655" s="479">
        <v>85571.581699999995</v>
      </c>
      <c r="H1655" s="479">
        <v>149750.26800000001</v>
      </c>
      <c r="I1655" s="479">
        <v>111732.4506</v>
      </c>
      <c r="J1655" s="479">
        <v>195531.7887</v>
      </c>
      <c r="K1655" s="479">
        <v>135388.02280000001</v>
      </c>
      <c r="L1655" s="479">
        <v>236929.04</v>
      </c>
      <c r="M1655" s="479">
        <v>165239.78260000001</v>
      </c>
      <c r="N1655" s="479">
        <v>289169.61949999997</v>
      </c>
      <c r="O1655" s="479">
        <v>195804.51550000001</v>
      </c>
      <c r="P1655" s="479">
        <v>342657.902</v>
      </c>
      <c r="Q1655" s="479">
        <v>215602.82490000001</v>
      </c>
      <c r="R1655" s="479">
        <v>377304.94349999999</v>
      </c>
      <c r="S1655" s="479">
        <v>233970.64739999999</v>
      </c>
      <c r="T1655" s="479">
        <v>409448.63299999997</v>
      </c>
    </row>
    <row r="1656" spans="1:20">
      <c r="A1656" s="478">
        <v>9</v>
      </c>
      <c r="B1656" s="478" t="s">
        <v>1012</v>
      </c>
      <c r="C1656" s="478"/>
      <c r="D1656" s="478" t="s">
        <v>590</v>
      </c>
      <c r="E1656" s="478" t="s">
        <v>693</v>
      </c>
      <c r="F1656" s="478" t="s">
        <v>714</v>
      </c>
      <c r="G1656" s="479">
        <v>76560.970199999996</v>
      </c>
      <c r="H1656" s="479">
        <v>133981.698</v>
      </c>
      <c r="I1656" s="479">
        <v>104330.00569999999</v>
      </c>
      <c r="J1656" s="479">
        <v>182577.51</v>
      </c>
      <c r="K1656" s="479">
        <v>132003.44570000001</v>
      </c>
      <c r="L1656" s="479">
        <v>231006.02979999999</v>
      </c>
      <c r="M1656" s="479">
        <v>173842.43410000001</v>
      </c>
      <c r="N1656" s="479">
        <v>304224.2597</v>
      </c>
      <c r="O1656" s="479">
        <v>215276.01749999999</v>
      </c>
      <c r="P1656" s="479">
        <v>376733.0307</v>
      </c>
      <c r="Q1656" s="479">
        <v>242447.9564</v>
      </c>
      <c r="R1656" s="479">
        <v>424283.92379999999</v>
      </c>
      <c r="S1656" s="479">
        <v>269259.53539999999</v>
      </c>
      <c r="T1656" s="479">
        <v>471204.18680000002</v>
      </c>
    </row>
    <row r="1657" spans="1:20">
      <c r="A1657" s="478">
        <v>9</v>
      </c>
      <c r="B1657" s="478" t="s">
        <v>1012</v>
      </c>
      <c r="C1657" s="478"/>
      <c r="D1657" s="478" t="s">
        <v>590</v>
      </c>
      <c r="E1657" s="478" t="s">
        <v>693</v>
      </c>
      <c r="F1657" s="478" t="s">
        <v>521</v>
      </c>
      <c r="G1657" s="479">
        <v>84762.225999999995</v>
      </c>
      <c r="H1657" s="479">
        <v>135619.5637</v>
      </c>
      <c r="I1657" s="479">
        <v>118667.1164</v>
      </c>
      <c r="J1657" s="479">
        <v>189867.3891</v>
      </c>
      <c r="K1657" s="479">
        <v>152572.00690000001</v>
      </c>
      <c r="L1657" s="479">
        <v>244115.21460000001</v>
      </c>
      <c r="M1657" s="479">
        <v>203429.34239999999</v>
      </c>
      <c r="N1657" s="479">
        <v>325486.95280000003</v>
      </c>
      <c r="O1657" s="479">
        <v>254286.67800000001</v>
      </c>
      <c r="P1657" s="479">
        <v>406858.69089999999</v>
      </c>
      <c r="Q1657" s="479">
        <v>288191.56839999999</v>
      </c>
      <c r="R1657" s="479">
        <v>461106.51630000002</v>
      </c>
      <c r="S1657" s="479">
        <v>322096.45880000002</v>
      </c>
      <c r="T1657" s="479">
        <v>515354.34179999999</v>
      </c>
    </row>
    <row r="1658" spans="1:20">
      <c r="A1658" s="478">
        <v>9</v>
      </c>
      <c r="B1658" s="478" t="s">
        <v>1012</v>
      </c>
      <c r="C1658" s="478"/>
      <c r="D1658" s="478" t="s">
        <v>590</v>
      </c>
      <c r="E1658" s="478" t="s">
        <v>739</v>
      </c>
      <c r="F1658" s="478" t="s">
        <v>617</v>
      </c>
      <c r="G1658" s="479">
        <v>103696.45909999999</v>
      </c>
      <c r="H1658" s="479">
        <v>181468.80350000001</v>
      </c>
      <c r="I1658" s="479">
        <v>134156.24979999999</v>
      </c>
      <c r="J1658" s="479">
        <v>234773.43719999999</v>
      </c>
      <c r="K1658" s="479">
        <v>160509.48579999999</v>
      </c>
      <c r="L1658" s="479">
        <v>280891.60019999999</v>
      </c>
      <c r="M1658" s="479">
        <v>191364.49909999999</v>
      </c>
      <c r="N1658" s="479">
        <v>334887.87339999998</v>
      </c>
      <c r="O1658" s="479">
        <v>225479.96780000001</v>
      </c>
      <c r="P1658" s="479">
        <v>394589.9436</v>
      </c>
      <c r="Q1658" s="479">
        <v>247174.44709999999</v>
      </c>
      <c r="R1658" s="479">
        <v>432555.28240000003</v>
      </c>
      <c r="S1658" s="479">
        <v>267547.9179</v>
      </c>
      <c r="T1658" s="479">
        <v>468208.85639999999</v>
      </c>
    </row>
    <row r="1659" spans="1:20">
      <c r="A1659" s="478">
        <v>9</v>
      </c>
      <c r="B1659" s="478" t="s">
        <v>1012</v>
      </c>
      <c r="C1659" s="478"/>
      <c r="D1659" s="478" t="s">
        <v>590</v>
      </c>
      <c r="E1659" s="478" t="s">
        <v>739</v>
      </c>
      <c r="F1659" s="478" t="s">
        <v>667</v>
      </c>
      <c r="G1659" s="479">
        <v>89207.666500000007</v>
      </c>
      <c r="H1659" s="479">
        <v>156113.41639999999</v>
      </c>
      <c r="I1659" s="479">
        <v>116490.8064</v>
      </c>
      <c r="J1659" s="479">
        <v>203858.91130000001</v>
      </c>
      <c r="K1659" s="479">
        <v>141163.8867</v>
      </c>
      <c r="L1659" s="479">
        <v>247036.80160000001</v>
      </c>
      <c r="M1659" s="479">
        <v>172307.73389999999</v>
      </c>
      <c r="N1659" s="479">
        <v>301538.5343</v>
      </c>
      <c r="O1659" s="479">
        <v>204190.23319999999</v>
      </c>
      <c r="P1659" s="479">
        <v>357332.9081</v>
      </c>
      <c r="Q1659" s="479">
        <v>224842.92180000001</v>
      </c>
      <c r="R1659" s="479">
        <v>393475.11310000002</v>
      </c>
      <c r="S1659" s="479">
        <v>244005.85370000001</v>
      </c>
      <c r="T1659" s="479">
        <v>427010.24400000001</v>
      </c>
    </row>
    <row r="1660" spans="1:20">
      <c r="A1660" s="478">
        <v>9</v>
      </c>
      <c r="B1660" s="478" t="s">
        <v>1012</v>
      </c>
      <c r="C1660" s="478"/>
      <c r="D1660" s="478" t="s">
        <v>590</v>
      </c>
      <c r="E1660" s="478" t="s">
        <v>739</v>
      </c>
      <c r="F1660" s="478" t="s">
        <v>714</v>
      </c>
      <c r="G1660" s="479">
        <v>79789.816000000006</v>
      </c>
      <c r="H1660" s="479">
        <v>139632.17790000001</v>
      </c>
      <c r="I1660" s="479">
        <v>108720.601</v>
      </c>
      <c r="J1660" s="479">
        <v>190261.05179999999</v>
      </c>
      <c r="K1660" s="479">
        <v>137551.44529999999</v>
      </c>
      <c r="L1660" s="479">
        <v>240715.02929999999</v>
      </c>
      <c r="M1660" s="479">
        <v>181141.4871</v>
      </c>
      <c r="N1660" s="479">
        <v>316997.60239999997</v>
      </c>
      <c r="O1660" s="479">
        <v>224307.69639999999</v>
      </c>
      <c r="P1660" s="479">
        <v>392538.46870000003</v>
      </c>
      <c r="Q1660" s="479">
        <v>252614.24419999999</v>
      </c>
      <c r="R1660" s="479">
        <v>442074.92739999999</v>
      </c>
      <c r="S1660" s="479">
        <v>280544.05200000003</v>
      </c>
      <c r="T1660" s="479">
        <v>490952.09100000001</v>
      </c>
    </row>
    <row r="1661" spans="1:20">
      <c r="A1661" s="478">
        <v>9</v>
      </c>
      <c r="B1661" s="478" t="s">
        <v>1012</v>
      </c>
      <c r="C1661" s="478"/>
      <c r="D1661" s="478" t="s">
        <v>590</v>
      </c>
      <c r="E1661" s="478" t="s">
        <v>739</v>
      </c>
      <c r="F1661" s="478" t="s">
        <v>521</v>
      </c>
      <c r="G1661" s="479">
        <v>88397.035399999993</v>
      </c>
      <c r="H1661" s="479">
        <v>141435.25870000001</v>
      </c>
      <c r="I1661" s="479">
        <v>123755.84940000001</v>
      </c>
      <c r="J1661" s="479">
        <v>198009.36199999999</v>
      </c>
      <c r="K1661" s="479">
        <v>159114.6635</v>
      </c>
      <c r="L1661" s="479">
        <v>254583.46549999999</v>
      </c>
      <c r="M1661" s="479">
        <v>212152.8847</v>
      </c>
      <c r="N1661" s="479">
        <v>339444.62060000002</v>
      </c>
      <c r="O1661" s="479">
        <v>265191.10590000002</v>
      </c>
      <c r="P1661" s="479">
        <v>424305.7758</v>
      </c>
      <c r="Q1661" s="479">
        <v>300549.92009999999</v>
      </c>
      <c r="R1661" s="479">
        <v>480879.87920000002</v>
      </c>
      <c r="S1661" s="479">
        <v>335908.73420000001</v>
      </c>
      <c r="T1661" s="479">
        <v>537453.98270000005</v>
      </c>
    </row>
    <row r="1662" spans="1:20">
      <c r="A1662" s="478">
        <v>9</v>
      </c>
      <c r="B1662" s="478" t="s">
        <v>1012</v>
      </c>
      <c r="C1662" s="478"/>
      <c r="D1662" s="478" t="s">
        <v>590</v>
      </c>
      <c r="E1662" s="478" t="s">
        <v>782</v>
      </c>
      <c r="F1662" s="478" t="s">
        <v>617</v>
      </c>
      <c r="G1662" s="479">
        <v>92629.096699999995</v>
      </c>
      <c r="H1662" s="479">
        <v>162100.9192</v>
      </c>
      <c r="I1662" s="479">
        <v>119899.5288</v>
      </c>
      <c r="J1662" s="479">
        <v>209824.17550000001</v>
      </c>
      <c r="K1662" s="479">
        <v>143494.2035</v>
      </c>
      <c r="L1662" s="479">
        <v>251114.85620000001</v>
      </c>
      <c r="M1662" s="479">
        <v>171142.0612</v>
      </c>
      <c r="N1662" s="479">
        <v>299498.60710000002</v>
      </c>
      <c r="O1662" s="479">
        <v>201712.43919999999</v>
      </c>
      <c r="P1662" s="479">
        <v>352996.76870000002</v>
      </c>
      <c r="Q1662" s="479">
        <v>221152.1366</v>
      </c>
      <c r="R1662" s="479">
        <v>387016.239</v>
      </c>
      <c r="S1662" s="479">
        <v>239432.2139</v>
      </c>
      <c r="T1662" s="479">
        <v>419006.37439999997</v>
      </c>
    </row>
    <row r="1663" spans="1:20">
      <c r="A1663" s="478">
        <v>9</v>
      </c>
      <c r="B1663" s="478" t="s">
        <v>1012</v>
      </c>
      <c r="C1663" s="478"/>
      <c r="D1663" s="478" t="s">
        <v>590</v>
      </c>
      <c r="E1663" s="478" t="s">
        <v>782</v>
      </c>
      <c r="F1663" s="478" t="s">
        <v>667</v>
      </c>
      <c r="G1663" s="479">
        <v>79400.199399999998</v>
      </c>
      <c r="H1663" s="479">
        <v>138950.34899999999</v>
      </c>
      <c r="I1663" s="479">
        <v>103770.2113</v>
      </c>
      <c r="J1663" s="479">
        <v>181597.86979999999</v>
      </c>
      <c r="K1663" s="479">
        <v>125830.8308</v>
      </c>
      <c r="L1663" s="479">
        <v>220203.95389999999</v>
      </c>
      <c r="M1663" s="479">
        <v>153742.40650000001</v>
      </c>
      <c r="N1663" s="479">
        <v>269049.21130000002</v>
      </c>
      <c r="O1663" s="479">
        <v>182273.98639999999</v>
      </c>
      <c r="P1663" s="479">
        <v>318979.47629999998</v>
      </c>
      <c r="Q1663" s="479">
        <v>200762.48360000001</v>
      </c>
      <c r="R1663" s="479">
        <v>351334.34620000003</v>
      </c>
      <c r="S1663" s="479">
        <v>217937.28630000001</v>
      </c>
      <c r="T1663" s="479">
        <v>381390.25099999999</v>
      </c>
    </row>
    <row r="1664" spans="1:20">
      <c r="A1664" s="478">
        <v>9</v>
      </c>
      <c r="B1664" s="478" t="s">
        <v>1012</v>
      </c>
      <c r="C1664" s="478"/>
      <c r="D1664" s="478" t="s">
        <v>590</v>
      </c>
      <c r="E1664" s="478" t="s">
        <v>782</v>
      </c>
      <c r="F1664" s="478" t="s">
        <v>714</v>
      </c>
      <c r="G1664" s="479">
        <v>70820.164999999994</v>
      </c>
      <c r="H1664" s="479">
        <v>123935.28879999999</v>
      </c>
      <c r="I1664" s="479">
        <v>96422.667300000001</v>
      </c>
      <c r="J1664" s="479">
        <v>168739.6678</v>
      </c>
      <c r="K1664" s="479">
        <v>121933.91929999999</v>
      </c>
      <c r="L1664" s="479">
        <v>213384.35879999999</v>
      </c>
      <c r="M1664" s="479">
        <v>160514.67920000001</v>
      </c>
      <c r="N1664" s="479">
        <v>280900.68859999999</v>
      </c>
      <c r="O1664" s="479">
        <v>198708.4615</v>
      </c>
      <c r="P1664" s="479">
        <v>347739.8076</v>
      </c>
      <c r="Q1664" s="479">
        <v>223741.00810000001</v>
      </c>
      <c r="R1664" s="479">
        <v>391546.76400000002</v>
      </c>
      <c r="S1664" s="479">
        <v>248429.57459999999</v>
      </c>
      <c r="T1664" s="479">
        <v>434751.75559999997</v>
      </c>
    </row>
    <row r="1665" spans="1:20">
      <c r="A1665" s="478">
        <v>9</v>
      </c>
      <c r="B1665" s="478" t="s">
        <v>1012</v>
      </c>
      <c r="C1665" s="478"/>
      <c r="D1665" s="478" t="s">
        <v>590</v>
      </c>
      <c r="E1665" s="478" t="s">
        <v>782</v>
      </c>
      <c r="F1665" s="478" t="s">
        <v>521</v>
      </c>
      <c r="G1665" s="479">
        <v>78947.252800000002</v>
      </c>
      <c r="H1665" s="479">
        <v>126315.6064</v>
      </c>
      <c r="I1665" s="479">
        <v>110526.1539</v>
      </c>
      <c r="J1665" s="479">
        <v>176841.84890000001</v>
      </c>
      <c r="K1665" s="479">
        <v>142105.05499999999</v>
      </c>
      <c r="L1665" s="479">
        <v>227368.09150000001</v>
      </c>
      <c r="M1665" s="479">
        <v>189473.40659999999</v>
      </c>
      <c r="N1665" s="479">
        <v>303157.45520000003</v>
      </c>
      <c r="O1665" s="479">
        <v>236841.75829999999</v>
      </c>
      <c r="P1665" s="479">
        <v>378946.81900000002</v>
      </c>
      <c r="Q1665" s="479">
        <v>268420.6594</v>
      </c>
      <c r="R1665" s="479">
        <v>429473.06150000001</v>
      </c>
      <c r="S1665" s="479">
        <v>299999.56050000002</v>
      </c>
      <c r="T1665" s="479">
        <v>479999.304</v>
      </c>
    </row>
  </sheetData>
  <sheetProtection algorithmName="SHA-512" hashValue="paUUpKA0TzxJickGm90d+NZo6KoDoJ6/93JtWkGov8bJSupL0RHfxoYGGm6x7WuFAghfPBCgCxRJscrewdlvog==" saltValue="BAznHWcJrzSMsGPftiJEK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1.Physical Design</vt:lpstr>
      <vt:lpstr>2.Market</vt:lpstr>
      <vt:lpstr>3a.Capacity</vt:lpstr>
      <vt:lpstr>3b.Leverage and Committed Funds</vt:lpstr>
      <vt:lpstr>4. Land Use &amp; Zoning</vt:lpstr>
      <vt:lpstr>5a.Operating Cost Standard</vt:lpstr>
      <vt:lpstr>5b. Operating Pro Forma</vt:lpstr>
      <vt:lpstr>List Validations</vt:lpstr>
      <vt:lpstr>HUD 2020 Operating Cost Std</vt:lpstr>
      <vt:lpstr>HUD 2020 TDC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Warrior .</dc:creator>
  <cp:lastModifiedBy>Warrior, Ashwin K</cp:lastModifiedBy>
  <cp:lastPrinted>2020-09-29T23:45:51Z</cp:lastPrinted>
  <dcterms:created xsi:type="dcterms:W3CDTF">2020-07-31T16:57:11Z</dcterms:created>
  <dcterms:modified xsi:type="dcterms:W3CDTF">2021-02-19T21:28:32Z</dcterms:modified>
</cp:coreProperties>
</file>