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mfilesrv02\redirected$\LubellJ\Documents\Family Self-Sufficiency\"/>
    </mc:Choice>
  </mc:AlternateContent>
  <bookViews>
    <workbookView xWindow="0" yWindow="0" windowWidth="28800" windowHeight="12435"/>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1" i="1" l="1"/>
  <c r="B56" i="1" l="1"/>
  <c r="B55" i="1"/>
  <c r="B57" i="1" l="1"/>
  <c r="B59" i="1" s="1"/>
  <c r="B60" i="1" s="1"/>
  <c r="B61" i="1" s="1"/>
  <c r="B58" i="1"/>
  <c r="B63" i="1"/>
  <c r="B52" i="1" l="1"/>
  <c r="B53" i="1" s="1"/>
  <c r="B54" i="1" s="1"/>
  <c r="B65" i="1" l="1"/>
  <c r="B67" i="1" l="1"/>
  <c r="B66" i="1"/>
  <c r="B68" i="1" s="1"/>
</calcChain>
</file>

<file path=xl/sharedStrings.xml><?xml version="1.0" encoding="utf-8"?>
<sst xmlns="http://schemas.openxmlformats.org/spreadsheetml/2006/main" count="70" uniqueCount="67">
  <si>
    <t>Yes</t>
  </si>
  <si>
    <t>No</t>
  </si>
  <si>
    <t>2.  Year</t>
  </si>
  <si>
    <t>3.  Baseline Monthly Rent</t>
  </si>
  <si>
    <t>5.  Current Monthly Rent</t>
  </si>
  <si>
    <t xml:space="preserve">6.  Current Annual Earnings </t>
  </si>
  <si>
    <t>Choices</t>
  </si>
  <si>
    <t>Calculation of FSS Escrow</t>
  </si>
  <si>
    <t>A.  Growth in Monthly Rent</t>
  </si>
  <si>
    <t>C.  30% of Monthly Earnings Growth</t>
  </si>
  <si>
    <t>D.  Preliminary FSS Escrow Credit</t>
  </si>
  <si>
    <t>Eligibility Check</t>
  </si>
  <si>
    <t>Enter Values in Shaded Cells</t>
  </si>
  <si>
    <t>↓</t>
  </si>
  <si>
    <t>4.  Baseline Annual Earned</t>
  </si>
  <si>
    <t>Income (Wages + Business Income)</t>
  </si>
  <si>
    <t>B.  Growth in Annual Earned Income</t>
  </si>
  <si>
    <t>8.  80% of the Area Median</t>
  </si>
  <si>
    <t>7.  Adjusted Annual Income</t>
  </si>
  <si>
    <t>Guidance on Adjusted Annual Income:
This can be found on form HUD 50058 line 8y.</t>
  </si>
  <si>
    <t>Income (AMI) for the applicable household size</t>
  </si>
  <si>
    <t xml:space="preserve">https://www.huduser.gov/portal/datasets/il.html </t>
  </si>
  <si>
    <t>Income limits calculator:</t>
  </si>
  <si>
    <t>F.  Eligible for Credit (Yes/No)</t>
  </si>
  <si>
    <t>This is the amount by which the current TTP exceeds the baseline TTP</t>
  </si>
  <si>
    <t>This is the amount by which the current annual earned income exceeds the baseline annual earned income.</t>
  </si>
  <si>
    <t>9.  Which Program is the</t>
  </si>
  <si>
    <t>family in?</t>
  </si>
  <si>
    <t>Public Housing</t>
  </si>
  <si>
    <t>Payment Standard minus Baseline Rent</t>
  </si>
  <si>
    <t>Gross Rent minus Baseline Rent</t>
  </si>
  <si>
    <t>HCV Holders</t>
  </si>
  <si>
    <t>Higher of previous two lines</t>
  </si>
  <si>
    <t>Must be at least zero</t>
  </si>
  <si>
    <t>Escrow Credit for HCV&amp;PBV</t>
  </si>
  <si>
    <t>Escrow Credit for PH</t>
  </si>
  <si>
    <t>NOTE: Families are not eligible for the FSS credit if their adjusted annual income exceeds 80% of AMI</t>
  </si>
  <si>
    <t>Guidance on Baseline Annual Earned Income:
Baseline annual earned income is the participating family’s total annual income from wages and business income (if any) as of the effective date of the family’s Contract of Participation.  Baseline annual earned income should be calculated based on the data collected in the most recent determination of income conducted prior to, or at the same time as, the effective date of the family’s Contract of Participation.   (Note that PHAs are no longer required to conduct an income recertification on the effective date of the FSS contract if more than 120 days have passed between the last recertification and the effective date of the FSS contract.)  
In calculating baseline annual earned income, apply all applicable exclusions of income, EXCEPT FOR earned income disallowances associated with self-sufficiency incentives, such as the disallowances for the Jobs Plus program.  This will help ensure the FSS program works smoothly with Jobs Plus and other self-sufficiency initiatives.  To do this, start with the total of all income items on form HUD 50058 column line 7f identified with one of the income codes for wage or business income: B, F, HA, M or W.  Then manually add back in any earned income excluded based on an earned income disallowance associated with a self-sufficiency incentive.</t>
  </si>
  <si>
    <t xml:space="preserve">E.  Max Escrow Amount </t>
  </si>
  <si>
    <t>1.  Month and Day</t>
  </si>
  <si>
    <t>Enter the year in which the reexamination was conducted</t>
  </si>
  <si>
    <t>Guidance on Current Annual Earned Income:
Current annual earned income is the participating family’s total annual income from wages and business income (if any) as of the month for which the escrow credit is being determined.  It should be calculated based on the data collected in the most recent determination of income.  
In calculating current earned income, apply all applicable exclusions of income applicable to the determination of annual income, INCLUDING  earned income disallowances associated with self-sufficiency incentives, such as the disallowance in the Jobs Plus program.   To do this, calculate the total of all income items on form HUD 50058 line 7f identified with one of the income codes for wage or business income: B, F, HA, M or W.</t>
  </si>
  <si>
    <t>Project-Based Vouchers</t>
  </si>
  <si>
    <t>HCV -- Tenant-Based</t>
  </si>
  <si>
    <t xml:space="preserve">Select the program the family is in from the following list: HCV -- Tenant-based, Public Housing, or </t>
  </si>
  <si>
    <t>If the family is an HCV participant (whether tenant-based or project-based), enter the gross rent of the unit.</t>
  </si>
  <si>
    <t>If the family is a tenant-based HCV participant, enter the applicable voucher payment standard.</t>
  </si>
  <si>
    <t>PBVs</t>
  </si>
  <si>
    <t>the Final FSS Escrow Credit is the lower of the Preliminary FSS Escrow Credit (Line D) and the Max Escrow Amount (Line E)
For public housing residents who are eligible for the credit the Final FSS Escrow Credit is the Preliminary FSS Escrow Credit (Line D)</t>
  </si>
  <si>
    <t>For HCV holders (whether tenant-based or project-based) who are eligible for the credit (Line F),</t>
  </si>
  <si>
    <r>
      <t xml:space="preserve">Monthly FSS Escrow Credit Worksheet - 
</t>
    </r>
    <r>
      <rPr>
        <b/>
        <sz val="24"/>
        <color theme="1"/>
        <rFont val="Calibri"/>
        <family val="2"/>
        <scheme val="minor"/>
      </rPr>
      <t>for PH and HCV Families</t>
    </r>
  </si>
  <si>
    <t>This form must be completed at the time of each reexamination of income.  Enter the month and date of the re-examination here.</t>
  </si>
  <si>
    <t xml:space="preserve">Guidance on 80% of the Area Median Income (AMI):
This is 80% of the Area Median Income for the metropolitan area or non-metropolitan county.  This number may be obtained by querying the income limits data tool on HUDUSER; a link is provided below.  Be sure to use the income limit applicable to the family's household size.
</t>
  </si>
  <si>
    <t xml:space="preserve">10.  Monthly Gross Rent </t>
  </si>
  <si>
    <t xml:space="preserve">11.  Applicable Payment </t>
  </si>
  <si>
    <t>(rent to owner plus utility allowance) for HCV and PBV families.</t>
  </si>
  <si>
    <t xml:space="preserve">Project-Based Vouchers (PBVs).  </t>
  </si>
  <si>
    <t>Standard (for HCV families).</t>
  </si>
  <si>
    <t xml:space="preserve">This can be found on line 12p (for tenant-based HCV) or line 11n (for PBVs) of form HUD 50058.
If the family is living in public housing, leave this cell blank.  </t>
  </si>
  <si>
    <t xml:space="preserve">This is 30 percent of the growth in monthly earned income (line B divided by 12).  30 percent is used because that's the percentage of adjusted income generally used to determine the TTP.  </t>
  </si>
  <si>
    <t xml:space="preserve">For tenant-based HCV participants, the FSS credit cannot exceed: (the lower of the gross rent (line 10) or the payment standard (line 11)) minus the baseline rent (line 3).
For PBV families, the escrow credit cannot exceed the (gross rent (line 10) minus the baseline monthly rent (line 3))
These caps do not apply to families in public housing </t>
  </si>
  <si>
    <t xml:space="preserve">
Leave this cell blank for public housing and PBV families.</t>
  </si>
  <si>
    <t>The preliminary escrow credit is the lower of: (a) the growth in monthly rent and (c) 30 percent of the growth in monthly earned income.  This ensures the FSS escrow credit is limited to increases in the amount of rent paid by the family that is attributable to increases in earned income.  The preliminary escrow credit cannot be less than $0.</t>
  </si>
  <si>
    <t>G.  Final FSS Escrow Credit</t>
  </si>
  <si>
    <t>Guidance on Baseline Monthly Rent:
A.   For families paying an income-based rent as of the effective date of the FSS Contract of Participation, enter their TTP as of that date from form HUD 50058 line 9j.
B.   For families paying a flat rent, ceiling rent, or other non-income-based rent as of the effective date of the FSS Contract of Participation, enter the amount of the flat rent, ceiling rent or other non-income-based rent  the family actually paid (which should reflect any hardship discounts) plus any applicable utility allowance.  See form HUD 50058 line 10(b) for the flat rent and line 10(c) for the ceiling rent.</t>
  </si>
  <si>
    <t>(TTP or Flat Rent/Ceiling Rent/Other Rent)</t>
  </si>
  <si>
    <t>Guidance on Current Monthly Rent:
A.   For families paying an income-based rent as of the month for which the FSS escrow credit is being determined, enter their TTP for that month from form HUD 50058 line 9j.
B.   For families paying a flat rent, ceiling rent, or other non-income-based rent as of the month for which the FSS escrow credit is being determined, enter the amount of the flat rent, ceiling rent or other non-income-based rent  the family actually paid (which should reflect any hardship discounts) plus any applicable utility allowance.  See form HUD 50058 line 10(b) for the flat rent and line 10(c) for the ceiling 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</si>
</sst>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409]mmmm\-yy;@"/>
  </numFmts>
  <fonts count="14" x14ac:knownFonts="1">
    <font>
      <sz val="11"/>
      <color theme="1"/>
      <name val="Calibri"/>
      <family val="2"/>
      <scheme val="minor"/>
    </font>
    <font>
      <b/>
      <sz val="11"/>
      <color theme="1"/>
      <name val="Calibri"/>
      <family val="2"/>
      <scheme val="minor"/>
    </font>
    <font>
      <u/>
      <sz val="11"/>
      <color theme="1"/>
      <name val="Calibri"/>
      <family val="2"/>
      <scheme val="minor"/>
    </font>
    <font>
      <b/>
      <sz val="26"/>
      <color theme="1"/>
      <name val="Calibri"/>
      <family val="2"/>
      <scheme val="minor"/>
    </font>
    <font>
      <b/>
      <sz val="18"/>
      <color theme="1"/>
      <name val="Calibri"/>
      <family val="2"/>
      <scheme val="minor"/>
    </font>
    <font>
      <sz val="18"/>
      <color theme="1"/>
      <name val="Calibri"/>
      <family val="2"/>
      <scheme val="minor"/>
    </font>
    <font>
      <b/>
      <sz val="18"/>
      <color theme="1"/>
      <name val="Calibri"/>
      <family val="2"/>
    </font>
    <font>
      <sz val="12"/>
      <color theme="1"/>
      <name val="Calibri"/>
      <family val="2"/>
      <scheme val="minor"/>
    </font>
    <font>
      <sz val="18"/>
      <name val="Calibri"/>
      <family val="2"/>
      <scheme val="minor"/>
    </font>
    <font>
      <u/>
      <sz val="11"/>
      <color theme="10"/>
      <name val="Calibri"/>
      <family val="2"/>
      <scheme val="minor"/>
    </font>
    <font>
      <u/>
      <sz val="12"/>
      <color theme="10"/>
      <name val="Calibri"/>
      <family val="2"/>
      <scheme val="minor"/>
    </font>
    <font>
      <sz val="11"/>
      <name val="Calibri"/>
      <family val="2"/>
      <scheme val="minor"/>
    </font>
    <font>
      <sz val="12"/>
      <name val="Calibri"/>
      <family val="2"/>
      <scheme val="minor"/>
    </font>
    <font>
      <b/>
      <sz val="24"/>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9" fillId="0" borderId="0" applyNumberFormat="0" applyFill="0" applyBorder="0" applyAlignment="0" applyProtection="0"/>
  </cellStyleXfs>
  <cellXfs count="108">
    <xf numFmtId="0" fontId="0" fillId="0" borderId="0" xfId="0"/>
    <xf numFmtId="0" fontId="0" fillId="0" borderId="0" xfId="0" applyBorder="1"/>
    <xf numFmtId="0" fontId="0" fillId="0" borderId="0" xfId="0" quotePrefix="1" applyBorder="1" applyAlignment="1">
      <alignment wrapText="1"/>
    </xf>
    <xf numFmtId="0" fontId="0" fillId="0" borderId="0" xfId="0" applyBorder="1" applyAlignment="1">
      <alignment wrapText="1"/>
    </xf>
    <xf numFmtId="0" fontId="0" fillId="0" borderId="0" xfId="0" applyBorder="1" applyAlignment="1">
      <alignment horizontal="center"/>
    </xf>
    <xf numFmtId="0" fontId="2" fillId="0" borderId="0" xfId="0" applyFont="1"/>
    <xf numFmtId="0" fontId="2" fillId="0" borderId="0" xfId="0" applyFont="1" applyAlignment="1">
      <alignment horizontal="center"/>
    </xf>
    <xf numFmtId="0" fontId="1" fillId="0" borderId="0" xfId="0" applyFont="1" applyBorder="1" applyAlignment="1">
      <alignment horizontal="center"/>
    </xf>
    <xf numFmtId="0" fontId="4" fillId="0" borderId="0" xfId="0" applyFont="1"/>
    <xf numFmtId="0" fontId="5" fillId="0" borderId="0" xfId="0" applyFont="1"/>
    <xf numFmtId="0" fontId="4" fillId="0" borderId="4" xfId="0" applyFont="1" applyBorder="1"/>
    <xf numFmtId="0" fontId="5" fillId="3" borderId="8" xfId="0" applyFont="1" applyFill="1" applyBorder="1"/>
    <xf numFmtId="0" fontId="5" fillId="0" borderId="0" xfId="0" applyFont="1" applyFill="1" applyBorder="1"/>
    <xf numFmtId="164" fontId="5" fillId="3" borderId="8" xfId="0" applyNumberFormat="1" applyFont="1" applyFill="1" applyBorder="1"/>
    <xf numFmtId="0" fontId="6" fillId="0" borderId="0" xfId="0" applyFont="1" applyAlignment="1">
      <alignment horizontal="center"/>
    </xf>
    <xf numFmtId="0" fontId="4" fillId="2" borderId="9" xfId="0" applyFont="1" applyFill="1" applyBorder="1"/>
    <xf numFmtId="0" fontId="8" fillId="2" borderId="10" xfId="0" applyFont="1" applyFill="1" applyBorder="1"/>
    <xf numFmtId="0" fontId="5" fillId="0" borderId="11" xfId="0" applyFont="1" applyBorder="1"/>
    <xf numFmtId="0" fontId="5" fillId="0" borderId="12" xfId="0" applyFont="1" applyBorder="1"/>
    <xf numFmtId="164" fontId="5" fillId="0" borderId="12" xfId="0" applyNumberFormat="1" applyFont="1" applyBorder="1"/>
    <xf numFmtId="0" fontId="5" fillId="0" borderId="12" xfId="0" applyFont="1" applyBorder="1" applyAlignment="1">
      <alignment horizontal="right"/>
    </xf>
    <xf numFmtId="0" fontId="4" fillId="2" borderId="13" xfId="0" applyFont="1" applyFill="1" applyBorder="1"/>
    <xf numFmtId="164" fontId="4" fillId="2" borderId="14" xfId="0" applyNumberFormat="1" applyFont="1" applyFill="1" applyBorder="1"/>
    <xf numFmtId="0" fontId="5" fillId="0" borderId="11" xfId="0" applyFont="1" applyBorder="1" applyAlignment="1">
      <alignment wrapText="1"/>
    </xf>
    <xf numFmtId="0" fontId="4" fillId="0" borderId="0" xfId="0" applyFont="1" applyAlignment="1">
      <alignment vertical="top"/>
    </xf>
    <xf numFmtId="0" fontId="4" fillId="0" borderId="0" xfId="0" applyFont="1" applyAlignment="1">
      <alignment vertical="top" wrapText="1"/>
    </xf>
    <xf numFmtId="0" fontId="7" fillId="0" borderId="0" xfId="0" applyFont="1" applyBorder="1" applyAlignment="1">
      <alignment vertical="center" wrapText="1"/>
    </xf>
    <xf numFmtId="0" fontId="9" fillId="0" borderId="0" xfId="1" applyBorder="1"/>
    <xf numFmtId="0" fontId="0" fillId="0" borderId="0" xfId="0" applyBorder="1" applyAlignment="1">
      <alignment horizontal="right" indent="2"/>
    </xf>
    <xf numFmtId="0" fontId="0" fillId="0" borderId="11" xfId="0" applyFont="1" applyBorder="1" applyAlignment="1">
      <alignment wrapText="1"/>
    </xf>
    <xf numFmtId="164" fontId="0" fillId="0" borderId="12" xfId="0" applyNumberFormat="1" applyFont="1" applyBorder="1"/>
    <xf numFmtId="0" fontId="0" fillId="0" borderId="0" xfId="0" applyFont="1"/>
    <xf numFmtId="164" fontId="5" fillId="0" borderId="12" xfId="0" applyNumberFormat="1" applyFont="1" applyBorder="1" applyAlignment="1">
      <alignment horizontal="right"/>
    </xf>
    <xf numFmtId="164" fontId="4" fillId="0" borderId="14" xfId="0" applyNumberFormat="1" applyFont="1" applyFill="1" applyBorder="1"/>
    <xf numFmtId="0" fontId="7" fillId="0" borderId="8" xfId="0" applyFont="1" applyBorder="1"/>
    <xf numFmtId="0" fontId="0" fillId="0" borderId="8" xfId="0" applyBorder="1"/>
    <xf numFmtId="0" fontId="10" fillId="0" borderId="0" xfId="1" applyFont="1" applyBorder="1"/>
    <xf numFmtId="0" fontId="7" fillId="0" borderId="0" xfId="0" applyFont="1" applyBorder="1"/>
    <xf numFmtId="0" fontId="7" fillId="0" borderId="11" xfId="0" applyFont="1" applyBorder="1" applyAlignment="1">
      <alignment horizontal="right" indent="2"/>
    </xf>
    <xf numFmtId="0" fontId="7" fillId="0" borderId="12" xfId="0" applyFont="1" applyBorder="1"/>
    <xf numFmtId="165" fontId="5" fillId="3" borderId="8" xfId="0" applyNumberFormat="1" applyFont="1" applyFill="1" applyBorder="1" applyAlignment="1">
      <alignment horizontal="center"/>
    </xf>
    <xf numFmtId="0" fontId="11" fillId="0" borderId="8" xfId="0" applyFont="1" applyBorder="1" applyAlignment="1">
      <alignment vertical="center"/>
    </xf>
    <xf numFmtId="0" fontId="7" fillId="0" borderId="17" xfId="0" applyFont="1" applyBorder="1" applyAlignment="1"/>
    <xf numFmtId="0" fontId="0" fillId="0" borderId="18" xfId="0" applyBorder="1" applyAlignment="1"/>
    <xf numFmtId="0" fontId="0" fillId="0" borderId="19" xfId="0" applyBorder="1" applyAlignment="1"/>
    <xf numFmtId="0" fontId="7" fillId="0" borderId="9" xfId="0" applyFont="1" applyBorder="1" applyAlignment="1">
      <alignment wrapText="1"/>
    </xf>
    <xf numFmtId="0" fontId="7" fillId="0" borderId="15" xfId="0" applyFont="1" applyBorder="1" applyAlignment="1">
      <alignment wrapText="1"/>
    </xf>
    <xf numFmtId="0" fontId="7" fillId="0" borderId="10" xfId="0" applyFont="1" applyBorder="1" applyAlignment="1">
      <alignment wrapText="1"/>
    </xf>
    <xf numFmtId="0" fontId="0" fillId="0" borderId="13" xfId="0" applyBorder="1" applyAlignment="1">
      <alignment vertical="top" wrapText="1"/>
    </xf>
    <xf numFmtId="0" fontId="0" fillId="0" borderId="16" xfId="0" applyBorder="1" applyAlignment="1">
      <alignment vertical="top" wrapText="1"/>
    </xf>
    <xf numFmtId="0" fontId="0" fillId="0" borderId="14" xfId="0" applyBorder="1" applyAlignment="1">
      <alignment vertical="top" wrapText="1"/>
    </xf>
    <xf numFmtId="0" fontId="7" fillId="0" borderId="9" xfId="0" applyFont="1" applyBorder="1" applyAlignment="1">
      <alignment horizontal="left" wrapText="1"/>
    </xf>
    <xf numFmtId="0" fontId="7" fillId="0" borderId="15" xfId="0" applyFont="1" applyBorder="1" applyAlignment="1">
      <alignment horizontal="left" wrapText="1"/>
    </xf>
    <xf numFmtId="0" fontId="7" fillId="0" borderId="10" xfId="0" applyFont="1" applyBorder="1" applyAlignment="1">
      <alignment horizontal="left" wrapText="1"/>
    </xf>
    <xf numFmtId="0" fontId="7" fillId="0" borderId="13" xfId="0" applyFont="1" applyBorder="1" applyAlignment="1">
      <alignment vertical="top" wrapText="1"/>
    </xf>
    <xf numFmtId="0" fontId="7" fillId="0" borderId="16" xfId="0" applyFont="1" applyBorder="1" applyAlignment="1">
      <alignment vertical="top" wrapText="1"/>
    </xf>
    <xf numFmtId="0" fontId="7" fillId="0" borderId="14" xfId="0" applyFont="1" applyBorder="1" applyAlignment="1">
      <alignment vertical="top" wrapText="1"/>
    </xf>
    <xf numFmtId="0" fontId="7" fillId="0" borderId="8" xfId="0" applyFont="1" applyBorder="1" applyAlignment="1"/>
    <xf numFmtId="0" fontId="0" fillId="0" borderId="8" xfId="0" applyBorder="1" applyAlignment="1"/>
    <xf numFmtId="0" fontId="12" fillId="0" borderId="8" xfId="0" applyFont="1" applyBorder="1" applyAlignment="1">
      <alignment wrapText="1"/>
    </xf>
    <xf numFmtId="0" fontId="11" fillId="0" borderId="8" xfId="0" applyFont="1" applyBorder="1" applyAlignment="1">
      <alignment wrapText="1"/>
    </xf>
    <xf numFmtId="0" fontId="12" fillId="0" borderId="8" xfId="0" applyFont="1" applyBorder="1" applyAlignment="1">
      <alignment vertical="center" wrapText="1"/>
    </xf>
    <xf numFmtId="0" fontId="11" fillId="0" borderId="8" xfId="0" applyFont="1" applyBorder="1" applyAlignment="1">
      <alignment vertical="center" wrapText="1"/>
    </xf>
    <xf numFmtId="0" fontId="12" fillId="0" borderId="17" xfId="0" applyFont="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3" fillId="4" borderId="20" xfId="0" applyFont="1" applyFill="1" applyBorder="1" applyAlignment="1">
      <alignment horizontal="center" wrapText="1"/>
    </xf>
    <xf numFmtId="0" fontId="3" fillId="4" borderId="21" xfId="0" applyFont="1" applyFill="1" applyBorder="1" applyAlignment="1">
      <alignment horizontal="center"/>
    </xf>
    <xf numFmtId="0" fontId="3" fillId="4" borderId="22" xfId="0" applyFont="1" applyFill="1" applyBorder="1" applyAlignment="1">
      <alignment horizontal="center"/>
    </xf>
    <xf numFmtId="0" fontId="0" fillId="0" borderId="0" xfId="0" quotePrefix="1" applyBorder="1" applyAlignment="1">
      <alignment vertical="center" wrapText="1"/>
    </xf>
    <xf numFmtId="0" fontId="0" fillId="0" borderId="0" xfId="0" applyBorder="1" applyAlignment="1">
      <alignment vertical="center" wrapText="1"/>
    </xf>
    <xf numFmtId="0" fontId="7" fillId="0" borderId="1" xfId="0" quotePrefix="1" applyFont="1" applyBorder="1" applyAlignment="1">
      <alignment wrapText="1"/>
    </xf>
    <xf numFmtId="0" fontId="7" fillId="0" borderId="2" xfId="0" applyFont="1" applyBorder="1" applyAlignment="1">
      <alignment wrapText="1"/>
    </xf>
    <xf numFmtId="0" fontId="7" fillId="0" borderId="3" xfId="0" applyFont="1" applyBorder="1" applyAlignment="1">
      <alignment wrapText="1"/>
    </xf>
    <xf numFmtId="0" fontId="7" fillId="0" borderId="5" xfId="0" applyFont="1" applyBorder="1" applyAlignment="1">
      <alignment wrapText="1"/>
    </xf>
    <xf numFmtId="0" fontId="7" fillId="0" borderId="6" xfId="0" applyFont="1" applyBorder="1" applyAlignment="1">
      <alignment wrapText="1"/>
    </xf>
    <xf numFmtId="0" fontId="7" fillId="0" borderId="7" xfId="0" applyFont="1" applyBorder="1" applyAlignment="1">
      <alignment wrapText="1"/>
    </xf>
    <xf numFmtId="0" fontId="7" fillId="0" borderId="1" xfId="0" quotePrefix="1"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1" fillId="0" borderId="0" xfId="0" applyFont="1" applyAlignment="1">
      <alignment horizontal="center"/>
    </xf>
    <xf numFmtId="0" fontId="0" fillId="0" borderId="0" xfId="0" applyAlignment="1">
      <alignment horizontal="center"/>
    </xf>
    <xf numFmtId="0" fontId="12" fillId="0" borderId="1" xfId="0" quotePrefix="1"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7" fillId="0" borderId="9" xfId="0" applyFont="1" applyBorder="1" applyAlignment="1">
      <alignment vertical="center" wrapText="1"/>
    </xf>
    <xf numFmtId="0" fontId="0" fillId="0" borderId="15" xfId="0" applyBorder="1" applyAlignment="1">
      <alignment wrapText="1"/>
    </xf>
    <xf numFmtId="0" fontId="0" fillId="0" borderId="10" xfId="0" applyBorder="1" applyAlignment="1">
      <alignment wrapText="1"/>
    </xf>
    <xf numFmtId="0" fontId="0" fillId="0" borderId="13"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12" fillId="0" borderId="17" xfId="0" applyFont="1" applyBorder="1" applyAlignment="1">
      <alignment horizontal="left" wrapText="1"/>
    </xf>
    <xf numFmtId="0" fontId="12" fillId="0" borderId="18" xfId="0" applyFont="1" applyBorder="1" applyAlignment="1">
      <alignment horizontal="left" wrapText="1"/>
    </xf>
    <xf numFmtId="0" fontId="12" fillId="0" borderId="19" xfId="0" applyFont="1" applyBorder="1" applyAlignment="1">
      <alignment horizontal="left" wrapText="1"/>
    </xf>
    <xf numFmtId="0" fontId="0" fillId="0" borderId="20" xfId="0" applyNumberFormat="1" applyFont="1" applyBorder="1" applyAlignment="1">
      <alignment horizontal="left" wrapText="1"/>
    </xf>
    <xf numFmtId="0" fontId="0" fillId="0" borderId="21" xfId="0" applyNumberFormat="1" applyFont="1" applyBorder="1" applyAlignment="1">
      <alignment horizontal="left" wrapText="1"/>
    </xf>
    <xf numFmtId="0" fontId="0" fillId="0" borderId="22" xfId="0" applyNumberFormat="1"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user.gov/portal/datasets/i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abSelected="1" workbookViewId="0">
      <selection sqref="A1:K1"/>
    </sheetView>
  </sheetViews>
  <sheetFormatPr defaultRowHeight="15" x14ac:dyDescent="0.25"/>
  <cols>
    <col min="1" max="1" width="43.140625" customWidth="1"/>
    <col min="2" max="2" width="51.28515625" customWidth="1"/>
    <col min="3" max="3" width="5.140625" customWidth="1"/>
    <col min="4" max="4" width="44.42578125" customWidth="1"/>
    <col min="5" max="5" width="14.42578125" customWidth="1"/>
    <col min="10" max="10" width="9.140625" customWidth="1"/>
    <col min="11" max="11" width="0.7109375" customWidth="1"/>
  </cols>
  <sheetData>
    <row r="1" spans="1:11" ht="59.25" customHeight="1" thickBot="1" x14ac:dyDescent="0.55000000000000004">
      <c r="A1" s="66" t="s">
        <v>50</v>
      </c>
      <c r="B1" s="67"/>
      <c r="C1" s="67"/>
      <c r="D1" s="67"/>
      <c r="E1" s="67"/>
      <c r="F1" s="67"/>
      <c r="G1" s="67"/>
      <c r="H1" s="67"/>
      <c r="I1" s="67"/>
      <c r="J1" s="67"/>
      <c r="K1" s="68"/>
    </row>
    <row r="3" spans="1:11" ht="23.25" x14ac:dyDescent="0.35">
      <c r="B3" s="8" t="s">
        <v>12</v>
      </c>
    </row>
    <row r="4" spans="1:11" ht="23.25" x14ac:dyDescent="0.35">
      <c r="B4" s="14" t="s">
        <v>13</v>
      </c>
      <c r="D4" s="83"/>
      <c r="E4" s="84"/>
      <c r="F4" s="84"/>
      <c r="G4" s="84"/>
      <c r="H4" s="84"/>
      <c r="I4" s="84"/>
      <c r="J4" s="84"/>
      <c r="K4" s="84"/>
    </row>
    <row r="5" spans="1:11" x14ac:dyDescent="0.25">
      <c r="D5" s="7"/>
      <c r="E5" s="4"/>
      <c r="F5" s="4"/>
      <c r="G5" s="4"/>
      <c r="H5" s="4"/>
      <c r="I5" s="4"/>
      <c r="J5" s="4"/>
      <c r="K5" s="4"/>
    </row>
    <row r="6" spans="1:11" ht="37.5" customHeight="1" x14ac:dyDescent="0.35">
      <c r="A6" s="8" t="s">
        <v>39</v>
      </c>
      <c r="B6" s="40">
        <v>43515</v>
      </c>
      <c r="D6" s="102" t="s">
        <v>51</v>
      </c>
      <c r="E6" s="103"/>
      <c r="F6" s="103"/>
      <c r="G6" s="103"/>
      <c r="H6" s="103"/>
      <c r="I6" s="103"/>
      <c r="J6" s="104"/>
      <c r="K6" s="4"/>
    </row>
    <row r="7" spans="1:11" ht="24" thickBot="1" x14ac:dyDescent="0.4">
      <c r="A7" s="9"/>
      <c r="B7" s="12"/>
      <c r="D7" s="7"/>
      <c r="E7" s="4"/>
      <c r="F7" s="4"/>
      <c r="G7" s="4"/>
      <c r="H7" s="4"/>
      <c r="I7" s="4"/>
      <c r="J7" s="4"/>
      <c r="K7" s="4"/>
    </row>
    <row r="8" spans="1:11" s="5" customFormat="1" ht="24" thickBot="1" x14ac:dyDescent="0.4">
      <c r="A8" s="8" t="s">
        <v>2</v>
      </c>
      <c r="B8" s="11">
        <v>2019</v>
      </c>
      <c r="D8" s="105" t="s">
        <v>40</v>
      </c>
      <c r="E8" s="106"/>
      <c r="F8" s="106"/>
      <c r="G8" s="106"/>
      <c r="H8" s="106"/>
      <c r="I8" s="106"/>
      <c r="J8" s="107"/>
      <c r="K8" s="6"/>
    </row>
    <row r="9" spans="1:11" ht="24" thickBot="1" x14ac:dyDescent="0.4">
      <c r="A9" s="9"/>
      <c r="B9" s="9"/>
    </row>
    <row r="10" spans="1:11" ht="23.25" x14ac:dyDescent="0.35">
      <c r="A10" s="10" t="s">
        <v>3</v>
      </c>
      <c r="B10" s="13">
        <v>400</v>
      </c>
      <c r="D10" s="71" t="s">
        <v>64</v>
      </c>
      <c r="E10" s="72"/>
      <c r="F10" s="72"/>
      <c r="G10" s="72"/>
      <c r="H10" s="72"/>
      <c r="I10" s="72"/>
      <c r="J10" s="72"/>
      <c r="K10" s="73"/>
    </row>
    <row r="11" spans="1:11" ht="105.75" customHeight="1" thickBot="1" x14ac:dyDescent="0.4">
      <c r="A11" s="25" t="s">
        <v>65</v>
      </c>
      <c r="B11" s="9"/>
      <c r="D11" s="74"/>
      <c r="E11" s="75"/>
      <c r="F11" s="75"/>
      <c r="G11" s="75"/>
      <c r="H11" s="75"/>
      <c r="I11" s="75"/>
      <c r="J11" s="75"/>
      <c r="K11" s="76"/>
    </row>
    <row r="12" spans="1:11" ht="21" customHeight="1" x14ac:dyDescent="0.35">
      <c r="A12" s="9"/>
      <c r="B12" s="9"/>
      <c r="D12" s="2"/>
      <c r="E12" s="3"/>
      <c r="F12" s="3"/>
      <c r="G12" s="3"/>
      <c r="H12" s="3"/>
      <c r="I12" s="3"/>
      <c r="J12" s="3"/>
      <c r="K12" s="3"/>
    </row>
    <row r="13" spans="1:11" ht="20.25" customHeight="1" thickBot="1" x14ac:dyDescent="0.4">
      <c r="A13" s="9"/>
      <c r="B13" s="9"/>
      <c r="D13" s="2"/>
      <c r="E13" s="3"/>
      <c r="F13" s="3"/>
      <c r="G13" s="3"/>
      <c r="H13" s="3"/>
      <c r="I13" s="3"/>
      <c r="J13" s="3"/>
      <c r="K13" s="3"/>
    </row>
    <row r="14" spans="1:11" ht="23.25" x14ac:dyDescent="0.35">
      <c r="A14" s="8" t="s">
        <v>14</v>
      </c>
      <c r="B14" s="13">
        <v>0</v>
      </c>
      <c r="D14" s="77" t="s">
        <v>37</v>
      </c>
      <c r="E14" s="78"/>
      <c r="F14" s="78"/>
      <c r="G14" s="78"/>
      <c r="H14" s="78"/>
      <c r="I14" s="78"/>
      <c r="J14" s="78"/>
      <c r="K14" s="79"/>
    </row>
    <row r="15" spans="1:11" ht="215.25" customHeight="1" thickBot="1" x14ac:dyDescent="0.4">
      <c r="A15" s="25" t="s">
        <v>15</v>
      </c>
      <c r="B15" s="9"/>
      <c r="D15" s="80"/>
      <c r="E15" s="81"/>
      <c r="F15" s="81"/>
      <c r="G15" s="81"/>
      <c r="H15" s="81"/>
      <c r="I15" s="81"/>
      <c r="J15" s="81"/>
      <c r="K15" s="82"/>
    </row>
    <row r="16" spans="1:11" ht="23.25" x14ac:dyDescent="0.35">
      <c r="A16" s="9"/>
      <c r="B16" s="9"/>
    </row>
    <row r="17" spans="1:11" ht="24" thickBot="1" x14ac:dyDescent="0.4">
      <c r="A17" s="9"/>
      <c r="B17" s="9"/>
    </row>
    <row r="18" spans="1:11" ht="23.25" x14ac:dyDescent="0.35">
      <c r="A18" s="8" t="s">
        <v>4</v>
      </c>
      <c r="B18" s="13">
        <v>1000</v>
      </c>
      <c r="D18" s="71" t="s">
        <v>66</v>
      </c>
      <c r="E18" s="72"/>
      <c r="F18" s="72"/>
      <c r="G18" s="72"/>
      <c r="H18" s="72"/>
      <c r="I18" s="72"/>
      <c r="J18" s="72"/>
      <c r="K18" s="73"/>
    </row>
    <row r="19" spans="1:11" ht="106.5" customHeight="1" thickBot="1" x14ac:dyDescent="0.4">
      <c r="A19" s="25" t="s">
        <v>65</v>
      </c>
      <c r="B19" s="9"/>
      <c r="D19" s="74"/>
      <c r="E19" s="75"/>
      <c r="F19" s="75"/>
      <c r="G19" s="75"/>
      <c r="H19" s="75"/>
      <c r="I19" s="75"/>
      <c r="J19" s="75"/>
      <c r="K19" s="76"/>
    </row>
    <row r="20" spans="1:11" ht="23.25" x14ac:dyDescent="0.35">
      <c r="A20" s="9"/>
      <c r="B20" s="9"/>
    </row>
    <row r="21" spans="1:11" ht="24" thickBot="1" x14ac:dyDescent="0.4">
      <c r="A21" s="9"/>
      <c r="B21" s="9"/>
      <c r="D21" s="2"/>
      <c r="E21" s="3"/>
      <c r="F21" s="3"/>
      <c r="G21" s="3"/>
      <c r="H21" s="3"/>
      <c r="I21" s="3"/>
      <c r="J21" s="3"/>
      <c r="K21" s="3"/>
    </row>
    <row r="22" spans="1:11" ht="23.25" x14ac:dyDescent="0.35">
      <c r="A22" s="8" t="s">
        <v>5</v>
      </c>
      <c r="B22" s="13">
        <v>5000</v>
      </c>
      <c r="D22" s="85" t="s">
        <v>41</v>
      </c>
      <c r="E22" s="86"/>
      <c r="F22" s="86"/>
      <c r="G22" s="86"/>
      <c r="H22" s="86"/>
      <c r="I22" s="86"/>
      <c r="J22" s="86"/>
      <c r="K22" s="87"/>
    </row>
    <row r="23" spans="1:11" ht="162" customHeight="1" thickBot="1" x14ac:dyDescent="0.4">
      <c r="A23" s="25" t="s">
        <v>15</v>
      </c>
      <c r="B23" s="9"/>
      <c r="D23" s="88"/>
      <c r="E23" s="89"/>
      <c r="F23" s="89"/>
      <c r="G23" s="89"/>
      <c r="H23" s="89"/>
      <c r="I23" s="89"/>
      <c r="J23" s="89"/>
      <c r="K23" s="90"/>
    </row>
    <row r="24" spans="1:11" ht="21" customHeight="1" x14ac:dyDescent="0.35">
      <c r="A24" s="25"/>
      <c r="B24" s="9"/>
      <c r="D24" s="26"/>
      <c r="E24" s="26"/>
      <c r="F24" s="26"/>
      <c r="G24" s="26"/>
      <c r="H24" s="26"/>
      <c r="I24" s="26"/>
      <c r="J24" s="26"/>
      <c r="K24" s="26"/>
    </row>
    <row r="25" spans="1:11" ht="19.5" customHeight="1" x14ac:dyDescent="0.35">
      <c r="A25" s="25"/>
      <c r="B25" s="9"/>
      <c r="D25" s="26"/>
      <c r="E25" s="26"/>
      <c r="F25" s="26"/>
      <c r="G25" s="26"/>
      <c r="H25" s="26"/>
      <c r="I25" s="26"/>
      <c r="J25" s="26"/>
      <c r="K25" s="26"/>
    </row>
    <row r="26" spans="1:11" ht="22.5" customHeight="1" x14ac:dyDescent="0.35">
      <c r="A26" s="25" t="s">
        <v>18</v>
      </c>
      <c r="B26" s="13">
        <v>58447</v>
      </c>
      <c r="D26" s="91" t="s">
        <v>19</v>
      </c>
      <c r="E26" s="97"/>
      <c r="F26" s="97"/>
      <c r="G26" s="97"/>
      <c r="H26" s="97"/>
      <c r="I26" s="97"/>
      <c r="J26" s="98"/>
      <c r="K26" s="26"/>
    </row>
    <row r="27" spans="1:11" ht="29.25" customHeight="1" x14ac:dyDescent="0.35">
      <c r="A27" s="25"/>
      <c r="B27" s="12"/>
      <c r="D27" s="99"/>
      <c r="E27" s="100"/>
      <c r="F27" s="100"/>
      <c r="G27" s="100"/>
      <c r="H27" s="100"/>
      <c r="I27" s="100"/>
      <c r="J27" s="101"/>
      <c r="K27" s="26"/>
    </row>
    <row r="28" spans="1:11" ht="22.5" customHeight="1" x14ac:dyDescent="0.35">
      <c r="A28" s="25"/>
      <c r="B28" s="12"/>
      <c r="D28" s="26"/>
      <c r="E28" s="26"/>
      <c r="F28" s="26"/>
      <c r="G28" s="26"/>
      <c r="H28" s="26"/>
      <c r="I28" s="26"/>
      <c r="J28" s="26"/>
      <c r="K28" s="26"/>
    </row>
    <row r="29" spans="1:11" ht="25.5" customHeight="1" x14ac:dyDescent="0.35">
      <c r="A29" s="25" t="s">
        <v>17</v>
      </c>
      <c r="B29" s="13">
        <v>80000</v>
      </c>
      <c r="D29" s="91" t="s">
        <v>52</v>
      </c>
      <c r="E29" s="92"/>
      <c r="F29" s="92"/>
      <c r="G29" s="92"/>
      <c r="H29" s="92"/>
      <c r="I29" s="92"/>
      <c r="J29" s="93"/>
      <c r="K29" s="26"/>
    </row>
    <row r="30" spans="1:11" ht="70.5" customHeight="1" x14ac:dyDescent="0.35">
      <c r="A30" s="25" t="s">
        <v>20</v>
      </c>
      <c r="B30" s="9"/>
      <c r="D30" s="94"/>
      <c r="E30" s="95"/>
      <c r="F30" s="95"/>
      <c r="G30" s="95"/>
      <c r="H30" s="95"/>
      <c r="I30" s="95"/>
      <c r="J30" s="96"/>
    </row>
    <row r="31" spans="1:11" ht="24" hidden="1" thickBot="1" x14ac:dyDescent="0.4">
      <c r="A31" s="9"/>
      <c r="B31" s="9"/>
      <c r="D31" s="2" t="s">
        <v>6</v>
      </c>
      <c r="E31" s="3" t="s">
        <v>0</v>
      </c>
      <c r="F31" s="3" t="s">
        <v>1</v>
      </c>
      <c r="G31" s="3"/>
      <c r="H31" s="3"/>
      <c r="I31" s="3"/>
      <c r="J31" s="3"/>
      <c r="K31" s="3"/>
    </row>
    <row r="32" spans="1:11" ht="21" customHeight="1" x14ac:dyDescent="0.25">
      <c r="D32" s="28" t="s">
        <v>22</v>
      </c>
      <c r="E32" s="27" t="s">
        <v>21</v>
      </c>
      <c r="F32" s="1"/>
      <c r="G32" s="1"/>
      <c r="H32" s="1"/>
      <c r="I32" s="1"/>
      <c r="J32" s="1"/>
      <c r="K32" s="1"/>
    </row>
    <row r="33" spans="1:11" ht="21" customHeight="1" x14ac:dyDescent="0.25">
      <c r="D33" s="28"/>
      <c r="E33" s="27"/>
      <c r="F33" s="1"/>
      <c r="G33" s="1"/>
      <c r="H33" s="1"/>
      <c r="I33" s="1"/>
      <c r="J33" s="1"/>
      <c r="K33" s="1"/>
    </row>
    <row r="34" spans="1:11" ht="21" customHeight="1" x14ac:dyDescent="0.35">
      <c r="A34" s="8" t="s">
        <v>26</v>
      </c>
      <c r="B34" s="13" t="s">
        <v>43</v>
      </c>
      <c r="D34" s="45" t="s">
        <v>44</v>
      </c>
      <c r="E34" s="46"/>
      <c r="F34" s="46"/>
      <c r="G34" s="46"/>
      <c r="H34" s="46"/>
      <c r="I34" s="46"/>
      <c r="J34" s="47"/>
      <c r="K34" s="1"/>
    </row>
    <row r="35" spans="1:11" ht="21" hidden="1" customHeight="1" x14ac:dyDescent="0.35">
      <c r="A35" s="8"/>
      <c r="D35" s="38"/>
      <c r="E35" s="36" t="s">
        <v>43</v>
      </c>
      <c r="F35" s="37" t="s">
        <v>28</v>
      </c>
      <c r="G35" s="37" t="s">
        <v>42</v>
      </c>
      <c r="H35" s="37"/>
      <c r="I35" s="37"/>
      <c r="J35" s="39"/>
      <c r="K35" s="1"/>
    </row>
    <row r="36" spans="1:11" ht="24" customHeight="1" x14ac:dyDescent="0.25">
      <c r="A36" s="24" t="s">
        <v>27</v>
      </c>
      <c r="D36" s="54" t="s">
        <v>56</v>
      </c>
      <c r="E36" s="55"/>
      <c r="F36" s="55"/>
      <c r="G36" s="55"/>
      <c r="H36" s="55"/>
      <c r="I36" s="55"/>
      <c r="J36" s="56"/>
      <c r="K36" s="1"/>
    </row>
    <row r="37" spans="1:11" ht="21" customHeight="1" x14ac:dyDescent="0.25">
      <c r="D37" s="28"/>
      <c r="E37" s="27"/>
      <c r="F37" s="1"/>
      <c r="G37" s="1"/>
      <c r="H37" s="1"/>
      <c r="I37" s="1"/>
      <c r="J37" s="1"/>
      <c r="K37" s="1"/>
    </row>
    <row r="38" spans="1:11" ht="39.75" customHeight="1" x14ac:dyDescent="0.35">
      <c r="A38" s="8" t="s">
        <v>53</v>
      </c>
      <c r="B38" s="13">
        <v>950</v>
      </c>
      <c r="D38" s="51" t="s">
        <v>45</v>
      </c>
      <c r="E38" s="52"/>
      <c r="F38" s="52"/>
      <c r="G38" s="52"/>
      <c r="H38" s="52"/>
      <c r="I38" s="52"/>
      <c r="J38" s="53"/>
      <c r="K38" s="1"/>
    </row>
    <row r="39" spans="1:11" ht="103.5" customHeight="1" x14ac:dyDescent="0.25">
      <c r="A39" s="25" t="s">
        <v>55</v>
      </c>
      <c r="D39" s="48" t="s">
        <v>58</v>
      </c>
      <c r="E39" s="49"/>
      <c r="F39" s="49"/>
      <c r="G39" s="49"/>
      <c r="H39" s="49"/>
      <c r="I39" s="49"/>
      <c r="J39" s="50"/>
      <c r="K39" s="1"/>
    </row>
    <row r="40" spans="1:11" ht="21.75" customHeight="1" x14ac:dyDescent="0.25">
      <c r="D40" s="28"/>
      <c r="E40" s="27"/>
      <c r="F40" s="1"/>
      <c r="G40" s="1"/>
      <c r="H40" s="1"/>
      <c r="I40" s="1"/>
      <c r="J40" s="1"/>
      <c r="K40" s="1"/>
    </row>
    <row r="41" spans="1:11" ht="21" customHeight="1" x14ac:dyDescent="0.25">
      <c r="D41" s="28"/>
      <c r="E41" s="27"/>
      <c r="F41" s="1"/>
      <c r="G41" s="1"/>
      <c r="H41" s="1"/>
      <c r="I41" s="1"/>
      <c r="J41" s="1"/>
      <c r="K41" s="1"/>
    </row>
    <row r="42" spans="1:11" ht="21" customHeight="1" x14ac:dyDescent="0.35">
      <c r="A42" s="8" t="s">
        <v>54</v>
      </c>
      <c r="B42" s="13">
        <v>850</v>
      </c>
      <c r="D42" s="51" t="s">
        <v>46</v>
      </c>
      <c r="E42" s="52"/>
      <c r="F42" s="52"/>
      <c r="G42" s="52"/>
      <c r="H42" s="52"/>
      <c r="I42" s="52"/>
      <c r="J42" s="53"/>
      <c r="K42" s="1"/>
    </row>
    <row r="43" spans="1:11" ht="31.5" customHeight="1" x14ac:dyDescent="0.25">
      <c r="A43" s="24" t="s">
        <v>57</v>
      </c>
      <c r="D43" s="48" t="s">
        <v>61</v>
      </c>
      <c r="E43" s="49"/>
      <c r="F43" s="49"/>
      <c r="G43" s="49"/>
      <c r="H43" s="49"/>
      <c r="I43" s="49"/>
      <c r="J43" s="50"/>
      <c r="K43" s="1"/>
    </row>
    <row r="44" spans="1:11" ht="21" customHeight="1" x14ac:dyDescent="0.25">
      <c r="D44" s="28"/>
      <c r="E44" s="27"/>
      <c r="F44" s="1"/>
      <c r="G44" s="1"/>
      <c r="H44" s="1"/>
      <c r="I44" s="1"/>
      <c r="J44" s="1"/>
      <c r="K44" s="1"/>
    </row>
    <row r="45" spans="1:11" ht="21" customHeight="1" x14ac:dyDescent="0.25">
      <c r="D45" s="28"/>
      <c r="E45" s="27"/>
      <c r="F45" s="1"/>
      <c r="G45" s="1"/>
      <c r="H45" s="1"/>
      <c r="I45" s="1"/>
      <c r="J45" s="1"/>
      <c r="K45" s="1"/>
    </row>
    <row r="46" spans="1:11" ht="18" customHeight="1" x14ac:dyDescent="0.25">
      <c r="D46" s="28"/>
      <c r="E46" s="27"/>
      <c r="F46" s="1"/>
      <c r="G46" s="1"/>
      <c r="H46" s="1"/>
      <c r="I46" s="1"/>
      <c r="J46" s="1"/>
      <c r="K46" s="1"/>
    </row>
    <row r="47" spans="1:11" ht="18" customHeight="1" x14ac:dyDescent="0.25">
      <c r="D47" s="28"/>
      <c r="E47" s="27"/>
      <c r="F47" s="1"/>
      <c r="G47" s="1"/>
      <c r="H47" s="1"/>
      <c r="I47" s="1"/>
      <c r="J47" s="1"/>
      <c r="K47" s="1"/>
    </row>
    <row r="48" spans="1:11" ht="9.75" customHeight="1" x14ac:dyDescent="0.25">
      <c r="D48" s="69"/>
      <c r="E48" s="70"/>
      <c r="F48" s="70"/>
      <c r="G48" s="70"/>
      <c r="H48" s="70"/>
      <c r="I48" s="70"/>
      <c r="J48" s="70"/>
      <c r="K48" s="70"/>
    </row>
    <row r="49" spans="1:11" ht="23.25" x14ac:dyDescent="0.35">
      <c r="A49" s="15" t="s">
        <v>7</v>
      </c>
      <c r="B49" s="16"/>
      <c r="D49" s="1"/>
      <c r="E49" s="1"/>
      <c r="F49" s="1"/>
      <c r="G49" s="1"/>
      <c r="H49" s="1"/>
      <c r="I49" s="1"/>
      <c r="J49" s="1"/>
      <c r="K49" s="1"/>
    </row>
    <row r="50" spans="1:11" ht="23.25" x14ac:dyDescent="0.35">
      <c r="A50" s="17"/>
      <c r="B50" s="18"/>
    </row>
    <row r="51" spans="1:11" ht="23.25" x14ac:dyDescent="0.35">
      <c r="A51" s="17" t="s">
        <v>8</v>
      </c>
      <c r="B51" s="19">
        <f>+B18-B10</f>
        <v>600</v>
      </c>
      <c r="D51" s="57" t="s">
        <v>24</v>
      </c>
      <c r="E51" s="58"/>
      <c r="F51" s="58"/>
      <c r="G51" s="58"/>
      <c r="H51" s="58"/>
      <c r="I51" s="58"/>
      <c r="J51" s="58"/>
    </row>
    <row r="52" spans="1:11" ht="46.5" x14ac:dyDescent="0.35">
      <c r="A52" s="23" t="s">
        <v>16</v>
      </c>
      <c r="B52" s="19">
        <f>+B22-B14</f>
        <v>5000</v>
      </c>
      <c r="D52" s="34" t="s">
        <v>25</v>
      </c>
      <c r="E52" s="35"/>
      <c r="F52" s="35"/>
      <c r="G52" s="35"/>
      <c r="H52" s="35"/>
      <c r="I52" s="35"/>
      <c r="J52" s="35"/>
    </row>
    <row r="53" spans="1:11" ht="57.75" customHeight="1" x14ac:dyDescent="0.35">
      <c r="A53" s="23" t="s">
        <v>9</v>
      </c>
      <c r="B53" s="19">
        <f>+B52*0.3/12</f>
        <v>125</v>
      </c>
      <c r="D53" s="59" t="s">
        <v>59</v>
      </c>
      <c r="E53" s="60"/>
      <c r="F53" s="60"/>
      <c r="G53" s="60"/>
      <c r="H53" s="60"/>
      <c r="I53" s="60"/>
      <c r="J53" s="60"/>
    </row>
    <row r="54" spans="1:11" ht="63" customHeight="1" x14ac:dyDescent="0.35">
      <c r="A54" s="23" t="s">
        <v>10</v>
      </c>
      <c r="B54" s="19">
        <f>MAX(MIN(B51,B53),0)</f>
        <v>125</v>
      </c>
      <c r="D54" s="63" t="s">
        <v>62</v>
      </c>
      <c r="E54" s="64"/>
      <c r="F54" s="64"/>
      <c r="G54" s="64"/>
      <c r="H54" s="64"/>
      <c r="I54" s="64"/>
      <c r="J54" s="65"/>
    </row>
    <row r="55" spans="1:11" s="31" customFormat="1" ht="15" hidden="1" customHeight="1" x14ac:dyDescent="0.25">
      <c r="A55" s="29" t="s">
        <v>29</v>
      </c>
      <c r="B55" s="30">
        <f>MIN((B42-B10))</f>
        <v>450</v>
      </c>
      <c r="D55" s="41"/>
      <c r="E55" s="41"/>
      <c r="F55" s="41"/>
      <c r="G55" s="41"/>
      <c r="H55" s="41"/>
      <c r="I55" s="41"/>
      <c r="J55" s="41"/>
    </row>
    <row r="56" spans="1:11" s="31" customFormat="1" ht="15" hidden="1" customHeight="1" x14ac:dyDescent="0.25">
      <c r="A56" s="29" t="s">
        <v>30</v>
      </c>
      <c r="B56" s="30">
        <f>MIN((B38-B10))</f>
        <v>550</v>
      </c>
      <c r="D56" s="41"/>
      <c r="E56" s="41"/>
      <c r="F56" s="41"/>
      <c r="G56" s="41"/>
      <c r="H56" s="41"/>
      <c r="I56" s="41"/>
      <c r="J56" s="41"/>
    </row>
    <row r="57" spans="1:11" s="31" customFormat="1" ht="15" hidden="1" customHeight="1" x14ac:dyDescent="0.25">
      <c r="A57" s="29" t="s">
        <v>31</v>
      </c>
      <c r="B57" s="30">
        <f>+IF(B34="HCV -- tenant-based", MIN(B55,B56),0)</f>
        <v>450</v>
      </c>
      <c r="D57" s="41"/>
      <c r="E57" s="41"/>
      <c r="F57" s="41"/>
      <c r="G57" s="41"/>
      <c r="H57" s="41"/>
      <c r="I57" s="41"/>
      <c r="J57" s="41"/>
    </row>
    <row r="58" spans="1:11" s="31" customFormat="1" ht="15" hidden="1" customHeight="1" x14ac:dyDescent="0.25">
      <c r="A58" s="29" t="s">
        <v>47</v>
      </c>
      <c r="B58" s="30">
        <f>+IF(B34="Project-Based Vouchers",B56,0)</f>
        <v>0</v>
      </c>
      <c r="D58" s="41"/>
      <c r="E58" s="41"/>
      <c r="F58" s="41"/>
      <c r="G58" s="41"/>
      <c r="H58" s="41"/>
      <c r="I58" s="41"/>
      <c r="J58" s="41"/>
    </row>
    <row r="59" spans="1:11" s="31" customFormat="1" ht="17.25" hidden="1" customHeight="1" x14ac:dyDescent="0.25">
      <c r="A59" s="29" t="s">
        <v>32</v>
      </c>
      <c r="B59" s="30">
        <f>MAX(B57,B58)</f>
        <v>450</v>
      </c>
      <c r="D59" s="41"/>
      <c r="E59" s="41"/>
      <c r="F59" s="41"/>
      <c r="G59" s="41"/>
      <c r="H59" s="41"/>
      <c r="I59" s="41"/>
      <c r="J59" s="41"/>
    </row>
    <row r="60" spans="1:11" s="31" customFormat="1" ht="19.5" hidden="1" customHeight="1" x14ac:dyDescent="0.25">
      <c r="A60" s="29" t="s">
        <v>33</v>
      </c>
      <c r="B60" s="30">
        <f>+MAX(B59,0)</f>
        <v>450</v>
      </c>
      <c r="D60" s="41"/>
      <c r="E60" s="41"/>
      <c r="F60" s="41"/>
      <c r="G60" s="41"/>
      <c r="H60" s="41"/>
      <c r="I60" s="41"/>
      <c r="J60" s="41"/>
    </row>
    <row r="61" spans="1:11" ht="23.25" x14ac:dyDescent="0.35">
      <c r="A61" s="23" t="s">
        <v>38</v>
      </c>
      <c r="B61" s="32">
        <f>+IF(B34="Public Housing", "N/A", B60)</f>
        <v>450</v>
      </c>
      <c r="D61" s="61" t="s">
        <v>60</v>
      </c>
      <c r="E61" s="62"/>
      <c r="F61" s="62"/>
      <c r="G61" s="62"/>
      <c r="H61" s="62"/>
      <c r="I61" s="62"/>
      <c r="J61" s="62"/>
    </row>
    <row r="62" spans="1:11" ht="95.25" customHeight="1" x14ac:dyDescent="0.35">
      <c r="A62" s="23"/>
      <c r="B62" s="19"/>
      <c r="D62" s="62"/>
      <c r="E62" s="62"/>
      <c r="F62" s="62"/>
      <c r="G62" s="62"/>
      <c r="H62" s="62"/>
      <c r="I62" s="62"/>
      <c r="J62" s="62"/>
    </row>
    <row r="63" spans="1:11" ht="28.5" customHeight="1" x14ac:dyDescent="0.35">
      <c r="A63" s="17" t="s">
        <v>23</v>
      </c>
      <c r="B63" s="20" t="str">
        <f>IF(B26&lt;=B29, "Yes","No")</f>
        <v>Yes</v>
      </c>
      <c r="D63" s="42" t="s">
        <v>36</v>
      </c>
      <c r="E63" s="43"/>
      <c r="F63" s="43"/>
      <c r="G63" s="43"/>
      <c r="H63" s="43"/>
      <c r="I63" s="43"/>
      <c r="J63" s="44"/>
    </row>
    <row r="64" spans="1:11" ht="28.5" customHeight="1" x14ac:dyDescent="0.35">
      <c r="A64" s="17"/>
      <c r="B64" s="20"/>
    </row>
    <row r="65" spans="1:10" ht="23.25" hidden="1" x14ac:dyDescent="0.35">
      <c r="A65" s="17" t="s">
        <v>11</v>
      </c>
      <c r="B65" s="18">
        <f>IF(B63="Yes",B54,0)</f>
        <v>125</v>
      </c>
    </row>
    <row r="66" spans="1:10" ht="23.25" hidden="1" x14ac:dyDescent="0.35">
      <c r="A66" s="17" t="s">
        <v>34</v>
      </c>
      <c r="B66" s="33">
        <f>MIN(B$65,B$54,B$61)</f>
        <v>125</v>
      </c>
    </row>
    <row r="67" spans="1:10" ht="23.25" hidden="1" x14ac:dyDescent="0.35">
      <c r="A67" s="17" t="s">
        <v>35</v>
      </c>
      <c r="B67" s="33">
        <f>MIN(B$65,B$54)</f>
        <v>125</v>
      </c>
    </row>
    <row r="68" spans="1:10" ht="23.25" x14ac:dyDescent="0.35">
      <c r="A68" s="21" t="s">
        <v>63</v>
      </c>
      <c r="B68" s="22">
        <f>MAX(IF(B34= "Public Housing", B67, B66),0)</f>
        <v>125</v>
      </c>
      <c r="D68" s="45" t="s">
        <v>49</v>
      </c>
      <c r="E68" s="46"/>
      <c r="F68" s="46"/>
      <c r="G68" s="46"/>
      <c r="H68" s="46"/>
      <c r="I68" s="46"/>
      <c r="J68" s="47"/>
    </row>
    <row r="69" spans="1:10" ht="78.75" customHeight="1" x14ac:dyDescent="0.25">
      <c r="D69" s="48" t="s">
        <v>48</v>
      </c>
      <c r="E69" s="49"/>
      <c r="F69" s="49"/>
      <c r="G69" s="49"/>
      <c r="H69" s="49"/>
      <c r="I69" s="49"/>
      <c r="J69" s="50"/>
    </row>
  </sheetData>
  <mergeCells count="24">
    <mergeCell ref="A1:K1"/>
    <mergeCell ref="D48:K48"/>
    <mergeCell ref="D10:K11"/>
    <mergeCell ref="D14:K15"/>
    <mergeCell ref="D18:K19"/>
    <mergeCell ref="D4:K4"/>
    <mergeCell ref="D22:K23"/>
    <mergeCell ref="D29:J30"/>
    <mergeCell ref="D26:J27"/>
    <mergeCell ref="D6:J6"/>
    <mergeCell ref="D8:J8"/>
    <mergeCell ref="D63:J63"/>
    <mergeCell ref="D68:J68"/>
    <mergeCell ref="D69:J69"/>
    <mergeCell ref="D34:J34"/>
    <mergeCell ref="D38:J38"/>
    <mergeCell ref="D36:J36"/>
    <mergeCell ref="D39:J39"/>
    <mergeCell ref="D42:J42"/>
    <mergeCell ref="D43:J43"/>
    <mergeCell ref="D51:J51"/>
    <mergeCell ref="D53:J53"/>
    <mergeCell ref="D61:J62"/>
    <mergeCell ref="D54:J54"/>
  </mergeCells>
  <dataValidations count="1">
    <dataValidation type="list" allowBlank="1" showInputMessage="1" showErrorMessage="1" sqref="B34">
      <formula1>$E$35:$G$35</formula1>
    </dataValidation>
  </dataValidations>
  <hyperlinks>
    <hyperlink ref="E32"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Abt Associates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Lubell</dc:creator>
  <cp:lastModifiedBy>Jeffrey Lubell</cp:lastModifiedBy>
  <dcterms:created xsi:type="dcterms:W3CDTF">2018-12-11T18:51:49Z</dcterms:created>
  <dcterms:modified xsi:type="dcterms:W3CDTF">2019-08-07T11:54:07Z</dcterms:modified>
</cp:coreProperties>
</file>