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hidePivotFieldList="1"/>
  <mc:AlternateContent xmlns:mc="http://schemas.openxmlformats.org/markup-compatibility/2006">
    <mc:Choice Requires="x15">
      <x15ac:absPath xmlns:x15ac="http://schemas.microsoft.com/office/spreadsheetml/2010/11/ac" url="C:\Users\H54059\Downloads\"/>
    </mc:Choice>
  </mc:AlternateContent>
  <xr:revisionPtr revIDLastSave="0" documentId="8_{31E6E81D-4021-4961-8783-B2B2876F3C91}" xr6:coauthVersionLast="47" xr6:coauthVersionMax="47" xr10:uidLastSave="{00000000-0000-0000-0000-000000000000}"/>
  <workbookProtection workbookAlgorithmName="SHA-512" workbookHashValue="HZUwQ8CmNQXSYo+hdmPumRQnHoi3yVcb3eDyE3uYo9W31RFbxPzBXsUJ/ZK6gaQ0HBOWqh7NI2BPz0xTzLVo/g==" workbookSaltValue="0I0dI3EXeKxPbBtrwEgzzw==" workbookSpinCount="100000" lockStructure="1"/>
  <bookViews>
    <workbookView xWindow="-110" yWindow="-110" windowWidth="19420" windowHeight="10420" tabRatio="919" firstSheet="5" activeTab="11" xr2:uid="{00000000-000D-0000-FFFF-FFFF00000000}"/>
  </bookViews>
  <sheets>
    <sheet name="TDC Instructions" sheetId="35" r:id="rId1"/>
    <sheet name="Select City &amp; State" sheetId="34" r:id="rId2"/>
    <sheet name="qryRPTCostBOTHIndexes_Crosstab" sheetId="53" state="hidden" r:id="rId3"/>
    <sheet name="Unit Mix" sheetId="27" r:id="rId4"/>
    <sheet name="TDC &amp; HCC Limit calculations" sheetId="33" r:id="rId5"/>
    <sheet name="Budget Instructions" sheetId="57" r:id="rId6"/>
    <sheet name="Construction Budget" sheetId="37" r:id="rId7"/>
    <sheet name="Perm Budget" sheetId="54" r:id="rId8"/>
    <sheet name="Fees &amp; ProRata" sheetId="55" r:id="rId9"/>
    <sheet name="Proforma Income" sheetId="56" r:id="rId10"/>
    <sheet name="ProForma Assumptions" sheetId="49" r:id="rId11"/>
    <sheet name="Pro Forma" sheetId="51" r:id="rId12"/>
    <sheet name="Draw Schedule" sheetId="52" r:id="rId13"/>
    <sheet name="Sheet1" sheetId="5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'[1]Const costs'!#REF!</definedName>
    <definedName name="\c">'[1]Const costs'!#REF!</definedName>
    <definedName name="\l">'[1]Const costs'!#REF!</definedName>
    <definedName name="\n">'[1]Const costs'!#REF!</definedName>
    <definedName name="\o">'[1]Const costs'!#REF!</definedName>
    <definedName name="\P">#REF!</definedName>
    <definedName name="\r">'[1]Const costs'!#REF!</definedName>
    <definedName name="\s">'[1]Const costs'!#REF!</definedName>
    <definedName name="\t">'[1]Const costs'!#REF!</definedName>
    <definedName name="\v">'[1]Const costs'!#REF!</definedName>
    <definedName name="_704B">#REF!</definedName>
    <definedName name="_704C">#REF!</definedName>
    <definedName name="_CPI2">#REF!</definedName>
    <definedName name="_dnp2">[2]Assumptions!#REF!</definedName>
    <definedName name="_dsc2">[2]Assumptions!#REF!</definedName>
    <definedName name="_dsc3">[2]Assumptions!#REF!</definedName>
    <definedName name="_Fill" hidden="1">'[1]Const costs'!#REF!</definedName>
    <definedName name="_xlnm._FilterDatabase" localSheetId="2" hidden="1">qryRPTCostBOTHIndexes_Crosstab!$A$1:$U$1665</definedName>
    <definedName name="_tdc2">[2]Assumptions!#REF!</definedName>
    <definedName name="_ti2">[2]Assumptions!#REF!</definedName>
    <definedName name="_vac3">[2]Assumptions!#REF!</definedName>
    <definedName name="AHP_Grant">[3]Financing!$B$143</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avainc">[2]Assumptions!#REF!</definedName>
    <definedName name="avainc2">[2]Assumptions!#REF!</definedName>
    <definedName name="BENEFITS2">#REF!</definedName>
    <definedName name="BENEFITS3">#REF!</definedName>
    <definedName name="BOND_FACE">[3]Financing!$B$147</definedName>
    <definedName name="conint">'[4]Devel. Bud'!#REF!</definedName>
    <definedName name="CONSTINTEREST">'[5]Devel. Bud'!#REF!</definedName>
    <definedName name="CPI">#REF!</definedName>
    <definedName name="debtrate">[6]Assumps!$G$7</definedName>
    <definedName name="DEDUCT">#REF!</definedName>
    <definedName name="DEP_">#REF!</definedName>
    <definedName name="DEP__">#REF!</definedName>
    <definedName name="DISCOUNT">#REF!</definedName>
    <definedName name="dnp">[2]Assumptions!#REF!</definedName>
    <definedName name="dnpast">[2]Assumptions!#REF!</definedName>
    <definedName name="dnpast2">[2]Assumptions!#REF!</definedName>
    <definedName name="dsc">[2]Assumptions!#REF!</definedName>
    <definedName name="duc">[2]Assumptions!#REF!</definedName>
    <definedName name="duchnc">[2]Assumptions!#REF!</definedName>
    <definedName name="ducho">[2]Assumptions!#REF!</definedName>
    <definedName name="duchodu">[2]Assumptions!#REF!</definedName>
    <definedName name="duchodu2">[2]Assumptions!#REF!</definedName>
    <definedName name="EQ">[3]Financing!$B$142</definedName>
    <definedName name="ERI">[5]Mort!#REF!</definedName>
    <definedName name="EXHIBIT_D___DEVELOPMENT_BUDGET">#REF!</definedName>
    <definedName name="EXP">#REF!</definedName>
    <definedName name="FACADE">#REF!</definedName>
    <definedName name="FINAN">[7]TOC:GEN!$J$1:$N$49</definedName>
    <definedName name="FLOW">#REF!</definedName>
    <definedName name="FUNDED">#REF!</definedName>
    <definedName name="GRR">'[5]Units &amp; Income'!#REF!</definedName>
    <definedName name="HDCDSC">[8]Income!$D$24</definedName>
    <definedName name="HDCFIRST">[5]Mort!$J$22</definedName>
    <definedName name="hncdu">[2]Assumptions!#REF!</definedName>
    <definedName name="hodu">[2]Assumptions!#REF!</definedName>
    <definedName name="hodu1">[2]Assumptions!#REF!</definedName>
    <definedName name="hodu2">[2]Assumptions!#REF!</definedName>
    <definedName name="hrdu1">[9]Assumptions!$B$15</definedName>
    <definedName name="I_A">#REF!</definedName>
    <definedName name="IOR">'[10]221d4Prelim'!$I$34</definedName>
    <definedName name="IRR">#REF!</definedName>
    <definedName name="LandSF">[11]Assumptions!#REF!</definedName>
    <definedName name="MINGAIN">#REF!</definedName>
    <definedName name="MINGAIN2">#REF!</definedName>
    <definedName name="MKT_ANALYSIS">[3]Financing!$B$177</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MTG">'[12]221(d)4 PLA'!#REF!</definedName>
    <definedName name="N">#REF!</definedName>
    <definedName name="NAME">#REF!</definedName>
    <definedName name="NOI">#REF!</definedName>
    <definedName name="O">#REF!</definedName>
    <definedName name="OtherPHdevFundsOverTDC">'[13]Maximum Grant Calculation'!#REF!</definedName>
    <definedName name="pami">[2]Assumptions!#REF!</definedName>
    <definedName name="pami2">[2]Assumptions!#REF!</definedName>
    <definedName name="PHA">'[14]original exhibit f'!$G$1</definedName>
    <definedName name="_xlnm.Print_Area" localSheetId="5">'Budget Instructions'!$A$1:$C$30</definedName>
    <definedName name="_xlnm.Print_Area" localSheetId="6">'Construction Budget'!$A$1:$J$114</definedName>
    <definedName name="_xlnm.Print_Area" localSheetId="12">'Draw Schedule'!$A$3:$AN$171</definedName>
    <definedName name="_xlnm.Print_Area" localSheetId="8">'Fees &amp; ProRata'!$A$1:$G$41</definedName>
    <definedName name="_xlnm.Print_Area" localSheetId="7">'Perm Budget'!$A$1:$J$113</definedName>
    <definedName name="_xlnm.Print_Area" localSheetId="11">'Pro Forma'!$A$1:$T$61</definedName>
    <definedName name="_xlnm.Print_Area" localSheetId="10">'ProForma Assumptions'!$A$2:$K$23</definedName>
    <definedName name="_xlnm.Print_Area" localSheetId="9">'Proforma Income'!$A$1:$K$39</definedName>
    <definedName name="_xlnm.Print_Area" localSheetId="1">'Select City &amp; State'!$A$1:$N$69</definedName>
    <definedName name="_xlnm.Print_Area" localSheetId="4">'TDC &amp; HCC Limit calculations'!$A$1:$L$94</definedName>
    <definedName name="_xlnm.Print_Area" localSheetId="0">'TDC Instructions'!$A$1:$Q$90</definedName>
    <definedName name="_xlnm.Print_Area" localSheetId="3">'Unit Mix'!$A$1:$R$70</definedName>
    <definedName name="_xlnm.Print_Titles" localSheetId="12">'Draw Schedule'!$B:$E,'Draw Schedule'!$3:$11</definedName>
    <definedName name="PRINT1">#REF!</definedName>
    <definedName name="PROFORMA">#REF!</definedName>
    <definedName name="QIRR">#REF!</definedName>
    <definedName name="Quick_and_Dirty">"NCF"</definedName>
    <definedName name="rate">[2]Assumptions!#REF!</definedName>
    <definedName name="rate2">[2]Assumptions!#REF!</definedName>
    <definedName name="REALLOC">#REF!</definedName>
    <definedName name="REALLOC2">#REF!</definedName>
    <definedName name="RENT">#REF!</definedName>
    <definedName name="RENT1">#REF!</definedName>
    <definedName name="RENTUP">#REF!</definedName>
    <definedName name="TAX_CREDIT">#REF!</definedName>
    <definedName name="TAX_CREDIT_3">#REF!</definedName>
    <definedName name="TAXPREF">#REF!</definedName>
    <definedName name="tcamort">[2]Assumptions!#REF!</definedName>
    <definedName name="tcamort2">[2]Assumptions!#REF!</definedName>
    <definedName name="tcamort3">[2]Assumptions!#REF!</definedName>
    <definedName name="tcrate">[2]Assumptions!#REF!</definedName>
    <definedName name="tcrate2">[2]Assumptions!#REF!</definedName>
    <definedName name="tcrate3">[2]Assumptions!#REF!</definedName>
    <definedName name="tcterm">[2]Assumptions!#REF!</definedName>
    <definedName name="tcterm2">[2]Assumptions!#REF!</definedName>
    <definedName name="tcterm3">[2]Assumptions!#REF!</definedName>
    <definedName name="TDC">#REF!</definedName>
    <definedName name="tdu">[2]Assumptions!#REF!</definedName>
    <definedName name="term">[2]Assumptions!#REF!</definedName>
    <definedName name="term2">[2]Assumptions!#REF!</definedName>
    <definedName name="ti">[2]Assumptions!#REF!</definedName>
    <definedName name="TotalProjectCost">TotalDevelopmentCost+TotalAcquisitionCost</definedName>
    <definedName name="TotalProjectCostB">TotalDevelopmentCost+TotalAcquisitionCost</definedName>
    <definedName name="TotalProjectCostC">TotalDevelopmentCost+TotalAcquisitionCost</definedName>
    <definedName name="TotalProjectCostD">TotalDevelopmentCost+TotalAcquisitionCost</definedName>
    <definedName name="TU">[15]Financing!$F$8</definedName>
    <definedName name="Units">[11]Assumptions!$I$12</definedName>
    <definedName name="units_lihtc">200</definedName>
    <definedName name="UTAMORT">#REF!</definedName>
    <definedName name="UTBENEFITS">#REF!</definedName>
    <definedName name="UTEQUITY">#REF!</definedName>
    <definedName name="UTLOSS">#REF!</definedName>
    <definedName name="UTMOIRR1">#REF!</definedName>
    <definedName name="UTQIRR">#REF!</definedName>
    <definedName name="UTRESERVES">#REF!</definedName>
    <definedName name="VAL">'[12]221(d)4 PLA'!#REF!</definedName>
    <definedName name="WORKCAP">#REF!</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pivotCaches>
    <pivotCache cacheId="0" r:id="rId3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8" i="51" l="1"/>
  <c r="F68" i="51"/>
  <c r="G68" i="51"/>
  <c r="H68" i="51"/>
  <c r="I68" i="51"/>
  <c r="J68" i="51"/>
  <c r="K68" i="51"/>
  <c r="L68" i="51"/>
  <c r="M68" i="51"/>
  <c r="N68" i="51"/>
  <c r="O68" i="51"/>
  <c r="P68" i="51"/>
  <c r="Q68" i="51"/>
  <c r="R68" i="51"/>
  <c r="D68" i="51"/>
  <c r="E64" i="51"/>
  <c r="F64" i="51"/>
  <c r="G64" i="51"/>
  <c r="H64" i="51"/>
  <c r="I64" i="51"/>
  <c r="J64" i="51"/>
  <c r="K64" i="51"/>
  <c r="K67" i="51" s="1"/>
  <c r="L64" i="51"/>
  <c r="M64" i="51"/>
  <c r="N64" i="51"/>
  <c r="O64" i="51"/>
  <c r="P64" i="51"/>
  <c r="Q64" i="51"/>
  <c r="R64" i="51"/>
  <c r="D64" i="51"/>
  <c r="D67" i="51" s="1"/>
  <c r="M67" i="51"/>
  <c r="N67" i="51"/>
  <c r="F67" i="51"/>
  <c r="E67" i="51"/>
  <c r="R67" i="51"/>
  <c r="J67" i="51"/>
  <c r="Q67" i="51"/>
  <c r="Q69" i="51" s="1"/>
  <c r="P67" i="51"/>
  <c r="P69" i="51" s="1"/>
  <c r="O67" i="51"/>
  <c r="O69" i="51" s="1"/>
  <c r="L67" i="51"/>
  <c r="L69" i="51" s="1"/>
  <c r="I67" i="51"/>
  <c r="I69" i="51" s="1"/>
  <c r="H67" i="51"/>
  <c r="H69" i="51" s="1"/>
  <c r="G67" i="51"/>
  <c r="G69" i="51" s="1"/>
  <c r="J69" i="51" l="1"/>
  <c r="R69" i="51"/>
  <c r="K69" i="51"/>
  <c r="N69" i="51"/>
  <c r="M69" i="51"/>
  <c r="F69" i="51"/>
  <c r="E69" i="51"/>
  <c r="D69" i="51"/>
  <c r="F24" i="55" l="1"/>
  <c r="F34" i="55"/>
  <c r="F35" i="55" s="1"/>
  <c r="F32" i="55"/>
  <c r="F33" i="55" s="1"/>
  <c r="F23" i="55"/>
  <c r="F36" i="55" l="1"/>
  <c r="F25" i="55"/>
  <c r="F26" i="55" s="1"/>
  <c r="G19" i="56" l="1"/>
  <c r="H19" i="56"/>
  <c r="I19" i="56"/>
  <c r="G20" i="56"/>
  <c r="H20" i="56"/>
  <c r="I20" i="56"/>
  <c r="G21" i="56"/>
  <c r="H21" i="56"/>
  <c r="J21" i="56" s="1"/>
  <c r="I21" i="56"/>
  <c r="G22" i="56"/>
  <c r="H22" i="56"/>
  <c r="I22" i="56"/>
  <c r="G7" i="56"/>
  <c r="H7" i="56"/>
  <c r="J7" i="56" s="1"/>
  <c r="I7" i="56"/>
  <c r="G8" i="56"/>
  <c r="H8" i="56"/>
  <c r="I8" i="56"/>
  <c r="J38" i="56"/>
  <c r="C14" i="56"/>
  <c r="G10" i="56"/>
  <c r="H10" i="56"/>
  <c r="I10" i="56"/>
  <c r="G9" i="56"/>
  <c r="H9" i="56"/>
  <c r="I9" i="56"/>
  <c r="H6" i="56"/>
  <c r="G6" i="56"/>
  <c r="J19" i="56" l="1"/>
  <c r="J8" i="56"/>
  <c r="J22" i="56"/>
  <c r="J20" i="56"/>
  <c r="J10" i="56"/>
  <c r="J9" i="56"/>
  <c r="B5" i="35"/>
  <c r="H80" i="33" l="1"/>
  <c r="H11" i="56" l="1"/>
  <c r="H12" i="56"/>
  <c r="F92" i="54"/>
  <c r="G92" i="54"/>
  <c r="E92" i="54"/>
  <c r="H91" i="54"/>
  <c r="H90" i="54"/>
  <c r="H89" i="54"/>
  <c r="H88" i="54"/>
  <c r="H87" i="54"/>
  <c r="H88" i="37"/>
  <c r="H89" i="37"/>
  <c r="H90" i="37"/>
  <c r="H91" i="37"/>
  <c r="H92" i="37"/>
  <c r="F93" i="37"/>
  <c r="G93" i="37"/>
  <c r="E93" i="37"/>
  <c r="G12" i="56" l="1"/>
  <c r="G11" i="56"/>
  <c r="F109" i="37" l="1"/>
  <c r="G109" i="37"/>
  <c r="E109" i="37"/>
  <c r="E108" i="54"/>
  <c r="F108" i="54"/>
  <c r="G108" i="54"/>
  <c r="H107" i="54"/>
  <c r="H54" i="54"/>
  <c r="H53" i="54"/>
  <c r="H52" i="54"/>
  <c r="H51" i="54"/>
  <c r="H50" i="54"/>
  <c r="H49" i="54"/>
  <c r="H48" i="54"/>
  <c r="H47" i="54"/>
  <c r="H108" i="37"/>
  <c r="H46" i="37"/>
  <c r="H47" i="37"/>
  <c r="H48" i="37"/>
  <c r="H49" i="37"/>
  <c r="H50" i="37"/>
  <c r="H51" i="37"/>
  <c r="H52" i="37"/>
  <c r="H53" i="37"/>
  <c r="H54" i="37"/>
  <c r="H55" i="37"/>
  <c r="H56" i="37"/>
  <c r="H100" i="37" l="1"/>
  <c r="H83" i="54"/>
  <c r="C6" i="55" s="1"/>
  <c r="H42" i="54"/>
  <c r="H43" i="54"/>
  <c r="H44" i="54"/>
  <c r="H45" i="54"/>
  <c r="E29" i="33"/>
  <c r="F29" i="33"/>
  <c r="G29" i="33"/>
  <c r="H99" i="54"/>
  <c r="F10" i="55" l="1"/>
  <c r="F8" i="55"/>
  <c r="F7" i="55"/>
  <c r="F6" i="55"/>
  <c r="H55" i="54" l="1"/>
  <c r="H56" i="54"/>
  <c r="D23" i="51"/>
  <c r="E23" i="51" s="1"/>
  <c r="F23" i="51" s="1"/>
  <c r="G23" i="51" s="1"/>
  <c r="H23" i="51" s="1"/>
  <c r="I23" i="51" s="1"/>
  <c r="J23" i="51" s="1"/>
  <c r="K23" i="51" s="1"/>
  <c r="L23" i="51" s="1"/>
  <c r="M23" i="51" s="1"/>
  <c r="N23" i="51" s="1"/>
  <c r="O23" i="51" s="1"/>
  <c r="P23" i="51" s="1"/>
  <c r="Q23" i="51" s="1"/>
  <c r="R23" i="51" s="1"/>
  <c r="G36" i="56"/>
  <c r="C36" i="56"/>
  <c r="C30" i="56"/>
  <c r="C24" i="56"/>
  <c r="E31" i="51"/>
  <c r="F31" i="51" s="1"/>
  <c r="G31" i="51" s="1"/>
  <c r="H31" i="51" s="1"/>
  <c r="I31" i="51" s="1"/>
  <c r="J31" i="51" s="1"/>
  <c r="K31" i="51" s="1"/>
  <c r="L31" i="51" s="1"/>
  <c r="M31" i="51" s="1"/>
  <c r="N31" i="51" s="1"/>
  <c r="O31" i="51" s="1"/>
  <c r="P31" i="51" s="1"/>
  <c r="Q31" i="51" s="1"/>
  <c r="R31" i="51" s="1"/>
  <c r="E32" i="51"/>
  <c r="F32" i="51" s="1"/>
  <c r="G32" i="51" s="1"/>
  <c r="H32" i="51" s="1"/>
  <c r="I32" i="51" s="1"/>
  <c r="J32" i="51" s="1"/>
  <c r="K32" i="51" s="1"/>
  <c r="L32" i="51" s="1"/>
  <c r="M32" i="51" s="1"/>
  <c r="N32" i="51" s="1"/>
  <c r="O32" i="51" s="1"/>
  <c r="P32" i="51" s="1"/>
  <c r="Q32" i="51" s="1"/>
  <c r="R32" i="51" s="1"/>
  <c r="E33" i="51"/>
  <c r="F33" i="51" s="1"/>
  <c r="G33" i="51" s="1"/>
  <c r="H33" i="51" s="1"/>
  <c r="I33" i="51" s="1"/>
  <c r="J33" i="51" s="1"/>
  <c r="K33" i="51" s="1"/>
  <c r="L33" i="51" s="1"/>
  <c r="M33" i="51" s="1"/>
  <c r="N33" i="51" s="1"/>
  <c r="O33" i="51" s="1"/>
  <c r="P33" i="51" s="1"/>
  <c r="Q33" i="51" s="1"/>
  <c r="R33" i="51" s="1"/>
  <c r="E34" i="51"/>
  <c r="F34" i="51" s="1"/>
  <c r="G34" i="51" s="1"/>
  <c r="H34" i="51" s="1"/>
  <c r="I34" i="51" s="1"/>
  <c r="J34" i="51" s="1"/>
  <c r="K34" i="51" s="1"/>
  <c r="L34" i="51" s="1"/>
  <c r="M34" i="51" s="1"/>
  <c r="N34" i="51" s="1"/>
  <c r="O34" i="51" s="1"/>
  <c r="P34" i="51" s="1"/>
  <c r="Q34" i="51" s="1"/>
  <c r="R34" i="51" s="1"/>
  <c r="E35" i="51"/>
  <c r="F35" i="51" s="1"/>
  <c r="G35" i="51" s="1"/>
  <c r="H35" i="51" s="1"/>
  <c r="I35" i="51" s="1"/>
  <c r="J35" i="51" s="1"/>
  <c r="K35" i="51" s="1"/>
  <c r="L35" i="51" s="1"/>
  <c r="M35" i="51" s="1"/>
  <c r="N35" i="51" s="1"/>
  <c r="O35" i="51" s="1"/>
  <c r="P35" i="51" s="1"/>
  <c r="Q35" i="51" s="1"/>
  <c r="R35" i="51" s="1"/>
  <c r="E36" i="51"/>
  <c r="F36" i="51" s="1"/>
  <c r="G36" i="51" s="1"/>
  <c r="H36" i="51" s="1"/>
  <c r="I36" i="51" s="1"/>
  <c r="J36" i="51" s="1"/>
  <c r="K36" i="51" s="1"/>
  <c r="L36" i="51" s="1"/>
  <c r="M36" i="51" s="1"/>
  <c r="N36" i="51" s="1"/>
  <c r="O36" i="51" s="1"/>
  <c r="P36" i="51" s="1"/>
  <c r="Q36" i="51" s="1"/>
  <c r="R36" i="51" s="1"/>
  <c r="E37" i="51"/>
  <c r="F37" i="51" s="1"/>
  <c r="G37" i="51" s="1"/>
  <c r="H37" i="51" s="1"/>
  <c r="I37" i="51" s="1"/>
  <c r="J37" i="51" s="1"/>
  <c r="K37" i="51" s="1"/>
  <c r="L37" i="51" s="1"/>
  <c r="M37" i="51" s="1"/>
  <c r="N37" i="51" s="1"/>
  <c r="O37" i="51" s="1"/>
  <c r="P37" i="51" s="1"/>
  <c r="Q37" i="51" s="1"/>
  <c r="R37" i="51" s="1"/>
  <c r="E29" i="51"/>
  <c r="F29" i="51" s="1"/>
  <c r="G29" i="51" l="1"/>
  <c r="H29" i="51" l="1"/>
  <c r="I29" i="51" l="1"/>
  <c r="H23" i="56"/>
  <c r="I23" i="56"/>
  <c r="I18" i="56"/>
  <c r="H18" i="56"/>
  <c r="I11" i="56"/>
  <c r="J11" i="56" s="1"/>
  <c r="I12" i="56"/>
  <c r="J12" i="56" s="1"/>
  <c r="G13" i="56"/>
  <c r="J13" i="56" s="1"/>
  <c r="H13" i="56"/>
  <c r="H14" i="56" s="1"/>
  <c r="I13" i="56"/>
  <c r="I6" i="56"/>
  <c r="J6" i="56" s="1"/>
  <c r="G17" i="56"/>
  <c r="G18" i="56"/>
  <c r="G23" i="56"/>
  <c r="E9" i="51"/>
  <c r="F9" i="51" s="1"/>
  <c r="G9" i="51" s="1"/>
  <c r="H9" i="51" s="1"/>
  <c r="I9" i="51" s="1"/>
  <c r="J9" i="51" s="1"/>
  <c r="K9" i="51" s="1"/>
  <c r="L9" i="51" s="1"/>
  <c r="M9" i="51" s="1"/>
  <c r="N9" i="51" s="1"/>
  <c r="O9" i="51" s="1"/>
  <c r="P9" i="51" s="1"/>
  <c r="Q9" i="51" s="1"/>
  <c r="R9" i="51" s="1"/>
  <c r="H57" i="37"/>
  <c r="C7" i="33"/>
  <c r="G7" i="34"/>
  <c r="J23" i="56" l="1"/>
  <c r="J29" i="51"/>
  <c r="I14" i="56"/>
  <c r="D39" i="51"/>
  <c r="E39" i="51" s="1"/>
  <c r="F39" i="51" s="1"/>
  <c r="G39" i="51" s="1"/>
  <c r="H39" i="51" s="1"/>
  <c r="I39" i="51" s="1"/>
  <c r="J39" i="51" s="1"/>
  <c r="K39" i="51" s="1"/>
  <c r="L39" i="51" s="1"/>
  <c r="M39" i="51" s="1"/>
  <c r="N39" i="51" s="1"/>
  <c r="O39" i="51" s="1"/>
  <c r="P39" i="51" s="1"/>
  <c r="Q39" i="51" s="1"/>
  <c r="R39" i="51" s="1"/>
  <c r="I17" i="56"/>
  <c r="I16" i="56"/>
  <c r="H17" i="56"/>
  <c r="H16" i="56"/>
  <c r="J35" i="56"/>
  <c r="J34" i="56"/>
  <c r="J33" i="56"/>
  <c r="J32" i="56"/>
  <c r="J36" i="56" s="1"/>
  <c r="J29" i="56"/>
  <c r="J28" i="56"/>
  <c r="J27" i="56"/>
  <c r="J26" i="56"/>
  <c r="J30" i="56" s="1"/>
  <c r="D20" i="51" l="1"/>
  <c r="E20" i="51" s="1"/>
  <c r="F20" i="51" s="1"/>
  <c r="G20" i="51" s="1"/>
  <c r="H20" i="51" s="1"/>
  <c r="I20" i="51" s="1"/>
  <c r="J20" i="51" s="1"/>
  <c r="K20" i="51" s="1"/>
  <c r="L20" i="51" s="1"/>
  <c r="M20" i="51" s="1"/>
  <c r="N20" i="51" s="1"/>
  <c r="O20" i="51" s="1"/>
  <c r="P20" i="51" s="1"/>
  <c r="Q20" i="51" s="1"/>
  <c r="R20" i="51" s="1"/>
  <c r="J14" i="56"/>
  <c r="D19" i="51"/>
  <c r="E19" i="51" s="1"/>
  <c r="K29" i="51"/>
  <c r="J17" i="56"/>
  <c r="J18" i="56"/>
  <c r="D11" i="51"/>
  <c r="E11" i="51" s="1"/>
  <c r="F11" i="51" s="1"/>
  <c r="G11" i="51" s="1"/>
  <c r="H24" i="56"/>
  <c r="D15" i="51" s="1"/>
  <c r="E15" i="51" s="1"/>
  <c r="F15" i="51" s="1"/>
  <c r="G15" i="51" s="1"/>
  <c r="H15" i="51" s="1"/>
  <c r="I15" i="51" s="1"/>
  <c r="J15" i="51" s="1"/>
  <c r="K15" i="51" s="1"/>
  <c r="L15" i="51" s="1"/>
  <c r="M15" i="51" s="1"/>
  <c r="N15" i="51" s="1"/>
  <c r="O15" i="51" s="1"/>
  <c r="P15" i="51" s="1"/>
  <c r="Q15" i="51" s="1"/>
  <c r="R15" i="51" s="1"/>
  <c r="I24" i="56"/>
  <c r="D16" i="51" s="1"/>
  <c r="J16" i="56"/>
  <c r="D12" i="51"/>
  <c r="E12" i="51" s="1"/>
  <c r="G16" i="56"/>
  <c r="J24" i="56" l="1"/>
  <c r="F19" i="51"/>
  <c r="E21" i="51"/>
  <c r="E16" i="51"/>
  <c r="D17" i="51"/>
  <c r="L29" i="51"/>
  <c r="D13" i="51"/>
  <c r="H11" i="51"/>
  <c r="F12" i="51"/>
  <c r="E13" i="51"/>
  <c r="D21" i="51"/>
  <c r="G19" i="51" l="1"/>
  <c r="F21" i="51"/>
  <c r="E17" i="51"/>
  <c r="E22" i="51" s="1"/>
  <c r="E24" i="51" s="1"/>
  <c r="F16" i="51"/>
  <c r="M29" i="51"/>
  <c r="D22" i="51"/>
  <c r="G12" i="51"/>
  <c r="F13" i="51"/>
  <c r="I11" i="51"/>
  <c r="H19" i="51" l="1"/>
  <c r="G21" i="51"/>
  <c r="E25" i="51"/>
  <c r="E26" i="51" s="1"/>
  <c r="E30" i="51" s="1"/>
  <c r="G16" i="51"/>
  <c r="F17" i="51"/>
  <c r="F22" i="51" s="1"/>
  <c r="F24" i="51" s="1"/>
  <c r="F25" i="51" s="1"/>
  <c r="F26" i="51" s="1"/>
  <c r="N29" i="51"/>
  <c r="J11" i="51"/>
  <c r="H12" i="51"/>
  <c r="G13" i="51"/>
  <c r="I19" i="51" l="1"/>
  <c r="H21" i="51"/>
  <c r="F30" i="51"/>
  <c r="H16" i="51"/>
  <c r="G17" i="51"/>
  <c r="G22" i="51" s="1"/>
  <c r="G24" i="51" s="1"/>
  <c r="O29" i="51"/>
  <c r="I12" i="51"/>
  <c r="H13" i="51"/>
  <c r="K11" i="51"/>
  <c r="F9" i="55"/>
  <c r="H106" i="54"/>
  <c r="H105" i="54"/>
  <c r="H104" i="54"/>
  <c r="H103" i="54"/>
  <c r="H102" i="54"/>
  <c r="H101" i="54"/>
  <c r="H100" i="54"/>
  <c r="H98" i="54"/>
  <c r="H86" i="54"/>
  <c r="H85" i="54"/>
  <c r="H84" i="54"/>
  <c r="H82" i="54"/>
  <c r="C14" i="55" s="1"/>
  <c r="H81" i="54"/>
  <c r="C13" i="55" s="1"/>
  <c r="H80" i="54"/>
  <c r="C12" i="55" s="1"/>
  <c r="H79" i="54"/>
  <c r="C11" i="55" s="1"/>
  <c r="H78" i="54"/>
  <c r="H77" i="54"/>
  <c r="H76" i="54"/>
  <c r="C10" i="55" s="1"/>
  <c r="H75" i="54"/>
  <c r="H74" i="54"/>
  <c r="H73" i="54"/>
  <c r="H72" i="54"/>
  <c r="H71" i="54"/>
  <c r="H70" i="54"/>
  <c r="H69" i="54"/>
  <c r="H68" i="54"/>
  <c r="H67" i="54"/>
  <c r="H66" i="54"/>
  <c r="H65" i="54"/>
  <c r="H64" i="54"/>
  <c r="H63" i="54"/>
  <c r="H62" i="54"/>
  <c r="H61" i="54"/>
  <c r="G58" i="54"/>
  <c r="F58" i="54"/>
  <c r="E58" i="54"/>
  <c r="H57" i="54"/>
  <c r="H46" i="54"/>
  <c r="H41" i="54"/>
  <c r="H40" i="54"/>
  <c r="G34" i="54"/>
  <c r="F34" i="54"/>
  <c r="E34" i="54"/>
  <c r="H33" i="54"/>
  <c r="H32" i="54"/>
  <c r="H31" i="54"/>
  <c r="H30" i="54"/>
  <c r="H29" i="54"/>
  <c r="H28" i="54"/>
  <c r="G25" i="54"/>
  <c r="F25" i="54"/>
  <c r="E25" i="54"/>
  <c r="H24" i="54"/>
  <c r="H23" i="54"/>
  <c r="H22" i="54"/>
  <c r="H21" i="54"/>
  <c r="H20" i="54"/>
  <c r="H19" i="54"/>
  <c r="H18" i="54"/>
  <c r="H17" i="54"/>
  <c r="H16" i="54"/>
  <c r="H15" i="54"/>
  <c r="H14" i="54"/>
  <c r="H13" i="54"/>
  <c r="H12" i="54"/>
  <c r="D8" i="54"/>
  <c r="D7" i="54"/>
  <c r="D6" i="54"/>
  <c r="D5" i="54"/>
  <c r="H107" i="37"/>
  <c r="H106" i="37"/>
  <c r="H105" i="37"/>
  <c r="H104" i="37"/>
  <c r="H103" i="37"/>
  <c r="H102" i="37"/>
  <c r="H101" i="37"/>
  <c r="H25" i="37"/>
  <c r="H24" i="37"/>
  <c r="H23" i="37"/>
  <c r="H22" i="37"/>
  <c r="H21" i="37"/>
  <c r="H20" i="37"/>
  <c r="H19" i="37"/>
  <c r="H18" i="37"/>
  <c r="H17" i="37"/>
  <c r="H16" i="37"/>
  <c r="H15" i="37"/>
  <c r="H14" i="37"/>
  <c r="H13" i="37"/>
  <c r="H34" i="37"/>
  <c r="H33" i="37"/>
  <c r="H32" i="37"/>
  <c r="H31" i="37"/>
  <c r="H30" i="37"/>
  <c r="H58" i="37"/>
  <c r="H45" i="37"/>
  <c r="H44" i="37"/>
  <c r="H43" i="37"/>
  <c r="H42"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C5" i="33"/>
  <c r="H92" i="54" l="1"/>
  <c r="H93" i="37"/>
  <c r="C7" i="55"/>
  <c r="C8" i="55" s="1"/>
  <c r="H108" i="54"/>
  <c r="J19" i="51"/>
  <c r="I21" i="51"/>
  <c r="C33" i="55"/>
  <c r="E36" i="54"/>
  <c r="C32" i="55"/>
  <c r="C16" i="55"/>
  <c r="G25" i="51"/>
  <c r="G26" i="51" s="1"/>
  <c r="G30" i="51" s="1"/>
  <c r="I16" i="51"/>
  <c r="H17" i="51"/>
  <c r="H22" i="51" s="1"/>
  <c r="H24" i="51" s="1"/>
  <c r="H25" i="51" s="1"/>
  <c r="H26" i="51" s="1"/>
  <c r="P29" i="51"/>
  <c r="L11" i="51"/>
  <c r="J12" i="51"/>
  <c r="I13" i="51"/>
  <c r="G36" i="54"/>
  <c r="H25" i="54"/>
  <c r="H34" i="54"/>
  <c r="H58" i="54"/>
  <c r="F4" i="55" s="1"/>
  <c r="F11" i="55" s="1"/>
  <c r="F94" i="54"/>
  <c r="F111" i="54" s="1"/>
  <c r="F36" i="54"/>
  <c r="E94" i="54"/>
  <c r="E111" i="54" s="1"/>
  <c r="G94" i="54"/>
  <c r="G111" i="54" s="1"/>
  <c r="G26" i="37"/>
  <c r="F26" i="37"/>
  <c r="E26" i="37"/>
  <c r="F15" i="55" l="1"/>
  <c r="F16" i="55"/>
  <c r="F14" i="55"/>
  <c r="F13" i="55"/>
  <c r="K19" i="51"/>
  <c r="J21" i="51"/>
  <c r="C34" i="55"/>
  <c r="D32" i="55" s="1"/>
  <c r="H30" i="51"/>
  <c r="J16" i="51"/>
  <c r="I17" i="51"/>
  <c r="I22" i="51" s="1"/>
  <c r="I24" i="51" s="1"/>
  <c r="I25" i="51" s="1"/>
  <c r="I26" i="51" s="1"/>
  <c r="Q29" i="51"/>
  <c r="K12" i="51"/>
  <c r="J13" i="51"/>
  <c r="M11" i="51"/>
  <c r="H36" i="54"/>
  <c r="H94" i="54"/>
  <c r="I30" i="51" l="1"/>
  <c r="L19" i="51"/>
  <c r="K21" i="51"/>
  <c r="D33" i="55"/>
  <c r="D34" i="55" s="1"/>
  <c r="C38" i="55"/>
  <c r="H111" i="54"/>
  <c r="C4" i="55"/>
  <c r="C18" i="55" s="1"/>
  <c r="K16" i="51"/>
  <c r="J17" i="51"/>
  <c r="J22" i="51" s="1"/>
  <c r="J24" i="51" s="1"/>
  <c r="J25" i="51" s="1"/>
  <c r="J26" i="51" s="1"/>
  <c r="R29" i="51"/>
  <c r="N11" i="51"/>
  <c r="L12" i="51"/>
  <c r="K13" i="51"/>
  <c r="R48" i="51"/>
  <c r="Q48" i="51"/>
  <c r="P48" i="51"/>
  <c r="O48" i="51"/>
  <c r="N48" i="51"/>
  <c r="M48" i="51"/>
  <c r="L48" i="51"/>
  <c r="K48" i="51"/>
  <c r="J48" i="51"/>
  <c r="I48" i="51"/>
  <c r="H48" i="51"/>
  <c r="G48" i="51"/>
  <c r="F48" i="51"/>
  <c r="E48" i="51"/>
  <c r="J30" i="51" l="1"/>
  <c r="M19" i="51"/>
  <c r="L21" i="51"/>
  <c r="C22" i="55"/>
  <c r="C21" i="55"/>
  <c r="C20" i="55"/>
  <c r="L16" i="51"/>
  <c r="K17" i="51"/>
  <c r="K22" i="51" s="1"/>
  <c r="K24" i="51" s="1"/>
  <c r="K25" i="51" s="1"/>
  <c r="K26" i="51" s="1"/>
  <c r="M12" i="51"/>
  <c r="L13" i="51"/>
  <c r="O11" i="51"/>
  <c r="G59" i="37"/>
  <c r="G95" i="37" s="1"/>
  <c r="F59" i="37"/>
  <c r="F95" i="37" s="1"/>
  <c r="E59" i="37"/>
  <c r="G8" i="33"/>
  <c r="K30" i="51" l="1"/>
  <c r="N19" i="51"/>
  <c r="M21" i="51"/>
  <c r="M16" i="51"/>
  <c r="L17" i="51"/>
  <c r="L22" i="51" s="1"/>
  <c r="L24" i="51" s="1"/>
  <c r="L25" i="51" s="1"/>
  <c r="L26" i="51" s="1"/>
  <c r="L30" i="51" s="1"/>
  <c r="P11" i="51"/>
  <c r="N12" i="51"/>
  <c r="M13" i="51"/>
  <c r="E95" i="37"/>
  <c r="C4" i="52"/>
  <c r="C5" i="52"/>
  <c r="C6" i="52"/>
  <c r="C3" i="52"/>
  <c r="D4" i="51"/>
  <c r="D5" i="51"/>
  <c r="D6" i="51"/>
  <c r="D3" i="51"/>
  <c r="D48" i="51"/>
  <c r="H99" i="37"/>
  <c r="H109" i="37" s="1"/>
  <c r="H41" i="37"/>
  <c r="D7" i="37"/>
  <c r="D8" i="37"/>
  <c r="D5" i="37"/>
  <c r="D6" i="37"/>
  <c r="O19" i="51" l="1"/>
  <c r="N21" i="51"/>
  <c r="M17" i="51"/>
  <c r="M22" i="51" s="1"/>
  <c r="M24" i="51" s="1"/>
  <c r="M25" i="51" s="1"/>
  <c r="M26" i="51" s="1"/>
  <c r="M30" i="51" s="1"/>
  <c r="N16" i="51"/>
  <c r="O12" i="51"/>
  <c r="N13" i="51"/>
  <c r="Q11" i="51"/>
  <c r="H59" i="37"/>
  <c r="H95" i="37" s="1"/>
  <c r="I77" i="33"/>
  <c r="I50" i="27"/>
  <c r="H50" i="27"/>
  <c r="N50" i="27"/>
  <c r="O50" i="27"/>
  <c r="J50" i="27"/>
  <c r="P50" i="27"/>
  <c r="F50" i="27"/>
  <c r="E50" i="27"/>
  <c r="K50" i="27"/>
  <c r="L50" i="27"/>
  <c r="G50" i="27"/>
  <c r="M50" i="27"/>
  <c r="H12" i="37"/>
  <c r="F35" i="37"/>
  <c r="F112" i="37"/>
  <c r="G35" i="37"/>
  <c r="G112" i="37"/>
  <c r="H29" i="37"/>
  <c r="E35" i="37"/>
  <c r="E112" i="37"/>
  <c r="P19" i="51" l="1"/>
  <c r="O21" i="51"/>
  <c r="S50" i="27"/>
  <c r="P57" i="27"/>
  <c r="C28" i="55" s="1"/>
  <c r="O16" i="51"/>
  <c r="N17" i="51"/>
  <c r="N22" i="51" s="1"/>
  <c r="N24" i="51" s="1"/>
  <c r="N25" i="51" s="1"/>
  <c r="N26" i="51" s="1"/>
  <c r="N30" i="51" s="1"/>
  <c r="R11" i="51"/>
  <c r="P12" i="51"/>
  <c r="O13" i="51"/>
  <c r="H112" i="37"/>
  <c r="H26" i="37"/>
  <c r="D24" i="51"/>
  <c r="D25" i="51" s="1"/>
  <c r="E37" i="37"/>
  <c r="G56" i="27"/>
  <c r="P56" i="27"/>
  <c r="C27" i="55" s="1"/>
  <c r="D65" i="27"/>
  <c r="H35" i="37"/>
  <c r="F37" i="37"/>
  <c r="G37" i="37"/>
  <c r="G57" i="27"/>
  <c r="D66" i="27"/>
  <c r="G55" i="27"/>
  <c r="J57" i="27"/>
  <c r="Q19" i="51" l="1"/>
  <c r="P21" i="51"/>
  <c r="H17" i="49"/>
  <c r="H12" i="49"/>
  <c r="C29" i="55"/>
  <c r="D27" i="55" s="1"/>
  <c r="P58" i="27"/>
  <c r="P16" i="51"/>
  <c r="O17" i="51"/>
  <c r="O22" i="51" s="1"/>
  <c r="O24" i="51" s="1"/>
  <c r="O25" i="51" s="1"/>
  <c r="O26" i="51" s="1"/>
  <c r="O30" i="51" s="1"/>
  <c r="Q12" i="51"/>
  <c r="P13" i="51"/>
  <c r="D26" i="51"/>
  <c r="D30" i="51" s="1"/>
  <c r="H37" i="37"/>
  <c r="J58" i="27"/>
  <c r="G58" i="27"/>
  <c r="R19" i="51" l="1"/>
  <c r="R21" i="51" s="1"/>
  <c r="Q21" i="51"/>
  <c r="C37" i="55"/>
  <c r="D28" i="55"/>
  <c r="Q16" i="51"/>
  <c r="P17" i="51"/>
  <c r="P22" i="51" s="1"/>
  <c r="P24" i="51" s="1"/>
  <c r="P25" i="51" s="1"/>
  <c r="P26" i="51" s="1"/>
  <c r="P30" i="51" s="1"/>
  <c r="R12" i="51"/>
  <c r="R13" i="51" s="1"/>
  <c r="Q13" i="51"/>
  <c r="D29" i="55" l="1"/>
  <c r="D42" i="51"/>
  <c r="D43" i="51" s="1"/>
  <c r="D49" i="51" s="1"/>
  <c r="R16" i="51"/>
  <c r="R17" i="51" s="1"/>
  <c r="R22" i="51" s="1"/>
  <c r="R24" i="51" s="1"/>
  <c r="R25" i="51" s="1"/>
  <c r="R26" i="51" s="1"/>
  <c r="Q17" i="51"/>
  <c r="Q22" i="51" s="1"/>
  <c r="Q24" i="51" s="1"/>
  <c r="Q25" i="51" s="1"/>
  <c r="D53" i="51" l="1"/>
  <c r="D59" i="51" s="1"/>
  <c r="E42" i="51"/>
  <c r="E43" i="51" s="1"/>
  <c r="Q26" i="51"/>
  <c r="Q30" i="51" s="1"/>
  <c r="R30" i="51" s="1"/>
  <c r="F42" i="51" l="1"/>
  <c r="F43" i="51" s="1"/>
  <c r="E49" i="51"/>
  <c r="E53" i="51"/>
  <c r="E59" i="51" s="1"/>
  <c r="F49" i="51" l="1"/>
  <c r="F53" i="51"/>
  <c r="F59" i="51" s="1"/>
  <c r="G42" i="51"/>
  <c r="G43" i="51" s="1"/>
  <c r="G49" i="51" l="1"/>
  <c r="G53" i="51"/>
  <c r="G59" i="51" s="1"/>
  <c r="H42" i="51"/>
  <c r="H43" i="51" s="1"/>
  <c r="I42" i="51" l="1"/>
  <c r="I43" i="51" s="1"/>
  <c r="H49" i="51"/>
  <c r="H53" i="51"/>
  <c r="H59" i="51" s="1"/>
  <c r="I49" i="51" l="1"/>
  <c r="I53" i="51"/>
  <c r="I59" i="51" s="1"/>
  <c r="J42" i="51"/>
  <c r="J43" i="51" s="1"/>
  <c r="K42" i="51" l="1"/>
  <c r="K43" i="51" s="1"/>
  <c r="J49" i="51"/>
  <c r="J53" i="51"/>
  <c r="J59" i="51" s="1"/>
  <c r="K49" i="51" l="1"/>
  <c r="K53" i="51"/>
  <c r="K59" i="51" s="1"/>
  <c r="L42" i="51"/>
  <c r="L43" i="51" s="1"/>
  <c r="M42" i="51" l="1"/>
  <c r="M43" i="51" s="1"/>
  <c r="L49" i="51"/>
  <c r="L53" i="51"/>
  <c r="L59" i="51" s="1"/>
  <c r="N42" i="51" l="1"/>
  <c r="N43" i="51" s="1"/>
  <c r="M49" i="51"/>
  <c r="M53" i="51"/>
  <c r="M59" i="51" s="1"/>
  <c r="O42" i="51" l="1"/>
  <c r="O43" i="51" s="1"/>
  <c r="N49" i="51"/>
  <c r="N53" i="51"/>
  <c r="N59" i="51" s="1"/>
  <c r="I89" i="33"/>
  <c r="I88" i="33"/>
  <c r="C88" i="33"/>
  <c r="H74" i="33"/>
  <c r="I71" i="33"/>
  <c r="I51" i="33"/>
  <c r="H45" i="33"/>
  <c r="J45" i="33" s="1"/>
  <c r="H75" i="33" s="1"/>
  <c r="J39" i="33"/>
  <c r="H39" i="33"/>
  <c r="G39" i="33"/>
  <c r="F39" i="33"/>
  <c r="E39" i="33"/>
  <c r="J38" i="33"/>
  <c r="H38" i="33"/>
  <c r="G38" i="33"/>
  <c r="F38" i="33"/>
  <c r="E38" i="33"/>
  <c r="J37" i="33"/>
  <c r="H37" i="33"/>
  <c r="G37" i="33"/>
  <c r="F37" i="33"/>
  <c r="E37" i="33"/>
  <c r="J36" i="33"/>
  <c r="H36" i="33"/>
  <c r="G36" i="33"/>
  <c r="F36" i="33"/>
  <c r="E36" i="33"/>
  <c r="J35" i="33"/>
  <c r="H35" i="33"/>
  <c r="G35" i="33"/>
  <c r="F35" i="33"/>
  <c r="E35" i="33"/>
  <c r="J34" i="33"/>
  <c r="H34" i="33"/>
  <c r="G34" i="33"/>
  <c r="F34" i="33"/>
  <c r="E34" i="33"/>
  <c r="J33" i="33"/>
  <c r="H33" i="33"/>
  <c r="G33" i="33"/>
  <c r="F33" i="33"/>
  <c r="E33" i="33"/>
  <c r="C33" i="33"/>
  <c r="J32" i="33"/>
  <c r="H32" i="33"/>
  <c r="G32" i="33"/>
  <c r="F32" i="33"/>
  <c r="E32" i="33"/>
  <c r="J31" i="33"/>
  <c r="H31" i="33"/>
  <c r="G31" i="33"/>
  <c r="F31" i="33"/>
  <c r="E31" i="33"/>
  <c r="J30" i="33"/>
  <c r="H30" i="33"/>
  <c r="G30" i="33"/>
  <c r="F30" i="33"/>
  <c r="E30" i="33"/>
  <c r="J29" i="33"/>
  <c r="H29" i="33"/>
  <c r="J28" i="33"/>
  <c r="H28" i="33"/>
  <c r="G28" i="33"/>
  <c r="F28" i="33"/>
  <c r="E28" i="33"/>
  <c r="J27" i="33"/>
  <c r="H27" i="33"/>
  <c r="G27" i="33"/>
  <c r="F27" i="33"/>
  <c r="E27" i="33"/>
  <c r="J26" i="33"/>
  <c r="H26" i="33"/>
  <c r="G26" i="33"/>
  <c r="F26" i="33"/>
  <c r="E26" i="33"/>
  <c r="C26" i="33"/>
  <c r="J25" i="33"/>
  <c r="H25" i="33"/>
  <c r="G25" i="33"/>
  <c r="F25" i="33"/>
  <c r="E25" i="33"/>
  <c r="J24" i="33"/>
  <c r="H24" i="33"/>
  <c r="G24" i="33"/>
  <c r="F24" i="33"/>
  <c r="E24" i="33"/>
  <c r="J23" i="33"/>
  <c r="H23" i="33"/>
  <c r="G23" i="33"/>
  <c r="F23" i="33"/>
  <c r="E23" i="33"/>
  <c r="J22" i="33"/>
  <c r="H22" i="33"/>
  <c r="G22" i="33"/>
  <c r="F22" i="33"/>
  <c r="E22" i="33"/>
  <c r="J21" i="33"/>
  <c r="H21" i="33"/>
  <c r="G21" i="33"/>
  <c r="F21" i="33"/>
  <c r="E21" i="33"/>
  <c r="J20" i="33"/>
  <c r="H20" i="33"/>
  <c r="G20" i="33"/>
  <c r="F20" i="33"/>
  <c r="E20" i="33"/>
  <c r="J19" i="33"/>
  <c r="H19" i="33"/>
  <c r="G19" i="33"/>
  <c r="F19" i="33"/>
  <c r="E19" i="33"/>
  <c r="C19" i="33"/>
  <c r="J18" i="33"/>
  <c r="H18" i="33"/>
  <c r="G18" i="33"/>
  <c r="F18" i="33"/>
  <c r="E18" i="33"/>
  <c r="J17" i="33"/>
  <c r="H17" i="33"/>
  <c r="G17" i="33"/>
  <c r="F17" i="33"/>
  <c r="E17" i="33"/>
  <c r="J16" i="33"/>
  <c r="H16" i="33"/>
  <c r="G16" i="33"/>
  <c r="F16" i="33"/>
  <c r="E16" i="33"/>
  <c r="J15" i="33"/>
  <c r="H15" i="33"/>
  <c r="G15" i="33"/>
  <c r="F15" i="33"/>
  <c r="E15" i="33"/>
  <c r="J14" i="33"/>
  <c r="H14" i="33"/>
  <c r="G14" i="33"/>
  <c r="F14" i="33"/>
  <c r="E14" i="33"/>
  <c r="J13" i="33"/>
  <c r="H13" i="33"/>
  <c r="G13" i="33"/>
  <c r="F13" i="33"/>
  <c r="E13" i="33"/>
  <c r="J12" i="33"/>
  <c r="H12" i="33"/>
  <c r="G12" i="33"/>
  <c r="F12" i="33"/>
  <c r="E12" i="33"/>
  <c r="C12" i="33"/>
  <c r="I38" i="33" l="1"/>
  <c r="K34" i="33"/>
  <c r="H76" i="33"/>
  <c r="G40" i="33"/>
  <c r="P42" i="51"/>
  <c r="P43" i="51" s="1"/>
  <c r="O49" i="51"/>
  <c r="O53" i="51"/>
  <c r="O59" i="51" s="1"/>
  <c r="I90" i="33"/>
  <c r="K36" i="33"/>
  <c r="K19" i="33"/>
  <c r="K24" i="33"/>
  <c r="I32" i="33"/>
  <c r="I35" i="33"/>
  <c r="K14" i="33"/>
  <c r="I15" i="33"/>
  <c r="I29" i="33"/>
  <c r="K31" i="33"/>
  <c r="K29" i="33"/>
  <c r="K17" i="33"/>
  <c r="I33" i="33"/>
  <c r="I26" i="33"/>
  <c r="I30" i="33"/>
  <c r="I36" i="33"/>
  <c r="I20" i="33"/>
  <c r="I24" i="33"/>
  <c r="K32" i="33"/>
  <c r="I18" i="33"/>
  <c r="K13" i="33"/>
  <c r="K71" i="33"/>
  <c r="J72" i="33" s="1"/>
  <c r="I16" i="33"/>
  <c r="I22" i="33"/>
  <c r="I19" i="33"/>
  <c r="I23" i="33"/>
  <c r="K15" i="33"/>
  <c r="I39" i="33"/>
  <c r="I28" i="33"/>
  <c r="K30" i="33"/>
  <c r="I31" i="33"/>
  <c r="I37" i="33"/>
  <c r="K38" i="33"/>
  <c r="K22" i="33"/>
  <c r="K21" i="33"/>
  <c r="K20" i="33"/>
  <c r="F40" i="33"/>
  <c r="E40" i="33"/>
  <c r="I14" i="33"/>
  <c r="K16" i="33"/>
  <c r="I21" i="33"/>
  <c r="K26" i="33"/>
  <c r="K33" i="33"/>
  <c r="K25" i="33"/>
  <c r="K27" i="33"/>
  <c r="I34" i="33"/>
  <c r="K35" i="33"/>
  <c r="K12" i="33"/>
  <c r="I12" i="33"/>
  <c r="I13" i="33"/>
  <c r="I17" i="33"/>
  <c r="K18" i="33"/>
  <c r="K23" i="33"/>
  <c r="I25" i="33"/>
  <c r="I27" i="33"/>
  <c r="K28" i="33"/>
  <c r="K37" i="33"/>
  <c r="K39" i="33"/>
  <c r="I81" i="33" l="1"/>
  <c r="I82" i="33" s="1"/>
  <c r="Q42" i="51"/>
  <c r="Q43" i="51" s="1"/>
  <c r="R42" i="51"/>
  <c r="R43" i="51" s="1"/>
  <c r="P49" i="51"/>
  <c r="P53" i="51"/>
  <c r="P59" i="51" s="1"/>
  <c r="I40" i="33"/>
  <c r="I92" i="33" s="1"/>
  <c r="K40" i="33"/>
  <c r="R49" i="51" l="1"/>
  <c r="R53" i="51"/>
  <c r="R59" i="51" s="1"/>
  <c r="Q49" i="51"/>
  <c r="Q53" i="51"/>
  <c r="Q59" i="51" s="1"/>
  <c r="I84" i="33"/>
  <c r="J91" i="33" l="1"/>
  <c r="J8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D&amp;B</author>
  </authors>
  <commentList>
    <comment ref="O26" authorId="0" shapeId="0" xr:uid="{00000000-0006-0000-0C00-000001000000}">
      <text>
        <r>
          <rPr>
            <b/>
            <sz val="8"/>
            <color indexed="81"/>
            <rFont val="Tahoma"/>
            <family val="2"/>
          </rPr>
          <t>50% complete retainage to 5%</t>
        </r>
        <r>
          <rPr>
            <sz val="8"/>
            <color indexed="81"/>
            <rFont val="Tahoma"/>
            <family val="2"/>
          </rPr>
          <t xml:space="preserve">
</t>
        </r>
      </text>
    </comment>
    <comment ref="Y36" authorId="1" shapeId="0" xr:uid="{00000000-0006-0000-0C00-000002000000}">
      <text>
        <r>
          <rPr>
            <b/>
            <sz val="9"/>
            <color indexed="81"/>
            <rFont val="Tahoma"/>
            <family val="2"/>
          </rPr>
          <t>Capitalized interest sized based on bank requirements</t>
        </r>
        <r>
          <rPr>
            <sz val="9"/>
            <color indexed="81"/>
            <rFont val="Tahoma"/>
            <family val="2"/>
          </rPr>
          <t xml:space="preserve">
</t>
        </r>
      </text>
    </comment>
  </commentList>
</comments>
</file>

<file path=xl/sharedStrings.xml><?xml version="1.0" encoding="utf-8"?>
<sst xmlns="http://schemas.openxmlformats.org/spreadsheetml/2006/main" count="9324" uniqueCount="1182">
  <si>
    <r>
      <t xml:space="preserve">&gt; Enter the total number of replacement units to be built back on the original public housing site(s) in </t>
    </r>
    <r>
      <rPr>
        <u/>
        <sz val="10"/>
        <rFont val="Arial"/>
        <family val="2"/>
      </rPr>
      <t>all phases</t>
    </r>
    <r>
      <rPr>
        <sz val="10"/>
        <rFont val="Arial"/>
        <family val="2"/>
      </rPr>
      <t xml:space="preserve"> of the project.</t>
    </r>
  </si>
  <si>
    <r>
      <t>&gt; Enter any Extraordinary Site Cost in the cell provided. This may be some or all of the funds entered in BLI 1450 (</t>
    </r>
    <r>
      <rPr>
        <b/>
        <sz val="10"/>
        <rFont val="Arial"/>
        <family val="2"/>
      </rPr>
      <t>Step 8</t>
    </r>
    <r>
      <rPr>
        <sz val="10"/>
        <rFont val="Arial"/>
        <family val="2"/>
      </rPr>
      <t>).</t>
    </r>
  </si>
  <si>
    <t xml:space="preserve">•  All worksheets are pre-formatted for printing.  To print the current worksheet or all worksheets, select "Print…" from the "File" menu.  </t>
  </si>
  <si>
    <r>
      <t xml:space="preserve">-  BLI 1440:  </t>
    </r>
    <r>
      <rPr>
        <u/>
        <sz val="10"/>
        <rFont val="Arial"/>
        <family val="2"/>
      </rPr>
      <t>Site Acquisition</t>
    </r>
    <r>
      <rPr>
        <sz val="10"/>
        <rFont val="Arial"/>
        <family val="2"/>
      </rPr>
      <t xml:space="preserve"> costs are all expenses of acquiring</t>
    </r>
    <r>
      <rPr>
        <sz val="10"/>
        <rFont val="Arial"/>
        <family val="2"/>
      </rPr>
      <t xml:space="preserve"> sites (</t>
    </r>
    <r>
      <rPr>
        <u/>
        <sz val="10"/>
        <rFont val="Arial"/>
        <family val="2"/>
      </rPr>
      <t>only sites that do not include structures to be retained for housing</t>
    </r>
    <r>
      <rPr>
        <sz val="10"/>
        <rFont val="Arial"/>
        <family val="2"/>
      </rPr>
      <t>).</t>
    </r>
  </si>
  <si>
    <r>
      <t>Disclaimer:</t>
    </r>
    <r>
      <rPr>
        <sz val="10"/>
        <rFont val="Arial"/>
        <family val="2"/>
      </rPr>
      <t xml:space="preserve">  This workbook does not replace applicable statutes, regulations, notices or other HUD guidance.  Use of this form is not required by HUD.  
</t>
    </r>
  </si>
  <si>
    <r>
      <t xml:space="preserve">-  BLI 1450:  </t>
    </r>
    <r>
      <rPr>
        <u/>
        <sz val="10"/>
        <rFont val="Arial"/>
        <family val="2"/>
      </rPr>
      <t>Site Improvement</t>
    </r>
    <r>
      <rPr>
        <sz val="10"/>
        <rFont val="Arial"/>
        <family val="2"/>
      </rPr>
      <t xml:space="preserve"> includes streets and public improvements, and site improvements other than on-site utilities &amp; finish landscaping.</t>
    </r>
  </si>
  <si>
    <t xml:space="preserve"> New
 Construction</t>
  </si>
  <si>
    <t>-  Public Housing Operating Fund assistance provided under section 9 of the 1937 Housing Act that is used for development.</t>
  </si>
  <si>
    <t>•  Dwelling Structure costs must be categorized as Rehabilitation, New Construction, or Acquisition:</t>
  </si>
  <si>
    <t>Total Uses of Public Housing Capital Assistance</t>
  </si>
  <si>
    <t>Site Improvement (streets, site improvements and public improvements)</t>
  </si>
  <si>
    <t>Instructions: TDC &amp; HCC Limit Calculation Worksheets</t>
  </si>
  <si>
    <t>Borrowed Funds to be Repaid with Public Housing Capital Assistance</t>
  </si>
  <si>
    <t>Total Sources of Public Housing Capital Assistance</t>
  </si>
  <si>
    <t>Management Improvements, PHA</t>
  </si>
  <si>
    <t>Administration, PHA</t>
  </si>
  <si>
    <t>(PH Capital Assistance only)</t>
  </si>
  <si>
    <t xml:space="preserve"> (PH Capital Assistance only)</t>
  </si>
  <si>
    <t xml:space="preserve"> as Percentage of TDC Limit</t>
  </si>
  <si>
    <t>as Percentage of HCC Limit</t>
  </si>
  <si>
    <t>Detached</t>
  </si>
  <si>
    <t>Row House</t>
  </si>
  <si>
    <t>Walk-Up</t>
  </si>
  <si>
    <t>Elevator</t>
  </si>
  <si>
    <t>Structure Type</t>
  </si>
  <si>
    <t>Semi-
Detached</t>
  </si>
  <si>
    <t xml:space="preserve">Totals: </t>
  </si>
  <si>
    <t xml:space="preserve">Total Units: </t>
  </si>
  <si>
    <t>HCC Limits</t>
  </si>
  <si>
    <t>TDC Limits</t>
  </si>
  <si>
    <t>(</t>
  </si>
  <si>
    <t>)</t>
  </si>
  <si>
    <t>Nondwelling Structures (community facilities, social service space, etc.)</t>
  </si>
  <si>
    <t>Nondwelling Equipment (e.g., vehicles)</t>
  </si>
  <si>
    <t>Sources</t>
  </si>
  <si>
    <t>= Uses</t>
  </si>
  <si>
    <t xml:space="preserve">  ----&gt; Difference:</t>
  </si>
  <si>
    <t>Total Development Cost</t>
  </si>
  <si>
    <t>Housing Construction Cost</t>
  </si>
  <si>
    <t>Total Housing Construction Cost</t>
  </si>
  <si>
    <t>City</t>
  </si>
  <si>
    <t>StateName</t>
  </si>
  <si>
    <t>Type</t>
  </si>
  <si>
    <t>Data</t>
  </si>
  <si>
    <t>Total</t>
  </si>
  <si>
    <t>(There is no need to print this worksheet)</t>
  </si>
  <si>
    <t>Walkup</t>
  </si>
  <si>
    <t xml:space="preserve">Acquisition Units: </t>
  </si>
  <si>
    <t>Row
House</t>
  </si>
  <si>
    <t xml:space="preserve">Rehab (of existing PH) Units: </t>
  </si>
  <si>
    <t xml:space="preserve">New Construction Units: </t>
  </si>
  <si>
    <t>Visitability Features:</t>
  </si>
  <si>
    <t xml:space="preserve"> Structure
 Type</t>
  </si>
  <si>
    <t xml:space="preserve"> Number of
 Bedrooms</t>
  </si>
  <si>
    <r>
      <t xml:space="preserve"> Rehab</t>
    </r>
    <r>
      <rPr>
        <sz val="10"/>
        <rFont val="Arial"/>
        <family val="2"/>
      </rPr>
      <t xml:space="preserve">
 of Existing 
 Public Housing</t>
    </r>
  </si>
  <si>
    <r>
      <t xml:space="preserve"> Acquisition</t>
    </r>
    <r>
      <rPr>
        <sz val="10"/>
        <rFont val="Arial"/>
        <family val="2"/>
      </rPr>
      <t xml:space="preserve"> 
 with or without 
 Rehabilitation</t>
    </r>
  </si>
  <si>
    <t xml:space="preserve">
Phase Totals</t>
  </si>
  <si>
    <t xml:space="preserve"> BRs</t>
  </si>
  <si>
    <t>Unit Summary</t>
  </si>
  <si>
    <t xml:space="preserve"> Rehab
 of Existing 
 Pub Hsg</t>
  </si>
  <si>
    <t xml:space="preserve"> New 
 Const</t>
  </si>
  <si>
    <t xml:space="preserve"> Acq 
 with or w/o 
 Rehab</t>
  </si>
  <si>
    <t>(± $5 rounding allowance)</t>
  </si>
  <si>
    <t>Community &amp; Supportive Services ("CSS" -- for HOPE VI projects only)</t>
  </si>
  <si>
    <t>TDC Limit Analysis:</t>
  </si>
  <si>
    <t>HCC Limit Analysis:</t>
  </si>
  <si>
    <t>Public Housing Capital Assistance for Housing Construction Costs</t>
  </si>
  <si>
    <t xml:space="preserve"> New
 Const.</t>
  </si>
  <si>
    <t xml:space="preserve">PH Rental, + HO w/PHCA (subject to TDC limit): </t>
  </si>
  <si>
    <t xml:space="preserve">Non-PH Rental, + HO w/o PHCA (no TDC limit): </t>
  </si>
  <si>
    <t>Non-Public Housing 
(not on ACC, no PHCA)</t>
  </si>
  <si>
    <t>-  Detached:  A structure that consists of a single living unit surrounded by permanent open space on all sides.</t>
  </si>
  <si>
    <t>-  Semi-detached:  A structure containing two living units separated by a common vertical wall.</t>
  </si>
  <si>
    <t>-  Elevator:  Any structure of four or more stories above ground in which an elevator is provided.</t>
  </si>
  <si>
    <t>-  Row House:  A structure containing three or more living units separated only by vertical walls.</t>
  </si>
  <si>
    <t>-  Walk-up:  A multi-level low-rise structure containing two or more living units, in which any units are separated by any common ceiling/floor.</t>
  </si>
  <si>
    <t>-  Public housing Capital Fund and Public Housing Development assistance provided under sections 9 and 5 of the 1937 Housing Act; and</t>
  </si>
  <si>
    <t xml:space="preserve">&gt; Include: Public Housing Capital Assistance used for development, and borrowed funds secured by repayment with Public Housing Capital Assistance.  
</t>
  </si>
  <si>
    <t>&gt; Do not include: sources other than Public Housing Capital Assistance (e.g., HOME and CDBG), or any non-HUD funding sources.</t>
  </si>
  <si>
    <r>
      <t xml:space="preserve">-  BLI 1460:  "Dwelling Structures, </t>
    </r>
    <r>
      <rPr>
        <u/>
        <sz val="10"/>
        <rFont val="Arial"/>
        <family val="2"/>
      </rPr>
      <t>Rehabilitation</t>
    </r>
    <r>
      <rPr>
        <sz val="10"/>
        <rFont val="Arial"/>
        <family val="2"/>
      </rPr>
      <t>" includes only those "hard" (construction) costs of rehabilitating existing public housing units.</t>
    </r>
  </si>
  <si>
    <r>
      <t xml:space="preserve">-  BLI 1460:  "Dwelling Structures, </t>
    </r>
    <r>
      <rPr>
        <u/>
        <sz val="10"/>
        <rFont val="Arial"/>
        <family val="2"/>
      </rPr>
      <t>New Construction</t>
    </r>
    <r>
      <rPr>
        <sz val="10"/>
        <rFont val="Arial"/>
        <family val="2"/>
      </rPr>
      <t>" includes only hard costs for the building, utilities from the street and finish landscaping.</t>
    </r>
  </si>
  <si>
    <r>
      <t xml:space="preserve">-  BLI 1460:  "Dwelling Structures, </t>
    </r>
    <r>
      <rPr>
        <u/>
        <sz val="10"/>
        <rFont val="Arial"/>
        <family val="2"/>
      </rPr>
      <t>Acquisition</t>
    </r>
    <r>
      <rPr>
        <sz val="10"/>
        <rFont val="Arial"/>
        <family val="2"/>
      </rPr>
      <t>" includes all acquisition costs for existing housing units, including the site and associated rehab.</t>
    </r>
  </si>
  <si>
    <t>Total Development Cost (TDC) Limit and Housing Construction Cost (HCC) Limit Calculations</t>
  </si>
  <si>
    <t>•  The HCC limit is applicable only to New Construction units (not applicable to Rehabilitation of existing public housing, or to Acquisition units).</t>
  </si>
  <si>
    <r>
      <t xml:space="preserve">&gt; Enter the number of public housing units to be demolished (or eliminated by conversion) for </t>
    </r>
    <r>
      <rPr>
        <u/>
        <sz val="10"/>
        <rFont val="Arial"/>
        <family val="2"/>
      </rPr>
      <t>all phases</t>
    </r>
    <r>
      <rPr>
        <sz val="10"/>
        <rFont val="Arial"/>
        <family val="2"/>
      </rPr>
      <t xml:space="preserve"> of the project.</t>
    </r>
  </si>
  <si>
    <r>
      <t xml:space="preserve">Total Sources </t>
    </r>
    <r>
      <rPr>
        <b/>
        <sz val="10"/>
        <color indexed="8"/>
        <rFont val="Arial"/>
        <family val="2"/>
      </rPr>
      <t>(Step 7)</t>
    </r>
    <r>
      <rPr>
        <sz val="10"/>
        <color indexed="8"/>
        <rFont val="Arial"/>
        <family val="2"/>
      </rPr>
      <t xml:space="preserve"> must </t>
    </r>
  </si>
  <si>
    <r>
      <t xml:space="preserve">equal Total Uses </t>
    </r>
    <r>
      <rPr>
        <b/>
        <sz val="10"/>
        <color indexed="8"/>
        <rFont val="Arial"/>
        <family val="2"/>
      </rPr>
      <t>(Step 8)</t>
    </r>
  </si>
  <si>
    <t>&gt; Navigate to the worksheet titled "Select City &amp; State".</t>
  </si>
  <si>
    <t xml:space="preserve">&gt; Make the appropriate selections from the menu lists provided there. </t>
  </si>
  <si>
    <t xml:space="preserve">Tips: </t>
  </si>
  <si>
    <t xml:space="preserve">  </t>
  </si>
  <si>
    <t xml:space="preserve"> </t>
  </si>
  <si>
    <t>&gt; Navigate to the worksheet titled "Unit Mix".</t>
  </si>
  <si>
    <r>
      <t xml:space="preserve">Print these Instructions for easy reference, then begin at </t>
    </r>
    <r>
      <rPr>
        <b/>
        <sz val="10"/>
        <color indexed="10"/>
        <rFont val="Arial"/>
        <family val="2"/>
      </rPr>
      <t>Step 1</t>
    </r>
    <r>
      <rPr>
        <sz val="10"/>
        <color indexed="10"/>
        <rFont val="Arial"/>
        <family val="2"/>
      </rPr>
      <t>.</t>
    </r>
  </si>
  <si>
    <t>•  Rent-to-Own units are to be counted initially as Rental Units.</t>
  </si>
  <si>
    <r>
      <t xml:space="preserve">•  Possible development methods are </t>
    </r>
    <r>
      <rPr>
        <u/>
        <sz val="10"/>
        <rFont val="Arial"/>
        <family val="2"/>
      </rPr>
      <t>Rehabilitation</t>
    </r>
    <r>
      <rPr>
        <sz val="10"/>
        <rFont val="Arial"/>
        <family val="2"/>
      </rPr>
      <t xml:space="preserve"> (of existing public housing only), </t>
    </r>
    <r>
      <rPr>
        <u/>
        <sz val="10"/>
        <rFont val="Arial"/>
        <family val="2"/>
      </rPr>
      <t>New Construction</t>
    </r>
    <r>
      <rPr>
        <sz val="10"/>
        <rFont val="Arial"/>
        <family val="2"/>
      </rPr>
      <t xml:space="preserve">, or </t>
    </r>
    <r>
      <rPr>
        <u/>
        <sz val="10"/>
        <rFont val="Arial"/>
        <family val="2"/>
      </rPr>
      <t>Acquisition</t>
    </r>
    <r>
      <rPr>
        <sz val="10"/>
        <rFont val="Arial"/>
        <family val="2"/>
      </rPr>
      <t xml:space="preserve"> (with or without rehab).</t>
    </r>
  </si>
  <si>
    <t xml:space="preserve">&gt; Select the appropriate column(s) for the proposed units based on tenure type (Rental or Homeownership, PH or Non-PH), and the development method.  </t>
  </si>
  <si>
    <t xml:space="preserve">&gt; Enter the number of units proposed, by Structure Type, in the appropriate row based on the Number of Bedrooms. </t>
  </si>
  <si>
    <t>•  The TDC limit for Modernization of existing public housing is 90% of the published TDC limit for a given structure and unit type.</t>
  </si>
  <si>
    <t>Unit Mix and Accessibility Summary, Post-Revitalization</t>
  </si>
  <si>
    <t>% of units:</t>
  </si>
  <si>
    <t>&gt; Review the results of the TDC and HCC limit calculations, and print the worksheet.</t>
  </si>
  <si>
    <t xml:space="preserve">•  The TDC and HCC limit analysis results are shown on the lower right of the "TDC &amp; HCC Limit calculations" worksheet.  </t>
  </si>
  <si>
    <t>HUD Bdgt</t>
  </si>
  <si>
    <t>Line Item</t>
  </si>
  <si>
    <t>Builder's Profit</t>
  </si>
  <si>
    <t>Title &amp; Recording Fees</t>
  </si>
  <si>
    <t>Step 3. Unit Mix (Note: enter info on the "Unit Mix" worksheet)</t>
  </si>
  <si>
    <t>Excluded Demolition and Abatement Cost Calculation</t>
  </si>
  <si>
    <t>Dwelling Equipment, New Const (if not already included in 1460)</t>
  </si>
  <si>
    <t>(Minus) Total of "Extraordianry Site Costs" and CSS (excluded from TDC limit)</t>
  </si>
  <si>
    <r>
      <t xml:space="preserve"> Rehab</t>
    </r>
    <r>
      <rPr>
        <sz val="9"/>
        <rFont val="Arial"/>
        <family val="2"/>
      </rPr>
      <t xml:space="preserve">
 of Existing 
 Pub. Hsg.</t>
    </r>
  </si>
  <si>
    <r>
      <t xml:space="preserve"> Acq.</t>
    </r>
    <r>
      <rPr>
        <sz val="9"/>
        <rFont val="Arial"/>
        <family val="2"/>
      </rPr>
      <t xml:space="preserve"> 
 with or w/o 
 Rehab</t>
    </r>
  </si>
  <si>
    <r>
      <t xml:space="preserve">(new const. only)
</t>
    </r>
    <r>
      <rPr>
        <b/>
        <sz val="9"/>
        <rFont val="Arial"/>
        <family val="2"/>
      </rPr>
      <t>Per Unit</t>
    </r>
  </si>
  <si>
    <r>
      <t>(new const. only)</t>
    </r>
    <r>
      <rPr>
        <b/>
        <sz val="9"/>
        <rFont val="Arial"/>
        <family val="2"/>
      </rPr>
      <t xml:space="preserve">
Phase Totals</t>
    </r>
  </si>
  <si>
    <r>
      <t>Per Unit</t>
    </r>
    <r>
      <rPr>
        <sz val="9"/>
        <rFont val="Arial"/>
        <family val="2"/>
      </rPr>
      <t xml:space="preserve"> </t>
    </r>
  </si>
  <si>
    <t>Fees and Costs (planning, prog mgmt, insurance, initial oper deficit, etc.)</t>
  </si>
  <si>
    <r>
      <t xml:space="preserve">Dwelling Equip, </t>
    </r>
    <r>
      <rPr>
        <b/>
        <sz val="10"/>
        <color indexed="10"/>
        <rFont val="Arial"/>
        <family val="2"/>
      </rPr>
      <t>Rehab or Acq.</t>
    </r>
    <r>
      <rPr>
        <sz val="10"/>
        <color indexed="10"/>
        <rFont val="Arial"/>
        <family val="2"/>
      </rPr>
      <t xml:space="preserve"> Units (for existing PH and Acq. units)</t>
    </r>
  </si>
  <si>
    <t>Relocation (moving expenses, &amp; PHA cost of full-time relo staff)</t>
  </si>
  <si>
    <r>
      <t xml:space="preserve">Dwelling Equip, </t>
    </r>
    <r>
      <rPr>
        <b/>
        <sz val="10"/>
        <color indexed="10"/>
        <rFont val="Arial"/>
        <family val="2"/>
      </rPr>
      <t>New Const</t>
    </r>
    <r>
      <rPr>
        <sz val="10"/>
        <color indexed="10"/>
        <rFont val="Arial"/>
        <family val="2"/>
      </rPr>
      <t xml:space="preserve"> (for new construction units only)</t>
    </r>
  </si>
  <si>
    <r>
      <t xml:space="preserve">Dwelling Structures, </t>
    </r>
    <r>
      <rPr>
        <b/>
        <sz val="10"/>
        <color indexed="10"/>
        <rFont val="Arial"/>
        <family val="2"/>
      </rPr>
      <t xml:space="preserve">Acquisition </t>
    </r>
    <r>
      <rPr>
        <sz val="10"/>
        <color indexed="10"/>
        <rFont val="Arial"/>
        <family val="2"/>
      </rPr>
      <t>(acq. of existing units, + rehab cost)</t>
    </r>
  </si>
  <si>
    <r>
      <t xml:space="preserve">Dwelling Structures, </t>
    </r>
    <r>
      <rPr>
        <b/>
        <sz val="10"/>
        <color indexed="10"/>
        <rFont val="Arial"/>
        <family val="2"/>
      </rPr>
      <t>Rehab</t>
    </r>
    <r>
      <rPr>
        <sz val="10"/>
        <color indexed="10"/>
        <rFont val="Arial"/>
        <family val="2"/>
      </rPr>
      <t xml:space="preserve"> (cost to rehab existing PH units only)</t>
    </r>
  </si>
  <si>
    <r>
      <t xml:space="preserve">Dwelling Structures, </t>
    </r>
    <r>
      <rPr>
        <b/>
        <sz val="10"/>
        <color indexed="10"/>
        <rFont val="Arial"/>
        <family val="2"/>
      </rPr>
      <t>New Const</t>
    </r>
    <r>
      <rPr>
        <sz val="10"/>
        <color indexed="10"/>
        <rFont val="Arial"/>
        <family val="2"/>
      </rPr>
      <t xml:space="preserve"> (w/OH+P, finish landscape + on-site util's)</t>
    </r>
  </si>
  <si>
    <t>Part A: Development Sources</t>
  </si>
  <si>
    <t>Loan/Grant/Equity</t>
  </si>
  <si>
    <t>PH Capital Assist.</t>
  </si>
  <si>
    <t>Private Funds</t>
  </si>
  <si>
    <t>Other Public Funds</t>
  </si>
  <si>
    <t>Low Income Housing Tax Credit Equity</t>
  </si>
  <si>
    <t>Total Development Sources (Part A)</t>
  </si>
  <si>
    <t>Part B: Additional Sources</t>
  </si>
  <si>
    <t>Total Additional Sources (Part B)</t>
  </si>
  <si>
    <t>Part A: Development Uses</t>
  </si>
  <si>
    <t>Residential Rehabilitation</t>
  </si>
  <si>
    <t>Site Improvement</t>
  </si>
  <si>
    <t>Subtotal: Development Construction Costs</t>
  </si>
  <si>
    <t>Development Soft Costs</t>
  </si>
  <si>
    <t>Acquisition of Site(s)</t>
  </si>
  <si>
    <t>Accounting and Cost Certification</t>
  </si>
  <si>
    <t>Appraisal Expense</t>
  </si>
  <si>
    <t>Architect &amp; Engineer Fees</t>
  </si>
  <si>
    <t>Environmental Assessment, Testing &amp; Cleanup</t>
  </si>
  <si>
    <t>Financing &amp; Application Expense, Tax Credit</t>
  </si>
  <si>
    <t>Insurance, Construction Period</t>
  </si>
  <si>
    <t>Interest, Construction &amp; Bridge Loan(s)</t>
  </si>
  <si>
    <t>Legal Expense, Developer &amp; Lender(s)</t>
  </si>
  <si>
    <t>Marketing &amp; Lease-up Expense</t>
  </si>
  <si>
    <t>Permits, Construction &amp; Utility Hookup</t>
  </si>
  <si>
    <t>PILOT &amp; Taxes, Construction Period</t>
  </si>
  <si>
    <t>Survey</t>
  </si>
  <si>
    <t>Total Uses for Development (Part A)</t>
  </si>
  <si>
    <t>Part B: Additional Uses</t>
  </si>
  <si>
    <t>Fees &amp; Costs</t>
  </si>
  <si>
    <t>Site Acquisition</t>
  </si>
  <si>
    <t>Demolition (and associated remediation)</t>
  </si>
  <si>
    <t>Relocation Expense</t>
  </si>
  <si>
    <t>Total Additional Uses (Part B)</t>
  </si>
  <si>
    <t>Financing &amp; Application Expense, Lender</t>
  </si>
  <si>
    <t>Builder's General Requirements</t>
  </si>
  <si>
    <t>Demolition (enter total of all demo &amp; environmental remediation costs)</t>
  </si>
  <si>
    <t>(This portion of
 demolition cost
 is excluded from
 TDC limit)</t>
  </si>
  <si>
    <t>Rental Unit Categories</t>
  </si>
  <si>
    <t>Homeownership Unit Categories</t>
  </si>
  <si>
    <r>
      <t xml:space="preserve">Developed </t>
    </r>
    <r>
      <rPr>
        <b/>
        <sz val="9"/>
        <rFont val="Arial"/>
        <family val="2"/>
      </rPr>
      <t>with</t>
    </r>
    <r>
      <rPr>
        <sz val="9"/>
        <rFont val="Arial"/>
        <family val="2"/>
      </rPr>
      <t xml:space="preserve">
Pub. Housing Capital Assistance</t>
    </r>
  </si>
  <si>
    <r>
      <t xml:space="preserve">Developed </t>
    </r>
    <r>
      <rPr>
        <b/>
        <sz val="9"/>
        <rFont val="Arial"/>
        <family val="2"/>
      </rPr>
      <t>without</t>
    </r>
    <r>
      <rPr>
        <sz val="9"/>
        <rFont val="Arial"/>
        <family val="2"/>
      </rPr>
      <t xml:space="preserve">
Pub. Housing Capital Assistance</t>
    </r>
  </si>
  <si>
    <t>Total Cost of Public Housing Unit Demo &amp; Associated Env. Abatement (BLI 1485)</t>
  </si>
  <si>
    <t>x</t>
  </si>
  <si>
    <t xml:space="preserve">•  Include only on-site, new-construction replacement rental public housing units and, and ownership units developed with </t>
  </si>
  <si>
    <t>Public Housing Capital Assistance (see Step 3, above for a definition of Public Housing Capital Assistance).</t>
  </si>
  <si>
    <r>
      <t xml:space="preserve">•  </t>
    </r>
    <r>
      <rPr>
        <b/>
        <sz val="10"/>
        <rFont val="Arial"/>
        <family val="2"/>
      </rPr>
      <t>Public Housing Capital Assistance</t>
    </r>
    <r>
      <rPr>
        <sz val="10"/>
        <rFont val="Arial"/>
        <family val="2"/>
      </rPr>
      <t xml:space="preserve"> (PHCA) includes the following development sources (and borrowed funds to be repaid from these sources):  </t>
    </r>
  </si>
  <si>
    <r>
      <t xml:space="preserve">•  </t>
    </r>
    <r>
      <rPr>
        <b/>
        <sz val="10"/>
        <rFont val="Arial"/>
        <family val="2"/>
      </rPr>
      <t>Definitions of Structure Types</t>
    </r>
    <r>
      <rPr>
        <sz val="10"/>
        <rFont val="Arial"/>
        <family val="2"/>
      </rPr>
      <t xml:space="preserve"> specified on the Unit Mix worksheet:</t>
    </r>
  </si>
  <si>
    <t>Detached/Semi-Detached</t>
  </si>
  <si>
    <t>&lt;-- Select your City from list here</t>
  </si>
  <si>
    <t>&lt;-- Select your State from list here</t>
  </si>
  <si>
    <t>NEW YORK</t>
  </si>
  <si>
    <t>CONNECTICUT</t>
  </si>
  <si>
    <t>RegionLabel</t>
  </si>
  <si>
    <t>Region I - Northeast</t>
  </si>
  <si>
    <t>MAINE</t>
  </si>
  <si>
    <t>MASSACHUSETTS</t>
  </si>
  <si>
    <t>BOSTON</t>
  </si>
  <si>
    <t>WORCESTER</t>
  </si>
  <si>
    <t>NEW HAMPSHIRE</t>
  </si>
  <si>
    <t>RHODE ISLAND</t>
  </si>
  <si>
    <t>VERMONT</t>
  </si>
  <si>
    <t>Region II - Northeast</t>
  </si>
  <si>
    <t>NEW JERSEY</t>
  </si>
  <si>
    <t>PUERTO RICO</t>
  </si>
  <si>
    <t>SAN JUAN</t>
  </si>
  <si>
    <t>VIRGIN ISLANDS</t>
  </si>
  <si>
    <t>ST. CROIX</t>
  </si>
  <si>
    <t>ST. THOMAS</t>
  </si>
  <si>
    <t>Region III -</t>
  </si>
  <si>
    <t>DOVER</t>
  </si>
  <si>
    <t>WILMINGTON</t>
  </si>
  <si>
    <t>DISTRICT OF COLUMBIA</t>
  </si>
  <si>
    <t>MARYLAND</t>
  </si>
  <si>
    <t>BALTIMORE</t>
  </si>
  <si>
    <t>HAGERSTOWN</t>
  </si>
  <si>
    <t>PENNSYLVANIA</t>
  </si>
  <si>
    <t>ALLENTOWN</t>
  </si>
  <si>
    <t>ALTOONA</t>
  </si>
  <si>
    <t>ERIE</t>
  </si>
  <si>
    <t>HARRISBURG</t>
  </si>
  <si>
    <t>JOHNSTOWN</t>
  </si>
  <si>
    <t>LANCASTER</t>
  </si>
  <si>
    <t>PHILADELPHIA</t>
  </si>
  <si>
    <t>PITTSBURGH</t>
  </si>
  <si>
    <t>READING</t>
  </si>
  <si>
    <t>SCRANTON</t>
  </si>
  <si>
    <t>YORK</t>
  </si>
  <si>
    <t>VIRGINIA</t>
  </si>
  <si>
    <t>CHARLOTTESVILLE</t>
  </si>
  <si>
    <t>NEWPORT NEWS</t>
  </si>
  <si>
    <t>NORFOLK</t>
  </si>
  <si>
    <t>RICHMOND</t>
  </si>
  <si>
    <t>WEST VIRGINIA</t>
  </si>
  <si>
    <t>BLUEFIELD</t>
  </si>
  <si>
    <t>CHARLESTON</t>
  </si>
  <si>
    <t>HUNTINGTON</t>
  </si>
  <si>
    <t>PARKERSBURG</t>
  </si>
  <si>
    <t>WHEELING</t>
  </si>
  <si>
    <t>Region IV - Southeast</t>
  </si>
  <si>
    <t>ALABAMA</t>
  </si>
  <si>
    <t>BIRMINGHAM</t>
  </si>
  <si>
    <t>DOTHAN</t>
  </si>
  <si>
    <t>FLORENCE</t>
  </si>
  <si>
    <t>HUNTSVILLE</t>
  </si>
  <si>
    <t>MOBILE</t>
  </si>
  <si>
    <t>MONTGOMERY</t>
  </si>
  <si>
    <t>TUSCALOOSA</t>
  </si>
  <si>
    <t>FLORIDA</t>
  </si>
  <si>
    <t>JACKSONVILLE</t>
  </si>
  <si>
    <t>MIAMI</t>
  </si>
  <si>
    <t>ORLANDO</t>
  </si>
  <si>
    <t>PENSACOLA</t>
  </si>
  <si>
    <t>TAMPA</t>
  </si>
  <si>
    <t>GEORGIA</t>
  </si>
  <si>
    <t>ALBANY</t>
  </si>
  <si>
    <t>ATLANTA</t>
  </si>
  <si>
    <t>AUGUSTA</t>
  </si>
  <si>
    <t>COLUMBUS</t>
  </si>
  <si>
    <t>MACON</t>
  </si>
  <si>
    <t>SAVANNAH</t>
  </si>
  <si>
    <t>VALDOSTA</t>
  </si>
  <si>
    <t>KENTUCKY</t>
  </si>
  <si>
    <t>ASHLAND</t>
  </si>
  <si>
    <t>COVINGTON</t>
  </si>
  <si>
    <t>LOUISVILLE</t>
  </si>
  <si>
    <t>OWENSBORO</t>
  </si>
  <si>
    <t>PADUCAH</t>
  </si>
  <si>
    <t>MISSISSIPPI</t>
  </si>
  <si>
    <t>GREENVILLE</t>
  </si>
  <si>
    <t>JACKSON</t>
  </si>
  <si>
    <t>NORTH CAROLINA</t>
  </si>
  <si>
    <t>ASHEVILLE</t>
  </si>
  <si>
    <t>CHARLOTTE</t>
  </si>
  <si>
    <t>DURHAM</t>
  </si>
  <si>
    <t>FAYETTEVILLE</t>
  </si>
  <si>
    <t>GREENSBORO</t>
  </si>
  <si>
    <t>RALEIGH</t>
  </si>
  <si>
    <t>WINSTON-SALEM</t>
  </si>
  <si>
    <t>SOUTH CAROLINA</t>
  </si>
  <si>
    <t>ANDERSON</t>
  </si>
  <si>
    <t>COLUMBIA</t>
  </si>
  <si>
    <t>ROCK HILL</t>
  </si>
  <si>
    <t>SPARTANBURG</t>
  </si>
  <si>
    <t>TENNESSEE</t>
  </si>
  <si>
    <t>CHATTANOOGA</t>
  </si>
  <si>
    <t>JOHNSON CITY</t>
  </si>
  <si>
    <t>KNOXVILLE</t>
  </si>
  <si>
    <t>MEMPHIS</t>
  </si>
  <si>
    <t>NASHVILLE</t>
  </si>
  <si>
    <t>Region V - Midwest</t>
  </si>
  <si>
    <t>ILLINOIS</t>
  </si>
  <si>
    <t>CHICAGO</t>
  </si>
  <si>
    <t>EAST ST. LOUIS</t>
  </si>
  <si>
    <t>SPRINGFIELD</t>
  </si>
  <si>
    <t>INDIANA</t>
  </si>
  <si>
    <t>BLOOMINGTON</t>
  </si>
  <si>
    <t>EVANSVILLE</t>
  </si>
  <si>
    <t>FORT WAYNE</t>
  </si>
  <si>
    <t>GARY</t>
  </si>
  <si>
    <t>INDIANAPOLIS</t>
  </si>
  <si>
    <t>LAFAYETTE</t>
  </si>
  <si>
    <t>SOUTH BEND</t>
  </si>
  <si>
    <t>TERRE HAUTE</t>
  </si>
  <si>
    <t>MICHIGAN</t>
  </si>
  <si>
    <t>ANN ARBOR</t>
  </si>
  <si>
    <t>BATTLE CREEK</t>
  </si>
  <si>
    <t>DETROIT</t>
  </si>
  <si>
    <t>FLINT</t>
  </si>
  <si>
    <t>GRAND RAPIDS</t>
  </si>
  <si>
    <t>LANSING</t>
  </si>
  <si>
    <t>SAGINAW</t>
  </si>
  <si>
    <t>TRAVERSE CITY</t>
  </si>
  <si>
    <t>MINNESOTA</t>
  </si>
  <si>
    <t>DULUTH</t>
  </si>
  <si>
    <t>MANKATO</t>
  </si>
  <si>
    <t>MINNEAPOLIS</t>
  </si>
  <si>
    <t>ROCHESTER</t>
  </si>
  <si>
    <t>ST. CLOUD</t>
  </si>
  <si>
    <t>OHIO</t>
  </si>
  <si>
    <t>AKRON</t>
  </si>
  <si>
    <t>CINCINNATI</t>
  </si>
  <si>
    <t>CLEVELAND</t>
  </si>
  <si>
    <t>DAYTON</t>
  </si>
  <si>
    <t>LORAIN</t>
  </si>
  <si>
    <t>MANSFIELD</t>
  </si>
  <si>
    <t>TOLEDO</t>
  </si>
  <si>
    <t>YOUNGSTOWN</t>
  </si>
  <si>
    <t>WISCONSIN</t>
  </si>
  <si>
    <t>EAU CLAIRE</t>
  </si>
  <si>
    <t>GREEN BAY</t>
  </si>
  <si>
    <t>MADISON</t>
  </si>
  <si>
    <t>MILWAUKEE</t>
  </si>
  <si>
    <t>SUPERIOR</t>
  </si>
  <si>
    <t>WAUSAU</t>
  </si>
  <si>
    <t>Region VI - Midsouth</t>
  </si>
  <si>
    <t>ARKANSAS</t>
  </si>
  <si>
    <t>FORT SMITH</t>
  </si>
  <si>
    <t>JONESBORO</t>
  </si>
  <si>
    <t>LITTLE ROCK</t>
  </si>
  <si>
    <t>TEXARKANA</t>
  </si>
  <si>
    <t>LOUISIANA</t>
  </si>
  <si>
    <t>ALEXANDRIA</t>
  </si>
  <si>
    <t>BATON ROUGE</t>
  </si>
  <si>
    <t>LAKE CHARLES</t>
  </si>
  <si>
    <t>MONROE</t>
  </si>
  <si>
    <t>NEW ORLEANS</t>
  </si>
  <si>
    <t>SHREVEPORT</t>
  </si>
  <si>
    <t>NEW MEXICO</t>
  </si>
  <si>
    <t>ALBUQUERQUE</t>
  </si>
  <si>
    <t>CLOVIS</t>
  </si>
  <si>
    <t>SANTA FE</t>
  </si>
  <si>
    <t>OKLAHOMA</t>
  </si>
  <si>
    <t>ARDMORE</t>
  </si>
  <si>
    <t>ENID</t>
  </si>
  <si>
    <t>LAWTON</t>
  </si>
  <si>
    <t>OKLAHOMA CITY</t>
  </si>
  <si>
    <t>TULSA</t>
  </si>
  <si>
    <t>TEXAS</t>
  </si>
  <si>
    <t>ABILENE</t>
  </si>
  <si>
    <t>AMARILLO</t>
  </si>
  <si>
    <t>AUSTIN</t>
  </si>
  <si>
    <t>BEAUMONT</t>
  </si>
  <si>
    <t>CORPUS CHRISTI</t>
  </si>
  <si>
    <t>EL PASO</t>
  </si>
  <si>
    <t>HOUSTON</t>
  </si>
  <si>
    <t>LAREDO</t>
  </si>
  <si>
    <t>LUBBOCK</t>
  </si>
  <si>
    <t>MIDLAND</t>
  </si>
  <si>
    <t>SAN ANGELO</t>
  </si>
  <si>
    <t>SAN ANTONIO</t>
  </si>
  <si>
    <t>TYLER</t>
  </si>
  <si>
    <t>VICTORIA</t>
  </si>
  <si>
    <t>WACO</t>
  </si>
  <si>
    <t>WICHITA FALLS</t>
  </si>
  <si>
    <t>Region VII - Midwest</t>
  </si>
  <si>
    <t>IOWA</t>
  </si>
  <si>
    <t>CEDAR RAPIDS</t>
  </si>
  <si>
    <t>COUNCIL BLUFFS</t>
  </si>
  <si>
    <t>DAVENPORT</t>
  </si>
  <si>
    <t>DES MOINES</t>
  </si>
  <si>
    <t>DUBUQUE</t>
  </si>
  <si>
    <t>MASON CITY</t>
  </si>
  <si>
    <t>SIOUX CITY</t>
  </si>
  <si>
    <t>WATERLOO</t>
  </si>
  <si>
    <t>KANSAS</t>
  </si>
  <si>
    <t>KANSAS CITY</t>
  </si>
  <si>
    <t>SALINA</t>
  </si>
  <si>
    <t>TOPEKA</t>
  </si>
  <si>
    <t>WICHITA</t>
  </si>
  <si>
    <t>MISSOURI</t>
  </si>
  <si>
    <t>CAPE GIRARDEAU</t>
  </si>
  <si>
    <t>JOPLIN</t>
  </si>
  <si>
    <t>ROLLA</t>
  </si>
  <si>
    <t>ST. JOSEPH</t>
  </si>
  <si>
    <t>ST. LOUIS</t>
  </si>
  <si>
    <t>NEBRASKA</t>
  </si>
  <si>
    <t>GRAND ISLAND</t>
  </si>
  <si>
    <t>LINCOLN</t>
  </si>
  <si>
    <t>NORTH PLATTE</t>
  </si>
  <si>
    <t>OMAHA</t>
  </si>
  <si>
    <t>Region VIII -</t>
  </si>
  <si>
    <t>COLORADO</t>
  </si>
  <si>
    <t>DENVER</t>
  </si>
  <si>
    <t>GRAND JUNCTION</t>
  </si>
  <si>
    <t>MONTANA</t>
  </si>
  <si>
    <t>BILLINGS</t>
  </si>
  <si>
    <t>GREAT FALLS</t>
  </si>
  <si>
    <t>HELENA</t>
  </si>
  <si>
    <t>MISSOULA</t>
  </si>
  <si>
    <t>NORTH DAKOTA</t>
  </si>
  <si>
    <t>BISMARCK</t>
  </si>
  <si>
    <t>FARGO</t>
  </si>
  <si>
    <t>SOUTH DAKOTA</t>
  </si>
  <si>
    <t>PIERRE</t>
  </si>
  <si>
    <t>RAPID CITY</t>
  </si>
  <si>
    <t>SIOUX FALLS</t>
  </si>
  <si>
    <t>UTAH</t>
  </si>
  <si>
    <t>SALT LAKE CITY</t>
  </si>
  <si>
    <t>WYOMING</t>
  </si>
  <si>
    <t>CASPER</t>
  </si>
  <si>
    <t>CHEYENNE</t>
  </si>
  <si>
    <t>Region IX - West</t>
  </si>
  <si>
    <t>ARIZONA</t>
  </si>
  <si>
    <t>FLAGSTAFF</t>
  </si>
  <si>
    <t>KINGMAN</t>
  </si>
  <si>
    <t>PHOENIX</t>
  </si>
  <si>
    <t>TUCSON</t>
  </si>
  <si>
    <t>CALIFORNIA</t>
  </si>
  <si>
    <t>BAKERSFIELD</t>
  </si>
  <si>
    <t>EUREKA</t>
  </si>
  <si>
    <t>FRESNO</t>
  </si>
  <si>
    <t>LOS ANGELES</t>
  </si>
  <si>
    <t>MODESTO</t>
  </si>
  <si>
    <t>REDDING</t>
  </si>
  <si>
    <t>SACRAMENTO</t>
  </si>
  <si>
    <t>SAN BERNADINO</t>
  </si>
  <si>
    <t>SAN DIEGO</t>
  </si>
  <si>
    <t>SAN FRANCISCO</t>
  </si>
  <si>
    <t>SAN JOSE</t>
  </si>
  <si>
    <t>SANTA BARBARA</t>
  </si>
  <si>
    <t>SANTA CRUZ</t>
  </si>
  <si>
    <t>SANTA ROSA</t>
  </si>
  <si>
    <t>HAWAII</t>
  </si>
  <si>
    <t>GUAM</t>
  </si>
  <si>
    <t>HILO</t>
  </si>
  <si>
    <t>NEVADA</t>
  </si>
  <si>
    <t>LAS VEGAS</t>
  </si>
  <si>
    <t>RENO</t>
  </si>
  <si>
    <t>Region X - Northwest</t>
  </si>
  <si>
    <t>ALASKA</t>
  </si>
  <si>
    <t>ANCHORAGE</t>
  </si>
  <si>
    <t>FAIRBANKS</t>
  </si>
  <si>
    <t>JUNEAU</t>
  </si>
  <si>
    <t>KETCHIKAN</t>
  </si>
  <si>
    <t>IDAHO</t>
  </si>
  <si>
    <t>BOISE</t>
  </si>
  <si>
    <t>COEUR D'ALENE</t>
  </si>
  <si>
    <t>IDAHO FALLS</t>
  </si>
  <si>
    <t>POCATELLO</t>
  </si>
  <si>
    <t>OREGON</t>
  </si>
  <si>
    <t>BEND</t>
  </si>
  <si>
    <t>EUGENE</t>
  </si>
  <si>
    <t>PORTLAND</t>
  </si>
  <si>
    <t>WASHINGTON</t>
  </si>
  <si>
    <t>ABERDEEN</t>
  </si>
  <si>
    <t>LONGVIEW</t>
  </si>
  <si>
    <t>OLYMPIA</t>
  </si>
  <si>
    <t>SEATTLE</t>
  </si>
  <si>
    <t>SPOKANE</t>
  </si>
  <si>
    <t>YAKIMA</t>
  </si>
  <si>
    <t>Region Order</t>
  </si>
  <si>
    <t>StateAbbrev</t>
  </si>
  <si>
    <t>0 Bedrooms, HCC</t>
  </si>
  <si>
    <t>0 Bedrooms, TDC</t>
  </si>
  <si>
    <t>1 Bedrooms, HCC</t>
  </si>
  <si>
    <t>1 Bedrooms, TDC</t>
  </si>
  <si>
    <t>2 Bedrooms, HCC</t>
  </si>
  <si>
    <t>2 Bedrooms, TDC</t>
  </si>
  <si>
    <t>3 Bedrooms, HCC</t>
  </si>
  <si>
    <t>3 Bedrooms, TDC</t>
  </si>
  <si>
    <t>4 Bedrooms, HCC</t>
  </si>
  <si>
    <t>4 Bedrooms, TDC</t>
  </si>
  <si>
    <t>5 Bedrooms, HCC</t>
  </si>
  <si>
    <t>5 Bedrooms, TDC</t>
  </si>
  <si>
    <t>6 Bedrooms, HCC</t>
  </si>
  <si>
    <t>6 Bedrooms, TDC</t>
  </si>
  <si>
    <t>CT</t>
  </si>
  <si>
    <t>ME</t>
  </si>
  <si>
    <t>MA</t>
  </si>
  <si>
    <t>NH</t>
  </si>
  <si>
    <t>RI</t>
  </si>
  <si>
    <t>VT</t>
  </si>
  <si>
    <t>NJ</t>
  </si>
  <si>
    <t>NY</t>
  </si>
  <si>
    <t>VI</t>
  </si>
  <si>
    <t>DC</t>
  </si>
  <si>
    <t>MD</t>
  </si>
  <si>
    <t>VA</t>
  </si>
  <si>
    <t>WV</t>
  </si>
  <si>
    <t>AL</t>
  </si>
  <si>
    <t>FL</t>
  </si>
  <si>
    <t>KY</t>
  </si>
  <si>
    <t>MS</t>
  </si>
  <si>
    <t>NC</t>
  </si>
  <si>
    <t>TN</t>
  </si>
  <si>
    <t>IL</t>
  </si>
  <si>
    <t>IN</t>
  </si>
  <si>
    <t>MI</t>
  </si>
  <si>
    <t>MN</t>
  </si>
  <si>
    <t>OH</t>
  </si>
  <si>
    <t>WI</t>
  </si>
  <si>
    <t>AR</t>
  </si>
  <si>
    <t>LA</t>
  </si>
  <si>
    <t>NM</t>
  </si>
  <si>
    <t>OK</t>
  </si>
  <si>
    <t>TX</t>
  </si>
  <si>
    <t>IA</t>
  </si>
  <si>
    <t>MO</t>
  </si>
  <si>
    <t>NE</t>
  </si>
  <si>
    <t>MT</t>
  </si>
  <si>
    <t>ND</t>
  </si>
  <si>
    <t>WY</t>
  </si>
  <si>
    <t>AZ</t>
  </si>
  <si>
    <t>HI</t>
  </si>
  <si>
    <t>NV</t>
  </si>
  <si>
    <t>AK</t>
  </si>
  <si>
    <t>ID</t>
  </si>
  <si>
    <t>OR</t>
  </si>
  <si>
    <t>WA</t>
  </si>
  <si>
    <t>SD</t>
  </si>
  <si>
    <t>Number of public housing units to be demolished or lost to conversion (total, all phases)</t>
  </si>
  <si>
    <r>
      <t>Equals PH units demolished and not replaced on the original PH site (tot</t>
    </r>
    <r>
      <rPr>
        <sz val="10"/>
        <rFont val="Arial"/>
        <family val="2"/>
      </rPr>
      <t>al, all phases</t>
    </r>
    <r>
      <rPr>
        <sz val="10"/>
        <rFont val="Arial"/>
        <family val="2"/>
      </rPr>
      <t>)</t>
    </r>
  </si>
  <si>
    <r>
      <t xml:space="preserve">Site Acquisition (cost of sites </t>
    </r>
    <r>
      <rPr>
        <b/>
        <sz val="10"/>
        <color indexed="10"/>
        <rFont val="Arial"/>
        <family val="2"/>
      </rPr>
      <t>w/o</t>
    </r>
    <r>
      <rPr>
        <sz val="10"/>
        <color indexed="10"/>
        <rFont val="Arial"/>
        <family val="2"/>
      </rPr>
      <t xml:space="preserve"> structures to be retained as housing)</t>
    </r>
  </si>
  <si>
    <t>Equals Amount of Demo Costs Excluded from TDC Limit as "Additional Project Costs"</t>
  </si>
  <si>
    <t>(Minus) the number of replacement PH units to be built back on the original site (total, all phases)</t>
  </si>
  <si>
    <r>
      <t>Total Uses of Public Housing Capital Assistance</t>
    </r>
    <r>
      <rPr>
        <sz val="10"/>
        <rFont val="Arial"/>
        <family val="2"/>
      </rPr>
      <t xml:space="preserve"> (amount subject to TDC Limit)</t>
    </r>
  </si>
  <si>
    <t>Units for Mobility-Impaired</t>
  </si>
  <si>
    <t>Units, Hearing-or Sight-Impaired</t>
  </si>
  <si>
    <t>Public Housing
(on ACC, including Op-sub-only)</t>
  </si>
  <si>
    <t>Developed with Pub. Housing Capital Assistance</t>
  </si>
  <si>
    <t>Developed without Pub. Housing Capital Assistance</t>
  </si>
  <si>
    <t>Planned Accessibility: Units for Mobility-Impaired and Hearing/Sight-Impaired</t>
  </si>
  <si>
    <t>Minimum Required units project-wide</t>
  </si>
  <si>
    <t>Note: Minimum required units are estimates. Consult with HUD and applicable program regulations for actual requirements regarding accessible units.</t>
  </si>
  <si>
    <t>Sum of 0 Bedrooms, TDC</t>
  </si>
  <si>
    <t>Sum of 1 Bedrooms, TDC</t>
  </si>
  <si>
    <t>Sum of 2 Bedrooms, TDC</t>
  </si>
  <si>
    <t>Sum of 3 Bedrooms, TDC</t>
  </si>
  <si>
    <t>Sum of 4 Bedrooms, TDC</t>
  </si>
  <si>
    <t>Sum of 5 Bedrooms, TDC</t>
  </si>
  <si>
    <t>Sum of 6 Bedrooms, TDC</t>
  </si>
  <si>
    <t>Sum of 0 Bedrooms, HCC</t>
  </si>
  <si>
    <t>Sum of 1 Bedrooms, HCC</t>
  </si>
  <si>
    <t>Sum of 2 Bedrooms, HCC</t>
  </si>
  <si>
    <t>Sum of 3 Bedrooms, HCC</t>
  </si>
  <si>
    <t>Sum of 4 Bedrooms, HCC</t>
  </si>
  <si>
    <t>Sum of 5 Bedrooms, HCC</t>
  </si>
  <si>
    <t>Sum of 6 Bedrooms, HCC</t>
  </si>
  <si>
    <t>EXHIBIT F TO THE MIXED-FINANCE ACC AMENDMENT</t>
  </si>
  <si>
    <t>Hard Construction Costs</t>
  </si>
  <si>
    <t>Office of Public and Indian Housing</t>
  </si>
  <si>
    <t>U.S. Department of Housing
and Urban Development</t>
  </si>
  <si>
    <t xml:space="preserve">Phase/Project Name: </t>
  </si>
  <si>
    <t xml:space="preserve">PIC Development Number: </t>
  </si>
  <si>
    <t xml:space="preserve">Grant Name, if applicable: </t>
  </si>
  <si>
    <t>[enter the new AMP-format development number]</t>
  </si>
  <si>
    <t xml:space="preserve">Applicant PHA/Grantee: </t>
  </si>
  <si>
    <t>Contingency</t>
  </si>
  <si>
    <t>Administration</t>
  </si>
  <si>
    <t>PERMANENT SOURCES AND USES</t>
  </si>
  <si>
    <t>CONSTRUCTION PERIOD SOURCES AND USES</t>
  </si>
  <si>
    <t>Gross Rental Income</t>
  </si>
  <si>
    <t>Effective Gross Income</t>
  </si>
  <si>
    <t>Property Management Fee</t>
  </si>
  <si>
    <t>Utilities</t>
  </si>
  <si>
    <t>Maintenance</t>
  </si>
  <si>
    <t>Insurance</t>
  </si>
  <si>
    <t>Real Estate Taxes/PILOT</t>
  </si>
  <si>
    <t>Supportive Services</t>
  </si>
  <si>
    <t>Accounting</t>
  </si>
  <si>
    <t>Security</t>
  </si>
  <si>
    <t>Net Operating Income</t>
  </si>
  <si>
    <t>Total Debt Service</t>
  </si>
  <si>
    <t>15 Year Operating Pro Forma</t>
  </si>
  <si>
    <t>Cumulative Bank Construction Loan Balance</t>
  </si>
  <si>
    <t>Projected Construction Interest Due Based on Draw Schedule</t>
  </si>
  <si>
    <t xml:space="preserve">   Stabilized Occupancy</t>
  </si>
  <si>
    <t xml:space="preserve">   Initial Occupancy</t>
  </si>
  <si>
    <t xml:space="preserve">   75% Completion</t>
  </si>
  <si>
    <t xml:space="preserve">   50% Completion</t>
  </si>
  <si>
    <t xml:space="preserve">   Closing</t>
  </si>
  <si>
    <t>Pay-In Schedule</t>
  </si>
  <si>
    <t>Even flow of construction costs</t>
  </si>
  <si>
    <t>2)</t>
  </si>
  <si>
    <t xml:space="preserve">Months of construction.  </t>
  </si>
  <si>
    <t>1)</t>
  </si>
  <si>
    <t>Assumptions:</t>
  </si>
  <si>
    <t>construction interest</t>
  </si>
  <si>
    <t>AHA Cumulative Loan Balance</t>
  </si>
  <si>
    <t>Yes</t>
  </si>
  <si>
    <t>AHA Disbursements for Eligible Costs Only</t>
  </si>
  <si>
    <t>AHA Loan Balance Start Month</t>
  </si>
  <si>
    <t>AHA Loan Disbursement</t>
  </si>
  <si>
    <t>AHA Potential Eligible Costs</t>
  </si>
  <si>
    <t>TOTAL ALL SOURCES A + B</t>
  </si>
  <si>
    <t>Total "B" Sources</t>
  </si>
  <si>
    <t>Operating Subsidy Reserve (Transformation Reserve)</t>
  </si>
  <si>
    <t>Infrastructure</t>
  </si>
  <si>
    <t>PHA Administration</t>
  </si>
  <si>
    <t>Relocation</t>
  </si>
  <si>
    <t>Demolition</t>
  </si>
  <si>
    <t>Exhibit F "B" Sources of Funds</t>
  </si>
  <si>
    <t xml:space="preserve">Total Project Sources </t>
  </si>
  <si>
    <t>Repayment of Construction Loan</t>
  </si>
  <si>
    <t>Deferred Developers Fee</t>
  </si>
  <si>
    <t>Reinvested Developer Fee</t>
  </si>
  <si>
    <t>Interest Earnings</t>
  </si>
  <si>
    <t>Permanent Bank Loan</t>
  </si>
  <si>
    <t>DHCR Construction Loan</t>
  </si>
  <si>
    <t>AHA Operating Funds Loan</t>
  </si>
  <si>
    <t>AHA Permanent Loan</t>
  </si>
  <si>
    <t>Release of Tax-Exempt B Escrow</t>
  </si>
  <si>
    <t>Permanent Sources</t>
  </si>
  <si>
    <t>AHA Program Income Loan Balance</t>
  </si>
  <si>
    <t>AHA Construction Loan</t>
  </si>
  <si>
    <t>Developer Fee &amp; Costs Paid After Completion</t>
  </si>
  <si>
    <t>Use Balance Net of FHLB Loan</t>
  </si>
  <si>
    <t>Use Balance Net of AHA Loan</t>
  </si>
  <si>
    <t>AHA Disbursement</t>
  </si>
  <si>
    <t xml:space="preserve">AHA  Loan Balance </t>
  </si>
  <si>
    <t>Bank Construction Loan Disbursement</t>
  </si>
  <si>
    <t>Bank Construction Loan Balance</t>
  </si>
  <si>
    <t xml:space="preserve">Use Balance Net of Investor </t>
  </si>
  <si>
    <t>Interest on Unused Investor Pay-In</t>
  </si>
  <si>
    <t>Investor Balance Available</t>
  </si>
  <si>
    <t>Investor Disbursement/Draws</t>
  </si>
  <si>
    <t>Investor Pay-In Available</t>
  </si>
  <si>
    <t>Bridge Loan</t>
  </si>
  <si>
    <t>Ending Balance</t>
  </si>
  <si>
    <t>Constr.  Sources of Funds</t>
  </si>
  <si>
    <t>TOTAL ALL USES A + B</t>
  </si>
  <si>
    <t>Total "B" Uses</t>
  </si>
  <si>
    <t>Exhibit F "B" Uses</t>
  </si>
  <si>
    <t>Total Project Uses</t>
  </si>
  <si>
    <t>Loan Repayment</t>
  </si>
  <si>
    <t>Total Development Costs</t>
  </si>
  <si>
    <t>CFFP B Loan Repayment</t>
  </si>
  <si>
    <t>CFFP A Loan Repayment</t>
  </si>
  <si>
    <t>Tax-Exempt Loan Collateral Escrow</t>
  </si>
  <si>
    <t>Total Soft Construction Costs</t>
  </si>
  <si>
    <t>AHA Developer Fee</t>
  </si>
  <si>
    <t xml:space="preserve">Developer Fee </t>
  </si>
  <si>
    <t>Developer Overhead</t>
  </si>
  <si>
    <t>Tax Credit Fees (Reservation and Monitoring)</t>
  </si>
  <si>
    <t>Tax Credit Application Fees</t>
  </si>
  <si>
    <t>Replacement Reserve</t>
  </si>
  <si>
    <t>PBRA Transition Reserve</t>
  </si>
  <si>
    <t>Operating Reserve</t>
  </si>
  <si>
    <t>Soft Cost Contingency</t>
  </si>
  <si>
    <t>Rent-up Reserve</t>
  </si>
  <si>
    <t>Marketing</t>
  </si>
  <si>
    <t>Appraisal &amp; Market Study</t>
  </si>
  <si>
    <t>Accountant and Audit</t>
  </si>
  <si>
    <t>PHA In-house Legal</t>
  </si>
  <si>
    <t>Syndication Costs - Tax Opinion</t>
  </si>
  <si>
    <t>Syndication Costs - Organizational</t>
  </si>
  <si>
    <t>PNC Syndication Costs</t>
  </si>
  <si>
    <t>Developer Legal</t>
  </si>
  <si>
    <t>Title &amp; Recording</t>
  </si>
  <si>
    <t>Inspection Fees</t>
  </si>
  <si>
    <t>Permanent Loan Legal</t>
  </si>
  <si>
    <t>Taxes</t>
  </si>
  <si>
    <t xml:space="preserve">Permit </t>
  </si>
  <si>
    <t>Corp. search and esq. Assist</t>
  </si>
  <si>
    <t>Real Estate Taxes (Escrow)</t>
  </si>
  <si>
    <t>Permanent Loan Legal, Due Diligence and Appraisal</t>
  </si>
  <si>
    <t>Permanent Loan Origination</t>
  </si>
  <si>
    <t>Investor Legal</t>
  </si>
  <si>
    <t>Predevelopment Loan Interest</t>
  </si>
  <si>
    <t>Bridge Loan Interest</t>
  </si>
  <si>
    <t>Bridge Loan Origination</t>
  </si>
  <si>
    <t>AHA Loan Origination and Costs</t>
  </si>
  <si>
    <t>AHA Construction Loan Interest</t>
  </si>
  <si>
    <t>Construction Loan Legal, Due Diligence and Appraisal</t>
  </si>
  <si>
    <t>Construction Loan Interest Rate Cap</t>
  </si>
  <si>
    <t>Chase Construction Loan Interest</t>
  </si>
  <si>
    <t>Chase Construction Loan Origination</t>
  </si>
  <si>
    <t>Soils &amp; Materials Testing/Structural Report</t>
  </si>
  <si>
    <t>Environmental</t>
  </si>
  <si>
    <t>Survey &amp; As-Built Survey</t>
  </si>
  <si>
    <t>Architecture - Supervision</t>
  </si>
  <si>
    <t>Architecture Design &amp; Engineering</t>
  </si>
  <si>
    <t>Soft Construction Costs</t>
  </si>
  <si>
    <t>Total Hard Costs</t>
  </si>
  <si>
    <t>Retainage</t>
  </si>
  <si>
    <t>FF&amp;E</t>
  </si>
  <si>
    <t>Contractor Bond Premium</t>
  </si>
  <si>
    <t xml:space="preserve">Contractor Profit </t>
  </si>
  <si>
    <t xml:space="preserve">Contractor Overhead </t>
  </si>
  <si>
    <t>General Requirements</t>
  </si>
  <si>
    <t xml:space="preserve">Site Work </t>
  </si>
  <si>
    <t>Hard Costs</t>
  </si>
  <si>
    <t>Total Acquisition Costs</t>
  </si>
  <si>
    <t>Building</t>
  </si>
  <si>
    <t xml:space="preserve">Land </t>
  </si>
  <si>
    <t>Acquisition Costs</t>
  </si>
  <si>
    <t>Final Equity Installment</t>
  </si>
  <si>
    <t>4th Installment - Stabilization/ 8609s</t>
  </si>
  <si>
    <t>3rd Installment - Conversion</t>
  </si>
  <si>
    <t xml:space="preserve">2nd Installment - Construction Completion </t>
  </si>
  <si>
    <t>Closing</t>
  </si>
  <si>
    <t>Uses of Funds</t>
  </si>
  <si>
    <t>Starting Balance</t>
  </si>
  <si>
    <t>Draw30</t>
  </si>
  <si>
    <t>Draw29</t>
  </si>
  <si>
    <t>Draw28</t>
  </si>
  <si>
    <t>Draw27</t>
  </si>
  <si>
    <t>Draw26</t>
  </si>
  <si>
    <t>Draw25</t>
  </si>
  <si>
    <t>Draw24</t>
  </si>
  <si>
    <t>Draw23</t>
  </si>
  <si>
    <t>Draw22</t>
  </si>
  <si>
    <t>Draw21</t>
  </si>
  <si>
    <t>Draw20</t>
  </si>
  <si>
    <t>Draw18</t>
  </si>
  <si>
    <t>Draw17</t>
  </si>
  <si>
    <t>Draw16</t>
  </si>
  <si>
    <t>Draw15</t>
  </si>
  <si>
    <t>Draw14</t>
  </si>
  <si>
    <t>Draw13</t>
  </si>
  <si>
    <t>Draw12</t>
  </si>
  <si>
    <t>Draw11</t>
  </si>
  <si>
    <t>Draw10</t>
  </si>
  <si>
    <t>Draw9</t>
  </si>
  <si>
    <t>Draw8</t>
  </si>
  <si>
    <t>Draw7</t>
  </si>
  <si>
    <t>Draw6</t>
  </si>
  <si>
    <t>Draw5</t>
  </si>
  <si>
    <t>Draw4</t>
  </si>
  <si>
    <t>Draw3</t>
  </si>
  <si>
    <t>Draw2</t>
  </si>
  <si>
    <t>Draw1</t>
  </si>
  <si>
    <t>Closing Draw</t>
  </si>
  <si>
    <t>Flow of Funds Analysis</t>
  </si>
  <si>
    <t>% of Construction Costs Completed</t>
  </si>
  <si>
    <t>Date Prepared:</t>
  </si>
  <si>
    <t>% Equity 
pay-in</t>
  </si>
  <si>
    <t>Enter information in cells with blue borders, text or numbers on screen.</t>
  </si>
  <si>
    <t>Capital Fund Program website</t>
  </si>
  <si>
    <t>FOR THOSE FAMILIAR WITH THE INSTRUCTIONS:
 START ON THE NEXT TAB AND CONTINUE TO MOVE RIGHT THROUGH THE TABS</t>
  </si>
  <si>
    <t xml:space="preserve">Phase/Project Number &amp; Name: </t>
  </si>
  <si>
    <t>Expense annnual increase (%)</t>
  </si>
  <si>
    <t>BRIDGEPORT</t>
  </si>
  <si>
    <t>HARTFORD</t>
  </si>
  <si>
    <t>NEW HAVEN</t>
  </si>
  <si>
    <t>NEW LONDON</t>
  </si>
  <si>
    <t>BANGOR</t>
  </si>
  <si>
    <t>LEWISTON</t>
  </si>
  <si>
    <t>WATERVILLE</t>
  </si>
  <si>
    <t>CONCORD</t>
  </si>
  <si>
    <t>KEENE</t>
  </si>
  <si>
    <t>MANCHESTER</t>
  </si>
  <si>
    <t>NASHUA</t>
  </si>
  <si>
    <t>PORTSMOUTH</t>
  </si>
  <si>
    <t>PROVIDENCE</t>
  </si>
  <si>
    <t>BRATTLEBORO</t>
  </si>
  <si>
    <t>BURLINGTON</t>
  </si>
  <si>
    <t>MONTPELIER</t>
  </si>
  <si>
    <t>RUTLAND</t>
  </si>
  <si>
    <t>ATLANTIC CITY</t>
  </si>
  <si>
    <t>CAMDEN</t>
  </si>
  <si>
    <t>NEWARK</t>
  </si>
  <si>
    <t>TRENTON</t>
  </si>
  <si>
    <t>VINELAND</t>
  </si>
  <si>
    <t>BINGHAMTON</t>
  </si>
  <si>
    <t>BUFFALO</t>
  </si>
  <si>
    <t>ELMIRA</t>
  </si>
  <si>
    <t>JAMESTOWN</t>
  </si>
  <si>
    <t>PLATTSBURGH</t>
  </si>
  <si>
    <t>POUGHKEEPSIE</t>
  </si>
  <si>
    <t>SYRACUSE</t>
  </si>
  <si>
    <t>FORT WORTH</t>
  </si>
  <si>
    <t>Development Proposal Calculator</t>
  </si>
  <si>
    <t xml:space="preserve">     Tenant Rent</t>
  </si>
  <si>
    <t xml:space="preserve">     Public Housing Operating Subsidy</t>
  </si>
  <si>
    <t>Public Housing Rental Income</t>
  </si>
  <si>
    <t>Total Public Housing Rental Income</t>
  </si>
  <si>
    <t>Less Vacancy Allowance</t>
  </si>
  <si>
    <t>Operating Income</t>
  </si>
  <si>
    <t>Operating Expenses</t>
  </si>
  <si>
    <t>Other Income (laundry, interest, etc.)</t>
  </si>
  <si>
    <t>Gross Income</t>
  </si>
  <si>
    <t>Total Non-Public Housing Rental Income</t>
  </si>
  <si>
    <t>Total Operating Expenses</t>
  </si>
  <si>
    <t>Cash Flow Available for Distribution</t>
  </si>
  <si>
    <t>Year 1</t>
  </si>
  <si>
    <t>Year 2</t>
  </si>
  <si>
    <t>Year 3</t>
  </si>
  <si>
    <t>Year 7</t>
  </si>
  <si>
    <t>Year 8</t>
  </si>
  <si>
    <t>Year 4</t>
  </si>
  <si>
    <t>Year 5</t>
  </si>
  <si>
    <t>Year 6</t>
  </si>
  <si>
    <t>Year 9</t>
  </si>
  <si>
    <t>Year 10</t>
  </si>
  <si>
    <t>Year 11</t>
  </si>
  <si>
    <t>Year 12</t>
  </si>
  <si>
    <t>Year 13</t>
  </si>
  <si>
    <t>Year 14</t>
  </si>
  <si>
    <t>Year 15</t>
  </si>
  <si>
    <t>Debt Coverage Ratio</t>
  </si>
  <si>
    <t xml:space="preserve">Debt Service                                     </t>
  </si>
  <si>
    <t>Sort Order</t>
  </si>
  <si>
    <t>PR</t>
  </si>
  <si>
    <t>DELAWARE</t>
  </si>
  <si>
    <t>DE</t>
  </si>
  <si>
    <t>GA</t>
  </si>
  <si>
    <t>Public reporting burden for this collection of information is estimated to average 2 hours per response, including the time for reviewing instructions, searching existing data sources , gathering and maintaining the data needed, and completing and reviewing the collection of information.  This agency may not collect this information, and you are not required to complete this form, unless it displays a currently valid OMB control number.
This collection of information is required for developing a Mixed-Finance rental project pursuant to HUD regulations 24 CFR 905.  The information will be used to provide HUD with sufficient information to enable a determination that the proposed housing project is demographically and financially feasible and that HUD statutory and regulatory requirements have been met.</t>
  </si>
  <si>
    <t>•  TDC limit applies to development of public housing units under an Annual Contributions Contract (ACC) using Public Housing Capital Assistance (PHCA).</t>
  </si>
  <si>
    <t xml:space="preserve">-  HOPE VI and Choice Neighborhoods grant funds;  </t>
  </si>
  <si>
    <t>The "TDC &amp; HCC Limit calculations" worksheet reflects all such applicability as described above.</t>
  </si>
  <si>
    <t>•  Extraordinary Site Costs must be verified by an independent registered engineer, and approved by HUD.</t>
  </si>
  <si>
    <t>•  Use the budget line items provided.  These track HUD Notice PIH 2003-8,  For example:</t>
  </si>
  <si>
    <t>•  Direct project questions to the Project Manager at the HUD Office of Public Housing Investments.</t>
  </si>
  <si>
    <t>PH Capital Assistance incl. CFP, HOPE VI, Choice Neighborhoods</t>
  </si>
  <si>
    <t>$</t>
  </si>
  <si>
    <t>HOPE VI Funds</t>
  </si>
  <si>
    <t>Choice Neighborhoods Funds</t>
  </si>
  <si>
    <t>Public Housing Capital Funds (CFP)</t>
  </si>
  <si>
    <t>HUD BLI</t>
  </si>
  <si>
    <t>MTW Funds</t>
  </si>
  <si>
    <t>Builder's Overhead</t>
  </si>
  <si>
    <t>Non-Residential Construction:  identify</t>
  </si>
  <si>
    <t>Total Sources (Parts A and B)</t>
  </si>
  <si>
    <t>Residential New Construction</t>
  </si>
  <si>
    <t>Supportive Service Reserve</t>
  </si>
  <si>
    <t>Total Uses (Parts A and B)</t>
  </si>
  <si>
    <t>Public Housing</t>
  </si>
  <si>
    <t>Unrestricted/Market</t>
  </si>
  <si>
    <t>Total Units</t>
  </si>
  <si>
    <t>Other Funds</t>
  </si>
  <si>
    <t>Construction Contingency</t>
  </si>
  <si>
    <t>DEVELOPER FEE CALCULATION</t>
  </si>
  <si>
    <t>Less Developer Fee</t>
  </si>
  <si>
    <t>Less Reserves</t>
  </si>
  <si>
    <t>TOTAL DEVELOPER FEE</t>
  </si>
  <si>
    <t>Total Project Cost (Part A Costs Only)</t>
  </si>
  <si>
    <t>BASIS FOR FEE CALCULATION</t>
  </si>
  <si>
    <t>CONTRACTOR FEE CALCULATION</t>
  </si>
  <si>
    <t>Total Construction Hard Costs (Part A Only)</t>
  </si>
  <si>
    <t>Less Contractor Fees</t>
  </si>
  <si>
    <t xml:space="preserve">          Overhead</t>
  </si>
  <si>
    <t xml:space="preserve">          Profit</t>
  </si>
  <si>
    <t>Less Hard Costs Contingency</t>
  </si>
  <si>
    <t xml:space="preserve">          General Conditions &amp; Bond</t>
  </si>
  <si>
    <t xml:space="preserve">          Fee to Developer</t>
  </si>
  <si>
    <t xml:space="preserve">          Fee to PHA</t>
  </si>
  <si>
    <t>Other</t>
  </si>
  <si>
    <t>Administration/Salaries</t>
  </si>
  <si>
    <t>Office Expenses</t>
  </si>
  <si>
    <r>
      <t xml:space="preserve">     Loan 1: </t>
    </r>
    <r>
      <rPr>
        <i/>
        <sz val="11"/>
        <rFont val="Arial"/>
        <family val="2"/>
      </rPr>
      <t>identify</t>
    </r>
  </si>
  <si>
    <r>
      <t xml:space="preserve">     Loan 2: </t>
    </r>
    <r>
      <rPr>
        <i/>
        <sz val="11"/>
        <rFont val="Arial"/>
        <family val="2"/>
      </rPr>
      <t>identify</t>
    </r>
  </si>
  <si>
    <r>
      <t xml:space="preserve">     Loan 3: </t>
    </r>
    <r>
      <rPr>
        <i/>
        <sz val="11"/>
        <rFont val="Arial"/>
        <family val="2"/>
      </rPr>
      <t>identify</t>
    </r>
  </si>
  <si>
    <r>
      <t xml:space="preserve">Fee: </t>
    </r>
    <r>
      <rPr>
        <i/>
        <sz val="11"/>
        <rFont val="Arial"/>
        <family val="2"/>
      </rPr>
      <t>identify</t>
    </r>
  </si>
  <si>
    <r>
      <t>Fee:</t>
    </r>
    <r>
      <rPr>
        <i/>
        <sz val="11"/>
        <rFont val="Arial"/>
        <family val="2"/>
      </rPr>
      <t xml:space="preserve"> identify</t>
    </r>
  </si>
  <si>
    <r>
      <t xml:space="preserve">Distribution: </t>
    </r>
    <r>
      <rPr>
        <i/>
        <sz val="11"/>
        <rFont val="Arial"/>
        <family val="2"/>
      </rPr>
      <t>identify</t>
    </r>
  </si>
  <si>
    <r>
      <t>Distribution:</t>
    </r>
    <r>
      <rPr>
        <i/>
        <sz val="11"/>
        <rFont val="Arial"/>
        <family val="2"/>
      </rPr>
      <t xml:space="preserve"> identify</t>
    </r>
  </si>
  <si>
    <r>
      <t>Distribution: i</t>
    </r>
    <r>
      <rPr>
        <i/>
        <sz val="11"/>
        <rFont val="Arial"/>
        <family val="2"/>
      </rPr>
      <t>dentify</t>
    </r>
  </si>
  <si>
    <t>CONTRACTOR FEE</t>
  </si>
  <si>
    <t>Public Housing
or Replacement Units</t>
  </si>
  <si>
    <r>
      <t>Non-Public Housing</t>
    </r>
    <r>
      <rPr>
        <sz val="9"/>
        <rFont val="Arial"/>
        <family val="2"/>
      </rPr>
      <t xml:space="preserve"> 
</t>
    </r>
    <r>
      <rPr>
        <b/>
        <sz val="9"/>
        <rFont val="Arial"/>
        <family val="2"/>
      </rPr>
      <t>or Non-Replacement</t>
    </r>
  </si>
  <si>
    <t>Instructions for Completing Project Sources and Uses</t>
  </si>
  <si>
    <t>7)  All fees must be within the HUD Cost Control and Safe Harbor Standards</t>
  </si>
  <si>
    <t>8)  No public housing funds may be used to pay developer fees.</t>
  </si>
  <si>
    <t>10)  No public housing funds may be used to initially fund reserve accounts, except the initial operating reserve for public housing units</t>
  </si>
  <si>
    <t>12)  Federal funds, except for HUD public housing funds, are considered "Other Public Funds"</t>
  </si>
  <si>
    <t>11)  LIHTC equity is considered "Private Funds"</t>
  </si>
  <si>
    <t>RHF or DDTF</t>
  </si>
  <si>
    <t>Other:</t>
  </si>
  <si>
    <t>Site/Infrastructure</t>
  </si>
  <si>
    <t>Lease-up Reserve (Public Housing)</t>
  </si>
  <si>
    <t>Operating Subsidy Reserve (Public Housing)</t>
  </si>
  <si>
    <t>Developer Fee:  Developer</t>
  </si>
  <si>
    <t>Developer Fee:  Housing Authority</t>
  </si>
  <si>
    <t>RHF/DDTF</t>
  </si>
  <si>
    <t>Lease Up Reserve (Public Housing)</t>
  </si>
  <si>
    <t>PRO RATA TEST</t>
  </si>
  <si>
    <t>Number</t>
  </si>
  <si>
    <t>Percent</t>
  </si>
  <si>
    <t>Total Funds</t>
  </si>
  <si>
    <t xml:space="preserve">     Developer</t>
  </si>
  <si>
    <t xml:space="preserve">     PHA</t>
  </si>
  <si>
    <t xml:space="preserve">     TOTAL DEVELOPER FEE</t>
  </si>
  <si>
    <t xml:space="preserve">     Lease-Up Reserve (public housing)</t>
  </si>
  <si>
    <t xml:space="preserve">     Operating Reserve</t>
  </si>
  <si>
    <t xml:space="preserve">     Replacement Reserve</t>
  </si>
  <si>
    <t xml:space="preserve">     Operating Subsidy Reserve (public housing)</t>
  </si>
  <si>
    <t xml:space="preserve">     Social Service Reserve</t>
  </si>
  <si>
    <t xml:space="preserve">     Other:  </t>
  </si>
  <si>
    <t xml:space="preserve">     General Conditions &amp; Bond</t>
  </si>
  <si>
    <t xml:space="preserve">     Overhead</t>
  </si>
  <si>
    <t xml:space="preserve">     Profit</t>
  </si>
  <si>
    <t xml:space="preserve">     TOTAL CONTRACTOR FEE</t>
  </si>
  <si>
    <t xml:space="preserve">     TOTAL RESERVES</t>
  </si>
  <si>
    <t>Public Housing/Replacment</t>
  </si>
  <si>
    <t>Unit Type</t>
  </si>
  <si>
    <t>Public Housing Funds</t>
  </si>
  <si>
    <t>Amount</t>
  </si>
  <si>
    <t>Test</t>
  </si>
  <si>
    <t>% Public Housing/Replacement Units</t>
  </si>
  <si>
    <t>% Public Housing Funds</t>
  </si>
  <si>
    <t>% of public housing funds cannot exceed percent of public housing/replacement units</t>
  </si>
  <si>
    <t>Source of Funds (Part A Funds Only)</t>
  </si>
  <si>
    <t>Property Management Fee (fixed fee or % of effective gross income)</t>
  </si>
  <si>
    <t>% of Effective Gross Income</t>
  </si>
  <si>
    <t>Annual Increase (%)</t>
  </si>
  <si>
    <t>Fixed Fee per year</t>
  </si>
  <si>
    <t>6)  When labeling sources of funds, clearly identify the specific source of funds, e.g. specific lenders, type of public housing funding</t>
  </si>
  <si>
    <t>13)  Program income is considered "Other Public Funds"</t>
  </si>
  <si>
    <t>Less Other Excluded Costs (relocation, CSS)</t>
  </si>
  <si>
    <t># Units</t>
  </si>
  <si>
    <t>Total Annual Income</t>
  </si>
  <si>
    <t>All rents should be net of utility allowance</t>
  </si>
  <si>
    <t>Affordable/Restricted Rent</t>
  </si>
  <si>
    <t>Other Affordable/Restricted</t>
  </si>
  <si>
    <t>Housing Choice Voucher/PBRA</t>
  </si>
  <si>
    <t>Income</t>
  </si>
  <si>
    <t>ASSUMPTIONS:  PRO FORMA WORKSHEET</t>
  </si>
  <si>
    <t>Rental Income Annual Increase (%)</t>
  </si>
  <si>
    <t>Other Income Annual Increase (%)</t>
  </si>
  <si>
    <t>Vacancy Rate (%)</t>
  </si>
  <si>
    <t>Replacement Reserve Annual Amount ($)</t>
  </si>
  <si>
    <t>Replacement Reserve Annual Increase (%)</t>
  </si>
  <si>
    <t>Provide the following assumptions, which should be reflected on the Pro Forma</t>
  </si>
  <si>
    <t># of Bed-rooms</t>
  </si>
  <si>
    <t>Montlhy Tenant Rent (PUM)</t>
  </si>
  <si>
    <t>Monthly Subsidy (PUM)</t>
  </si>
  <si>
    <t>Monthly Income (PUM)</t>
  </si>
  <si>
    <t>Annual Tenant Rent Total</t>
  </si>
  <si>
    <t>Annual Subsidy Total</t>
  </si>
  <si>
    <t>INCOME PROJECTIONS</t>
  </si>
  <si>
    <t xml:space="preserve">Except for the Pro Forma and Draw Schedule, all other cells are locked, and all calculations are automated. </t>
  </si>
  <si>
    <t xml:space="preserve">Phase/Project/Development Name: </t>
  </si>
  <si>
    <t>Step 1:  Enter the PHA Name, the Development Name, and Phase Number or Description</t>
  </si>
  <si>
    <t>&gt; Enter the PHA Name, Development Name, and Phase Number or Description (on the "Unit Mix" worksheet)</t>
  </si>
  <si>
    <r>
      <t xml:space="preserve">Step 2.  Enter the Number of Units of Each Type and Size </t>
    </r>
    <r>
      <rPr>
        <sz val="10"/>
        <color indexed="10"/>
        <rFont val="Arial"/>
        <family val="2"/>
      </rPr>
      <t>(on the "Unit Mix" worksheet)</t>
    </r>
  </si>
  <si>
    <r>
      <t xml:space="preserve">Step 3. Enter Number of Tax Credit, Market-Rate Rental, and Market-Rate For-Sale Units </t>
    </r>
    <r>
      <rPr>
        <sz val="10"/>
        <color indexed="10"/>
        <rFont val="Arial"/>
        <family val="2"/>
      </rPr>
      <t>(for reference only; not used in TDC calculation)</t>
    </r>
  </si>
  <si>
    <r>
      <t xml:space="preserve">Step 4. Enter Number of Special-Needs Units, and Describe Accessibility Design Features </t>
    </r>
    <r>
      <rPr>
        <sz val="10"/>
        <color indexed="10"/>
        <rFont val="Arial"/>
        <family val="2"/>
      </rPr>
      <t xml:space="preserve">(for reference only; not used in TDC calculation) </t>
    </r>
  </si>
  <si>
    <r>
      <t xml:space="preserve">Step 2:  Enter the Number of Units </t>
    </r>
    <r>
      <rPr>
        <sz val="10"/>
        <color indexed="10"/>
        <rFont val="Arial"/>
        <family val="2"/>
      </rPr>
      <t>(by Structure Type and Unit Size, according to Unit Category and Development Method)</t>
    </r>
  </si>
  <si>
    <t xml:space="preserve">Step 3:  Enter Number of Tax Credit, Market-Rate Rental, and Market-Rate For-Sale Units </t>
  </si>
  <si>
    <t xml:space="preserve">Step 4:  Enter number of Special-Needs Units and describe Accessibility Design Features  </t>
  </si>
  <si>
    <t>Step 1.  State Basic Information and Unit Mix</t>
  </si>
  <si>
    <t xml:space="preserve">Step 5. Select Location  </t>
  </si>
  <si>
    <t>Note 1:  When you select a valid City/State combination, this table will show the TDC and HCC limits from the above-referenced HUD Notice.  Use the TDC and HCC limits in effect at the time of project closing.</t>
  </si>
  <si>
    <t>Note 2:  If the desired City/State combination is not included in the list here, contact the local HUD Field Office.  They will assist in determining the most appropriate City/State combination.</t>
  </si>
  <si>
    <t>Note 3:  Total Development Cost limits and Housing Construction Cost limits from this table will be transferred automatically to the "TDC &amp; HCC Limit calculations" worksheet.</t>
  </si>
  <si>
    <t>&gt; Follow the Note boxes on that worksheet</t>
  </si>
  <si>
    <t xml:space="preserve">Step 6.  TDC &amp; HCC Calculations  </t>
  </si>
  <si>
    <t>&gt; Navigate to the worksheet titled "TDC &amp; HCC Limit Calculations".</t>
  </si>
  <si>
    <r>
      <t>Step 7.  Enter Demolition &amp; Replacement Units (total, all project phases)</t>
    </r>
    <r>
      <rPr>
        <sz val="10"/>
        <color indexed="10"/>
        <rFont val="Arial"/>
        <family val="2"/>
      </rPr>
      <t xml:space="preserve"> (on "TDC &amp; HCC Limit calculations" worksheet)</t>
    </r>
  </si>
  <si>
    <t xml:space="preserve">Step 8.  Enter All Sources of Public Housing Capital Assistance </t>
  </si>
  <si>
    <t>Step 9.  Enter All Uses of Public Housing Capital Assistance</t>
  </si>
  <si>
    <t>Step 10.  Confirm that Sources are Equal to Uses</t>
  </si>
  <si>
    <r>
      <t xml:space="preserve">Step 11.  Enter any Extraordinary Site Cost </t>
    </r>
    <r>
      <rPr>
        <sz val="10"/>
        <color indexed="10"/>
        <rFont val="Arial"/>
        <family val="2"/>
      </rPr>
      <t>(a component of Additional Project Costs -- not subject to TDC limit)</t>
    </r>
    <r>
      <rPr>
        <b/>
        <sz val="10"/>
        <color indexed="10"/>
        <rFont val="Arial"/>
        <family val="2"/>
      </rPr>
      <t xml:space="preserve"> </t>
    </r>
  </si>
  <si>
    <t>Step 12. Review TDC and HCC Limit Calculation Results</t>
  </si>
  <si>
    <t xml:space="preserve">OMB Approval No  2577-0275                                exp 1/31/2019.   </t>
  </si>
  <si>
    <t>Step 7.  Enter Demo &amp; Replacement Units (total, all phases)</t>
  </si>
  <si>
    <t>Step 8.  Enter all Sources of Public Housing Capital Assistance</t>
  </si>
  <si>
    <t>Step 10. Confirm:</t>
  </si>
  <si>
    <r>
      <t>&gt; Confirm that all Grant Funds and Public Housing Capital Assistance (GFPH) sources are included.</t>
    </r>
    <r>
      <rPr>
        <sz val="10"/>
        <color indexed="8"/>
        <rFont val="Arial"/>
        <family val="2"/>
      </rPr>
      <t xml:space="preserve">  </t>
    </r>
  </si>
  <si>
    <t xml:space="preserve">&gt; Confirm that sources of GFPH are equal to uses of GFPH  </t>
  </si>
  <si>
    <r>
      <t>Step 11.  Enter Extraordinary Site Cost</t>
    </r>
    <r>
      <rPr>
        <sz val="10"/>
        <color indexed="10"/>
        <rFont val="Arial"/>
        <family val="2"/>
      </rPr>
      <t xml:space="preserve"> (must be approved by HUD)</t>
    </r>
  </si>
  <si>
    <t>Step 12.  Review Results</t>
  </si>
  <si>
    <t xml:space="preserve">Note:  To navigate among the worksheets, click the individual worksheet tabs at the bottom of this window.  If no worksheet tabs are visible, select "Options..." from the "Tools" menu.  In the dialogue box, select the "View" tab. Under "Window options" put a check mark in the "Sheet tabs" box. </t>
  </si>
  <si>
    <t>Step 5.  Using the Drop-down Lists Provided Below, Select the City (or Region) and State where the PROJECT will be located</t>
  </si>
  <si>
    <t>Note that this worksheet cannot be protected.  Please take care to enter information into the blue bordered cells only.</t>
  </si>
  <si>
    <r>
      <t xml:space="preserve">Times % of Demo Costs Excluded as "Additional Project Costs" (% from </t>
    </r>
    <r>
      <rPr>
        <b/>
        <sz val="10"/>
        <rFont val="Arial"/>
        <family val="2"/>
      </rPr>
      <t>Step 7</t>
    </r>
    <r>
      <rPr>
        <sz val="10"/>
        <rFont val="Arial"/>
        <family val="2"/>
      </rPr>
      <t>)</t>
    </r>
  </si>
  <si>
    <t xml:space="preserve">Housing Construction Cost Limit (if any, from Step 5) </t>
  </si>
  <si>
    <t>Total Development Cost Limit (from Step 5)</t>
  </si>
  <si>
    <t>1)  Information/amounts on the project budgets must be consistent with information in the Mixed-Finance Development Proposal, form HUD-50157</t>
  </si>
  <si>
    <t>2)  The Construction Budget should only include sources &amp; uses of funds through the end of the construction period.</t>
  </si>
  <si>
    <t>form HUD-50156 (2/2016)</t>
  </si>
  <si>
    <r>
      <t xml:space="preserve">Permanent Mortgage #1:  </t>
    </r>
    <r>
      <rPr>
        <i/>
        <sz val="10"/>
        <color rgb="FF0000FF"/>
        <rFont val="Arial"/>
        <family val="2"/>
      </rPr>
      <t>identify lender</t>
    </r>
  </si>
  <si>
    <r>
      <t xml:space="preserve">Permanent Mortgage #2: </t>
    </r>
    <r>
      <rPr>
        <i/>
        <sz val="10"/>
        <color rgb="FF0000FF"/>
        <rFont val="Arial"/>
        <family val="2"/>
      </rPr>
      <t xml:space="preserve"> identify lender</t>
    </r>
  </si>
  <si>
    <t>per unit/per year</t>
  </si>
  <si>
    <t>Public Housing Totals</t>
  </si>
  <si>
    <t>PBV+PBRA Totals</t>
  </si>
  <si>
    <r>
      <rPr>
        <b/>
        <u/>
        <sz val="28"/>
        <color rgb="FFFF0000"/>
        <rFont val="Arial"/>
        <family val="2"/>
      </rPr>
      <t>SAMPLE</t>
    </r>
    <r>
      <rPr>
        <b/>
        <sz val="14"/>
        <rFont val="Arial"/>
        <family val="2"/>
      </rPr>
      <t xml:space="preserve"> Draw Schedule</t>
    </r>
    <r>
      <rPr>
        <sz val="10"/>
        <rFont val="Arial"/>
        <family val="2"/>
      </rPr>
      <t xml:space="preserve">
</t>
    </r>
    <r>
      <rPr>
        <sz val="10"/>
        <color rgb="FFFF0000"/>
        <rFont val="Arial"/>
        <family val="2"/>
      </rPr>
      <t>This is not a mandatory HUD format.</t>
    </r>
    <r>
      <rPr>
        <sz val="10"/>
        <rFont val="Arial"/>
        <family val="2"/>
      </rPr>
      <t xml:space="preserve">  The Grantee may use any format that is acceptable to the HUD Grant Manager.  This Tab is not Protected and may be replaced.  When replacing the Tab, be sure that the Grantee Name, Phase/Project Name and PIC Development Number are included.
</t>
    </r>
  </si>
  <si>
    <t>Project Based Voucher (PBV) and
Project Based Rental Assistance (PBRA)</t>
  </si>
  <si>
    <t xml:space="preserve">     Voucher/PBRA Amount</t>
  </si>
  <si>
    <t>Total Housing Choice Voucher/PBRA</t>
  </si>
  <si>
    <t>Unrestricted (Market Rate) Unit Rent</t>
  </si>
  <si>
    <t xml:space="preserve">Total Other Affordable/Restricted
</t>
  </si>
  <si>
    <t>Total Unrestricted/Market</t>
  </si>
  <si>
    <t>Other Income</t>
  </si>
  <si>
    <t>3)  The Permanent Budget should include sources of funds that will remain with the project after closing and construction are completed.</t>
  </si>
  <si>
    <t>4)  Part A  costs in the Budgets are those costs included in the developer's project budget.</t>
  </si>
  <si>
    <t>5)  Part B costs in the Budgets are those costs paid for by the PHA directly, which will not be reimbursed at closing.</t>
  </si>
  <si>
    <t>9)  If a PHA is receiving a portion of the developer fee, this amount should be reflected on a separate line from the amount received by the developer.</t>
  </si>
  <si>
    <t>Choice Neighborhoods (CN) Funds</t>
  </si>
  <si>
    <t>HOPE VI Community &amp; Supportive Services</t>
  </si>
  <si>
    <t>CN Supportive Services</t>
  </si>
  <si>
    <t>Choice Neighborhoods Supportive Services</t>
  </si>
  <si>
    <t>Dwelling Equioment-Non-Expendable</t>
  </si>
  <si>
    <t>Relocation Costs</t>
  </si>
  <si>
    <t>Relocation - Non Residents</t>
  </si>
  <si>
    <t>Nondwelling Equipment: identify</t>
  </si>
  <si>
    <t>Subtotal:  Development Soft Cost</t>
  </si>
  <si>
    <t>Relocation -  Non-Residents</t>
  </si>
  <si>
    <t>Construction Loan:  bonds</t>
  </si>
  <si>
    <t>Other: Federal Historic Tax Credits</t>
  </si>
  <si>
    <t>Other: State Historic Tax Credits</t>
  </si>
  <si>
    <t>Other: CDBG</t>
  </si>
  <si>
    <t>Other: PHA Seller Note</t>
  </si>
  <si>
    <t>Other: HOME Funds</t>
  </si>
  <si>
    <t>Other:  Bond Collateral</t>
  </si>
  <si>
    <t>Other:  FF&amp;E</t>
  </si>
  <si>
    <t>Other:  Professional Services</t>
  </si>
  <si>
    <t>Other:  Interior Design Fee</t>
  </si>
  <si>
    <t>Other:  Plans, Reproductions, Media</t>
  </si>
  <si>
    <t>Other: Seller Note</t>
  </si>
  <si>
    <t>Other: HOME</t>
  </si>
  <si>
    <t>Other Units</t>
  </si>
  <si>
    <t>Affordable:</t>
  </si>
  <si>
    <t>Market Rate:</t>
  </si>
  <si>
    <t>Other: Describe</t>
  </si>
  <si>
    <t>MERIDEN</t>
  </si>
  <si>
    <t>NEW BRITAIN</t>
  </si>
  <si>
    <t>STAMFORD</t>
  </si>
  <si>
    <t>WATERBURY</t>
  </si>
  <si>
    <t>LAWRENCE</t>
  </si>
  <si>
    <t>LOWELL</t>
  </si>
  <si>
    <t>NEW BEDFORD</t>
  </si>
  <si>
    <t>PITTSFIELD</t>
  </si>
  <si>
    <t>LITTLETON</t>
  </si>
  <si>
    <t>NEWPORT</t>
  </si>
  <si>
    <t>TWIN FALLS</t>
  </si>
  <si>
    <t>KLAMATH FALLS</t>
  </si>
  <si>
    <t>MEDFORD</t>
  </si>
  <si>
    <t>PENDLETON</t>
  </si>
  <si>
    <t>SALEM</t>
  </si>
  <si>
    <t>EVERETT</t>
  </si>
  <si>
    <t>TACOMA</t>
  </si>
  <si>
    <t>VANCOUVER</t>
  </si>
  <si>
    <t>WENATCHEE</t>
  </si>
  <si>
    <t>GQ</t>
  </si>
  <si>
    <t>ELIZABETH</t>
  </si>
  <si>
    <t>HACKENSACK</t>
  </si>
  <si>
    <t>JERSEY CITY</t>
  </si>
  <si>
    <t>NEW BRUNSWICK</t>
  </si>
  <si>
    <t>PATERSON</t>
  </si>
  <si>
    <t>BRONX</t>
  </si>
  <si>
    <t>BROOKLYN</t>
  </si>
  <si>
    <t>KINGSTON</t>
  </si>
  <si>
    <t>NIAGARA FALLS</t>
  </si>
  <si>
    <t>QUEENS</t>
  </si>
  <si>
    <t>SCHENECTADY</t>
  </si>
  <si>
    <t>STATEN ISLAND</t>
  </si>
  <si>
    <t>UTICA</t>
  </si>
  <si>
    <t>WATERTOWN</t>
  </si>
  <si>
    <t>YONKERS</t>
  </si>
  <si>
    <t>ST. JOHN</t>
  </si>
  <si>
    <t>CUMBERLAND</t>
  </si>
  <si>
    <t>SILVER SPRING</t>
  </si>
  <si>
    <t>PA</t>
  </si>
  <si>
    <t>NORRISTOWN</t>
  </si>
  <si>
    <t>STATE COLLEGE</t>
  </si>
  <si>
    <t>WILKES-BARRE</t>
  </si>
  <si>
    <t>WILLIAMSPORT</t>
  </si>
  <si>
    <t>ARLINGTON</t>
  </si>
  <si>
    <t>FREDERICKSBURG</t>
  </si>
  <si>
    <t>LYNCHBURG</t>
  </si>
  <si>
    <t>PETERSBURG</t>
  </si>
  <si>
    <t>ROANOKE</t>
  </si>
  <si>
    <t>WINCHESTER</t>
  </si>
  <si>
    <t>BECKLEY</t>
  </si>
  <si>
    <t>CLARKSBURG</t>
  </si>
  <si>
    <t>MORGANTOWN</t>
  </si>
  <si>
    <t>ANNISTON</t>
  </si>
  <si>
    <t>GADSDEN</t>
  </si>
  <si>
    <t>PHENIX CITY</t>
  </si>
  <si>
    <t>DAYTONA BEACH</t>
  </si>
  <si>
    <t>FORT MYERS</t>
  </si>
  <si>
    <t>GAINESVILLE</t>
  </si>
  <si>
    <t>LAKELAND</t>
  </si>
  <si>
    <t>PANAMA CITY</t>
  </si>
  <si>
    <t>SARASOTA</t>
  </si>
  <si>
    <t>TALLAHASSEE</t>
  </si>
  <si>
    <t>ATHENS</t>
  </si>
  <si>
    <t>BOWLING GREEN</t>
  </si>
  <si>
    <t>FRANKFORT</t>
  </si>
  <si>
    <t>LEXINGTON</t>
  </si>
  <si>
    <t>BILOXI</t>
  </si>
  <si>
    <t>LAUREL</t>
  </si>
  <si>
    <t>MERIDIAN</t>
  </si>
  <si>
    <t>TUPELO</t>
  </si>
  <si>
    <t>GASTONIA</t>
  </si>
  <si>
    <t>HICKORY</t>
  </si>
  <si>
    <t>ROCKY MOUNT</t>
  </si>
  <si>
    <t>SC</t>
  </si>
  <si>
    <t>CARBONDALE</t>
  </si>
  <si>
    <t>CENTRALIA</t>
  </si>
  <si>
    <t>CHAMPAIGN</t>
  </si>
  <si>
    <t>DECATUR</t>
  </si>
  <si>
    <t>GALESBURG</t>
  </si>
  <si>
    <t>JOLIET</t>
  </si>
  <si>
    <t>KANKAKEE</t>
  </si>
  <si>
    <t>PEORIA</t>
  </si>
  <si>
    <t>QUINCY</t>
  </si>
  <si>
    <t>ROCK ISLAND</t>
  </si>
  <si>
    <t>ROCKFORD</t>
  </si>
  <si>
    <t>KOKOMO</t>
  </si>
  <si>
    <t>MUNCIE</t>
  </si>
  <si>
    <t>BAY CITY</t>
  </si>
  <si>
    <t>KALAMAZOO</t>
  </si>
  <si>
    <t>MUSKEGON</t>
  </si>
  <si>
    <t>BRAINERD</t>
  </si>
  <si>
    <t>SAINT PAUL</t>
  </si>
  <si>
    <t>CANTON</t>
  </si>
  <si>
    <t>HAMILTON</t>
  </si>
  <si>
    <t>LIMA</t>
  </si>
  <si>
    <t>MARION</t>
  </si>
  <si>
    <t>BELOIT</t>
  </si>
  <si>
    <t>KENOSHA</t>
  </si>
  <si>
    <t>LA CROSSE</t>
  </si>
  <si>
    <t>OSHKOSH</t>
  </si>
  <si>
    <t>RACINE</t>
  </si>
  <si>
    <t>HOT SPRINGS</t>
  </si>
  <si>
    <t>WEST MEMPHIS</t>
  </si>
  <si>
    <t>FARMINGTON</t>
  </si>
  <si>
    <t>GALLUP</t>
  </si>
  <si>
    <t>LAS CRUCES</t>
  </si>
  <si>
    <t>ROSWELL</t>
  </si>
  <si>
    <t>DALLAS</t>
  </si>
  <si>
    <t>GALVESTON</t>
  </si>
  <si>
    <t>FORT DODGE</t>
  </si>
  <si>
    <t>KS</t>
  </si>
  <si>
    <t>DODGE CITY</t>
  </si>
  <si>
    <t>FORT SCOTT</t>
  </si>
  <si>
    <t>HAYS</t>
  </si>
  <si>
    <t>LIBERAL</t>
  </si>
  <si>
    <t>JEFFERSON CITY</t>
  </si>
  <si>
    <t>CO</t>
  </si>
  <si>
    <t>BOULDER</t>
  </si>
  <si>
    <t>COLORADO SPRINGS</t>
  </si>
  <si>
    <t>DURANGO</t>
  </si>
  <si>
    <t>FORT COLLINS</t>
  </si>
  <si>
    <t>GREELEY</t>
  </si>
  <si>
    <t>MONTROSE</t>
  </si>
  <si>
    <t>PUEBLO</t>
  </si>
  <si>
    <t>BUTTE</t>
  </si>
  <si>
    <t>GRAND FORKS</t>
  </si>
  <si>
    <t>MINOT</t>
  </si>
  <si>
    <t>WILLISTON</t>
  </si>
  <si>
    <t>MITCHELL</t>
  </si>
  <si>
    <t>UT</t>
  </si>
  <si>
    <t>OGDEN</t>
  </si>
  <si>
    <t>PROVO</t>
  </si>
  <si>
    <t>ROCK SPRINGS</t>
  </si>
  <si>
    <t>SHERIDAN</t>
  </si>
  <si>
    <t>PRESCOTT</t>
  </si>
  <si>
    <t>CA</t>
  </si>
  <si>
    <t>MARYSVILLE</t>
  </si>
  <si>
    <t>PALM SPRINGS</t>
  </si>
  <si>
    <t>RIVERSIDE</t>
  </si>
  <si>
    <t>SALINAS</t>
  </si>
  <si>
    <t>SAN LUIS OBISPO</t>
  </si>
  <si>
    <t>SAN MATEO</t>
  </si>
  <si>
    <t>STOCKTON</t>
  </si>
  <si>
    <t>SUSANVILLE</t>
  </si>
  <si>
    <t>CARSON CITY</t>
  </si>
  <si>
    <t>ELKO</t>
  </si>
  <si>
    <t>Housing Authority of Sample City</t>
  </si>
  <si>
    <t>Sample Grant Name</t>
  </si>
  <si>
    <t>Sample Mixed-Finance Development or Sample Phase</t>
  </si>
  <si>
    <t xml:space="preserve">This workbook uses the TDCs and HCCs in accordance with HUD Notice PIH-2011-38 (HA), as updated to include HUD's most recent TDC and HCC limits, which can be found on the Capital Fund Program website. </t>
  </si>
  <si>
    <t>This workbook utilizes the PIH TDC Notice numbered:</t>
  </si>
  <si>
    <t>PIH 2011-38 (HA)</t>
  </si>
  <si>
    <t xml:space="preserve">The Notice expires when amended or supersceded, and it hasn't been yet. </t>
  </si>
  <si>
    <t>form HUD-50156 (04/2022)</t>
  </si>
  <si>
    <t xml:space="preserve">This workbook has been updated to include 2022 TDC limits </t>
  </si>
  <si>
    <t>LIHTC EQUITY CALCULATION</t>
  </si>
  <si>
    <t>Placed-in-Service Date</t>
  </si>
  <si>
    <t>Annual Tax Credit Allocation Amount</t>
  </si>
  <si>
    <t>Gross Equity Syndication Proceeds</t>
  </si>
  <si>
    <t>Equity Proceeds Not Available for Project Uses</t>
  </si>
  <si>
    <t>Net Equity Proceeds as of Placed-in-Service Date</t>
  </si>
  <si>
    <t>Net Equity per Dollar</t>
  </si>
  <si>
    <t>PER UNIT PUBLIC HOUSING CASH FLOW CALCULATION</t>
  </si>
  <si>
    <t>Per Unit Per Month Public Housing Rental Income</t>
  </si>
  <si>
    <t>Per Unit Per Month Operating Expenses</t>
  </si>
  <si>
    <t>Cash Flow per Public Housing Unit</t>
  </si>
  <si>
    <t>Calculating Cash Flow as a % of Operating Expenses</t>
  </si>
  <si>
    <t>Cash Flow Available for Distribution (Per Waterfall)</t>
  </si>
  <si>
    <t xml:space="preserve">   - less Deferred Developer Fee(s)</t>
  </si>
  <si>
    <t xml:space="preserve">   - less Operating Reserve Replenishment</t>
  </si>
  <si>
    <t>Net Cash Flow</t>
  </si>
  <si>
    <t>Net Cash Flow as a % of Operating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</si>
</sst>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_);_(@_)"/>
    <numFmt numFmtId="166" formatCode="0_);\(0\)"/>
    <numFmt numFmtId="167" formatCode="&quot;$&quot;#,##0.00"/>
    <numFmt numFmtId="168" formatCode="&quot;$&quot;#,##0"/>
    <numFmt numFmtId="169" formatCode="&quot;$&quot;#,##0\ ;\(&quot;$&quot;#,##0\)"/>
    <numFmt numFmtId="170" formatCode="0;0;;@"/>
    <numFmt numFmtId="171" formatCode="0.0%"/>
    <numFmt numFmtId="172" formatCode="_(* #,##0_);_(* \(#,##0\);_(* &quot;-&quot;??_);_(@_)"/>
    <numFmt numFmtId="173" formatCode="0.0000%"/>
    <numFmt numFmtId="174" formatCode="[$-409]d\-mmm\-yy;@"/>
    <numFmt numFmtId="175" formatCode="0.00_)"/>
    <numFmt numFmtId="176" formatCode="&quot;$&quot;#,##0.00;\(&quot;$&quot;#,##0.00\)"/>
    <numFmt numFmtId="177" formatCode="[$-F800]dddd\,\ mmmm\ dd\,\ yyyy"/>
  </numFmts>
  <fonts count="97">
    <font>
      <sz val="10"/>
      <name val="Arial"/>
    </font>
    <font>
      <b/>
      <sz val="10"/>
      <name val="Arial"/>
      <family val="2"/>
    </font>
    <font>
      <sz val="10"/>
      <name val="Arial"/>
      <family val="2"/>
    </font>
    <font>
      <sz val="10"/>
      <name val="Arial"/>
      <family val="2"/>
    </font>
    <font>
      <b/>
      <sz val="10"/>
      <name val="Arial"/>
      <family val="2"/>
    </font>
    <font>
      <u val="singleAccounting"/>
      <sz val="10"/>
      <name val="Arial"/>
      <family val="2"/>
    </font>
    <font>
      <u val="doubleAccounting"/>
      <sz val="10"/>
      <name val="Arial"/>
      <family val="2"/>
    </font>
    <font>
      <b/>
      <u val="doubleAccounting"/>
      <sz val="10"/>
      <name val="Arial"/>
      <family val="2"/>
    </font>
    <font>
      <b/>
      <sz val="12"/>
      <name val="Arial"/>
      <family val="2"/>
    </font>
    <font>
      <b/>
      <sz val="10"/>
      <color indexed="12"/>
      <name val="Arial"/>
      <family val="2"/>
    </font>
    <font>
      <sz val="10"/>
      <color indexed="12"/>
      <name val="Arial"/>
      <family val="2"/>
    </font>
    <font>
      <u val="singleAccounting"/>
      <sz val="10"/>
      <color indexed="12"/>
      <name val="Arial"/>
      <family val="2"/>
    </font>
    <font>
      <b/>
      <sz val="10"/>
      <color indexed="8"/>
      <name val="Arial"/>
      <family val="2"/>
    </font>
    <font>
      <sz val="10"/>
      <color indexed="10"/>
      <name val="Arial"/>
      <family val="2"/>
    </font>
    <font>
      <u val="singleAccounting"/>
      <sz val="10"/>
      <color indexed="8"/>
      <name val="Arial"/>
      <family val="2"/>
    </font>
    <font>
      <sz val="10"/>
      <color indexed="8"/>
      <name val="Arial"/>
      <family val="2"/>
    </font>
    <font>
      <b/>
      <sz val="10"/>
      <color indexed="10"/>
      <name val="Arial"/>
      <family val="2"/>
    </font>
    <font>
      <b/>
      <sz val="12"/>
      <color indexed="12"/>
      <name val="Arial"/>
      <family val="2"/>
    </font>
    <font>
      <b/>
      <sz val="14"/>
      <color indexed="8"/>
      <name val="Arial"/>
      <family val="2"/>
    </font>
    <font>
      <b/>
      <sz val="12"/>
      <color indexed="8"/>
      <name val="Arial"/>
      <family val="2"/>
    </font>
    <font>
      <b/>
      <u val="doubleAccounting"/>
      <sz val="10"/>
      <color indexed="10"/>
      <name val="Arial"/>
      <family val="2"/>
    </font>
    <font>
      <b/>
      <sz val="14"/>
      <name val="Arial"/>
      <family val="2"/>
    </font>
    <font>
      <u/>
      <sz val="10"/>
      <name val="Arial"/>
      <family val="2"/>
    </font>
    <font>
      <b/>
      <sz val="12"/>
      <color indexed="10"/>
      <name val="Arial"/>
      <family val="2"/>
    </font>
    <font>
      <i/>
      <sz val="10"/>
      <name val="Arial"/>
      <family val="2"/>
    </font>
    <font>
      <b/>
      <sz val="9"/>
      <name val="Arial"/>
      <family val="2"/>
    </font>
    <font>
      <sz val="9"/>
      <name val="Arial"/>
      <family val="2"/>
    </font>
    <font>
      <sz val="9"/>
      <color indexed="12"/>
      <name val="Arial"/>
      <family val="2"/>
    </font>
    <font>
      <b/>
      <sz val="9"/>
      <color indexed="8"/>
      <name val="Arial"/>
      <family val="2"/>
    </font>
    <font>
      <sz val="8"/>
      <name val="Arial"/>
      <family val="2"/>
    </font>
    <font>
      <sz val="10"/>
      <color indexed="8"/>
      <name val="Arial"/>
      <family val="2"/>
    </font>
    <font>
      <b/>
      <sz val="11"/>
      <name val="Arial"/>
      <family val="2"/>
    </font>
    <font>
      <sz val="11"/>
      <name val="Arial"/>
      <family val="2"/>
    </font>
    <font>
      <b/>
      <u/>
      <sz val="10"/>
      <name val="Arial"/>
      <family val="2"/>
    </font>
    <font>
      <sz val="12"/>
      <name val="Arial"/>
      <family val="2"/>
    </font>
    <font>
      <b/>
      <sz val="18"/>
      <name val="Arial"/>
      <family val="2"/>
    </font>
    <font>
      <sz val="10"/>
      <name val="Times New Roman"/>
      <family val="1"/>
    </font>
    <font>
      <sz val="12"/>
      <name val="Times New Roman"/>
      <family val="1"/>
    </font>
    <font>
      <b/>
      <u/>
      <sz val="12"/>
      <name val="Arial"/>
      <family val="2"/>
    </font>
    <font>
      <sz val="10"/>
      <color rgb="FFFF0000"/>
      <name val="Arial"/>
      <family val="2"/>
    </font>
    <font>
      <sz val="10"/>
      <name val="Futura Lt BT"/>
      <family val="2"/>
    </font>
    <font>
      <sz val="10"/>
      <color indexed="9"/>
      <name val="Arial"/>
      <family val="2"/>
    </font>
    <font>
      <i/>
      <sz val="10"/>
      <name val="Futura Lt BT"/>
      <family val="2"/>
    </font>
    <font>
      <sz val="12"/>
      <name val="Futura Md BT"/>
      <family val="2"/>
    </font>
    <font>
      <sz val="10"/>
      <name val="Futura Md BT"/>
      <family val="2"/>
    </font>
    <font>
      <sz val="14"/>
      <name val="Futura Md BT"/>
      <family val="2"/>
    </font>
    <font>
      <i/>
      <sz val="14"/>
      <name val="Arial"/>
      <family val="2"/>
    </font>
    <font>
      <sz val="14"/>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color indexed="8"/>
      <name val="Times New Roman"/>
      <family val="1"/>
    </font>
    <font>
      <strike/>
      <sz val="12"/>
      <color indexed="8"/>
      <name val="Times New Roman"/>
      <family val="1"/>
    </font>
    <font>
      <b/>
      <i/>
      <sz val="16"/>
      <name val="Helv"/>
    </font>
    <font>
      <sz val="16"/>
      <name val="Arial"/>
      <family val="2"/>
    </font>
    <font>
      <b/>
      <sz val="16"/>
      <name val="Arial"/>
      <family val="2"/>
    </font>
    <font>
      <b/>
      <sz val="10"/>
      <name val="MS Sans Serif"/>
      <family val="2"/>
    </font>
    <font>
      <b/>
      <sz val="12"/>
      <color indexed="10"/>
      <name val="Times New Roman"/>
      <family val="1"/>
    </font>
    <font>
      <sz val="14"/>
      <color indexed="12"/>
      <name val="Arial"/>
      <family val="2"/>
    </font>
    <font>
      <sz val="18"/>
      <name val="Arial"/>
      <family val="2"/>
    </font>
    <font>
      <b/>
      <sz val="48"/>
      <color rgb="FFFF0000"/>
      <name val="Arial"/>
      <family val="2"/>
    </font>
    <font>
      <u/>
      <sz val="10"/>
      <color theme="10"/>
      <name val="Arial"/>
      <family val="2"/>
    </font>
    <font>
      <b/>
      <sz val="15"/>
      <color rgb="FF0000FF"/>
      <name val="Arial"/>
      <family val="2"/>
    </font>
    <font>
      <u/>
      <sz val="14"/>
      <color theme="10"/>
      <name val="Arial"/>
      <family val="2"/>
    </font>
    <font>
      <b/>
      <sz val="10"/>
      <color rgb="FF0000FF"/>
      <name val="Arial"/>
      <family val="2"/>
    </font>
    <font>
      <b/>
      <sz val="12"/>
      <color theme="1"/>
      <name val="Arial"/>
      <family val="2"/>
    </font>
    <font>
      <i/>
      <sz val="10"/>
      <color theme="1"/>
      <name val="Arial"/>
      <family val="2"/>
    </font>
    <font>
      <sz val="10"/>
      <color theme="1"/>
      <name val="Arial"/>
      <family val="2"/>
    </font>
    <font>
      <b/>
      <sz val="10"/>
      <color theme="1"/>
      <name val="Arial"/>
      <family val="2"/>
    </font>
    <font>
      <sz val="12"/>
      <color indexed="8"/>
      <name val="Arial"/>
      <family val="2"/>
    </font>
    <font>
      <b/>
      <u val="doubleAccounting"/>
      <sz val="12"/>
      <color theme="1"/>
      <name val="Arial"/>
      <family val="2"/>
    </font>
    <font>
      <b/>
      <i/>
      <sz val="12"/>
      <color theme="1"/>
      <name val="Arial"/>
      <family val="2"/>
    </font>
    <font>
      <i/>
      <sz val="11"/>
      <name val="Arial"/>
      <family val="2"/>
    </font>
    <font>
      <b/>
      <i/>
      <sz val="12"/>
      <name val="Arial"/>
      <family val="2"/>
    </font>
    <font>
      <b/>
      <u val="doubleAccounting"/>
      <sz val="12"/>
      <name val="Arial"/>
      <family val="2"/>
    </font>
    <font>
      <b/>
      <sz val="11"/>
      <color rgb="FFFF0000"/>
      <name val="Arial"/>
      <family val="2"/>
    </font>
    <font>
      <b/>
      <sz val="11"/>
      <color rgb="FF7030A0"/>
      <name val="Arial"/>
      <family val="2"/>
    </font>
    <font>
      <b/>
      <i/>
      <sz val="11"/>
      <name val="Arial"/>
      <family val="2"/>
    </font>
    <font>
      <u/>
      <sz val="12"/>
      <name val="Arial"/>
      <family val="2"/>
    </font>
    <font>
      <b/>
      <sz val="11"/>
      <color rgb="FF0070C0"/>
      <name val="Arial"/>
      <family val="2"/>
    </font>
    <font>
      <i/>
      <sz val="12"/>
      <name val="Arial"/>
      <family val="2"/>
    </font>
    <font>
      <b/>
      <u/>
      <sz val="12"/>
      <color rgb="FFFF0000"/>
      <name val="Arial"/>
      <family val="2"/>
    </font>
    <font>
      <sz val="12"/>
      <color rgb="FFFF0000"/>
      <name val="Arial"/>
      <family val="2"/>
    </font>
    <font>
      <b/>
      <sz val="12"/>
      <color rgb="FFFF0000"/>
      <name val="Arial"/>
      <family val="2"/>
    </font>
    <font>
      <sz val="14"/>
      <color rgb="FF0000FF"/>
      <name val="Arial"/>
      <family val="2"/>
    </font>
    <font>
      <sz val="10"/>
      <color rgb="FF0000FF"/>
      <name val="Arial"/>
      <family val="2"/>
    </font>
    <font>
      <b/>
      <sz val="12"/>
      <color rgb="FF0070C0"/>
      <name val="Arial"/>
      <family val="2"/>
    </font>
    <font>
      <i/>
      <sz val="10"/>
      <color rgb="FF0000FF"/>
      <name val="Arial"/>
      <family val="2"/>
    </font>
    <font>
      <b/>
      <u/>
      <sz val="28"/>
      <color rgb="FFFF0000"/>
      <name val="Arial"/>
      <family val="2"/>
    </font>
    <font>
      <u val="singleAccounting"/>
      <sz val="12"/>
      <name val="Arial"/>
      <family val="2"/>
    </font>
    <font>
      <b/>
      <i/>
      <sz val="10"/>
      <name val="Arial"/>
      <family val="2"/>
    </font>
    <font>
      <b/>
      <sz val="10"/>
      <color rgb="FFFF0000"/>
      <name val="Arial"/>
      <family val="2"/>
    </font>
    <font>
      <b/>
      <sz val="11"/>
      <color theme="3"/>
      <name val="Arial"/>
      <family val="2"/>
    </font>
    <font>
      <sz val="11"/>
      <color indexed="8"/>
      <name val="Calibri"/>
      <family val="2"/>
    </font>
    <font>
      <b/>
      <sz val="11"/>
      <color rgb="FF00B050"/>
      <name val="Arial"/>
      <family val="2"/>
    </font>
    <font>
      <b/>
      <sz val="11"/>
      <color theme="5" tint="-0.249977111117893"/>
      <name val="Arial"/>
      <family val="2"/>
    </font>
  </fonts>
  <fills count="13">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solid">
        <fgColor indexed="9"/>
        <bgColor indexed="64"/>
      </patternFill>
    </fill>
    <fill>
      <patternFill patternType="darkTrellis">
        <fgColor indexed="13"/>
        <bgColor indexed="9"/>
      </patternFill>
    </fill>
    <fill>
      <patternFill patternType="solid">
        <fgColor theme="0" tint="-0.14999847407452621"/>
        <bgColor indexed="64"/>
      </patternFill>
    </fill>
    <fill>
      <patternFill patternType="solid">
        <fgColor indexed="22"/>
        <bgColor indexed="31"/>
      </patternFill>
    </fill>
    <fill>
      <patternFill patternType="solid">
        <fgColor indexed="26"/>
        <bgColor indexed="9"/>
      </patternFill>
    </fill>
    <fill>
      <patternFill patternType="solid">
        <fgColor indexed="31"/>
        <bgColor indexed="42"/>
      </patternFill>
    </fill>
    <fill>
      <patternFill patternType="solid">
        <fgColor indexed="22"/>
        <bgColor indexed="0"/>
      </patternFill>
    </fill>
    <fill>
      <patternFill patternType="solid">
        <fgColor theme="0" tint="-0.249977111117893"/>
        <bgColor indexed="64"/>
      </patternFill>
    </fill>
  </fills>
  <borders count="219">
    <border>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style="medium">
        <color indexed="12"/>
      </right>
      <top style="thin">
        <color indexed="12"/>
      </top>
      <bottom style="medium">
        <color indexed="12"/>
      </bottom>
      <diagonal/>
    </border>
    <border>
      <left style="medium">
        <color indexed="64"/>
      </left>
      <right/>
      <top/>
      <bottom style="thin">
        <color indexed="64"/>
      </bottom>
      <diagonal/>
    </border>
    <border>
      <left style="medium">
        <color indexed="12"/>
      </left>
      <right/>
      <top/>
      <bottom/>
      <diagonal/>
    </border>
    <border>
      <left/>
      <right/>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8"/>
      </left>
      <right/>
      <top style="hair">
        <color indexed="8"/>
      </top>
      <bottom style="medium">
        <color indexed="64"/>
      </bottom>
      <diagonal/>
    </border>
    <border>
      <left style="hair">
        <color indexed="64"/>
      </left>
      <right style="double">
        <color indexed="64"/>
      </right>
      <top style="medium">
        <color indexed="64"/>
      </top>
      <bottom style="medium">
        <color indexed="12"/>
      </bottom>
      <diagonal/>
    </border>
    <border>
      <left style="medium">
        <color indexed="64"/>
      </left>
      <right style="hair">
        <color indexed="64"/>
      </right>
      <top style="medium">
        <color indexed="64"/>
      </top>
      <bottom style="medium">
        <color indexed="12"/>
      </bottom>
      <diagonal/>
    </border>
    <border>
      <left style="hair">
        <color indexed="64"/>
      </left>
      <right style="hair">
        <color indexed="64"/>
      </right>
      <top style="medium">
        <color indexed="64"/>
      </top>
      <bottom style="medium">
        <color indexed="12"/>
      </bottom>
      <diagonal/>
    </border>
    <border>
      <left style="medium">
        <color indexed="64"/>
      </left>
      <right style="hair">
        <color indexed="64"/>
      </right>
      <top style="medium">
        <color indexed="64"/>
      </top>
      <bottom style="medium">
        <color indexed="64"/>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hair">
        <color indexed="12"/>
      </left>
      <right style="double">
        <color indexed="12"/>
      </right>
      <top style="medium">
        <color indexed="12"/>
      </top>
      <bottom style="hair">
        <color indexed="12"/>
      </bottom>
      <diagonal/>
    </border>
    <border>
      <left style="hair">
        <color indexed="12"/>
      </left>
      <right/>
      <top style="medium">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hair">
        <color indexed="12"/>
      </left>
      <right style="double">
        <color indexed="12"/>
      </right>
      <top style="hair">
        <color indexed="12"/>
      </top>
      <bottom style="hair">
        <color indexed="12"/>
      </bottom>
      <diagonal/>
    </border>
    <border>
      <left style="hair">
        <color indexed="12"/>
      </left>
      <right/>
      <top style="hair">
        <color indexed="12"/>
      </top>
      <bottom style="hair">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style="hair">
        <color indexed="12"/>
      </left>
      <right style="double">
        <color indexed="12"/>
      </right>
      <top style="hair">
        <color indexed="12"/>
      </top>
      <bottom style="medium">
        <color indexed="12"/>
      </bottom>
      <diagonal/>
    </border>
    <border>
      <left style="hair">
        <color indexed="12"/>
      </left>
      <right/>
      <top style="hair">
        <color indexed="12"/>
      </top>
      <bottom style="medium">
        <color indexed="12"/>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12"/>
      </bottom>
      <diagonal/>
    </border>
    <border>
      <left style="hair">
        <color indexed="64"/>
      </left>
      <right/>
      <top style="hair">
        <color indexed="64"/>
      </top>
      <bottom style="medium">
        <color indexed="64"/>
      </bottom>
      <diagonal/>
    </border>
    <border>
      <left/>
      <right style="medium">
        <color indexed="12"/>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medium">
        <color indexed="64"/>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right style="hair">
        <color indexed="12"/>
      </right>
      <top/>
      <bottom style="hair">
        <color indexed="12"/>
      </bottom>
      <diagonal/>
    </border>
    <border>
      <left style="hair">
        <color indexed="12"/>
      </left>
      <right/>
      <top/>
      <bottom style="hair">
        <color indexed="12"/>
      </bottom>
      <diagonal/>
    </border>
    <border>
      <left style="double">
        <color indexed="12"/>
      </left>
      <right style="hair">
        <color indexed="12"/>
      </right>
      <top style="medium">
        <color indexed="12"/>
      </top>
      <bottom style="hair">
        <color indexed="12"/>
      </bottom>
      <diagonal/>
    </border>
    <border>
      <left style="double">
        <color indexed="12"/>
      </left>
      <right style="hair">
        <color indexed="12"/>
      </right>
      <top style="hair">
        <color indexed="12"/>
      </top>
      <bottom style="hair">
        <color indexed="12"/>
      </bottom>
      <diagonal/>
    </border>
    <border>
      <left style="double">
        <color indexed="12"/>
      </left>
      <right style="hair">
        <color indexed="12"/>
      </right>
      <top style="hair">
        <color indexed="12"/>
      </top>
      <bottom style="medium">
        <color indexed="12"/>
      </bottom>
      <diagonal/>
    </border>
    <border>
      <left style="double">
        <color indexed="12"/>
      </left>
      <right style="hair">
        <color indexed="12"/>
      </right>
      <top style="hair">
        <color indexed="12"/>
      </top>
      <bottom style="double">
        <color indexed="12"/>
      </bottom>
      <diagonal/>
    </border>
    <border>
      <left style="hair">
        <color indexed="12"/>
      </left>
      <right style="hair">
        <color indexed="12"/>
      </right>
      <top style="hair">
        <color indexed="12"/>
      </top>
      <bottom style="double">
        <color indexed="12"/>
      </bottom>
      <diagonal/>
    </border>
    <border>
      <left style="hair">
        <color indexed="12"/>
      </left>
      <right style="medium">
        <color indexed="12"/>
      </right>
      <top style="hair">
        <color indexed="12"/>
      </top>
      <bottom style="double">
        <color indexed="12"/>
      </bottom>
      <diagonal/>
    </border>
    <border>
      <left style="hair">
        <color indexed="12"/>
      </left>
      <right style="double">
        <color indexed="12"/>
      </right>
      <top style="hair">
        <color indexed="12"/>
      </top>
      <bottom style="double">
        <color indexed="12"/>
      </bottom>
      <diagonal/>
    </border>
    <border>
      <left style="double">
        <color indexed="64"/>
      </left>
      <right style="hair">
        <color indexed="64"/>
      </right>
      <top style="medium">
        <color indexed="64"/>
      </top>
      <bottom style="medium">
        <color indexed="12"/>
      </bottom>
      <diagonal/>
    </border>
    <border>
      <left/>
      <right style="double">
        <color indexed="12"/>
      </right>
      <top style="hair">
        <color indexed="12"/>
      </top>
      <bottom style="hair">
        <color indexed="12"/>
      </bottom>
      <diagonal/>
    </border>
    <border>
      <left/>
      <right style="double">
        <color indexed="12"/>
      </right>
      <top style="hair">
        <color indexed="12"/>
      </top>
      <bottom style="medium">
        <color indexed="12"/>
      </bottom>
      <diagonal/>
    </border>
    <border>
      <left/>
      <right style="double">
        <color indexed="12"/>
      </right>
      <top style="medium">
        <color indexed="12"/>
      </top>
      <bottom style="hair">
        <color indexed="12"/>
      </bottom>
      <diagonal/>
    </border>
    <border>
      <left style="hair">
        <color indexed="12"/>
      </left>
      <right/>
      <top style="hair">
        <color indexed="12"/>
      </top>
      <bottom style="double">
        <color indexed="12"/>
      </bottom>
      <diagonal/>
    </border>
    <border>
      <left/>
      <right style="double">
        <color indexed="12"/>
      </right>
      <top style="hair">
        <color indexed="12"/>
      </top>
      <bottom style="double">
        <color indexed="12"/>
      </bottom>
      <diagonal/>
    </border>
    <border>
      <left/>
      <right style="medium">
        <color indexed="12"/>
      </right>
      <top/>
      <bottom style="hair">
        <color indexed="64"/>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double">
        <color indexed="12"/>
      </right>
      <top style="medium">
        <color indexed="12"/>
      </top>
      <bottom style="medium">
        <color indexed="12"/>
      </bottom>
      <diagonal/>
    </border>
    <border>
      <left/>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12"/>
      </left>
      <right style="thin">
        <color indexed="64"/>
      </right>
      <top style="thin">
        <color indexed="64"/>
      </top>
      <bottom style="thin">
        <color indexed="64"/>
      </bottom>
      <diagonal/>
    </border>
    <border>
      <left style="medium">
        <color indexed="12"/>
      </left>
      <right style="medium">
        <color indexed="12"/>
      </right>
      <top style="thin">
        <color indexed="12"/>
      </top>
      <bottom style="thin">
        <color indexed="12"/>
      </bottom>
      <diagonal/>
    </border>
    <border>
      <left style="medium">
        <color indexed="12"/>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12"/>
      </left>
      <right style="hair">
        <color indexed="12"/>
      </right>
      <top/>
      <bottom style="hair">
        <color indexed="12"/>
      </bottom>
      <diagonal/>
    </border>
    <border>
      <left style="hair">
        <color indexed="12"/>
      </left>
      <right style="double">
        <color indexed="12"/>
      </right>
      <top/>
      <bottom style="hair">
        <color indexed="12"/>
      </bottom>
      <diagonal/>
    </border>
    <border>
      <left style="double">
        <color indexed="12"/>
      </left>
      <right style="hair">
        <color indexed="12"/>
      </right>
      <top/>
      <bottom/>
      <diagonal/>
    </border>
    <border>
      <left style="hair">
        <color indexed="12"/>
      </left>
      <right style="hair">
        <color indexed="12"/>
      </right>
      <top/>
      <bottom/>
      <diagonal/>
    </border>
    <border>
      <left style="hair">
        <color indexed="12"/>
      </left>
      <right style="medium">
        <color indexed="12"/>
      </right>
      <top/>
      <bottom/>
      <diagonal/>
    </border>
    <border>
      <left style="medium">
        <color indexed="12"/>
      </left>
      <right style="hair">
        <color indexed="12"/>
      </right>
      <top/>
      <bottom/>
      <diagonal/>
    </border>
    <border>
      <left style="hair">
        <color indexed="12"/>
      </left>
      <right style="double">
        <color indexed="12"/>
      </right>
      <top/>
      <bottom/>
      <diagonal/>
    </border>
    <border>
      <left style="double">
        <color indexed="12"/>
      </left>
      <right style="hair">
        <color indexed="12"/>
      </right>
      <top style="medium">
        <color indexed="12"/>
      </top>
      <bottom style="medium">
        <color indexed="12"/>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bottom/>
      <diagonal/>
    </border>
    <border>
      <left style="medium">
        <color indexed="64"/>
      </left>
      <right style="hair">
        <color indexed="64"/>
      </right>
      <top/>
      <bottom/>
      <diagonal/>
    </border>
    <border>
      <left/>
      <right/>
      <top/>
      <bottom style="hair">
        <color indexed="8"/>
      </bottom>
      <diagonal/>
    </border>
    <border>
      <left style="hair">
        <color indexed="64"/>
      </left>
      <right style="medium">
        <color indexed="64"/>
      </right>
      <top/>
      <bottom style="hair">
        <color indexed="8"/>
      </bottom>
      <diagonal/>
    </border>
    <border>
      <left style="medium">
        <color indexed="64"/>
      </left>
      <right style="hair">
        <color indexed="64"/>
      </right>
      <top/>
      <bottom style="hair">
        <color indexed="8"/>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double">
        <color indexed="30"/>
      </left>
      <right style="hair">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2"/>
      </left>
      <right/>
      <top style="medium">
        <color indexed="12"/>
      </top>
      <bottom style="double">
        <color indexed="12"/>
      </bottom>
      <diagonal/>
    </border>
    <border>
      <left/>
      <right/>
      <top style="medium">
        <color indexed="12"/>
      </top>
      <bottom style="double">
        <color indexed="12"/>
      </bottom>
      <diagonal/>
    </border>
    <border>
      <left/>
      <right style="medium">
        <color indexed="12"/>
      </right>
      <top style="medium">
        <color indexed="12"/>
      </top>
      <bottom style="double">
        <color indexed="12"/>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12"/>
      </left>
      <right/>
      <top style="medium">
        <color indexed="12"/>
      </top>
      <bottom style="double">
        <color indexed="12"/>
      </bottom>
      <diagonal/>
    </border>
    <border>
      <left/>
      <right style="double">
        <color indexed="12"/>
      </right>
      <top style="medium">
        <color indexed="12"/>
      </top>
      <bottom style="double">
        <color indexed="12"/>
      </bottom>
      <diagonal/>
    </border>
    <border>
      <left style="medium">
        <color indexed="64"/>
      </left>
      <right style="double">
        <color indexed="64"/>
      </right>
      <top/>
      <bottom style="medium">
        <color indexed="64"/>
      </bottom>
      <diagonal/>
    </border>
    <border>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right/>
      <top style="hair">
        <color indexed="8"/>
      </top>
      <bottom style="hair">
        <color indexed="64"/>
      </bottom>
      <diagonal/>
    </border>
    <border>
      <left/>
      <right style="medium">
        <color indexed="12"/>
      </right>
      <top/>
      <bottom style="hair">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style="thick">
        <color indexed="12"/>
      </left>
      <right style="thick">
        <color indexed="12"/>
      </right>
      <top style="thick">
        <color indexed="12"/>
      </top>
      <bottom style="thick">
        <color indexed="12"/>
      </bottom>
      <diagonal/>
    </border>
    <border>
      <left style="medium">
        <color indexed="64"/>
      </left>
      <right/>
      <top style="thin">
        <color indexed="65"/>
      </top>
      <bottom/>
      <diagonal/>
    </border>
    <border>
      <left style="medium">
        <color indexed="64"/>
      </left>
      <right/>
      <top style="thin">
        <color indexed="65"/>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0000FF"/>
      </left>
      <right style="thick">
        <color rgb="FF0000FF"/>
      </right>
      <top style="thick">
        <color rgb="FF0000FF"/>
      </top>
      <bottom style="thick">
        <color rgb="FF0000FF"/>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8"/>
      </left>
      <right/>
      <top style="thin">
        <color indexed="8"/>
      </top>
      <bottom style="medium">
        <color indexed="8"/>
      </bottom>
      <diagonal/>
    </border>
    <border>
      <left/>
      <right/>
      <top/>
      <bottom style="medium">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medium">
        <color indexed="12"/>
      </top>
      <bottom style="medium">
        <color indexed="12"/>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ck">
        <color rgb="FF0000FF"/>
      </left>
      <right style="thick">
        <color rgb="FFFF0000"/>
      </right>
      <top style="thick">
        <color rgb="FFFF0000"/>
      </top>
      <bottom style="thick">
        <color rgb="FFFF0000"/>
      </bottom>
      <diagonal/>
    </border>
    <border>
      <left style="medium">
        <color indexed="64"/>
      </left>
      <right style="thin">
        <color indexed="64"/>
      </right>
      <top style="medium">
        <color indexed="64"/>
      </top>
      <bottom/>
      <diagonal/>
    </border>
    <border>
      <left style="thin">
        <color rgb="FF0000FF"/>
      </left>
      <right style="thin">
        <color rgb="FF0000FF"/>
      </right>
      <top/>
      <bottom style="thin">
        <color indexed="64"/>
      </bottom>
      <diagonal/>
    </border>
    <border>
      <left style="thick">
        <color indexed="12"/>
      </left>
      <right/>
      <top style="thick">
        <color indexed="12"/>
      </top>
      <bottom style="thick">
        <color indexed="12"/>
      </bottom>
      <diagonal/>
    </border>
    <border>
      <left/>
      <right/>
      <top style="medium">
        <color indexed="8"/>
      </top>
      <bottom/>
      <diagonal/>
    </border>
    <border>
      <left style="thin">
        <color indexed="64"/>
      </left>
      <right style="thin">
        <color indexed="64"/>
      </right>
      <top/>
      <bottom style="thin">
        <color indexed="64"/>
      </bottom>
      <diagonal/>
    </border>
    <border>
      <left/>
      <right/>
      <top/>
      <bottom style="thin">
        <color indexed="12"/>
      </bottom>
      <diagonal/>
    </border>
    <border>
      <left/>
      <right style="thin">
        <color indexed="8"/>
      </right>
      <top style="thin">
        <color indexed="8"/>
      </top>
      <bottom style="thin">
        <color indexed="8"/>
      </bottom>
      <diagonal/>
    </border>
    <border>
      <left/>
      <right/>
      <top style="thin">
        <color indexed="12"/>
      </top>
      <bottom style="thin">
        <color indexed="12"/>
      </bottom>
      <diagonal/>
    </border>
    <border>
      <left/>
      <right/>
      <top style="thin">
        <color indexed="12"/>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rgb="FF0000FF"/>
      </left>
      <right style="thin">
        <color rgb="FF0000FF"/>
      </right>
      <top/>
      <bottom/>
      <diagonal/>
    </border>
    <border>
      <left/>
      <right/>
      <top style="thick">
        <color rgb="FF0000FF"/>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thick">
        <color rgb="FF0000FF"/>
      </right>
      <top style="thin">
        <color indexed="64"/>
      </top>
      <bottom style="thin">
        <color indexed="64"/>
      </bottom>
      <diagonal/>
    </border>
    <border>
      <left/>
      <right style="thick">
        <color indexed="12"/>
      </right>
      <top/>
      <bottom style="thin">
        <color indexed="64"/>
      </bottom>
      <diagonal/>
    </border>
    <border>
      <left style="thin">
        <color indexed="64"/>
      </left>
      <right style="thin">
        <color indexed="64"/>
      </right>
      <top style="thick">
        <color indexed="12"/>
      </top>
      <bottom style="thin">
        <color indexed="64"/>
      </bottom>
      <diagonal/>
    </border>
    <border>
      <left style="thin">
        <color indexed="64"/>
      </left>
      <right style="thin">
        <color indexed="64"/>
      </right>
      <top style="thin">
        <color indexed="64"/>
      </top>
      <bottom style="thick">
        <color indexed="1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medium">
        <color indexed="64"/>
      </bottom>
      <diagonal/>
    </border>
    <border>
      <left style="thin">
        <color rgb="FF999999"/>
      </left>
      <right style="thin">
        <color rgb="FF999999"/>
      </right>
      <top/>
      <bottom style="medium">
        <color indexed="64"/>
      </bottom>
      <diagonal/>
    </border>
    <border>
      <left style="medium">
        <color indexed="64"/>
      </left>
      <right style="thin">
        <color rgb="FF999999"/>
      </right>
      <top style="thin">
        <color rgb="FF999999"/>
      </top>
      <bottom style="medium">
        <color indexed="64"/>
      </bottom>
      <diagonal/>
    </border>
    <border>
      <left style="medium">
        <color indexed="64"/>
      </left>
      <right/>
      <top style="thin">
        <color rgb="FF999999"/>
      </top>
      <bottom/>
      <diagonal/>
    </border>
    <border>
      <left style="thick">
        <color rgb="FF0000FF"/>
      </left>
      <right/>
      <top style="thick">
        <color rgb="FF0000FF"/>
      </top>
      <bottom style="thick">
        <color rgb="FF0000FF"/>
      </bottom>
      <diagonal/>
    </border>
    <border>
      <left style="thick">
        <color rgb="FF0000FF"/>
      </left>
      <right style="thin">
        <color rgb="FF999999"/>
      </right>
      <top style="thick">
        <color rgb="FF0000FF"/>
      </top>
      <bottom style="medium">
        <color indexed="64"/>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n">
        <color rgb="FF999999"/>
      </left>
      <right style="thin">
        <color rgb="FF999999"/>
      </right>
      <top style="thin">
        <color rgb="FF999999"/>
      </top>
      <bottom style="medium">
        <color indexed="64"/>
      </bottom>
      <diagonal/>
    </border>
    <border>
      <left style="thin">
        <color rgb="FF999999"/>
      </left>
      <right/>
      <top style="thin">
        <color rgb="FF999999"/>
      </top>
      <bottom style="medium">
        <color indexed="64"/>
      </bottom>
      <diagonal/>
    </border>
    <border>
      <left style="medium">
        <color indexed="64"/>
      </left>
      <right/>
      <top style="thin">
        <color rgb="FF999999"/>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right/>
      <top/>
      <bottom style="thin">
        <color rgb="FF0000FF"/>
      </bottom>
      <diagonal/>
    </border>
  </borders>
  <cellStyleXfs count="57">
    <xf numFmtId="0" fontId="0" fillId="0" borderId="0"/>
    <xf numFmtId="43" fontId="2" fillId="0" borderId="0" applyFont="0" applyFill="0" applyBorder="0" applyAlignment="0" applyProtection="0"/>
    <xf numFmtId="44" fontId="2" fillId="0" borderId="0" applyFont="0" applyFill="0" applyBorder="0" applyAlignment="0" applyProtection="0"/>
    <xf numFmtId="0" fontId="30" fillId="0" borderId="0"/>
    <xf numFmtId="9" fontId="2" fillId="0" borderId="0" applyFont="0" applyFill="0" applyBorder="0" applyAlignment="0" applyProtection="0"/>
    <xf numFmtId="0" fontId="2" fillId="0" borderId="0" applyFont="0" applyAlignment="0" applyProtection="0">
      <alignment wrapText="1"/>
    </xf>
    <xf numFmtId="0" fontId="2" fillId="0" borderId="0" applyFont="0" applyAlignment="0" applyProtection="0">
      <alignment wrapText="1"/>
    </xf>
    <xf numFmtId="0" fontId="2" fillId="0" borderId="0"/>
    <xf numFmtId="3" fontId="2" fillId="0" borderId="0" applyFont="0" applyFill="0" applyBorder="0" applyAlignment="0" applyProtection="0"/>
    <xf numFmtId="5" fontId="2" fillId="0" borderId="0" applyFont="0" applyFill="0" applyBorder="0" applyAlignment="0" applyProtection="0"/>
    <xf numFmtId="0" fontId="34" fillId="0" borderId="0" applyFill="0" applyBorder="0" applyAlignment="0" applyProtection="0"/>
    <xf numFmtId="2" fontId="34" fillId="0" borderId="0" applyFill="0" applyBorder="0" applyAlignment="0" applyProtection="0"/>
    <xf numFmtId="0" fontId="35" fillId="0" borderId="0" applyNumberFormat="0" applyFill="0" applyBorder="0" applyAlignment="0" applyProtection="0"/>
    <xf numFmtId="0" fontId="8" fillId="0" borderId="0" applyNumberFormat="0" applyFill="0" applyBorder="0" applyAlignment="0" applyProtection="0"/>
    <xf numFmtId="169" fontId="36" fillId="4" borderId="150">
      <alignment horizontal="right"/>
    </xf>
    <xf numFmtId="170" fontId="37" fillId="5" borderId="0" applyFont="0" applyFill="0" applyBorder="0" applyProtection="0"/>
    <xf numFmtId="0" fontId="34" fillId="6" borderId="150" applyNumberFormat="0" applyFont="0" applyAlignment="0" applyProtection="0"/>
    <xf numFmtId="38" fontId="40" fillId="0" borderId="0" applyFill="0" applyBorder="0" applyAlignment="0"/>
    <xf numFmtId="37" fontId="40" fillId="0" borderId="0"/>
    <xf numFmtId="37" fontId="24" fillId="0" borderId="143" applyNumberFormat="0" applyFill="0" applyAlignment="0" applyProtection="0"/>
    <xf numFmtId="38" fontId="42" fillId="0" borderId="161" applyNumberFormat="0"/>
    <xf numFmtId="0" fontId="43" fillId="0" borderId="0"/>
    <xf numFmtId="0" fontId="42" fillId="0" borderId="143" applyNumberFormat="0"/>
    <xf numFmtId="0" fontId="44" fillId="0" borderId="0"/>
    <xf numFmtId="0" fontId="2" fillId="0" borderId="0"/>
    <xf numFmtId="17" fontId="44" fillId="0" borderId="147"/>
    <xf numFmtId="0" fontId="45" fillId="0" borderId="0"/>
    <xf numFmtId="0" fontId="1" fillId="5" borderId="88"/>
    <xf numFmtId="0" fontId="26" fillId="0" borderId="0" applyFill="0" applyBorder="0">
      <alignment horizontal="left"/>
    </xf>
    <xf numFmtId="49" fontId="26" fillId="0" borderId="0" applyBorder="0">
      <alignment horizontal="center"/>
    </xf>
    <xf numFmtId="39" fontId="26" fillId="0" borderId="0"/>
    <xf numFmtId="37" fontId="26" fillId="0" borderId="0">
      <alignment horizontal="right"/>
    </xf>
    <xf numFmtId="0" fontId="52" fillId="0" borderId="165" applyProtection="0">
      <alignment horizontal="left"/>
    </xf>
    <xf numFmtId="0" fontId="29" fillId="8" borderId="0" applyNumberFormat="0" applyAlignment="0" applyProtection="0"/>
    <xf numFmtId="0" fontId="21" fillId="0" borderId="9" applyNumberFormat="0" applyFill="0" applyAlignment="0"/>
    <xf numFmtId="0" fontId="8" fillId="0" borderId="0">
      <alignment horizontal="centerContinuous"/>
    </xf>
    <xf numFmtId="0" fontId="29" fillId="9" borderId="87" applyNumberFormat="0" applyAlignment="0" applyProtection="0"/>
    <xf numFmtId="3" fontId="10" fillId="5" borderId="153" applyNumberFormat="0" applyFill="0" applyBorder="0" applyAlignment="0">
      <alignment horizontal="center"/>
      <protection locked="0"/>
    </xf>
    <xf numFmtId="0" fontId="53" fillId="0" borderId="87">
      <alignment horizontal="center"/>
    </xf>
    <xf numFmtId="175" fontId="54" fillId="0" borderId="0"/>
    <xf numFmtId="0" fontId="55" fillId="5" borderId="0">
      <alignment horizontal="centerContinuous"/>
    </xf>
    <xf numFmtId="10" fontId="36" fillId="0" borderId="0" applyFont="0" applyFill="0" applyAlignment="0" applyProtection="0"/>
    <xf numFmtId="44" fontId="56" fillId="0" borderId="146">
      <alignment horizontal="centerContinuous"/>
    </xf>
    <xf numFmtId="0" fontId="36" fillId="0" borderId="0" applyNumberFormat="0" applyFont="0" applyFill="0" applyAlignment="0" applyProtection="0"/>
    <xf numFmtId="4" fontId="36" fillId="0" borderId="0" applyFont="0" applyFill="0" applyAlignment="0" applyProtection="0"/>
    <xf numFmtId="0" fontId="57" fillId="0" borderId="166">
      <alignment horizontal="center"/>
    </xf>
    <xf numFmtId="0" fontId="46" fillId="5" borderId="53">
      <alignment horizontal="centerContinuous"/>
    </xf>
    <xf numFmtId="9" fontId="57" fillId="0" borderId="0" applyNumberFormat="0" applyFill="0" applyAlignment="0" applyProtection="0"/>
    <xf numFmtId="0" fontId="36" fillId="0" borderId="0" applyNumberFormat="0" applyFill="0" applyBorder="0" applyAlignment="0" applyProtection="0"/>
    <xf numFmtId="0" fontId="44" fillId="0" borderId="147">
      <alignment horizontal="center" wrapText="1"/>
    </xf>
    <xf numFmtId="0" fontId="58" fillId="10" borderId="87" applyNumberFormat="0">
      <alignment horizontal="center"/>
    </xf>
    <xf numFmtId="0" fontId="15" fillId="0" borderId="0"/>
    <xf numFmtId="0" fontId="62" fillId="0" borderId="0" applyNumberFormat="0" applyFill="0" applyBorder="0" applyAlignment="0" applyProtection="0"/>
    <xf numFmtId="0" fontId="2" fillId="0" borderId="0"/>
    <xf numFmtId="44" fontId="56" fillId="0" borderId="177">
      <alignment horizontal="centerContinuous"/>
    </xf>
    <xf numFmtId="0" fontId="44" fillId="0" borderId="178">
      <alignment horizontal="center" wrapText="1"/>
    </xf>
    <xf numFmtId="0" fontId="15" fillId="0" borderId="0"/>
  </cellStyleXfs>
  <cellXfs count="1185">
    <xf numFmtId="0" fontId="0" fillId="0" borderId="0" xfId="0"/>
    <xf numFmtId="0" fontId="3" fillId="0" borderId="0" xfId="0" applyFont="1"/>
    <xf numFmtId="0" fontId="3" fillId="0" borderId="0" xfId="0" applyFont="1" applyBorder="1"/>
    <xf numFmtId="0" fontId="4" fillId="0" borderId="0" xfId="0" applyFont="1" applyBorder="1"/>
    <xf numFmtId="0" fontId="3" fillId="0" borderId="0" xfId="0" applyFont="1" applyFill="1" applyBorder="1"/>
    <xf numFmtId="0" fontId="4" fillId="0" borderId="0" xfId="0" applyFont="1" applyBorder="1" applyAlignment="1">
      <alignment horizontal="center"/>
    </xf>
    <xf numFmtId="0" fontId="4" fillId="0" borderId="0" xfId="0" applyFont="1" applyBorder="1" applyAlignment="1">
      <alignment horizontal="right"/>
    </xf>
    <xf numFmtId="0" fontId="4" fillId="0" borderId="0" xfId="0" applyFont="1" applyFill="1" applyBorder="1" applyAlignment="1">
      <alignment horizontal="right"/>
    </xf>
    <xf numFmtId="0" fontId="3" fillId="0" borderId="0" xfId="0" applyFont="1" applyFill="1" applyAlignment="1">
      <alignment horizontal="center"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0" xfId="0" applyFont="1" applyBorder="1" applyAlignment="1"/>
    <xf numFmtId="41" fontId="6" fillId="0" borderId="0" xfId="0" applyNumberFormat="1" applyFont="1" applyFill="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0" fillId="0" borderId="6" xfId="0" applyFill="1" applyBorder="1"/>
    <xf numFmtId="0" fontId="0" fillId="0" borderId="7" xfId="0" applyFill="1" applyBorder="1"/>
    <xf numFmtId="0" fontId="0" fillId="0" borderId="8" xfId="0" applyFill="1" applyBorder="1"/>
    <xf numFmtId="0" fontId="0" fillId="0" borderId="10" xfId="0" applyFill="1" applyBorder="1"/>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Border="1"/>
    <xf numFmtId="0" fontId="3" fillId="0" borderId="9" xfId="0" applyFont="1" applyBorder="1"/>
    <xf numFmtId="0" fontId="3" fillId="0" borderId="10" xfId="0" applyFont="1" applyBorder="1"/>
    <xf numFmtId="0" fontId="0" fillId="0" borderId="0" xfId="0" applyBorder="1"/>
    <xf numFmtId="0" fontId="0" fillId="0" borderId="0" xfId="0" applyFill="1" applyBorder="1" applyAlignment="1"/>
    <xf numFmtId="0" fontId="0" fillId="0" borderId="0" xfId="0" applyAlignment="1"/>
    <xf numFmtId="0" fontId="0" fillId="0" borderId="3" xfId="0" applyFill="1" applyBorder="1"/>
    <xf numFmtId="0" fontId="0" fillId="0" borderId="5" xfId="0" applyFill="1" applyBorder="1"/>
    <xf numFmtId="0" fontId="3" fillId="0" borderId="0" xfId="0" applyFont="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0" fillId="0" borderId="0" xfId="0" applyAlignment="1">
      <alignment wrapText="1"/>
    </xf>
    <xf numFmtId="0" fontId="0" fillId="0" borderId="6" xfId="0" applyFill="1" applyBorder="1" applyAlignment="1">
      <alignment wrapText="1"/>
    </xf>
    <xf numFmtId="0" fontId="0" fillId="0" borderId="7" xfId="0" applyFill="1" applyBorder="1" applyAlignment="1">
      <alignment wrapText="1"/>
    </xf>
    <xf numFmtId="37" fontId="12" fillId="0" borderId="0" xfId="0" applyNumberFormat="1" applyFont="1" applyFill="1" applyBorder="1" applyAlignment="1" applyProtection="1">
      <alignment horizontal="center"/>
    </xf>
    <xf numFmtId="0" fontId="1" fillId="0" borderId="0" xfId="0" quotePrefix="1" applyFont="1" applyFill="1" applyBorder="1" applyAlignment="1" applyProtection="1">
      <alignment horizontal="right"/>
    </xf>
    <xf numFmtId="37" fontId="0" fillId="0" borderId="0" xfId="0" applyNumberFormat="1" applyFill="1" applyBorder="1" applyProtection="1"/>
    <xf numFmtId="164" fontId="0" fillId="0" borderId="0" xfId="2" applyNumberFormat="1" applyFont="1" applyFill="1" applyBorder="1" applyProtection="1"/>
    <xf numFmtId="0" fontId="0" fillId="0" borderId="0" xfId="0" quotePrefix="1" applyFill="1" applyBorder="1" applyAlignment="1" applyProtection="1">
      <alignment horizontal="left"/>
    </xf>
    <xf numFmtId="37" fontId="1" fillId="0" borderId="0" xfId="0" applyNumberFormat="1" applyFont="1" applyFill="1" applyBorder="1" applyProtection="1"/>
    <xf numFmtId="164" fontId="1" fillId="0" borderId="0" xfId="2" applyNumberFormat="1" applyFont="1" applyFill="1" applyBorder="1" applyProtection="1"/>
    <xf numFmtId="0" fontId="0" fillId="0" borderId="0" xfId="0" applyFill="1" applyBorder="1" applyAlignment="1">
      <alignment horizontal="left" indent="1"/>
    </xf>
    <xf numFmtId="164" fontId="1" fillId="0" borderId="0" xfId="2" applyNumberFormat="1" applyFont="1" applyFill="1" applyBorder="1" applyAlignment="1" applyProtection="1">
      <alignment horizontal="left"/>
    </xf>
    <xf numFmtId="41" fontId="6" fillId="0" borderId="0" xfId="0" applyNumberFormat="1" applyFont="1" applyFill="1" applyBorder="1" applyProtection="1"/>
    <xf numFmtId="0" fontId="0" fillId="0" borderId="9" xfId="0" quotePrefix="1" applyFill="1" applyBorder="1" applyAlignment="1" applyProtection="1">
      <alignment horizontal="left"/>
    </xf>
    <xf numFmtId="164" fontId="0" fillId="0" borderId="9" xfId="2" applyNumberFormat="1" applyFont="1" applyFill="1" applyBorder="1" applyProtection="1"/>
    <xf numFmtId="164" fontId="1" fillId="0" borderId="9" xfId="2" applyNumberFormat="1" applyFont="1" applyFill="1" applyBorder="1" applyProtection="1"/>
    <xf numFmtId="0" fontId="0" fillId="0" borderId="0" xfId="0" applyFill="1" applyBorder="1" applyProtection="1"/>
    <xf numFmtId="164" fontId="0" fillId="0" borderId="0" xfId="2" applyNumberFormat="1" applyFont="1" applyFill="1" applyBorder="1" applyAlignment="1" applyProtection="1">
      <alignment horizontal="centerContinuous"/>
    </xf>
    <xf numFmtId="42" fontId="11" fillId="0" borderId="11" xfId="2" applyNumberFormat="1" applyFont="1" applyFill="1" applyBorder="1" applyProtection="1">
      <protection locked="0"/>
    </xf>
    <xf numFmtId="0" fontId="0" fillId="0" borderId="0" xfId="0" applyFill="1" applyBorder="1" applyAlignment="1" applyProtection="1">
      <alignment horizontal="center" wrapText="1"/>
    </xf>
    <xf numFmtId="3" fontId="0" fillId="0" borderId="6" xfId="0" applyNumberFormat="1" applyFill="1" applyBorder="1" applyProtection="1"/>
    <xf numFmtId="0" fontId="0" fillId="0" borderId="7" xfId="0" applyFill="1" applyBorder="1" applyProtection="1"/>
    <xf numFmtId="164" fontId="1" fillId="0" borderId="7" xfId="2" applyNumberFormat="1" applyFont="1" applyFill="1" applyBorder="1" applyProtection="1"/>
    <xf numFmtId="0" fontId="16" fillId="0" borderId="6" xfId="0" applyFont="1" applyBorder="1" applyAlignment="1">
      <alignment horizontal="right"/>
    </xf>
    <xf numFmtId="0" fontId="16" fillId="0" borderId="7" xfId="0" quotePrefix="1" applyFont="1" applyBorder="1" applyAlignment="1">
      <alignment horizontal="left"/>
    </xf>
    <xf numFmtId="0" fontId="0" fillId="0" borderId="6" xfId="0" applyBorder="1" applyAlignment="1">
      <alignment horizontal="right"/>
    </xf>
    <xf numFmtId="5" fontId="0" fillId="0" borderId="7" xfId="0" applyNumberFormat="1" applyFill="1" applyBorder="1" applyAlignment="1" applyProtection="1">
      <alignment horizontal="left"/>
    </xf>
    <xf numFmtId="0" fontId="0" fillId="0" borderId="0" xfId="0" applyFill="1" applyBorder="1" applyAlignment="1" applyProtection="1">
      <alignment horizontal="centerContinuous"/>
    </xf>
    <xf numFmtId="164" fontId="0" fillId="0" borderId="0" xfId="0" applyNumberFormat="1" applyFill="1" applyBorder="1" applyProtection="1"/>
    <xf numFmtId="0" fontId="4" fillId="0" borderId="0" xfId="0" applyFont="1" applyFill="1" applyBorder="1" applyAlignment="1" applyProtection="1">
      <alignment horizontal="right"/>
    </xf>
    <xf numFmtId="0" fontId="0" fillId="0" borderId="9" xfId="0" applyFill="1" applyBorder="1"/>
    <xf numFmtId="37" fontId="12" fillId="0" borderId="12" xfId="0" applyNumberFormat="1" applyFont="1" applyFill="1" applyBorder="1" applyAlignment="1" applyProtection="1">
      <alignment horizont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164" fontId="1" fillId="0" borderId="13" xfId="2" applyNumberFormat="1" applyFont="1" applyFill="1" applyBorder="1" applyProtection="1"/>
    <xf numFmtId="0" fontId="0" fillId="0" borderId="4" xfId="0" applyFill="1" applyBorder="1"/>
    <xf numFmtId="0" fontId="0" fillId="0" borderId="0" xfId="0" applyAlignment="1">
      <alignment vertical="center"/>
    </xf>
    <xf numFmtId="0" fontId="0" fillId="0" borderId="0" xfId="0" applyFill="1" applyBorder="1" applyAlignment="1">
      <alignment horizontal="left" wrapText="1" indent="1"/>
    </xf>
    <xf numFmtId="0" fontId="0" fillId="0" borderId="0" xfId="0" applyAlignment="1">
      <alignment horizontal="left" wrapText="1" indent="1"/>
    </xf>
    <xf numFmtId="0" fontId="0" fillId="0" borderId="0" xfId="0" applyAlignment="1">
      <alignment horizontal="left"/>
    </xf>
    <xf numFmtId="0" fontId="0" fillId="0" borderId="0" xfId="0" applyAlignment="1">
      <alignment horizontal="left" indent="1"/>
    </xf>
    <xf numFmtId="0" fontId="0" fillId="0" borderId="14" xfId="0" applyFill="1" applyBorder="1" applyAlignment="1">
      <alignment horizontal="left" indent="1"/>
    </xf>
    <xf numFmtId="0" fontId="3" fillId="0" borderId="15" xfId="0" applyFont="1" applyFill="1" applyBorder="1" applyAlignment="1">
      <alignment horizontal="center"/>
    </xf>
    <xf numFmtId="0" fontId="3" fillId="0" borderId="16" xfId="0" applyFont="1" applyFill="1" applyBorder="1" applyAlignment="1">
      <alignment horizontal="center"/>
    </xf>
    <xf numFmtId="0" fontId="15" fillId="0" borderId="17" xfId="0" applyFont="1" applyFill="1" applyBorder="1" applyAlignment="1" applyProtection="1">
      <alignment horizontal="center"/>
    </xf>
    <xf numFmtId="0" fontId="3" fillId="0" borderId="18" xfId="0" applyFont="1" applyFill="1" applyBorder="1" applyAlignment="1">
      <alignment horizontal="center" textRotation="90" wrapText="1"/>
    </xf>
    <xf numFmtId="0" fontId="4" fillId="0" borderId="19" xfId="0" applyFont="1" applyFill="1" applyBorder="1" applyAlignment="1">
      <alignment horizontal="center" textRotation="90" wrapText="1"/>
    </xf>
    <xf numFmtId="0" fontId="4" fillId="0" borderId="20" xfId="0" applyFont="1" applyFill="1" applyBorder="1" applyAlignment="1">
      <alignment horizontal="center" textRotation="90" wrapText="1"/>
    </xf>
    <xf numFmtId="0" fontId="4" fillId="0" borderId="18" xfId="0" applyFont="1" applyFill="1" applyBorder="1" applyAlignment="1">
      <alignment horizontal="center" textRotation="90" wrapText="1"/>
    </xf>
    <xf numFmtId="0" fontId="4" fillId="0" borderId="21" xfId="0" applyFont="1" applyFill="1" applyBorder="1" applyAlignment="1">
      <alignment horizontal="center" textRotation="90" wrapText="1"/>
    </xf>
    <xf numFmtId="0" fontId="3" fillId="0" borderId="0" xfId="0" applyFont="1" applyBorder="1" applyAlignment="1">
      <alignment horizontal="right"/>
    </xf>
    <xf numFmtId="41" fontId="10" fillId="0" borderId="22" xfId="0" applyNumberFormat="1" applyFont="1" applyBorder="1" applyProtection="1">
      <protection locked="0"/>
    </xf>
    <xf numFmtId="41" fontId="10" fillId="0" borderId="23" xfId="0" applyNumberFormat="1" applyFont="1" applyBorder="1" applyProtection="1">
      <protection locked="0"/>
    </xf>
    <xf numFmtId="41" fontId="10" fillId="0" borderId="24" xfId="0" applyNumberFormat="1" applyFont="1" applyBorder="1" applyProtection="1">
      <protection locked="0"/>
    </xf>
    <xf numFmtId="41" fontId="10" fillId="0" borderId="25" xfId="0" applyNumberFormat="1" applyFont="1" applyBorder="1" applyProtection="1">
      <protection locked="0"/>
    </xf>
    <xf numFmtId="41" fontId="10" fillId="0" borderId="26" xfId="0" applyNumberFormat="1" applyFont="1" applyBorder="1" applyProtection="1">
      <protection locked="0"/>
    </xf>
    <xf numFmtId="41" fontId="10" fillId="0" borderId="27" xfId="0" applyNumberFormat="1" applyFont="1" applyBorder="1" applyProtection="1">
      <protection locked="0"/>
    </xf>
    <xf numFmtId="41" fontId="10" fillId="0" borderId="28" xfId="0" applyNumberFormat="1" applyFont="1" applyBorder="1" applyProtection="1">
      <protection locked="0"/>
    </xf>
    <xf numFmtId="41" fontId="10" fillId="0" borderId="29" xfId="0" applyNumberFormat="1" applyFont="1" applyBorder="1" applyProtection="1">
      <protection locked="0"/>
    </xf>
    <xf numFmtId="41" fontId="10" fillId="0" borderId="30" xfId="0" applyNumberFormat="1" applyFont="1" applyBorder="1" applyProtection="1">
      <protection locked="0"/>
    </xf>
    <xf numFmtId="41" fontId="10" fillId="0" borderId="31" xfId="0" applyNumberFormat="1" applyFont="1" applyBorder="1" applyProtection="1">
      <protection locked="0"/>
    </xf>
    <xf numFmtId="41" fontId="10" fillId="0" borderId="32" xfId="0" applyNumberFormat="1" applyFont="1" applyBorder="1" applyProtection="1">
      <protection locked="0"/>
    </xf>
    <xf numFmtId="41" fontId="10" fillId="0" borderId="33" xfId="0" applyNumberFormat="1" applyFont="1" applyBorder="1" applyProtection="1">
      <protection locked="0"/>
    </xf>
    <xf numFmtId="0" fontId="0" fillId="0" borderId="6" xfId="0" applyFill="1" applyBorder="1" applyAlignment="1"/>
    <xf numFmtId="0" fontId="0" fillId="0" borderId="9" xfId="0" applyFill="1" applyBorder="1" applyAlignment="1" applyProtection="1"/>
    <xf numFmtId="166" fontId="0" fillId="0" borderId="9" xfId="0" applyNumberFormat="1" applyFill="1" applyBorder="1" applyAlignment="1" applyProtection="1"/>
    <xf numFmtId="0" fontId="0" fillId="0" borderId="0" xfId="0" applyFill="1" applyBorder="1" applyAlignment="1" applyProtection="1"/>
    <xf numFmtId="37" fontId="12" fillId="0" borderId="8" xfId="0" applyNumberFormat="1" applyFont="1" applyFill="1" applyBorder="1" applyAlignment="1" applyProtection="1">
      <alignment horizontal="center"/>
    </xf>
    <xf numFmtId="41" fontId="15" fillId="0" borderId="34" xfId="0" applyNumberFormat="1" applyFont="1" applyFill="1" applyBorder="1" applyProtection="1"/>
    <xf numFmtId="41" fontId="15" fillId="0" borderId="35" xfId="0" applyNumberFormat="1" applyFont="1" applyFill="1" applyBorder="1" applyProtection="1"/>
    <xf numFmtId="41" fontId="14" fillId="0" borderId="36" xfId="0" applyNumberFormat="1" applyFont="1" applyFill="1" applyBorder="1" applyProtection="1"/>
    <xf numFmtId="41" fontId="15" fillId="0" borderId="37" xfId="0" applyNumberFormat="1" applyFont="1" applyFill="1" applyBorder="1" applyProtection="1"/>
    <xf numFmtId="41" fontId="15" fillId="0" borderId="38" xfId="0" applyNumberFormat="1" applyFont="1" applyFill="1" applyBorder="1" applyProtection="1"/>
    <xf numFmtId="41" fontId="15" fillId="0" borderId="39" xfId="0" applyNumberFormat="1" applyFont="1" applyFill="1" applyBorder="1" applyProtection="1"/>
    <xf numFmtId="41" fontId="15" fillId="0" borderId="40" xfId="0" applyNumberFormat="1" applyFont="1" applyFill="1" applyBorder="1" applyProtection="1"/>
    <xf numFmtId="41" fontId="15" fillId="0" borderId="41" xfId="0" applyNumberFormat="1" applyFont="1" applyFill="1" applyBorder="1" applyProtection="1"/>
    <xf numFmtId="41" fontId="15" fillId="0" borderId="42" xfId="0" applyNumberFormat="1" applyFont="1" applyFill="1" applyBorder="1" applyProtection="1"/>
    <xf numFmtId="41" fontId="14" fillId="0" borderId="43" xfId="0" applyNumberFormat="1" applyFont="1" applyFill="1" applyBorder="1" applyProtection="1"/>
    <xf numFmtId="0" fontId="18" fillId="0" borderId="44" xfId="0" applyFont="1" applyFill="1" applyBorder="1" applyAlignment="1" applyProtection="1">
      <alignment horizontal="center" wrapText="1"/>
    </xf>
    <xf numFmtId="41" fontId="0" fillId="0" borderId="45" xfId="0" applyNumberFormat="1" applyBorder="1"/>
    <xf numFmtId="41" fontId="0" fillId="0" borderId="46" xfId="0" applyNumberFormat="1" applyBorder="1"/>
    <xf numFmtId="41" fontId="0" fillId="0" borderId="47" xfId="0" applyNumberFormat="1" applyBorder="1"/>
    <xf numFmtId="41" fontId="0" fillId="0" borderId="48" xfId="0" applyNumberFormat="1" applyBorder="1"/>
    <xf numFmtId="41" fontId="5" fillId="0" borderId="49" xfId="0" applyNumberFormat="1" applyFont="1" applyBorder="1"/>
    <xf numFmtId="0" fontId="4" fillId="0" borderId="50" xfId="0" applyFont="1" applyFill="1" applyBorder="1" applyAlignment="1">
      <alignment horizontal="center" textRotation="90" wrapText="1"/>
    </xf>
    <xf numFmtId="0" fontId="3" fillId="0" borderId="51" xfId="0" applyFont="1" applyFill="1" applyBorder="1" applyAlignment="1">
      <alignment horizontal="center"/>
    </xf>
    <xf numFmtId="0" fontId="3" fillId="0" borderId="9" xfId="0" applyFont="1" applyBorder="1" applyAlignment="1">
      <alignment horizontal="right"/>
    </xf>
    <xf numFmtId="0" fontId="0" fillId="0" borderId="52" xfId="0" applyBorder="1" applyAlignment="1">
      <alignment horizontal="left" indent="2"/>
    </xf>
    <xf numFmtId="0" fontId="0" fillId="0" borderId="0" xfId="0" applyAlignment="1">
      <alignment horizontal="left" indent="2"/>
    </xf>
    <xf numFmtId="164" fontId="3" fillId="0" borderId="0" xfId="2" applyNumberFormat="1" applyFont="1" applyFill="1" applyBorder="1" applyProtection="1"/>
    <xf numFmtId="164" fontId="6" fillId="0" borderId="0" xfId="0" applyNumberFormat="1" applyFont="1" applyFill="1" applyBorder="1" applyProtection="1"/>
    <xf numFmtId="164" fontId="0" fillId="0" borderId="0" xfId="0" quotePrefix="1" applyNumberFormat="1" applyFill="1" applyBorder="1" applyAlignment="1" applyProtection="1">
      <alignment horizontal="left"/>
    </xf>
    <xf numFmtId="0" fontId="0" fillId="0" borderId="6" xfId="0" applyFill="1" applyBorder="1" applyAlignment="1">
      <alignment horizontal="left" indent="1"/>
    </xf>
    <xf numFmtId="0" fontId="0" fillId="0" borderId="7" xfId="0" applyFill="1" applyBorder="1" applyAlignment="1">
      <alignment horizontal="left" indent="1"/>
    </xf>
    <xf numFmtId="0" fontId="0" fillId="0" borderId="6" xfId="0" applyFill="1" applyBorder="1" applyAlignment="1">
      <alignment horizontal="left" indent="2"/>
    </xf>
    <xf numFmtId="0" fontId="0" fillId="0" borderId="7" xfId="0" applyFill="1" applyBorder="1" applyAlignment="1">
      <alignment horizontal="left" indent="2"/>
    </xf>
    <xf numFmtId="0" fontId="0" fillId="0" borderId="0" xfId="0" applyFill="1" applyBorder="1" applyAlignment="1">
      <alignment horizontal="left" wrapText="1" indent="3"/>
    </xf>
    <xf numFmtId="0" fontId="0" fillId="0" borderId="0" xfId="0" applyAlignment="1">
      <alignment horizontal="left" wrapText="1" indent="3"/>
    </xf>
    <xf numFmtId="0" fontId="4" fillId="0" borderId="55" xfId="0" applyFont="1" applyFill="1" applyBorder="1" applyAlignment="1">
      <alignment horizontal="center" textRotation="90" wrapText="1"/>
    </xf>
    <xf numFmtId="41" fontId="10" fillId="0" borderId="56" xfId="0" applyNumberFormat="1" applyFont="1" applyBorder="1" applyProtection="1">
      <protection locked="0"/>
    </xf>
    <xf numFmtId="41" fontId="10" fillId="0" borderId="57" xfId="0" applyNumberFormat="1" applyFont="1" applyBorder="1" applyProtection="1">
      <protection locked="0"/>
    </xf>
    <xf numFmtId="41" fontId="10" fillId="0" borderId="58" xfId="0" applyNumberFormat="1" applyFont="1" applyBorder="1" applyProtection="1">
      <protection locked="0"/>
    </xf>
    <xf numFmtId="41" fontId="10" fillId="0" borderId="59" xfId="0" applyNumberFormat="1" applyFont="1" applyBorder="1" applyProtection="1">
      <protection locked="0"/>
    </xf>
    <xf numFmtId="41" fontId="10" fillId="0" borderId="60" xfId="0" applyNumberFormat="1" applyFont="1" applyBorder="1" applyProtection="1">
      <protection locked="0"/>
    </xf>
    <xf numFmtId="41" fontId="10" fillId="0" borderId="61" xfId="0" applyNumberFormat="1" applyFont="1" applyBorder="1" applyProtection="1">
      <protection locked="0"/>
    </xf>
    <xf numFmtId="41" fontId="10" fillId="0" borderId="62" xfId="0" applyNumberFormat="1" applyFont="1" applyBorder="1" applyProtection="1">
      <protection locked="0"/>
    </xf>
    <xf numFmtId="0" fontId="4" fillId="0" borderId="67" xfId="0" applyFont="1" applyFill="1" applyBorder="1" applyAlignment="1">
      <alignment horizontal="center" textRotation="90" wrapText="1"/>
    </xf>
    <xf numFmtId="41" fontId="10" fillId="0" borderId="68" xfId="0" applyNumberFormat="1" applyFont="1" applyBorder="1" applyProtection="1">
      <protection locked="0"/>
    </xf>
    <xf numFmtId="41" fontId="10" fillId="0" borderId="69" xfId="0" applyNumberFormat="1" applyFont="1" applyBorder="1" applyProtection="1">
      <protection locked="0"/>
    </xf>
    <xf numFmtId="41" fontId="10" fillId="0" borderId="70" xfId="0" applyNumberFormat="1" applyFont="1" applyBorder="1" applyProtection="1">
      <protection locked="0"/>
    </xf>
    <xf numFmtId="0" fontId="3" fillId="0" borderId="67" xfId="0" applyFont="1" applyFill="1" applyBorder="1" applyAlignment="1">
      <alignment horizontal="center" textRotation="90" wrapText="1"/>
    </xf>
    <xf numFmtId="0" fontId="3" fillId="0" borderId="20" xfId="0" applyFont="1" applyFill="1" applyBorder="1" applyAlignment="1">
      <alignment horizontal="center" textRotation="90" wrapText="1"/>
    </xf>
    <xf numFmtId="0" fontId="3" fillId="0" borderId="50" xfId="0" applyFont="1" applyFill="1" applyBorder="1" applyAlignment="1">
      <alignment horizontal="center" textRotation="90" wrapText="1"/>
    </xf>
    <xf numFmtId="0" fontId="3" fillId="0" borderId="19" xfId="0" applyFont="1" applyFill="1" applyBorder="1" applyAlignment="1">
      <alignment horizontal="center" textRotation="90" wrapText="1"/>
    </xf>
    <xf numFmtId="0" fontId="3" fillId="0" borderId="0" xfId="0" quotePrefix="1" applyFont="1" applyFill="1" applyBorder="1" applyAlignment="1">
      <alignment horizontal="left" wrapText="1" indent="5"/>
    </xf>
    <xf numFmtId="0" fontId="3" fillId="0" borderId="0" xfId="0" applyFont="1" applyAlignment="1">
      <alignment horizontal="left" wrapText="1" indent="5"/>
    </xf>
    <xf numFmtId="0" fontId="9" fillId="0" borderId="0" xfId="0" applyFont="1" applyBorder="1" applyAlignment="1" applyProtection="1">
      <alignment horizontal="left" indent="1"/>
      <protection locked="0"/>
    </xf>
    <xf numFmtId="0" fontId="0" fillId="0" borderId="0" xfId="0" applyBorder="1" applyAlignment="1">
      <alignment wrapText="1"/>
    </xf>
    <xf numFmtId="0" fontId="23" fillId="0" borderId="0" xfId="0" applyFont="1" applyBorder="1" applyAlignment="1" applyProtection="1">
      <alignment horizontal="right"/>
    </xf>
    <xf numFmtId="0" fontId="17" fillId="0" borderId="0" xfId="0" applyFont="1" applyFill="1" applyBorder="1" applyAlignment="1" applyProtection="1">
      <alignment horizontal="left"/>
    </xf>
    <xf numFmtId="0" fontId="0" fillId="0" borderId="0" xfId="0" applyBorder="1" applyAlignment="1" applyProtection="1">
      <alignment horizontal="left"/>
    </xf>
    <xf numFmtId="0" fontId="17" fillId="0" borderId="0" xfId="0" applyFont="1" applyFill="1" applyBorder="1" applyAlignment="1" applyProtection="1">
      <alignment horizontal="center"/>
    </xf>
    <xf numFmtId="0" fontId="3" fillId="0" borderId="0" xfId="0" applyFont="1" applyBorder="1" applyAlignment="1">
      <alignment horizontal="left" vertical="top" indent="4"/>
    </xf>
    <xf numFmtId="0" fontId="0" fillId="0" borderId="0" xfId="0" applyBorder="1" applyAlignment="1">
      <alignment horizontal="left" indent="4"/>
    </xf>
    <xf numFmtId="0" fontId="0" fillId="0" borderId="0" xfId="0" applyBorder="1" applyAlignment="1">
      <alignment horizontal="left" indent="1"/>
    </xf>
    <xf numFmtId="0" fontId="12" fillId="0" borderId="0" xfId="0" applyFont="1" applyBorder="1" applyAlignment="1">
      <alignment horizontal="left" vertical="top"/>
    </xf>
    <xf numFmtId="0" fontId="0" fillId="0" borderId="0" xfId="0" applyBorder="1" applyAlignment="1" applyProtection="1">
      <alignment horizontal="center" vertical="center"/>
    </xf>
    <xf numFmtId="41" fontId="3" fillId="0" borderId="0" xfId="0" applyNumberFormat="1" applyFont="1" applyBorder="1" applyAlignment="1">
      <alignment horizontal="right"/>
    </xf>
    <xf numFmtId="0" fontId="0" fillId="0" borderId="0" xfId="0" applyBorder="1" applyAlignment="1">
      <alignment horizontal="center"/>
    </xf>
    <xf numFmtId="0" fontId="1" fillId="0" borderId="0" xfId="0" quotePrefix="1" applyFont="1" applyFill="1" applyBorder="1" applyAlignment="1" applyProtection="1">
      <alignment horizontal="left" vertical="center"/>
    </xf>
    <xf numFmtId="0" fontId="0" fillId="0" borderId="0" xfId="0"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0" fillId="0" borderId="0" xfId="0" applyFill="1" applyBorder="1" applyAlignment="1" applyProtection="1">
      <alignment vertical="center"/>
    </xf>
    <xf numFmtId="164" fontId="0" fillId="0" borderId="0" xfId="2" applyNumberFormat="1" applyFont="1" applyFill="1" applyBorder="1" applyAlignment="1" applyProtection="1">
      <alignment vertical="center"/>
    </xf>
    <xf numFmtId="0" fontId="0" fillId="0" borderId="73" xfId="0" applyBorder="1" applyAlignment="1">
      <alignment vertical="center"/>
    </xf>
    <xf numFmtId="0" fontId="0" fillId="0" borderId="0" xfId="0" applyFill="1" applyBorder="1" applyAlignment="1" applyProtection="1">
      <alignment horizontal="left" vertical="center" indent="1"/>
    </xf>
    <xf numFmtId="0" fontId="0" fillId="0" borderId="0" xfId="0" applyFill="1" applyBorder="1" applyAlignment="1">
      <alignment vertical="center"/>
    </xf>
    <xf numFmtId="0" fontId="0" fillId="0" borderId="0" xfId="0" applyFill="1" applyBorder="1" applyAlignment="1">
      <alignment horizontal="left" vertical="center" indent="1"/>
    </xf>
    <xf numFmtId="0" fontId="1" fillId="0" borderId="0" xfId="0" applyFont="1" applyFill="1" applyBorder="1" applyAlignment="1" applyProtection="1">
      <alignment vertical="center"/>
    </xf>
    <xf numFmtId="0" fontId="0" fillId="0" borderId="9" xfId="0" applyFill="1" applyBorder="1" applyAlignment="1" applyProtection="1">
      <alignment vertical="center"/>
    </xf>
    <xf numFmtId="0" fontId="0" fillId="0" borderId="9" xfId="0" applyFill="1" applyBorder="1" applyAlignment="1">
      <alignment vertical="center"/>
    </xf>
    <xf numFmtId="0" fontId="0" fillId="0" borderId="9" xfId="0" applyFill="1" applyBorder="1" applyAlignment="1">
      <alignment horizontal="left" vertical="center" indent="2"/>
    </xf>
    <xf numFmtId="41" fontId="10" fillId="0" borderId="74" xfId="0" applyNumberFormat="1" applyFont="1" applyBorder="1" applyAlignment="1" applyProtection="1">
      <alignment horizontal="center" vertical="center"/>
      <protection locked="0"/>
    </xf>
    <xf numFmtId="41" fontId="10" fillId="0" borderId="75" xfId="0" applyNumberFormat="1" applyFont="1" applyBorder="1" applyAlignment="1" applyProtection="1">
      <alignment horizontal="center" vertical="center"/>
      <protection locked="0"/>
    </xf>
    <xf numFmtId="41" fontId="10" fillId="0" borderId="76" xfId="0" applyNumberFormat="1" applyFont="1" applyBorder="1" applyAlignment="1" applyProtection="1">
      <alignment horizontal="center" vertical="center"/>
      <protection locked="0"/>
    </xf>
    <xf numFmtId="41" fontId="10" fillId="0" borderId="77" xfId="0" applyNumberFormat="1" applyFont="1" applyBorder="1" applyAlignment="1" applyProtection="1">
      <alignment horizontal="center" vertical="center"/>
      <protection locked="0"/>
    </xf>
    <xf numFmtId="166" fontId="12" fillId="0" borderId="14" xfId="0" applyNumberFormat="1" applyFont="1" applyFill="1" applyBorder="1" applyAlignment="1" applyProtection="1">
      <alignment horizontal="right" vertical="center"/>
    </xf>
    <xf numFmtId="0" fontId="0" fillId="0" borderId="78" xfId="0" applyFill="1" applyBorder="1" applyAlignment="1">
      <alignment horizontal="left" vertical="center" indent="1"/>
    </xf>
    <xf numFmtId="0" fontId="25" fillId="0" borderId="21" xfId="0" applyFont="1" applyFill="1" applyBorder="1" applyAlignment="1">
      <alignment horizontal="center" textRotation="90" wrapText="1"/>
    </xf>
    <xf numFmtId="0" fontId="25" fillId="0" borderId="79" xfId="0" applyFont="1" applyFill="1" applyBorder="1" applyAlignment="1">
      <alignment horizontal="center" textRotation="90" wrapText="1"/>
    </xf>
    <xf numFmtId="0" fontId="25" fillId="0" borderId="80" xfId="0" applyFont="1" applyFill="1" applyBorder="1" applyAlignment="1">
      <alignment horizontal="center" textRotation="90" wrapText="1"/>
    </xf>
    <xf numFmtId="0" fontId="26" fillId="0" borderId="81" xfId="0" applyFont="1" applyFill="1" applyBorder="1" applyAlignment="1" applyProtection="1">
      <alignment horizontal="center" wrapText="1"/>
    </xf>
    <xf numFmtId="0" fontId="26" fillId="0" borderId="80" xfId="0" applyFont="1" applyFill="1" applyBorder="1" applyAlignment="1" applyProtection="1">
      <alignment horizontal="center" wrapText="1"/>
    </xf>
    <xf numFmtId="0" fontId="25" fillId="0" borderId="21" xfId="0" applyFont="1" applyFill="1" applyBorder="1" applyAlignment="1" applyProtection="1">
      <alignment horizontal="center" wrapText="1"/>
    </xf>
    <xf numFmtId="0" fontId="25" fillId="0" borderId="80"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4" fillId="0" borderId="0" xfId="0" applyFont="1" applyFill="1" applyBorder="1" applyAlignment="1" applyProtection="1">
      <alignment horizontal="right"/>
      <protection locked="0"/>
    </xf>
    <xf numFmtId="0" fontId="3" fillId="0" borderId="0" xfId="0" applyFont="1" applyFill="1" applyBorder="1" applyAlignment="1" applyProtection="1">
      <alignment horizontal="center"/>
      <protection locked="0"/>
    </xf>
    <xf numFmtId="0" fontId="4" fillId="0" borderId="0" xfId="0" quotePrefix="1" applyFont="1" applyBorder="1" applyAlignment="1">
      <alignment horizontal="left"/>
    </xf>
    <xf numFmtId="0" fontId="3" fillId="0" borderId="0" xfId="0" applyFont="1" applyBorder="1" applyAlignment="1">
      <alignment horizontal="center"/>
    </xf>
    <xf numFmtId="0" fontId="3" fillId="0" borderId="53" xfId="0" applyFont="1" applyBorder="1" applyAlignment="1">
      <alignment horizontal="center"/>
    </xf>
    <xf numFmtId="0" fontId="12" fillId="0" borderId="0" xfId="0" applyFont="1" applyFill="1" applyBorder="1" applyAlignment="1">
      <alignment horizontal="left" indent="1"/>
    </xf>
    <xf numFmtId="0" fontId="3" fillId="0" borderId="0" xfId="0" quotePrefix="1" applyFont="1" applyFill="1" applyBorder="1" applyAlignment="1">
      <alignment horizontal="center"/>
    </xf>
    <xf numFmtId="42" fontId="3" fillId="0" borderId="0" xfId="2" applyNumberFormat="1" applyFont="1" applyFill="1" applyBorder="1" applyAlignment="1">
      <alignment horizontal="left"/>
    </xf>
    <xf numFmtId="0" fontId="29" fillId="0" borderId="0" xfId="0" applyFont="1" applyAlignment="1">
      <alignment horizontal="center"/>
    </xf>
    <xf numFmtId="41" fontId="13" fillId="0" borderId="0" xfId="2" applyNumberFormat="1" applyFont="1" applyFill="1" applyBorder="1" applyAlignment="1">
      <alignment horizontal="left"/>
    </xf>
    <xf numFmtId="0" fontId="12" fillId="0" borderId="0" xfId="0" quotePrefix="1" applyFont="1" applyFill="1" applyBorder="1" applyAlignment="1">
      <alignment horizontal="left"/>
    </xf>
    <xf numFmtId="0" fontId="3" fillId="0" borderId="0" xfId="0" applyFont="1" applyFill="1" applyBorder="1" applyAlignment="1">
      <alignment horizontal="center"/>
    </xf>
    <xf numFmtId="0" fontId="24" fillId="0" borderId="0" xfId="0" quotePrefix="1" applyFont="1" applyFill="1" applyBorder="1" applyAlignment="1">
      <alignment horizontal="center"/>
    </xf>
    <xf numFmtId="41" fontId="13" fillId="0" borderId="9" xfId="2" applyNumberFormat="1" applyFont="1" applyFill="1" applyBorder="1" applyAlignment="1">
      <alignment horizontal="left"/>
    </xf>
    <xf numFmtId="0" fontId="24" fillId="0" borderId="0" xfId="0" quotePrefix="1" applyFont="1" applyFill="1" applyBorder="1" applyAlignment="1">
      <alignment horizontal="left"/>
    </xf>
    <xf numFmtId="0" fontId="10" fillId="0" borderId="0" xfId="0" quotePrefix="1" applyFont="1" applyFill="1" applyBorder="1" applyAlignment="1">
      <alignment horizontal="center"/>
    </xf>
    <xf numFmtId="0" fontId="10" fillId="0" borderId="0" xfId="0" applyFont="1" applyFill="1" applyBorder="1" applyAlignment="1">
      <alignment horizontal="center"/>
    </xf>
    <xf numFmtId="0" fontId="12" fillId="0" borderId="0" xfId="0" quotePrefix="1" applyFont="1" applyFill="1" applyBorder="1" applyAlignment="1">
      <alignment horizontal="left" indent="1"/>
    </xf>
    <xf numFmtId="0" fontId="3" fillId="0" borderId="9" xfId="0" applyFont="1" applyFill="1" applyBorder="1" applyAlignment="1">
      <alignment horizontal="center"/>
    </xf>
    <xf numFmtId="0" fontId="3" fillId="0" borderId="0" xfId="0" applyFont="1" applyAlignment="1">
      <alignment horizontal="center"/>
    </xf>
    <xf numFmtId="164" fontId="3" fillId="0" borderId="0" xfId="2" applyNumberFormat="1" applyFont="1" applyAlignment="1">
      <alignment horizontal="left"/>
    </xf>
    <xf numFmtId="0" fontId="4" fillId="0" borderId="0" xfId="0" applyFont="1" applyAlignment="1">
      <alignment horizontal="right"/>
    </xf>
    <xf numFmtId="164" fontId="3" fillId="0" borderId="0" xfId="2" applyNumberFormat="1" applyFont="1" applyAlignment="1" applyProtection="1">
      <alignment horizontal="left"/>
      <protection hidden="1"/>
    </xf>
    <xf numFmtId="0" fontId="29" fillId="0" borderId="0" xfId="0" applyFont="1"/>
    <xf numFmtId="164" fontId="29" fillId="0" borderId="0" xfId="2" applyNumberFormat="1" applyFont="1" applyAlignment="1">
      <alignment horizontal="left"/>
    </xf>
    <xf numFmtId="9" fontId="3" fillId="0" borderId="88" xfId="4" applyFont="1" applyBorder="1" applyAlignment="1">
      <alignment horizontal="center"/>
    </xf>
    <xf numFmtId="41" fontId="5" fillId="0" borderId="0" xfId="0" applyNumberFormat="1" applyFont="1" applyFill="1" applyBorder="1"/>
    <xf numFmtId="41" fontId="5" fillId="0" borderId="0" xfId="0" applyNumberFormat="1" applyFont="1" applyFill="1" applyBorder="1" applyProtection="1"/>
    <xf numFmtId="41" fontId="10" fillId="0" borderId="89" xfId="0" applyNumberFormat="1" applyFont="1" applyBorder="1" applyProtection="1">
      <protection locked="0"/>
    </xf>
    <xf numFmtId="41" fontId="10" fillId="0" borderId="90" xfId="0" applyNumberFormat="1" applyFont="1" applyBorder="1" applyProtection="1">
      <protection locked="0"/>
    </xf>
    <xf numFmtId="9" fontId="3" fillId="0" borderId="53" xfId="4" applyFont="1" applyFill="1" applyBorder="1" applyAlignment="1" applyProtection="1"/>
    <xf numFmtId="0" fontId="0" fillId="0" borderId="0" xfId="0" applyAlignment="1">
      <alignment horizontal="left" indent="4"/>
    </xf>
    <xf numFmtId="0" fontId="16" fillId="0" borderId="0" xfId="0" applyFont="1" applyFill="1" applyBorder="1" applyAlignment="1"/>
    <xf numFmtId="0" fontId="4" fillId="0" borderId="0" xfId="0" applyFont="1" applyFill="1" applyBorder="1" applyAlignment="1">
      <alignment horizontal="left"/>
    </xf>
    <xf numFmtId="0" fontId="26" fillId="0" borderId="0" xfId="0" applyFont="1" applyBorder="1" applyAlignment="1"/>
    <xf numFmtId="0" fontId="30" fillId="0" borderId="6" xfId="3" applyBorder="1" applyAlignment="1"/>
    <xf numFmtId="0" fontId="30" fillId="0" borderId="0" xfId="3" applyBorder="1" applyAlignment="1"/>
    <xf numFmtId="0" fontId="0" fillId="0" borderId="0" xfId="0" applyBorder="1" applyAlignment="1">
      <alignment horizontal="right"/>
    </xf>
    <xf numFmtId="0" fontId="10" fillId="0" borderId="91" xfId="4" applyNumberFormat="1" applyFont="1" applyFill="1" applyBorder="1" applyAlignment="1" applyProtection="1">
      <alignment horizontal="center" vertical="center" wrapText="1"/>
      <protection locked="0"/>
    </xf>
    <xf numFmtId="0" fontId="10" fillId="0" borderId="92" xfId="4" applyNumberFormat="1" applyFont="1" applyFill="1" applyBorder="1" applyAlignment="1" applyProtection="1">
      <alignment horizontal="center" vertical="center" wrapText="1"/>
      <protection locked="0"/>
    </xf>
    <xf numFmtId="0" fontId="10" fillId="0" borderId="93" xfId="4" applyNumberFormat="1" applyFont="1" applyFill="1" applyBorder="1" applyAlignment="1" applyProtection="1">
      <alignment horizontal="center" vertical="center" wrapText="1"/>
      <protection locked="0"/>
    </xf>
    <xf numFmtId="0" fontId="10" fillId="0" borderId="94" xfId="4" applyNumberFormat="1" applyFont="1" applyFill="1" applyBorder="1" applyAlignment="1" applyProtection="1">
      <alignment horizontal="center" vertical="center" wrapText="1"/>
      <protection locked="0"/>
    </xf>
    <xf numFmtId="0" fontId="10" fillId="0" borderId="95" xfId="4" applyNumberFormat="1" applyFont="1" applyFill="1" applyBorder="1" applyAlignment="1" applyProtection="1">
      <alignment horizontal="center" vertical="center" wrapText="1"/>
      <protection locked="0"/>
    </xf>
    <xf numFmtId="0" fontId="10" fillId="0" borderId="96" xfId="0" applyNumberFormat="1" applyFont="1" applyFill="1" applyBorder="1" applyAlignment="1" applyProtection="1">
      <alignment horizontal="center" vertical="center" wrapText="1"/>
      <protection locked="0"/>
    </xf>
    <xf numFmtId="0" fontId="10" fillId="0" borderId="74" xfId="0" applyNumberFormat="1" applyFont="1" applyFill="1" applyBorder="1" applyAlignment="1" applyProtection="1">
      <alignment horizontal="center" vertical="center" wrapText="1"/>
      <protection locked="0"/>
    </xf>
    <xf numFmtId="0" fontId="10" fillId="0" borderId="75" xfId="0" applyNumberFormat="1" applyFont="1" applyFill="1" applyBorder="1" applyAlignment="1" applyProtection="1">
      <alignment horizontal="center" vertical="center" wrapText="1"/>
      <protection locked="0"/>
    </xf>
    <xf numFmtId="0" fontId="10" fillId="0" borderId="76" xfId="0" applyNumberFormat="1" applyFont="1" applyFill="1" applyBorder="1" applyAlignment="1" applyProtection="1">
      <alignment horizontal="center" vertical="center" wrapText="1"/>
      <protection locked="0"/>
    </xf>
    <xf numFmtId="0" fontId="10" fillId="0" borderId="77" xfId="0" applyNumberFormat="1" applyFont="1" applyFill="1" applyBorder="1" applyAlignment="1" applyProtection="1">
      <alignment horizontal="center" vertical="center" wrapText="1"/>
      <protection locked="0"/>
    </xf>
    <xf numFmtId="42" fontId="10" fillId="0" borderId="85" xfId="2" applyNumberFormat="1" applyFont="1" applyFill="1" applyBorder="1" applyProtection="1">
      <protection locked="0"/>
    </xf>
    <xf numFmtId="42" fontId="15" fillId="0" borderId="0" xfId="2" applyNumberFormat="1" applyFont="1" applyFill="1" applyBorder="1" applyAlignment="1" applyProtection="1"/>
    <xf numFmtId="42" fontId="0" fillId="0" borderId="0" xfId="2" applyNumberFormat="1" applyFont="1" applyFill="1" applyBorder="1" applyProtection="1"/>
    <xf numFmtId="41" fontId="14" fillId="0" borderId="0" xfId="2" applyNumberFormat="1" applyFont="1" applyFill="1" applyBorder="1" applyAlignment="1" applyProtection="1"/>
    <xf numFmtId="42" fontId="6" fillId="0" borderId="0" xfId="0" applyNumberFormat="1" applyFont="1" applyFill="1" applyBorder="1" applyProtection="1"/>
    <xf numFmtId="42" fontId="3" fillId="0" borderId="0" xfId="0" applyNumberFormat="1" applyFont="1" applyFill="1" applyBorder="1" applyProtection="1"/>
    <xf numFmtId="42" fontId="6" fillId="0" borderId="0" xfId="2" applyNumberFormat="1" applyFont="1" applyFill="1" applyBorder="1" applyProtection="1"/>
    <xf numFmtId="42" fontId="15" fillId="0" borderId="0" xfId="2" applyNumberFormat="1" applyFont="1" applyFill="1" applyBorder="1" applyProtection="1"/>
    <xf numFmtId="42" fontId="0" fillId="0" borderId="98" xfId="2" applyNumberFormat="1" applyFont="1" applyFill="1" applyBorder="1" applyProtection="1"/>
    <xf numFmtId="42" fontId="15" fillId="0" borderId="99" xfId="2" applyNumberFormat="1" applyFont="1" applyFill="1" applyBorder="1" applyProtection="1"/>
    <xf numFmtId="42" fontId="15" fillId="0" borderId="100" xfId="2" applyNumberFormat="1" applyFont="1" applyFill="1" applyBorder="1" applyProtection="1"/>
    <xf numFmtId="42" fontId="0" fillId="0" borderId="101" xfId="2" applyNumberFormat="1" applyFont="1" applyFill="1" applyBorder="1" applyProtection="1"/>
    <xf numFmtId="42" fontId="15" fillId="0" borderId="102" xfId="2" applyNumberFormat="1" applyFont="1" applyFill="1" applyBorder="1" applyProtection="1"/>
    <xf numFmtId="42" fontId="0" fillId="0" borderId="48" xfId="2" applyNumberFormat="1" applyFont="1" applyFill="1" applyBorder="1" applyProtection="1"/>
    <xf numFmtId="42" fontId="15" fillId="0" borderId="103" xfId="2" applyNumberFormat="1" applyFont="1" applyFill="1" applyBorder="1" applyProtection="1"/>
    <xf numFmtId="42" fontId="5" fillId="0" borderId="104" xfId="2" applyNumberFormat="1" applyFont="1" applyFill="1" applyBorder="1" applyProtection="1"/>
    <xf numFmtId="42" fontId="15" fillId="0" borderId="105" xfId="2" applyNumberFormat="1" applyFont="1" applyFill="1" applyBorder="1" applyProtection="1"/>
    <xf numFmtId="41" fontId="10" fillId="0" borderId="106" xfId="0" applyNumberFormat="1" applyFont="1" applyBorder="1" applyAlignment="1" applyProtection="1">
      <alignment horizontal="center" vertical="center"/>
      <protection locked="0"/>
    </xf>
    <xf numFmtId="0" fontId="3" fillId="0" borderId="44" xfId="0" applyFont="1" applyBorder="1" applyAlignment="1">
      <alignment wrapText="1"/>
    </xf>
    <xf numFmtId="0" fontId="2" fillId="0" borderId="44" xfId="0" applyFont="1" applyBorder="1" applyAlignment="1">
      <alignment wrapText="1"/>
    </xf>
    <xf numFmtId="0" fontId="2" fillId="0" borderId="81" xfId="0" applyFont="1" applyBorder="1" applyAlignment="1" applyProtection="1">
      <alignment horizontal="center"/>
    </xf>
    <xf numFmtId="0" fontId="0" fillId="0" borderId="81" xfId="0" applyBorder="1" applyAlignment="1" applyProtection="1">
      <alignment horizontal="center"/>
    </xf>
    <xf numFmtId="167" fontId="0" fillId="0" borderId="0" xfId="0" applyNumberFormat="1"/>
    <xf numFmtId="167" fontId="30" fillId="0" borderId="0" xfId="3" applyNumberFormat="1" applyBorder="1" applyAlignment="1"/>
    <xf numFmtId="167" fontId="0" fillId="0" borderId="0" xfId="0" applyNumberFormat="1" applyBorder="1" applyAlignment="1"/>
    <xf numFmtId="41" fontId="10" fillId="0" borderId="63" xfId="0" applyNumberFormat="1" applyFont="1" applyBorder="1" applyProtection="1">
      <protection locked="0"/>
    </xf>
    <xf numFmtId="41" fontId="10" fillId="0" borderId="64" xfId="0" applyNumberFormat="1" applyFont="1" applyBorder="1" applyProtection="1">
      <protection locked="0"/>
    </xf>
    <xf numFmtId="41" fontId="10" fillId="0" borderId="65" xfId="0" applyNumberFormat="1" applyFont="1" applyBorder="1" applyProtection="1">
      <protection locked="0"/>
    </xf>
    <xf numFmtId="41" fontId="10" fillId="0" borderId="66" xfId="0" applyNumberFormat="1" applyFont="1" applyBorder="1" applyProtection="1">
      <protection locked="0"/>
    </xf>
    <xf numFmtId="41" fontId="10" fillId="0" borderId="71" xfId="0" applyNumberFormat="1" applyFont="1" applyBorder="1" applyProtection="1">
      <protection locked="0"/>
    </xf>
    <xf numFmtId="41" fontId="10" fillId="0" borderId="72" xfId="0" applyNumberFormat="1" applyFont="1" applyBorder="1" applyProtection="1">
      <protection locked="0"/>
    </xf>
    <xf numFmtId="0" fontId="8" fillId="0" borderId="4" xfId="0" applyFont="1" applyBorder="1" applyAlignment="1">
      <alignment horizontal="center"/>
    </xf>
    <xf numFmtId="0" fontId="27" fillId="0" borderId="0" xfId="0" applyFont="1" applyBorder="1" applyAlignment="1" applyProtection="1">
      <alignment horizontal="left" vertical="top" wrapText="1"/>
      <protection locked="0"/>
    </xf>
    <xf numFmtId="0" fontId="2" fillId="0" borderId="0" xfId="0" applyFont="1"/>
    <xf numFmtId="0" fontId="2" fillId="0" borderId="0" xfId="0" applyFont="1" applyAlignment="1">
      <alignment horizontal="right"/>
    </xf>
    <xf numFmtId="0" fontId="0" fillId="0" borderId="141" xfId="0" applyBorder="1"/>
    <xf numFmtId="0" fontId="0" fillId="0" borderId="142" xfId="0" applyBorder="1"/>
    <xf numFmtId="0" fontId="8" fillId="0" borderId="0" xfId="0" applyFont="1" applyBorder="1" applyAlignment="1">
      <alignment horizontal="center"/>
    </xf>
    <xf numFmtId="0" fontId="0" fillId="0" borderId="9" xfId="0" applyBorder="1"/>
    <xf numFmtId="0" fontId="26" fillId="0" borderId="9" xfId="0" applyFont="1" applyBorder="1" applyAlignment="1">
      <alignment horizontal="right" vertical="top" wrapText="1"/>
    </xf>
    <xf numFmtId="0" fontId="1" fillId="0" borderId="0" xfId="0" applyFont="1" applyFill="1" applyBorder="1" applyAlignment="1">
      <alignment horizontal="right"/>
    </xf>
    <xf numFmtId="0" fontId="2" fillId="0" borderId="0" xfId="7" applyBorder="1" applyProtection="1"/>
    <xf numFmtId="0" fontId="2" fillId="0" borderId="0" xfId="7"/>
    <xf numFmtId="0" fontId="0" fillId="0" borderId="144" xfId="0" applyBorder="1"/>
    <xf numFmtId="0" fontId="0" fillId="0" borderId="146" xfId="0" applyBorder="1"/>
    <xf numFmtId="0" fontId="0" fillId="0" borderId="145" xfId="0" applyBorder="1"/>
    <xf numFmtId="172" fontId="2" fillId="0" borderId="0" xfId="1" applyNumberFormat="1" applyFont="1"/>
    <xf numFmtId="172" fontId="2" fillId="0" borderId="0" xfId="1" applyNumberFormat="1" applyFont="1" applyBorder="1"/>
    <xf numFmtId="172" fontId="2" fillId="0" borderId="0" xfId="1" applyNumberFormat="1" applyFont="1" applyFill="1"/>
    <xf numFmtId="38" fontId="2" fillId="0" borderId="0" xfId="17" applyFont="1"/>
    <xf numFmtId="172" fontId="2" fillId="0" borderId="53" xfId="1" applyNumberFormat="1" applyFont="1" applyBorder="1"/>
    <xf numFmtId="10" fontId="2" fillId="0" borderId="0" xfId="4" applyNumberFormat="1" applyFont="1"/>
    <xf numFmtId="43" fontId="2" fillId="0" borderId="0" xfId="1" applyNumberFormat="1" applyFont="1"/>
    <xf numFmtId="172" fontId="32" fillId="0" borderId="0" xfId="1" applyNumberFormat="1" applyFont="1"/>
    <xf numFmtId="172" fontId="32" fillId="0" borderId="0" xfId="1" applyNumberFormat="1" applyFont="1" applyBorder="1"/>
    <xf numFmtId="172" fontId="32" fillId="0" borderId="0" xfId="1" applyNumberFormat="1" applyFont="1" applyFill="1"/>
    <xf numFmtId="172" fontId="32" fillId="0" borderId="0" xfId="1" applyNumberFormat="1" applyFont="1" applyAlignment="1"/>
    <xf numFmtId="38" fontId="32" fillId="0" borderId="0" xfId="17" applyFont="1"/>
    <xf numFmtId="172" fontId="32" fillId="0" borderId="0" xfId="1" applyNumberFormat="1" applyFont="1" applyFill="1" applyBorder="1"/>
    <xf numFmtId="172" fontId="32" fillId="0" borderId="0" xfId="1" applyNumberFormat="1" applyFont="1" applyBorder="1" applyAlignment="1"/>
    <xf numFmtId="172" fontId="32" fillId="0" borderId="0" xfId="1" applyNumberFormat="1" applyFont="1" applyFill="1" applyBorder="1" applyAlignment="1"/>
    <xf numFmtId="172" fontId="32" fillId="0" borderId="0" xfId="1" applyNumberFormat="1" applyFont="1" applyBorder="1" applyAlignment="1">
      <alignment horizontal="right"/>
    </xf>
    <xf numFmtId="38" fontId="2" fillId="0" borderId="53" xfId="17" applyFont="1" applyBorder="1"/>
    <xf numFmtId="9" fontId="2" fillId="0" borderId="0" xfId="4" applyFont="1" applyBorder="1"/>
    <xf numFmtId="172" fontId="2" fillId="0" borderId="83" xfId="4" applyNumberFormat="1" applyFont="1" applyBorder="1"/>
    <xf numFmtId="172" fontId="41" fillId="0" borderId="83" xfId="4" applyNumberFormat="1" applyFont="1" applyBorder="1"/>
    <xf numFmtId="38" fontId="2" fillId="0" borderId="83" xfId="17" applyFont="1" applyBorder="1"/>
    <xf numFmtId="172" fontId="32" fillId="0" borderId="53" xfId="1" applyNumberFormat="1" applyFont="1" applyBorder="1"/>
    <xf numFmtId="0" fontId="2" fillId="0" borderId="0" xfId="1" applyNumberFormat="1" applyFont="1" applyBorder="1"/>
    <xf numFmtId="172" fontId="2" fillId="0" borderId="0" xfId="1" applyNumberFormat="1" applyFont="1" applyBorder="1" applyAlignment="1"/>
    <xf numFmtId="9" fontId="2" fillId="0" borderId="0" xfId="4" applyFont="1" applyBorder="1" applyAlignment="1">
      <alignment horizontal="center"/>
    </xf>
    <xf numFmtId="37" fontId="2" fillId="0" borderId="0" xfId="18" applyFont="1" applyBorder="1"/>
    <xf numFmtId="17" fontId="2" fillId="0" borderId="0" xfId="1" applyNumberFormat="1" applyFont="1" applyBorder="1" applyAlignment="1"/>
    <xf numFmtId="0" fontId="2" fillId="0" borderId="0" xfId="1" applyNumberFormat="1" applyFont="1" applyBorder="1" applyAlignment="1"/>
    <xf numFmtId="3" fontId="2" fillId="0" borderId="0" xfId="19" applyNumberFormat="1" applyFont="1" applyBorder="1" applyAlignment="1">
      <alignment horizontal="left" vertical="center"/>
    </xf>
    <xf numFmtId="17" fontId="2" fillId="0" borderId="0" xfId="1" applyNumberFormat="1" applyFont="1" applyBorder="1"/>
    <xf numFmtId="172" fontId="2" fillId="0" borderId="0" xfId="1" applyNumberFormat="1" applyFont="1" applyFill="1" applyBorder="1"/>
    <xf numFmtId="38" fontId="2" fillId="0" borderId="0" xfId="17" applyFont="1" applyBorder="1"/>
    <xf numFmtId="172" fontId="2" fillId="0" borderId="157" xfId="1" applyNumberFormat="1" applyFont="1" applyBorder="1"/>
    <xf numFmtId="172" fontId="13" fillId="0" borderId="0" xfId="1" applyNumberFormat="1" applyFont="1" applyBorder="1"/>
    <xf numFmtId="172" fontId="2" fillId="0" borderId="0" xfId="1" applyNumberFormat="1" applyFont="1" applyBorder="1" applyAlignment="1">
      <alignment horizontal="left"/>
    </xf>
    <xf numFmtId="172" fontId="2" fillId="0" borderId="0" xfId="1" applyNumberFormat="1" applyFont="1" applyBorder="1" applyAlignment="1">
      <alignment horizontal="right"/>
    </xf>
    <xf numFmtId="172" fontId="2" fillId="0" borderId="158" xfId="1" applyNumberFormat="1" applyFont="1" applyBorder="1"/>
    <xf numFmtId="172" fontId="13" fillId="0" borderId="53" xfId="1" applyNumberFormat="1" applyFont="1" applyBorder="1"/>
    <xf numFmtId="172" fontId="2" fillId="0" borderId="53" xfId="1" applyNumberFormat="1" applyFont="1" applyBorder="1" applyAlignment="1">
      <alignment horizontal="right"/>
    </xf>
    <xf numFmtId="172" fontId="2" fillId="0" borderId="152" xfId="1" applyNumberFormat="1" applyFont="1" applyBorder="1" applyAlignment="1">
      <alignment horizontal="left"/>
    </xf>
    <xf numFmtId="10" fontId="2" fillId="0" borderId="0" xfId="4" applyNumberFormat="1" applyFont="1" applyBorder="1"/>
    <xf numFmtId="172" fontId="2" fillId="0" borderId="153" xfId="1" applyNumberFormat="1" applyFont="1" applyBorder="1" applyAlignment="1">
      <alignment horizontal="left"/>
    </xf>
    <xf numFmtId="172" fontId="2" fillId="0" borderId="159" xfId="1" applyNumberFormat="1" applyFont="1" applyBorder="1"/>
    <xf numFmtId="172" fontId="2" fillId="0" borderId="83" xfId="1" applyNumberFormat="1" applyFont="1" applyBorder="1"/>
    <xf numFmtId="172" fontId="2" fillId="0" borderId="83" xfId="1" applyNumberFormat="1" applyFont="1" applyBorder="1" applyAlignment="1">
      <alignment horizontal="right"/>
    </xf>
    <xf numFmtId="172" fontId="2" fillId="0" borderId="151" xfId="1" applyNumberFormat="1" applyFont="1" applyBorder="1" applyAlignment="1">
      <alignment horizontal="left"/>
    </xf>
    <xf numFmtId="38" fontId="2" fillId="0" borderId="0" xfId="17" applyFont="1" applyFill="1" applyBorder="1"/>
    <xf numFmtId="38" fontId="1" fillId="0" borderId="0" xfId="17" applyFont="1" applyBorder="1"/>
    <xf numFmtId="172" fontId="1" fillId="0" borderId="0" xfId="1" applyNumberFormat="1" applyFont="1"/>
    <xf numFmtId="38" fontId="1" fillId="0" borderId="135" xfId="17" applyFont="1" applyBorder="1"/>
    <xf numFmtId="38" fontId="1" fillId="0" borderId="136" xfId="17" applyFont="1" applyBorder="1"/>
    <xf numFmtId="38" fontId="1" fillId="0" borderId="136" xfId="17" applyFont="1" applyFill="1" applyBorder="1"/>
    <xf numFmtId="37" fontId="1" fillId="0" borderId="136" xfId="17" applyNumberFormat="1" applyFont="1" applyBorder="1"/>
    <xf numFmtId="38" fontId="2" fillId="0" borderId="135" xfId="17" applyFont="1" applyBorder="1"/>
    <xf numFmtId="172" fontId="2" fillId="0" borderId="136" xfId="1" applyNumberFormat="1" applyFont="1" applyBorder="1"/>
    <xf numFmtId="172" fontId="2" fillId="0" borderId="136" xfId="1" applyNumberFormat="1" applyFont="1" applyFill="1" applyBorder="1"/>
    <xf numFmtId="38" fontId="2" fillId="0" borderId="136" xfId="17" applyFont="1" applyBorder="1"/>
    <xf numFmtId="172" fontId="2" fillId="0" borderId="160" xfId="1" applyNumberFormat="1" applyFont="1" applyBorder="1"/>
    <xf numFmtId="172" fontId="2" fillId="0" borderId="9" xfId="1" applyNumberFormat="1" applyFont="1" applyBorder="1"/>
    <xf numFmtId="172" fontId="2" fillId="0" borderId="9" xfId="1" applyNumberFormat="1" applyFont="1" applyFill="1" applyBorder="1"/>
    <xf numFmtId="38" fontId="2" fillId="0" borderId="157" xfId="17" applyFont="1" applyBorder="1"/>
    <xf numFmtId="38" fontId="1" fillId="0" borderId="0" xfId="20" applyFont="1" applyFill="1" applyBorder="1"/>
    <xf numFmtId="172" fontId="2" fillId="0" borderId="83" xfId="1" applyNumberFormat="1" applyFont="1" applyFill="1" applyBorder="1"/>
    <xf numFmtId="43" fontId="2" fillId="0" borderId="0" xfId="1" applyNumberFormat="1" applyFont="1" applyBorder="1"/>
    <xf numFmtId="172" fontId="1" fillId="0" borderId="0" xfId="1" applyNumberFormat="1" applyFont="1" applyFill="1"/>
    <xf numFmtId="172" fontId="1" fillId="0" borderId="108" xfId="20" applyNumberFormat="1" applyFont="1" applyFill="1" applyBorder="1"/>
    <xf numFmtId="172" fontId="1" fillId="0" borderId="143" xfId="20" applyNumberFormat="1" applyFont="1" applyFill="1" applyBorder="1"/>
    <xf numFmtId="38" fontId="1" fillId="0" borderId="143" xfId="20" applyFont="1" applyFill="1" applyBorder="1"/>
    <xf numFmtId="172" fontId="13" fillId="0" borderId="0" xfId="1" applyNumberFormat="1" applyFont="1"/>
    <xf numFmtId="172" fontId="1" fillId="0" borderId="0" xfId="1" applyNumberFormat="1" applyFont="1" applyBorder="1"/>
    <xf numFmtId="172" fontId="1" fillId="0" borderId="0" xfId="1" applyNumberFormat="1" applyFont="1" applyFill="1" applyBorder="1"/>
    <xf numFmtId="172" fontId="1" fillId="0" borderId="157" xfId="1" applyNumberFormat="1" applyFont="1" applyBorder="1"/>
    <xf numFmtId="172" fontId="2" fillId="0" borderId="157" xfId="1" applyNumberFormat="1" applyFont="1" applyFill="1" applyBorder="1"/>
    <xf numFmtId="172" fontId="2" fillId="0" borderId="53" xfId="1" applyNumberFormat="1" applyFont="1" applyFill="1" applyBorder="1"/>
    <xf numFmtId="172" fontId="2" fillId="0" borderId="157" xfId="1" applyNumberFormat="1" applyFont="1" applyBorder="1" applyAlignment="1">
      <alignment horizontal="right"/>
    </xf>
    <xf numFmtId="172" fontId="2" fillId="0" borderId="161" xfId="1" applyNumberFormat="1" applyFont="1" applyFill="1" applyBorder="1"/>
    <xf numFmtId="172" fontId="2" fillId="0" borderId="161" xfId="1" applyNumberFormat="1" applyFont="1" applyBorder="1"/>
    <xf numFmtId="172" fontId="2" fillId="3" borderId="161" xfId="1" applyNumberFormat="1" applyFont="1" applyFill="1" applyBorder="1"/>
    <xf numFmtId="172" fontId="2" fillId="0" borderId="162" xfId="1" applyNumberFormat="1" applyFont="1" applyFill="1" applyBorder="1"/>
    <xf numFmtId="38" fontId="2" fillId="0" borderId="161" xfId="17" applyFont="1" applyBorder="1"/>
    <xf numFmtId="172" fontId="1" fillId="0" borderId="0" xfId="1" applyNumberFormat="1" applyFont="1" applyAlignment="1">
      <alignment wrapText="1"/>
    </xf>
    <xf numFmtId="9" fontId="2" fillId="0" borderId="0" xfId="4" applyFont="1" applyBorder="1" applyAlignment="1">
      <alignment horizontal="center" wrapText="1"/>
    </xf>
    <xf numFmtId="172" fontId="2" fillId="0" borderId="53" xfId="4" applyNumberFormat="1" applyFont="1" applyBorder="1" applyAlignment="1">
      <alignment horizontal="center" wrapText="1"/>
    </xf>
    <xf numFmtId="9" fontId="2" fillId="0" borderId="0" xfId="4" applyFont="1" applyFill="1" applyBorder="1" applyAlignment="1">
      <alignment horizontal="center" wrapText="1"/>
    </xf>
    <xf numFmtId="172" fontId="2" fillId="0" borderId="0" xfId="1" applyNumberFormat="1" applyFont="1" applyBorder="1" applyAlignment="1">
      <alignment horizontal="center" wrapText="1"/>
    </xf>
    <xf numFmtId="172" fontId="2" fillId="0" borderId="0" xfId="4" applyNumberFormat="1" applyFont="1" applyBorder="1" applyAlignment="1">
      <alignment horizontal="center" wrapText="1"/>
    </xf>
    <xf numFmtId="172" fontId="2" fillId="0" borderId="53" xfId="1" applyNumberFormat="1" applyFont="1" applyBorder="1" applyAlignment="1">
      <alignment horizontal="center" wrapText="1"/>
    </xf>
    <xf numFmtId="43" fontId="2" fillId="0" borderId="0" xfId="1" applyFont="1" applyBorder="1" applyAlignment="1">
      <alignment horizontal="center" wrapText="1"/>
    </xf>
    <xf numFmtId="172" fontId="2" fillId="0" borderId="157" xfId="1" applyNumberFormat="1" applyFont="1" applyFill="1" applyBorder="1" applyAlignment="1">
      <alignment wrapText="1"/>
    </xf>
    <xf numFmtId="172" fontId="1" fillId="0" borderId="0" xfId="1" applyNumberFormat="1" applyFont="1" applyBorder="1" applyAlignment="1">
      <alignment wrapText="1"/>
    </xf>
    <xf numFmtId="0" fontId="2" fillId="0" borderId="0" xfId="21" applyFont="1" applyBorder="1" applyAlignment="1">
      <alignment wrapText="1"/>
    </xf>
    <xf numFmtId="171" fontId="2" fillId="0" borderId="143" xfId="4" applyNumberFormat="1" applyFont="1" applyBorder="1" applyAlignment="1">
      <alignment horizontal="center" wrapText="1"/>
    </xf>
    <xf numFmtId="9" fontId="2" fillId="0" borderId="53" xfId="4" applyFont="1" applyBorder="1" applyAlignment="1">
      <alignment horizontal="center" wrapText="1"/>
    </xf>
    <xf numFmtId="9" fontId="2" fillId="0" borderId="53" xfId="4" applyFont="1" applyFill="1" applyBorder="1" applyAlignment="1">
      <alignment horizontal="center" wrapText="1"/>
    </xf>
    <xf numFmtId="171" fontId="2" fillId="0" borderId="53" xfId="4" applyNumberFormat="1" applyFont="1" applyBorder="1" applyAlignment="1">
      <alignment horizontal="center" wrapText="1"/>
    </xf>
    <xf numFmtId="9" fontId="2" fillId="0" borderId="53" xfId="4" applyNumberFormat="1" applyFont="1" applyBorder="1" applyAlignment="1">
      <alignment horizontal="center" wrapText="1"/>
    </xf>
    <xf numFmtId="38" fontId="2" fillId="0" borderId="163" xfId="17" applyFont="1" applyBorder="1"/>
    <xf numFmtId="38" fontId="2" fillId="0" borderId="146" xfId="17" applyFont="1" applyFill="1" applyBorder="1"/>
    <xf numFmtId="38" fontId="1" fillId="0" borderId="154" xfId="17" applyFont="1" applyBorder="1"/>
    <xf numFmtId="38" fontId="1" fillId="0" borderId="164" xfId="17" applyFont="1" applyBorder="1"/>
    <xf numFmtId="38" fontId="1" fillId="0" borderId="81" xfId="17" applyFont="1" applyBorder="1"/>
    <xf numFmtId="172" fontId="2" fillId="0" borderId="143" xfId="1" applyNumberFormat="1" applyFont="1" applyBorder="1"/>
    <xf numFmtId="172" fontId="2" fillId="0" borderId="108" xfId="1" applyNumberFormat="1" applyFont="1" applyBorder="1"/>
    <xf numFmtId="172" fontId="2" fillId="0" borderId="143" xfId="1" applyNumberFormat="1" applyFont="1" applyFill="1" applyBorder="1"/>
    <xf numFmtId="38" fontId="24" fillId="0" borderId="143" xfId="22" applyNumberFormat="1" applyFont="1" applyBorder="1"/>
    <xf numFmtId="172" fontId="24" fillId="0" borderId="108" xfId="20" applyNumberFormat="1" applyFont="1" applyFill="1" applyBorder="1"/>
    <xf numFmtId="38" fontId="24" fillId="0" borderId="143" xfId="20" applyFont="1" applyBorder="1"/>
    <xf numFmtId="172" fontId="2" fillId="0" borderId="0" xfId="1" applyNumberFormat="1" applyFont="1" applyBorder="1" applyAlignment="1">
      <alignment wrapText="1"/>
    </xf>
    <xf numFmtId="172" fontId="2" fillId="0" borderId="53" xfId="1" applyNumberFormat="1" applyFont="1" applyBorder="1" applyAlignment="1">
      <alignment wrapText="1"/>
    </xf>
    <xf numFmtId="172" fontId="2" fillId="0" borderId="53" xfId="1" applyNumberFormat="1" applyFont="1" applyFill="1" applyBorder="1" applyAlignment="1">
      <alignment wrapText="1"/>
    </xf>
    <xf numFmtId="37" fontId="2" fillId="0" borderId="53" xfId="18" applyFont="1" applyBorder="1"/>
    <xf numFmtId="172" fontId="2" fillId="0" borderId="0" xfId="1" applyNumberFormat="1" applyFont="1" applyFill="1" applyBorder="1" applyAlignment="1">
      <alignment wrapText="1"/>
    </xf>
    <xf numFmtId="172" fontId="2" fillId="0" borderId="0" xfId="20" applyNumberFormat="1" applyFont="1" applyFill="1" applyBorder="1"/>
    <xf numFmtId="172" fontId="2" fillId="0" borderId="157" xfId="20" applyNumberFormat="1" applyFont="1" applyFill="1" applyBorder="1"/>
    <xf numFmtId="172" fontId="2" fillId="0" borderId="161" xfId="20" applyNumberFormat="1" applyFont="1" applyFill="1" applyBorder="1"/>
    <xf numFmtId="172" fontId="2" fillId="0" borderId="162" xfId="20" applyNumberFormat="1" applyFont="1" applyFill="1" applyBorder="1"/>
    <xf numFmtId="38" fontId="1" fillId="0" borderId="161" xfId="20" applyFont="1" applyFill="1" applyBorder="1"/>
    <xf numFmtId="38" fontId="2" fillId="0" borderId="0" xfId="22" applyNumberFormat="1" applyFont="1" applyFill="1" applyBorder="1"/>
    <xf numFmtId="38" fontId="2" fillId="0" borderId="0" xfId="20" applyFont="1" applyBorder="1"/>
    <xf numFmtId="172" fontId="1" fillId="0" borderId="107" xfId="20" applyNumberFormat="1" applyFont="1" applyFill="1" applyBorder="1"/>
    <xf numFmtId="38" fontId="2" fillId="0" borderId="0" xfId="22" applyNumberFormat="1" applyFont="1" applyBorder="1"/>
    <xf numFmtId="38" fontId="2" fillId="0" borderId="143" xfId="22" applyNumberFormat="1" applyFont="1" applyBorder="1"/>
    <xf numFmtId="38" fontId="2" fillId="0" borderId="143" xfId="22" applyNumberFormat="1" applyFont="1" applyFill="1" applyBorder="1"/>
    <xf numFmtId="172" fontId="2" fillId="0" borderId="108" xfId="20" applyNumberFormat="1" applyFont="1" applyFill="1" applyBorder="1"/>
    <xf numFmtId="38" fontId="2" fillId="0" borderId="143" xfId="20" applyFont="1" applyBorder="1"/>
    <xf numFmtId="38" fontId="2" fillId="0" borderId="108" xfId="22" applyNumberFormat="1" applyFont="1" applyBorder="1"/>
    <xf numFmtId="37" fontId="2" fillId="0" borderId="143" xfId="22" applyNumberFormat="1" applyFont="1" applyBorder="1"/>
    <xf numFmtId="38" fontId="2" fillId="0" borderId="157" xfId="17" quotePrefix="1" applyFont="1" applyBorder="1"/>
    <xf numFmtId="38" fontId="2" fillId="0" borderId="0" xfId="17" quotePrefix="1" applyFont="1" applyBorder="1"/>
    <xf numFmtId="38" fontId="2" fillId="0" borderId="157" xfId="17" quotePrefix="1" applyFont="1" applyFill="1" applyBorder="1"/>
    <xf numFmtId="38" fontId="2" fillId="0" borderId="0" xfId="17" applyNumberFormat="1" applyFont="1" applyBorder="1"/>
    <xf numFmtId="38" fontId="24" fillId="0" borderId="143" xfId="22" applyNumberFormat="1" applyFont="1" applyFill="1" applyBorder="1"/>
    <xf numFmtId="38" fontId="24" fillId="0" borderId="108" xfId="22" applyNumberFormat="1" applyFont="1" applyBorder="1"/>
    <xf numFmtId="37" fontId="24" fillId="0" borderId="53" xfId="22" applyNumberFormat="1" applyFont="1" applyBorder="1"/>
    <xf numFmtId="37" fontId="24" fillId="0" borderId="143" xfId="22" applyNumberFormat="1" applyFont="1" applyBorder="1"/>
    <xf numFmtId="38" fontId="13" fillId="0" borderId="0" xfId="17" applyNumberFormat="1" applyFont="1" applyBorder="1"/>
    <xf numFmtId="38" fontId="2" fillId="0" borderId="157" xfId="17" quotePrefix="1" applyNumberFormat="1" applyFont="1" applyBorder="1"/>
    <xf numFmtId="38" fontId="2" fillId="0" borderId="0" xfId="24" applyNumberFormat="1" applyFont="1" applyBorder="1"/>
    <xf numFmtId="38" fontId="2" fillId="0" borderId="0" xfId="24" applyNumberFormat="1" applyFont="1" applyFill="1" applyBorder="1"/>
    <xf numFmtId="172" fontId="1" fillId="0" borderId="157" xfId="1" applyNumberFormat="1" applyFont="1" applyBorder="1" applyAlignment="1">
      <alignment wrapText="1"/>
    </xf>
    <xf numFmtId="172" fontId="2" fillId="0" borderId="0" xfId="1" applyNumberFormat="1" applyFont="1" applyFill="1" applyBorder="1" applyAlignment="1">
      <alignment horizontal="center" wrapText="1"/>
    </xf>
    <xf numFmtId="172" fontId="1" fillId="0" borderId="159" xfId="1" applyNumberFormat="1" applyFont="1" applyBorder="1" applyAlignment="1">
      <alignment wrapText="1"/>
    </xf>
    <xf numFmtId="172" fontId="1" fillId="0" borderId="53" xfId="1" applyNumberFormat="1" applyFont="1" applyBorder="1" applyAlignment="1">
      <alignment horizontal="center" wrapText="1"/>
    </xf>
    <xf numFmtId="172" fontId="1" fillId="0" borderId="143" xfId="1" applyNumberFormat="1" applyFont="1" applyBorder="1" applyAlignment="1">
      <alignment wrapText="1"/>
    </xf>
    <xf numFmtId="172" fontId="1" fillId="0" borderId="143" xfId="1" applyNumberFormat="1" applyFont="1" applyBorder="1" applyAlignment="1">
      <alignment horizontal="center" wrapText="1"/>
    </xf>
    <xf numFmtId="172" fontId="1" fillId="3" borderId="143" xfId="1" applyNumberFormat="1" applyFont="1" applyFill="1" applyBorder="1" applyAlignment="1">
      <alignment horizontal="center" wrapText="1"/>
    </xf>
    <xf numFmtId="172" fontId="1" fillId="3" borderId="143" xfId="1" applyNumberFormat="1" applyFont="1" applyFill="1" applyBorder="1" applyAlignment="1">
      <alignment wrapText="1"/>
    </xf>
    <xf numFmtId="172" fontId="1" fillId="0" borderId="143" xfId="1" applyNumberFormat="1" applyFont="1" applyFill="1" applyBorder="1" applyAlignment="1">
      <alignment horizontal="center" wrapText="1"/>
    </xf>
    <xf numFmtId="173" fontId="1" fillId="0" borderId="143" xfId="4" applyNumberFormat="1" applyFont="1" applyBorder="1" applyAlignment="1">
      <alignment wrapText="1"/>
    </xf>
    <xf numFmtId="0" fontId="8" fillId="0" borderId="143" xfId="21" applyFont="1" applyBorder="1" applyAlignment="1">
      <alignment wrapText="1"/>
    </xf>
    <xf numFmtId="17" fontId="2" fillId="0" borderId="0" xfId="25" applyFont="1" applyBorder="1" applyAlignment="1">
      <alignment wrapText="1"/>
    </xf>
    <xf numFmtId="17" fontId="2" fillId="0" borderId="53" xfId="25" applyFont="1" applyBorder="1" applyAlignment="1">
      <alignment horizontal="center" wrapText="1"/>
    </xf>
    <xf numFmtId="17" fontId="2" fillId="0" borderId="0" xfId="25" applyFont="1" applyBorder="1" applyAlignment="1">
      <alignment horizontal="center" wrapText="1"/>
    </xf>
    <xf numFmtId="43" fontId="2" fillId="0" borderId="53" xfId="1" applyFont="1" applyBorder="1" applyAlignment="1">
      <alignment horizontal="center" wrapText="1"/>
    </xf>
    <xf numFmtId="172" fontId="2" fillId="0" borderId="9" xfId="1" applyNumberFormat="1" applyFont="1" applyBorder="1" applyAlignment="1">
      <alignment horizontal="center"/>
    </xf>
    <xf numFmtId="172" fontId="2" fillId="0" borderId="9" xfId="1" applyNumberFormat="1" applyFont="1" applyBorder="1" applyAlignment="1"/>
    <xf numFmtId="0" fontId="34" fillId="0" borderId="9" xfId="21" applyFont="1" applyBorder="1"/>
    <xf numFmtId="10" fontId="40" fillId="0" borderId="53" xfId="4" applyNumberFormat="1" applyFont="1" applyBorder="1" applyAlignment="1">
      <alignment horizontal="center"/>
    </xf>
    <xf numFmtId="172" fontId="2" fillId="0" borderId="0" xfId="1" applyNumberFormat="1" applyFont="1" applyAlignment="1">
      <alignment horizontal="center"/>
    </xf>
    <xf numFmtId="172" fontId="1" fillId="0" borderId="0" xfId="1" applyNumberFormat="1" applyFont="1" applyBorder="1" applyAlignment="1">
      <alignment horizontal="center" wrapText="1"/>
    </xf>
    <xf numFmtId="38" fontId="24" fillId="0" borderId="143" xfId="22" applyNumberFormat="1" applyFont="1" applyBorder="1" applyAlignment="1">
      <alignment horizontal="center"/>
    </xf>
    <xf numFmtId="38" fontId="2" fillId="0" borderId="0" xfId="17" applyFont="1" applyBorder="1" applyAlignment="1">
      <alignment horizontal="center"/>
    </xf>
    <xf numFmtId="171" fontId="2" fillId="0" borderId="0" xfId="4" applyNumberFormat="1" applyFont="1" applyBorder="1" applyAlignment="1">
      <alignment horizontal="center"/>
    </xf>
    <xf numFmtId="38" fontId="2" fillId="0" borderId="0" xfId="17" quotePrefix="1" applyFont="1" applyBorder="1" applyAlignment="1">
      <alignment horizontal="center"/>
    </xf>
    <xf numFmtId="171" fontId="2" fillId="0" borderId="53" xfId="4" applyNumberFormat="1" applyFont="1" applyBorder="1" applyAlignment="1">
      <alignment horizontal="center"/>
    </xf>
    <xf numFmtId="38" fontId="24" fillId="0" borderId="53" xfId="22" applyNumberFormat="1" applyFont="1" applyBorder="1" applyAlignment="1">
      <alignment horizontal="center"/>
    </xf>
    <xf numFmtId="38" fontId="2" fillId="0" borderId="0" xfId="17" quotePrefix="1" applyFont="1" applyFill="1" applyBorder="1" applyAlignment="1">
      <alignment horizontal="center"/>
    </xf>
    <xf numFmtId="37" fontId="2" fillId="0" borderId="143" xfId="22" applyNumberFormat="1" applyFont="1" applyBorder="1" applyAlignment="1">
      <alignment horizontal="center"/>
    </xf>
    <xf numFmtId="38" fontId="2" fillId="0" borderId="143" xfId="22" applyNumberFormat="1" applyFont="1" applyBorder="1" applyAlignment="1">
      <alignment horizontal="center"/>
    </xf>
    <xf numFmtId="38" fontId="2" fillId="0" borderId="0" xfId="22" applyNumberFormat="1" applyFont="1" applyBorder="1" applyAlignment="1">
      <alignment horizontal="center"/>
    </xf>
    <xf numFmtId="172" fontId="1" fillId="0" borderId="143" xfId="20" applyNumberFormat="1" applyFont="1" applyFill="1" applyBorder="1" applyAlignment="1">
      <alignment horizontal="center"/>
    </xf>
    <xf numFmtId="172" fontId="2" fillId="0" borderId="161" xfId="20" applyNumberFormat="1" applyFont="1" applyFill="1" applyBorder="1" applyAlignment="1">
      <alignment horizontal="center"/>
    </xf>
    <xf numFmtId="172" fontId="2" fillId="0" borderId="0" xfId="20" applyNumberFormat="1" applyFont="1" applyFill="1" applyBorder="1" applyAlignment="1">
      <alignment horizontal="center"/>
    </xf>
    <xf numFmtId="43" fontId="2" fillId="0" borderId="0" xfId="1" applyFont="1" applyFill="1" applyBorder="1" applyAlignment="1">
      <alignment horizontal="center"/>
    </xf>
    <xf numFmtId="172" fontId="2" fillId="0" borderId="53" xfId="1" applyNumberFormat="1" applyFont="1" applyBorder="1" applyAlignment="1">
      <alignment horizontal="center"/>
    </xf>
    <xf numFmtId="38" fontId="1" fillId="0" borderId="136" xfId="17" applyFont="1" applyBorder="1" applyAlignment="1">
      <alignment horizontal="center"/>
    </xf>
    <xf numFmtId="172" fontId="2" fillId="0" borderId="161" xfId="1" applyNumberFormat="1" applyFont="1" applyBorder="1" applyAlignment="1">
      <alignment horizontal="center"/>
    </xf>
    <xf numFmtId="172" fontId="2" fillId="0" borderId="0" xfId="1" applyNumberFormat="1" applyFont="1" applyBorder="1" applyAlignment="1">
      <alignment horizontal="center"/>
    </xf>
    <xf numFmtId="172" fontId="2" fillId="0" borderId="0" xfId="1" applyNumberFormat="1" applyFont="1" applyFill="1" applyBorder="1" applyAlignment="1">
      <alignment horizontal="center"/>
    </xf>
    <xf numFmtId="38" fontId="2" fillId="0" borderId="136" xfId="17" applyFont="1" applyBorder="1" applyAlignment="1">
      <alignment horizontal="center"/>
    </xf>
    <xf numFmtId="172" fontId="2" fillId="0" borderId="83" xfId="1" applyNumberFormat="1" applyFont="1" applyBorder="1" applyAlignment="1">
      <alignment horizontal="center"/>
    </xf>
    <xf numFmtId="172" fontId="32" fillId="0" borderId="0" xfId="1" applyNumberFormat="1" applyFont="1" applyAlignment="1">
      <alignment horizontal="center"/>
    </xf>
    <xf numFmtId="38" fontId="31" fillId="0" borderId="0" xfId="17" applyFont="1" applyBorder="1" applyAlignment="1">
      <alignment horizontal="center"/>
    </xf>
    <xf numFmtId="172" fontId="1" fillId="0" borderId="0" xfId="1" applyNumberFormat="1" applyFont="1" applyBorder="1" applyAlignment="1">
      <alignment horizontal="center"/>
    </xf>
    <xf numFmtId="172" fontId="31" fillId="0" borderId="0" xfId="1" applyNumberFormat="1" applyFont="1" applyBorder="1" applyAlignment="1">
      <alignment horizontal="center"/>
    </xf>
    <xf numFmtId="172" fontId="1" fillId="0" borderId="83" xfId="1" applyNumberFormat="1" applyFont="1" applyBorder="1" applyAlignment="1">
      <alignment horizontal="center"/>
    </xf>
    <xf numFmtId="172" fontId="1" fillId="0" borderId="158" xfId="1" applyNumberFormat="1" applyFont="1" applyFill="1" applyBorder="1" applyAlignment="1">
      <alignment horizontal="center" wrapText="1"/>
    </xf>
    <xf numFmtId="172" fontId="2" fillId="0" borderId="144" xfId="1" applyNumberFormat="1" applyFont="1" applyBorder="1"/>
    <xf numFmtId="38" fontId="2" fillId="0" borderId="146" xfId="17" applyFont="1" applyBorder="1"/>
    <xf numFmtId="172" fontId="2" fillId="0" borderId="146" xfId="1" applyNumberFormat="1" applyFont="1" applyBorder="1" applyAlignment="1">
      <alignment horizontal="center"/>
    </xf>
    <xf numFmtId="172" fontId="2" fillId="0" borderId="146" xfId="1" applyNumberFormat="1" applyFont="1" applyBorder="1"/>
    <xf numFmtId="172" fontId="2" fillId="0" borderId="146" xfId="1" applyNumberFormat="1" applyFont="1" applyFill="1" applyBorder="1"/>
    <xf numFmtId="172" fontId="2" fillId="0" borderId="145" xfId="1" applyNumberFormat="1" applyFont="1" applyBorder="1"/>
    <xf numFmtId="172" fontId="2" fillId="0" borderId="6" xfId="1" applyNumberFormat="1" applyFont="1" applyBorder="1"/>
    <xf numFmtId="172" fontId="2" fillId="0" borderId="7" xfId="1" applyNumberFormat="1" applyFont="1" applyBorder="1"/>
    <xf numFmtId="38" fontId="2" fillId="0" borderId="0" xfId="17" applyFont="1" applyBorder="1" applyAlignment="1">
      <alignment horizontal="right"/>
    </xf>
    <xf numFmtId="37" fontId="47" fillId="0" borderId="0" xfId="26" applyNumberFormat="1" applyFont="1" applyBorder="1"/>
    <xf numFmtId="172" fontId="41" fillId="0" borderId="0" xfId="1" applyNumberFormat="1" applyFont="1" applyBorder="1"/>
    <xf numFmtId="37" fontId="46" fillId="0" borderId="0" xfId="26" applyNumberFormat="1" applyFont="1" applyBorder="1" applyAlignment="1">
      <alignment wrapText="1"/>
    </xf>
    <xf numFmtId="37" fontId="46" fillId="0" borderId="0" xfId="26" applyNumberFormat="1" applyFont="1" applyBorder="1" applyAlignment="1">
      <alignment horizontal="center" wrapText="1"/>
    </xf>
    <xf numFmtId="9" fontId="2" fillId="0" borderId="54" xfId="4" applyFont="1" applyBorder="1"/>
    <xf numFmtId="172" fontId="2" fillId="0" borderId="10" xfId="1" applyNumberFormat="1" applyFont="1" applyBorder="1"/>
    <xf numFmtId="17" fontId="2" fillId="0" borderId="6" xfId="25" applyFont="1" applyBorder="1" applyAlignment="1">
      <alignment wrapText="1"/>
    </xf>
    <xf numFmtId="17" fontId="2" fillId="0" borderId="167" xfId="25" applyFont="1" applyBorder="1" applyAlignment="1">
      <alignment horizontal="center" wrapText="1"/>
    </xf>
    <xf numFmtId="172" fontId="1" fillId="0" borderId="6" xfId="1" applyNumberFormat="1" applyFont="1" applyBorder="1" applyAlignment="1">
      <alignment wrapText="1"/>
    </xf>
    <xf numFmtId="172" fontId="1" fillId="0" borderId="97" xfId="1" applyNumberFormat="1" applyFont="1" applyBorder="1" applyAlignment="1">
      <alignment wrapText="1"/>
    </xf>
    <xf numFmtId="0" fontId="1" fillId="0" borderId="0" xfId="23" applyFont="1" applyBorder="1"/>
    <xf numFmtId="172" fontId="1" fillId="0" borderId="130" xfId="1" applyNumberFormat="1" applyFont="1" applyBorder="1" applyAlignment="1">
      <alignment wrapText="1"/>
    </xf>
    <xf numFmtId="38" fontId="24" fillId="0" borderId="130" xfId="22" applyNumberFormat="1" applyFont="1" applyBorder="1"/>
    <xf numFmtId="38" fontId="24" fillId="0" borderId="97" xfId="22" applyNumberFormat="1" applyFont="1" applyBorder="1"/>
    <xf numFmtId="38" fontId="2" fillId="0" borderId="6" xfId="17" applyFont="1" applyBorder="1"/>
    <xf numFmtId="38" fontId="2" fillId="0" borderId="130" xfId="17" applyFont="1" applyBorder="1"/>
    <xf numFmtId="0" fontId="2" fillId="0" borderId="0" xfId="23" applyFont="1" applyBorder="1"/>
    <xf numFmtId="38" fontId="2" fillId="0" borderId="6" xfId="17" applyFont="1" applyFill="1" applyBorder="1"/>
    <xf numFmtId="3" fontId="2" fillId="0" borderId="97" xfId="22" applyNumberFormat="1" applyFont="1" applyBorder="1"/>
    <xf numFmtId="38" fontId="2" fillId="0" borderId="130" xfId="22" applyNumberFormat="1" applyFont="1" applyFill="1" applyBorder="1"/>
    <xf numFmtId="172" fontId="1" fillId="0" borderId="6" xfId="1" applyNumberFormat="1" applyFont="1" applyFill="1" applyBorder="1"/>
    <xf numFmtId="172" fontId="2" fillId="0" borderId="6" xfId="1" applyNumberFormat="1" applyFont="1" applyFill="1" applyBorder="1"/>
    <xf numFmtId="172" fontId="2" fillId="0" borderId="168" xfId="20" applyNumberFormat="1" applyFont="1" applyFill="1" applyBorder="1"/>
    <xf numFmtId="172" fontId="2" fillId="0" borderId="130" xfId="20" applyNumberFormat="1" applyFont="1" applyFill="1" applyBorder="1"/>
    <xf numFmtId="172" fontId="2" fillId="0" borderId="131" xfId="20" applyNumberFormat="1" applyFont="1" applyFill="1" applyBorder="1"/>
    <xf numFmtId="3" fontId="24" fillId="0" borderId="97" xfId="22" applyNumberFormat="1" applyFont="1" applyBorder="1"/>
    <xf numFmtId="172" fontId="1" fillId="0" borderId="6" xfId="1" applyNumberFormat="1" applyFont="1" applyBorder="1"/>
    <xf numFmtId="38" fontId="1" fillId="0" borderId="155" xfId="17" applyFont="1" applyBorder="1"/>
    <xf numFmtId="38" fontId="2" fillId="0" borderId="145" xfId="17" applyFont="1" applyBorder="1"/>
    <xf numFmtId="172" fontId="1" fillId="0" borderId="131" xfId="1" applyNumberFormat="1" applyFont="1" applyFill="1" applyBorder="1" applyAlignment="1">
      <alignment horizontal="center" wrapText="1"/>
    </xf>
    <xf numFmtId="172" fontId="1" fillId="0" borderId="130" xfId="1" applyNumberFormat="1" applyFont="1" applyFill="1" applyBorder="1" applyAlignment="1">
      <alignment horizontal="center" wrapText="1"/>
    </xf>
    <xf numFmtId="172" fontId="1" fillId="0" borderId="168" xfId="1" applyNumberFormat="1" applyFont="1" applyFill="1" applyBorder="1"/>
    <xf numFmtId="172" fontId="1" fillId="0" borderId="130" xfId="1" applyNumberFormat="1" applyFont="1" applyFill="1" applyBorder="1"/>
    <xf numFmtId="172" fontId="1" fillId="0" borderId="131" xfId="1" applyNumberFormat="1" applyFont="1" applyFill="1" applyBorder="1"/>
    <xf numFmtId="9" fontId="2" fillId="0" borderId="0" xfId="4" applyNumberFormat="1" applyFont="1" applyBorder="1" applyAlignment="1">
      <alignment horizontal="center"/>
    </xf>
    <xf numFmtId="43" fontId="2" fillId="0" borderId="0" xfId="1" applyFont="1" applyBorder="1" applyAlignment="1">
      <alignment horizontal="center"/>
    </xf>
    <xf numFmtId="172" fontId="2" fillId="0" borderId="130" xfId="1" applyNumberFormat="1" applyFont="1" applyFill="1" applyBorder="1"/>
    <xf numFmtId="38" fontId="33" fillId="0" borderId="0" xfId="17" applyFont="1" applyBorder="1"/>
    <xf numFmtId="172" fontId="13" fillId="0" borderId="6" xfId="1" applyNumberFormat="1" applyFont="1" applyBorder="1"/>
    <xf numFmtId="172" fontId="1" fillId="0" borderId="149" xfId="1" applyNumberFormat="1" applyFont="1" applyFill="1" applyBorder="1"/>
    <xf numFmtId="172" fontId="2" fillId="0" borderId="169" xfId="1" applyNumberFormat="1" applyFont="1" applyBorder="1"/>
    <xf numFmtId="38" fontId="2" fillId="0" borderId="7" xfId="17" applyFont="1" applyBorder="1"/>
    <xf numFmtId="38" fontId="2" fillId="0" borderId="0" xfId="17" applyFont="1" applyBorder="1" applyAlignment="1">
      <alignment wrapText="1"/>
    </xf>
    <xf numFmtId="172" fontId="1" fillId="0" borderId="148" xfId="1" applyNumberFormat="1" applyFont="1" applyFill="1" applyBorder="1"/>
    <xf numFmtId="172" fontId="32" fillId="0" borderId="6" xfId="1" applyNumberFormat="1" applyFont="1" applyBorder="1"/>
    <xf numFmtId="172" fontId="2" fillId="0" borderId="54" xfId="1" applyNumberFormat="1" applyFont="1" applyBorder="1"/>
    <xf numFmtId="172" fontId="32" fillId="0" borderId="0" xfId="1" applyNumberFormat="1" applyFont="1" applyBorder="1" applyAlignment="1">
      <alignment horizontal="center"/>
    </xf>
    <xf numFmtId="172" fontId="26" fillId="0" borderId="0" xfId="1" applyNumberFormat="1" applyFont="1" applyBorder="1"/>
    <xf numFmtId="172" fontId="32" fillId="0" borderId="7" xfId="1" applyNumberFormat="1" applyFont="1" applyBorder="1"/>
    <xf numFmtId="172" fontId="32" fillId="0" borderId="0" xfId="1" applyNumberFormat="1" applyFont="1" applyBorder="1" applyAlignment="1">
      <alignment horizontal="left"/>
    </xf>
    <xf numFmtId="38" fontId="32" fillId="0" borderId="0" xfId="17" applyFont="1" applyBorder="1"/>
    <xf numFmtId="172" fontId="32" fillId="0" borderId="54" xfId="1" applyNumberFormat="1" applyFont="1" applyBorder="1"/>
    <xf numFmtId="172" fontId="2" fillId="0" borderId="7" xfId="4" applyNumberFormat="1" applyFont="1" applyBorder="1"/>
    <xf numFmtId="172" fontId="2" fillId="0" borderId="8" xfId="1" applyNumberFormat="1" applyFont="1" applyBorder="1"/>
    <xf numFmtId="38" fontId="2" fillId="0" borderId="9" xfId="17" applyFont="1" applyBorder="1"/>
    <xf numFmtId="172" fontId="1" fillId="0" borderId="9" xfId="1" applyNumberFormat="1" applyFont="1" applyBorder="1" applyAlignment="1">
      <alignment horizontal="center"/>
    </xf>
    <xf numFmtId="174" fontId="2" fillId="0" borderId="156" xfId="18" applyNumberFormat="1" applyFont="1" applyFill="1" applyBorder="1"/>
    <xf numFmtId="0" fontId="47" fillId="0" borderId="0" xfId="0" applyFont="1" applyAlignment="1"/>
    <xf numFmtId="0" fontId="0" fillId="0" borderId="0" xfId="0" applyFill="1" applyBorder="1" applyAlignment="1"/>
    <xf numFmtId="0" fontId="0" fillId="0" borderId="0" xfId="0" applyBorder="1" applyAlignment="1">
      <alignment horizontal="left" vertical="center" indent="1"/>
    </xf>
    <xf numFmtId="0" fontId="0" fillId="0" borderId="0" xfId="0" applyBorder="1" applyAlignment="1">
      <alignment vertical="center"/>
    </xf>
    <xf numFmtId="0" fontId="1" fillId="0" borderId="0" xfId="0" quotePrefix="1" applyFont="1" applyFill="1" applyBorder="1" applyAlignment="1" applyProtection="1">
      <alignment horizontal="left" vertical="center" inden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25" fillId="0" borderId="0" xfId="0" applyFont="1" applyBorder="1" applyAlignment="1">
      <alignment vertical="top" wrapText="1"/>
    </xf>
    <xf numFmtId="0" fontId="8" fillId="0" borderId="7" xfId="0" applyFont="1" applyFill="1" applyBorder="1" applyAlignment="1" applyProtection="1">
      <alignment horizontal="center"/>
    </xf>
    <xf numFmtId="42" fontId="5" fillId="0" borderId="146" xfId="0" applyNumberFormat="1" applyFont="1" applyFill="1" applyBorder="1" applyProtection="1"/>
    <xf numFmtId="42" fontId="10" fillId="0" borderId="173" xfId="2" applyNumberFormat="1" applyFont="1" applyFill="1" applyBorder="1" applyProtection="1">
      <protection locked="0"/>
    </xf>
    <xf numFmtId="0" fontId="0" fillId="0" borderId="144" xfId="0" applyFill="1" applyBorder="1" applyProtection="1"/>
    <xf numFmtId="0" fontId="0" fillId="0" borderId="145" xfId="0" applyFill="1" applyBorder="1" applyProtection="1"/>
    <xf numFmtId="42" fontId="10" fillId="0" borderId="174" xfId="2" applyNumberFormat="1" applyFont="1" applyFill="1" applyBorder="1" applyAlignment="1" applyProtection="1">
      <protection locked="0"/>
    </xf>
    <xf numFmtId="49" fontId="1" fillId="0" borderId="0" xfId="7" applyNumberFormat="1" applyFont="1" applyBorder="1" applyProtection="1"/>
    <xf numFmtId="0" fontId="2" fillId="0" borderId="0" xfId="7" applyNumberFormat="1" applyBorder="1" applyProtection="1"/>
    <xf numFmtId="167" fontId="65" fillId="0" borderId="179" xfId="1" quotePrefix="1" applyNumberFormat="1" applyFont="1" applyFill="1" applyBorder="1" applyAlignment="1">
      <alignment horizontal="left" vertical="center"/>
    </xf>
    <xf numFmtId="0" fontId="0" fillId="0" borderId="8" xfId="0" applyBorder="1" applyAlignment="1"/>
    <xf numFmtId="0" fontId="0" fillId="0" borderId="175" xfId="0" applyBorder="1"/>
    <xf numFmtId="0" fontId="0" fillId="0" borderId="177" xfId="0" applyBorder="1"/>
    <xf numFmtId="167" fontId="0" fillId="0" borderId="177" xfId="0" applyNumberFormat="1" applyBorder="1"/>
    <xf numFmtId="0" fontId="0" fillId="0" borderId="176" xfId="0" applyBorder="1"/>
    <xf numFmtId="0" fontId="2" fillId="0" borderId="0" xfId="7" applyNumberFormat="1" applyAlignment="1" applyProtection="1">
      <alignment vertical="center"/>
      <protection locked="0"/>
    </xf>
    <xf numFmtId="0" fontId="61" fillId="0" borderId="0" xfId="7" applyNumberFormat="1" applyFont="1" applyAlignment="1" applyProtection="1">
      <alignment vertical="center"/>
      <protection locked="0"/>
    </xf>
    <xf numFmtId="0" fontId="60" fillId="0" borderId="0" xfId="7" applyNumberFormat="1" applyFont="1" applyAlignment="1" applyProtection="1">
      <alignment vertical="center"/>
      <protection locked="0"/>
    </xf>
    <xf numFmtId="0" fontId="2" fillId="0" borderId="176" xfId="7" applyNumberFormat="1" applyBorder="1" applyProtection="1">
      <protection locked="0"/>
    </xf>
    <xf numFmtId="0" fontId="2" fillId="0" borderId="0" xfId="7" applyNumberFormat="1" applyProtection="1">
      <protection locked="0"/>
    </xf>
    <xf numFmtId="0" fontId="2" fillId="0" borderId="6" xfId="7" applyNumberFormat="1" applyBorder="1" applyProtection="1">
      <protection locked="0"/>
    </xf>
    <xf numFmtId="0" fontId="2" fillId="0" borderId="0" xfId="7" applyNumberFormat="1" applyBorder="1" applyProtection="1">
      <protection locked="0"/>
    </xf>
    <xf numFmtId="0" fontId="2" fillId="0" borderId="7" xfId="7" applyNumberFormat="1" applyBorder="1" applyProtection="1">
      <protection locked="0"/>
    </xf>
    <xf numFmtId="0" fontId="2" fillId="0" borderId="7" xfId="7" applyNumberFormat="1" applyBorder="1" applyAlignment="1" applyProtection="1">
      <alignment horizontal="center"/>
      <protection locked="0"/>
    </xf>
    <xf numFmtId="0" fontId="2" fillId="0" borderId="0" xfId="7" applyNumberFormat="1" applyAlignment="1" applyProtection="1">
      <alignment horizontal="center"/>
      <protection locked="0"/>
    </xf>
    <xf numFmtId="0" fontId="2" fillId="0" borderId="0" xfId="7" applyNumberFormat="1" applyFill="1" applyProtection="1">
      <protection locked="0"/>
    </xf>
    <xf numFmtId="0" fontId="2" fillId="0" borderId="6" xfId="7" applyNumberFormat="1" applyFont="1" applyBorder="1" applyProtection="1">
      <protection locked="0"/>
    </xf>
    <xf numFmtId="0" fontId="2" fillId="0" borderId="7" xfId="7" applyNumberFormat="1" applyFont="1" applyFill="1" applyBorder="1" applyProtection="1">
      <protection locked="0"/>
    </xf>
    <xf numFmtId="0" fontId="2" fillId="0" borderId="0" xfId="7" applyNumberFormat="1" applyFont="1" applyFill="1" applyProtection="1">
      <protection locked="0"/>
    </xf>
    <xf numFmtId="0" fontId="2" fillId="0" borderId="0" xfId="7" applyNumberFormat="1" applyFont="1" applyProtection="1">
      <protection locked="0"/>
    </xf>
    <xf numFmtId="37" fontId="31" fillId="0" borderId="0" xfId="7" applyNumberFormat="1" applyFont="1" applyFill="1" applyBorder="1" applyProtection="1">
      <protection locked="0"/>
    </xf>
    <xf numFmtId="0" fontId="2" fillId="0" borderId="8" xfId="7" applyNumberFormat="1" applyBorder="1" applyProtection="1">
      <protection locked="0"/>
    </xf>
    <xf numFmtId="0" fontId="0" fillId="0" borderId="0" xfId="0" applyAlignment="1"/>
    <xf numFmtId="0" fontId="2" fillId="0" borderId="0" xfId="0" applyFont="1" applyFill="1" applyBorder="1" applyAlignment="1">
      <alignment horizontal="center"/>
    </xf>
    <xf numFmtId="0" fontId="29" fillId="0" borderId="0" xfId="0" applyFont="1" applyBorder="1" applyAlignment="1">
      <alignment horizontal="center"/>
    </xf>
    <xf numFmtId="0" fontId="12" fillId="0" borderId="0" xfId="0" applyFont="1" applyFill="1" applyBorder="1" applyAlignment="1"/>
    <xf numFmtId="0" fontId="1" fillId="0" borderId="0" xfId="0" quotePrefix="1" applyFont="1" applyFill="1" applyBorder="1" applyAlignment="1">
      <alignment horizontal="left"/>
    </xf>
    <xf numFmtId="0" fontId="8" fillId="0" borderId="88" xfId="0" applyFont="1" applyFill="1" applyBorder="1" applyAlignment="1"/>
    <xf numFmtId="0" fontId="19" fillId="0" borderId="0" xfId="0" quotePrefix="1" applyFont="1" applyFill="1" applyBorder="1" applyAlignment="1">
      <alignment horizontal="left" indent="1"/>
    </xf>
    <xf numFmtId="165" fontId="15" fillId="0" borderId="0" xfId="2" applyNumberFormat="1" applyFont="1" applyFill="1" applyBorder="1" applyAlignment="1">
      <alignment horizontal="left"/>
    </xf>
    <xf numFmtId="0" fontId="19" fillId="0" borderId="88" xfId="0" quotePrefix="1" applyFont="1" applyFill="1" applyBorder="1" applyAlignment="1">
      <alignment horizontal="left" indent="1"/>
    </xf>
    <xf numFmtId="0" fontId="3" fillId="0" borderId="88" xfId="0" quotePrefix="1" applyFont="1" applyFill="1" applyBorder="1" applyAlignment="1">
      <alignment horizontal="center"/>
    </xf>
    <xf numFmtId="42" fontId="2" fillId="0" borderId="0" xfId="2" applyNumberFormat="1" applyFont="1" applyFill="1" applyBorder="1" applyAlignment="1">
      <alignment horizontal="left"/>
    </xf>
    <xf numFmtId="0" fontId="1" fillId="0" borderId="0" xfId="0" quotePrefix="1" applyFont="1" applyFill="1" applyBorder="1" applyAlignment="1">
      <alignment horizontal="center"/>
    </xf>
    <xf numFmtId="44" fontId="1" fillId="0" borderId="0" xfId="2" applyNumberFormat="1" applyFont="1" applyFill="1" applyBorder="1" applyAlignment="1">
      <alignment horizontal="left"/>
    </xf>
    <xf numFmtId="0" fontId="1" fillId="0" borderId="0" xfId="0" applyFont="1" applyFill="1" applyBorder="1" applyAlignment="1">
      <alignment horizontal="center"/>
    </xf>
    <xf numFmtId="42" fontId="1" fillId="0" borderId="0" xfId="2" applyNumberFormat="1" applyFont="1" applyFill="1" applyBorder="1" applyAlignment="1">
      <alignment horizontal="left"/>
    </xf>
    <xf numFmtId="0" fontId="9" fillId="0" borderId="0" xfId="0" quotePrefix="1" applyFont="1" applyFill="1" applyBorder="1" applyAlignment="1">
      <alignment horizontal="center"/>
    </xf>
    <xf numFmtId="0" fontId="66" fillId="0" borderId="88" xfId="0" applyFont="1" applyFill="1" applyBorder="1" applyAlignment="1">
      <alignment horizontal="left"/>
    </xf>
    <xf numFmtId="44" fontId="71" fillId="0" borderId="88" xfId="2" applyNumberFormat="1" applyFont="1" applyFill="1" applyBorder="1" applyAlignment="1">
      <alignment horizontal="left"/>
    </xf>
    <xf numFmtId="0" fontId="67" fillId="0" borderId="88" xfId="0" applyFont="1" applyFill="1" applyBorder="1" applyAlignment="1">
      <alignment horizontal="center"/>
    </xf>
    <xf numFmtId="0" fontId="0" fillId="0" borderId="0" xfId="0" applyBorder="1" applyAlignment="1"/>
    <xf numFmtId="0" fontId="0" fillId="0" borderId="0" xfId="0" applyAlignment="1"/>
    <xf numFmtId="0" fontId="0" fillId="0" borderId="0" xfId="0" applyBorder="1" applyAlignment="1">
      <alignment horizontal="center" vertical="center"/>
    </xf>
    <xf numFmtId="42" fontId="2" fillId="0" borderId="84" xfId="2" applyNumberFormat="1" applyFont="1" applyFill="1" applyBorder="1" applyAlignment="1">
      <alignment horizontal="left"/>
    </xf>
    <xf numFmtId="0" fontId="1" fillId="0" borderId="0" xfId="0" applyFont="1" applyFill="1" applyBorder="1" applyAlignment="1">
      <alignment horizontal="left" indent="1"/>
    </xf>
    <xf numFmtId="0" fontId="2" fillId="0" borderId="7" xfId="0" applyFont="1" applyFill="1" applyBorder="1"/>
    <xf numFmtId="41" fontId="2" fillId="0" borderId="0" xfId="2" applyNumberFormat="1" applyFont="1" applyFill="1" applyBorder="1" applyAlignment="1">
      <alignment horizontal="left"/>
    </xf>
    <xf numFmtId="0" fontId="2" fillId="0" borderId="0" xfId="0" applyFont="1" applyBorder="1" applyAlignment="1">
      <alignment horizontal="center"/>
    </xf>
    <xf numFmtId="0" fontId="2" fillId="0" borderId="53" xfId="0" applyFont="1" applyBorder="1" applyAlignment="1">
      <alignment horizontal="center"/>
    </xf>
    <xf numFmtId="0" fontId="2" fillId="0" borderId="88" xfId="0" applyFont="1" applyFill="1" applyBorder="1" applyAlignment="1" applyProtection="1">
      <alignment horizontal="left" indent="1"/>
      <protection locked="0"/>
    </xf>
    <xf numFmtId="0" fontId="1" fillId="0" borderId="0" xfId="0" applyFont="1" applyFill="1" applyBorder="1" applyAlignment="1"/>
    <xf numFmtId="165" fontId="2" fillId="0" borderId="0" xfId="2" applyNumberFormat="1" applyFont="1" applyFill="1" applyBorder="1" applyAlignment="1">
      <alignment horizontal="left"/>
    </xf>
    <xf numFmtId="0" fontId="8" fillId="0" borderId="88" xfId="0" applyFont="1" applyFill="1" applyBorder="1" applyAlignment="1">
      <alignment horizontal="left"/>
    </xf>
    <xf numFmtId="0" fontId="74" fillId="7" borderId="88" xfId="0" quotePrefix="1" applyFont="1" applyFill="1" applyBorder="1" applyAlignment="1">
      <alignment horizontal="center"/>
    </xf>
    <xf numFmtId="164" fontId="2" fillId="0" borderId="0" xfId="2" applyNumberFormat="1" applyFont="1" applyFill="1" applyBorder="1" applyAlignment="1">
      <alignment horizontal="left"/>
    </xf>
    <xf numFmtId="42" fontId="2" fillId="0" borderId="86" xfId="2" applyNumberFormat="1" applyFont="1" applyFill="1" applyBorder="1" applyAlignment="1">
      <alignment horizontal="left"/>
    </xf>
    <xf numFmtId="0" fontId="2" fillId="0" borderId="0" xfId="0" quotePrefix="1" applyFont="1" applyFill="1" applyBorder="1" applyAlignment="1">
      <alignment horizontal="center"/>
    </xf>
    <xf numFmtId="0" fontId="1" fillId="0" borderId="0" xfId="0" quotePrefix="1" applyFont="1" applyFill="1" applyBorder="1" applyAlignment="1">
      <alignment horizontal="left" indent="1"/>
    </xf>
    <xf numFmtId="0" fontId="2" fillId="0" borderId="88" xfId="0" applyFont="1" applyFill="1" applyBorder="1" applyAlignment="1">
      <alignment horizontal="center"/>
    </xf>
    <xf numFmtId="0" fontId="8" fillId="0" borderId="88" xfId="0" quotePrefix="1" applyFont="1" applyFill="1" applyBorder="1" applyAlignment="1">
      <alignment horizontal="left" indent="1"/>
    </xf>
    <xf numFmtId="0" fontId="2" fillId="0" borderId="88" xfId="0" quotePrefix="1" applyFont="1" applyFill="1" applyBorder="1" applyAlignment="1">
      <alignment horizontal="center"/>
    </xf>
    <xf numFmtId="0" fontId="8" fillId="0" borderId="0" xfId="0" quotePrefix="1" applyFont="1" applyFill="1" applyBorder="1" applyAlignment="1">
      <alignment horizontal="left" indent="1"/>
    </xf>
    <xf numFmtId="0" fontId="2" fillId="0" borderId="9" xfId="0" applyFont="1" applyFill="1" applyBorder="1" applyAlignment="1">
      <alignment horizontal="center"/>
    </xf>
    <xf numFmtId="41" fontId="2" fillId="0" borderId="9" xfId="2" applyNumberFormat="1" applyFont="1" applyFill="1" applyBorder="1" applyAlignment="1">
      <alignment horizontal="left"/>
    </xf>
    <xf numFmtId="0" fontId="2" fillId="0" borderId="10" xfId="0" applyFont="1" applyFill="1" applyBorder="1"/>
    <xf numFmtId="0" fontId="2" fillId="0" borderId="0" xfId="0" applyFont="1" applyFill="1" applyBorder="1"/>
    <xf numFmtId="0" fontId="2" fillId="0" borderId="0" xfId="0" applyFont="1" applyAlignment="1">
      <alignment horizontal="center"/>
    </xf>
    <xf numFmtId="164" fontId="2" fillId="0" borderId="0" xfId="2" applyNumberFormat="1" applyFont="1" applyAlignment="1">
      <alignment horizontal="left"/>
    </xf>
    <xf numFmtId="0" fontId="2" fillId="0" borderId="0" xfId="0" applyFont="1" applyBorder="1"/>
    <xf numFmtId="0" fontId="34" fillId="0" borderId="0" xfId="7" applyFont="1" applyBorder="1" applyProtection="1"/>
    <xf numFmtId="0" fontId="34" fillId="0" borderId="0" xfId="7" applyFont="1" applyBorder="1" applyAlignment="1" applyProtection="1">
      <alignment horizontal="right"/>
    </xf>
    <xf numFmtId="0" fontId="79" fillId="0" borderId="0" xfId="7" applyFont="1" applyBorder="1" applyProtection="1"/>
    <xf numFmtId="0" fontId="2" fillId="0" borderId="0" xfId="7" applyBorder="1"/>
    <xf numFmtId="0" fontId="34" fillId="0" borderId="0" xfId="0" applyFont="1"/>
    <xf numFmtId="0" fontId="34" fillId="0" borderId="0" xfId="0" applyFont="1" applyAlignment="1">
      <alignment wrapText="1"/>
    </xf>
    <xf numFmtId="0" fontId="34" fillId="0" borderId="0" xfId="0" applyFont="1" applyFill="1"/>
    <xf numFmtId="172" fontId="34" fillId="0" borderId="0" xfId="1" applyNumberFormat="1" applyFont="1"/>
    <xf numFmtId="0" fontId="2" fillId="0" borderId="6" xfId="7" applyNumberFormat="1" applyFill="1" applyBorder="1" applyProtection="1">
      <protection locked="0"/>
    </xf>
    <xf numFmtId="0" fontId="2" fillId="0" borderId="7" xfId="7" applyNumberFormat="1" applyFill="1" applyBorder="1" applyAlignment="1" applyProtection="1">
      <protection locked="0"/>
    </xf>
    <xf numFmtId="0" fontId="2" fillId="0" borderId="0" xfId="7" applyNumberFormat="1" applyFill="1" applyAlignment="1" applyProtection="1">
      <protection locked="0"/>
    </xf>
    <xf numFmtId="37" fontId="32" fillId="0" borderId="156" xfId="7" applyNumberFormat="1" applyFont="1" applyFill="1" applyBorder="1" applyAlignment="1" applyProtection="1">
      <alignment horizontal="right"/>
      <protection locked="0"/>
    </xf>
    <xf numFmtId="0" fontId="2" fillId="7" borderId="0" xfId="7" applyNumberFormat="1" applyFill="1" applyProtection="1">
      <protection locked="0"/>
    </xf>
    <xf numFmtId="167" fontId="34" fillId="0" borderId="0" xfId="7" applyNumberFormat="1" applyFont="1" applyBorder="1" applyProtection="1">
      <protection locked="0"/>
    </xf>
    <xf numFmtId="0" fontId="2" fillId="0" borderId="0" xfId="7" applyBorder="1" applyAlignment="1" applyProtection="1">
      <alignment horizontal="right"/>
    </xf>
    <xf numFmtId="9" fontId="34" fillId="0" borderId="0" xfId="4" applyFont="1" applyBorder="1" applyProtection="1"/>
    <xf numFmtId="0" fontId="2" fillId="0" borderId="7" xfId="7" applyNumberFormat="1" applyFont="1" applyFill="1" applyBorder="1" applyAlignment="1" applyProtection="1">
      <protection locked="0"/>
    </xf>
    <xf numFmtId="0" fontId="2" fillId="0" borderId="0" xfId="7" applyNumberFormat="1" applyFont="1" applyFill="1" applyAlignment="1" applyProtection="1">
      <protection locked="0"/>
    </xf>
    <xf numFmtId="0" fontId="2" fillId="0" borderId="10" xfId="7" applyNumberFormat="1" applyFont="1" applyFill="1" applyBorder="1" applyProtection="1">
      <protection locked="0"/>
    </xf>
    <xf numFmtId="0" fontId="2" fillId="0" borderId="0" xfId="7" applyNumberFormat="1" applyFont="1" applyFill="1" applyAlignment="1" applyProtection="1">
      <alignment horizontal="right"/>
      <protection locked="0"/>
    </xf>
    <xf numFmtId="168" fontId="34" fillId="0" borderId="0" xfId="7" applyNumberFormat="1" applyFont="1" applyBorder="1" applyProtection="1">
      <protection locked="0"/>
    </xf>
    <xf numFmtId="0" fontId="0" fillId="0" borderId="0" xfId="0" applyAlignment="1"/>
    <xf numFmtId="0" fontId="0" fillId="0" borderId="0" xfId="0" applyAlignment="1">
      <alignment horizontal="left" vertical="top" indent="1"/>
    </xf>
    <xf numFmtId="0" fontId="13" fillId="0" borderId="0" xfId="0" applyFont="1" applyBorder="1" applyAlignment="1">
      <alignment horizontal="left" vertical="top" wrapText="1"/>
    </xf>
    <xf numFmtId="0" fontId="3" fillId="0" borderId="0" xfId="0" applyFont="1" applyFill="1" applyBorder="1" applyAlignment="1" applyProtection="1">
      <alignment horizontal="center"/>
    </xf>
    <xf numFmtId="0" fontId="8" fillId="0" borderId="0" xfId="0" applyFont="1" applyBorder="1" applyAlignment="1">
      <alignment horizontal="center"/>
    </xf>
    <xf numFmtId="0" fontId="2" fillId="0" borderId="0" xfId="0" applyFont="1" applyAlignment="1">
      <alignment horizontal="left" vertical="top" indent="1"/>
    </xf>
    <xf numFmtId="0" fontId="87" fillId="0" borderId="0" xfId="0" applyFont="1"/>
    <xf numFmtId="0" fontId="2" fillId="0" borderId="88" xfId="0" applyFont="1" applyFill="1" applyBorder="1" applyAlignment="1" applyProtection="1">
      <alignment horizontal="left" indent="1"/>
    </xf>
    <xf numFmtId="0" fontId="2" fillId="0" borderId="107" xfId="0" applyFont="1" applyFill="1" applyBorder="1" applyAlignment="1" applyProtection="1">
      <alignment horizontal="left" indent="1"/>
    </xf>
    <xf numFmtId="0" fontId="2" fillId="0" borderId="82" xfId="0" applyFont="1" applyFill="1" applyBorder="1" applyAlignment="1" applyProtection="1">
      <alignment horizontal="left" indent="1"/>
    </xf>
    <xf numFmtId="0" fontId="2" fillId="0" borderId="151" xfId="0" applyFont="1" applyFill="1" applyBorder="1" applyAlignment="1" applyProtection="1">
      <alignment horizontal="left" indent="1"/>
    </xf>
    <xf numFmtId="0" fontId="86" fillId="0" borderId="140" xfId="0" applyFont="1" applyFill="1" applyBorder="1" applyAlignment="1" applyProtection="1">
      <alignment horizontal="left" indent="1"/>
      <protection locked="0"/>
    </xf>
    <xf numFmtId="0" fontId="86" fillId="0" borderId="182" xfId="0" applyFont="1" applyFill="1" applyBorder="1" applyAlignment="1" applyProtection="1">
      <alignment horizontal="left" indent="1"/>
      <protection locked="0"/>
    </xf>
    <xf numFmtId="0" fontId="2" fillId="0" borderId="140" xfId="0" applyFont="1" applyFill="1" applyBorder="1" applyAlignment="1" applyProtection="1">
      <alignment horizontal="center"/>
      <protection locked="0"/>
    </xf>
    <xf numFmtId="42" fontId="2" fillId="0" borderId="108" xfId="2" applyNumberFormat="1" applyFont="1" applyFill="1" applyBorder="1" applyAlignment="1">
      <alignment horizontal="left"/>
    </xf>
    <xf numFmtId="42" fontId="2" fillId="0" borderId="140" xfId="2" applyNumberFormat="1" applyFont="1" applyFill="1" applyBorder="1" applyAlignment="1" applyProtection="1">
      <alignment horizontal="left"/>
      <protection locked="0"/>
    </xf>
    <xf numFmtId="0" fontId="10" fillId="2" borderId="183"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42" fontId="10" fillId="2" borderId="53" xfId="2" applyNumberFormat="1" applyFont="1" applyFill="1" applyBorder="1" applyAlignment="1" applyProtection="1">
      <alignment horizontal="left"/>
      <protection locked="0"/>
    </xf>
    <xf numFmtId="42" fontId="3" fillId="0" borderId="108" xfId="2" applyNumberFormat="1" applyFont="1" applyFill="1" applyBorder="1" applyAlignment="1">
      <alignment horizontal="left"/>
    </xf>
    <xf numFmtId="0" fontId="2" fillId="0" borderId="185" xfId="0" quotePrefix="1" applyFont="1" applyFill="1" applyBorder="1" applyAlignment="1" applyProtection="1">
      <alignment horizontal="center"/>
    </xf>
    <xf numFmtId="42" fontId="3" fillId="0" borderId="186" xfId="2" applyNumberFormat="1" applyFont="1" applyFill="1" applyBorder="1" applyAlignment="1">
      <alignment horizontal="left"/>
    </xf>
    <xf numFmtId="0" fontId="2" fillId="0" borderId="187" xfId="0" applyFont="1" applyFill="1" applyBorder="1" applyAlignment="1" applyProtection="1">
      <alignment horizontal="center"/>
    </xf>
    <xf numFmtId="0" fontId="2" fillId="0" borderId="187" xfId="0" quotePrefix="1" applyFont="1" applyFill="1" applyBorder="1" applyAlignment="1" applyProtection="1">
      <alignment horizontal="center"/>
    </xf>
    <xf numFmtId="0" fontId="2" fillId="0" borderId="188" xfId="0" applyFont="1" applyFill="1" applyBorder="1" applyAlignment="1" applyProtection="1">
      <alignment horizontal="center"/>
    </xf>
    <xf numFmtId="0" fontId="10" fillId="0" borderId="140" xfId="0" applyFont="1" applyFill="1" applyBorder="1" applyAlignment="1" applyProtection="1">
      <alignment horizontal="center"/>
      <protection locked="0"/>
    </xf>
    <xf numFmtId="0" fontId="2" fillId="0" borderId="53" xfId="0" applyFont="1" applyFill="1" applyBorder="1" applyAlignment="1">
      <alignment horizontal="center"/>
    </xf>
    <xf numFmtId="0" fontId="2" fillId="0" borderId="185" xfId="0" applyFont="1" applyFill="1" applyBorder="1" applyAlignment="1" applyProtection="1">
      <alignment horizontal="center"/>
    </xf>
    <xf numFmtId="1" fontId="2" fillId="0" borderId="187" xfId="0" applyNumberFormat="1" applyFont="1" applyFill="1" applyBorder="1" applyAlignment="1" applyProtection="1">
      <alignment horizontal="center"/>
    </xf>
    <xf numFmtId="0" fontId="0" fillId="0" borderId="175" xfId="0" applyFill="1" applyBorder="1"/>
    <xf numFmtId="0" fontId="24" fillId="0" borderId="177" xfId="0" quotePrefix="1" applyFont="1" applyFill="1" applyBorder="1" applyAlignment="1">
      <alignment horizontal="left"/>
    </xf>
    <xf numFmtId="41" fontId="13" fillId="0" borderId="177" xfId="2" applyNumberFormat="1" applyFont="1" applyFill="1" applyBorder="1" applyAlignment="1">
      <alignment horizontal="left"/>
    </xf>
    <xf numFmtId="164" fontId="3" fillId="0" borderId="177" xfId="2" applyNumberFormat="1" applyFont="1" applyFill="1" applyBorder="1" applyAlignment="1">
      <alignment horizontal="left"/>
    </xf>
    <xf numFmtId="0" fontId="0" fillId="0" borderId="176" xfId="0" applyFill="1" applyBorder="1"/>
    <xf numFmtId="0" fontId="29" fillId="0" borderId="0" xfId="0" applyFont="1" applyBorder="1"/>
    <xf numFmtId="0" fontId="8" fillId="0" borderId="189" xfId="0" applyFont="1" applyFill="1" applyBorder="1" applyAlignment="1"/>
    <xf numFmtId="0" fontId="10" fillId="0" borderId="189" xfId="0" applyFont="1" applyFill="1" applyBorder="1" applyAlignment="1">
      <alignment horizontal="center"/>
    </xf>
    <xf numFmtId="0" fontId="2" fillId="0" borderId="107" xfId="0" applyFont="1" applyFill="1" applyBorder="1" applyAlignment="1" applyProtection="1">
      <alignment horizontal="center"/>
    </xf>
    <xf numFmtId="1" fontId="2" fillId="0" borderId="107" xfId="0" applyNumberFormat="1" applyFont="1" applyFill="1" applyBorder="1" applyAlignment="1" applyProtection="1">
      <alignment horizontal="center"/>
    </xf>
    <xf numFmtId="42" fontId="2" fillId="0" borderId="186" xfId="2" applyNumberFormat="1" applyFont="1" applyFill="1" applyBorder="1" applyAlignment="1">
      <alignment horizontal="left"/>
    </xf>
    <xf numFmtId="42" fontId="2" fillId="0" borderId="156" xfId="2" applyNumberFormat="1" applyFont="1" applyFill="1" applyBorder="1" applyAlignment="1" applyProtection="1">
      <alignment horizontal="left"/>
      <protection locked="0"/>
    </xf>
    <xf numFmtId="0" fontId="2" fillId="0" borderId="82" xfId="0" applyFont="1" applyFill="1" applyBorder="1" applyAlignment="1" applyProtection="1">
      <alignment horizontal="left" indent="1"/>
      <protection locked="0"/>
    </xf>
    <xf numFmtId="0" fontId="72" fillId="7" borderId="108" xfId="0" quotePrefix="1" applyFont="1" applyFill="1" applyBorder="1" applyAlignment="1">
      <alignment horizontal="center"/>
    </xf>
    <xf numFmtId="0" fontId="2" fillId="0" borderId="140" xfId="0" quotePrefix="1" applyFont="1" applyFill="1" applyBorder="1" applyAlignment="1" applyProtection="1">
      <alignment horizontal="center"/>
      <protection locked="0"/>
    </xf>
    <xf numFmtId="0" fontId="3" fillId="0" borderId="175" xfId="0" applyFont="1" applyBorder="1"/>
    <xf numFmtId="0" fontId="3" fillId="0" borderId="176" xfId="0" applyFont="1" applyBorder="1"/>
    <xf numFmtId="0" fontId="0" fillId="0" borderId="6" xfId="0" applyBorder="1"/>
    <xf numFmtId="0" fontId="0" fillId="0" borderId="7" xfId="0" applyBorder="1"/>
    <xf numFmtId="0" fontId="29" fillId="0" borderId="9" xfId="0" applyFont="1" applyBorder="1"/>
    <xf numFmtId="42" fontId="2" fillId="0" borderId="182" xfId="2" applyNumberFormat="1" applyFont="1" applyFill="1" applyBorder="1" applyAlignment="1" applyProtection="1">
      <alignment horizontal="left"/>
      <protection locked="0"/>
    </xf>
    <xf numFmtId="0" fontId="2" fillId="2" borderId="183"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42" fontId="2" fillId="2" borderId="53" xfId="2" applyNumberFormat="1" applyFont="1" applyFill="1" applyBorder="1" applyAlignment="1" applyProtection="1">
      <alignment horizontal="left"/>
      <protection locked="0"/>
    </xf>
    <xf numFmtId="1" fontId="32" fillId="0" borderId="7" xfId="7" applyNumberFormat="1" applyFont="1" applyFill="1" applyBorder="1" applyAlignment="1" applyProtection="1">
      <alignment horizontal="center"/>
    </xf>
    <xf numFmtId="37" fontId="32" fillId="0" borderId="88" xfId="7" applyNumberFormat="1" applyFont="1" applyFill="1" applyBorder="1" applyAlignment="1" applyProtection="1">
      <alignment horizontal="right"/>
    </xf>
    <xf numFmtId="0" fontId="34" fillId="0" borderId="156" xfId="0" applyFont="1" applyFill="1" applyBorder="1" applyProtection="1">
      <protection locked="0"/>
    </xf>
    <xf numFmtId="42" fontId="34" fillId="0" borderId="156" xfId="0" applyNumberFormat="1" applyFont="1" applyBorder="1" applyProtection="1">
      <protection locked="0"/>
    </xf>
    <xf numFmtId="41" fontId="0" fillId="0" borderId="0" xfId="0" applyNumberFormat="1"/>
    <xf numFmtId="0" fontId="0" fillId="0" borderId="0" xfId="0" applyAlignment="1"/>
    <xf numFmtId="0" fontId="8" fillId="0" borderId="0" xfId="0" applyFont="1" applyBorder="1" applyAlignment="1">
      <alignment horizontal="center"/>
    </xf>
    <xf numFmtId="1" fontId="32" fillId="0" borderId="156" xfId="7" applyNumberFormat="1" applyFont="1" applyFill="1" applyBorder="1" applyAlignment="1" applyProtection="1">
      <alignment horizontal="center"/>
      <protection locked="0"/>
    </xf>
    <xf numFmtId="37" fontId="32" fillId="0" borderId="193" xfId="7" applyNumberFormat="1" applyFont="1" applyFill="1" applyBorder="1" applyAlignment="1" applyProtection="1">
      <alignment horizontal="right"/>
    </xf>
    <xf numFmtId="0" fontId="13" fillId="0" borderId="14" xfId="0" quotePrefix="1" applyFont="1" applyFill="1" applyBorder="1" applyAlignment="1" applyProtection="1">
      <alignment horizontal="left" vertical="center" indent="1"/>
    </xf>
    <xf numFmtId="0" fontId="0" fillId="0" borderId="14" xfId="0" applyBorder="1" applyAlignment="1">
      <alignment horizontal="left" vertical="center" indent="1"/>
    </xf>
    <xf numFmtId="0" fontId="0" fillId="0" borderId="14" xfId="0" applyBorder="1" applyAlignment="1">
      <alignment vertical="center"/>
    </xf>
    <xf numFmtId="37" fontId="32" fillId="0" borderId="156" xfId="7" applyNumberFormat="1" applyFont="1" applyFill="1" applyBorder="1" applyProtection="1">
      <protection locked="0"/>
    </xf>
    <xf numFmtId="0" fontId="8" fillId="0" borderId="107" xfId="7" applyNumberFormat="1" applyFont="1" applyFill="1" applyBorder="1" applyProtection="1"/>
    <xf numFmtId="37" fontId="31" fillId="0" borderId="88" xfId="7" applyNumberFormat="1" applyFont="1" applyFill="1" applyBorder="1" applyProtection="1"/>
    <xf numFmtId="39" fontId="32" fillId="0" borderId="156" xfId="7" applyNumberFormat="1" applyFont="1" applyFill="1" applyBorder="1" applyProtection="1">
      <protection locked="0"/>
    </xf>
    <xf numFmtId="0" fontId="32" fillId="0" borderId="152" xfId="7" applyNumberFormat="1" applyFont="1" applyFill="1" applyBorder="1" applyProtection="1"/>
    <xf numFmtId="0" fontId="32" fillId="0" borderId="107" xfId="7" applyNumberFormat="1" applyFont="1" applyFill="1" applyBorder="1" applyProtection="1"/>
    <xf numFmtId="37" fontId="31" fillId="0" borderId="82" xfId="7" applyNumberFormat="1" applyFont="1" applyFill="1" applyBorder="1" applyProtection="1"/>
    <xf numFmtId="0" fontId="31" fillId="0" borderId="107" xfId="7" applyNumberFormat="1" applyFont="1" applyFill="1" applyBorder="1" applyProtection="1"/>
    <xf numFmtId="37" fontId="32" fillId="0" borderId="88" xfId="7" applyNumberFormat="1" applyFont="1" applyFill="1" applyBorder="1" applyProtection="1"/>
    <xf numFmtId="0" fontId="21" fillId="0" borderId="107" xfId="7" applyNumberFormat="1" applyFont="1" applyFill="1" applyBorder="1" applyProtection="1"/>
    <xf numFmtId="0" fontId="31" fillId="0" borderId="151" xfId="7" applyNumberFormat="1" applyFont="1" applyFill="1" applyBorder="1" applyProtection="1"/>
    <xf numFmtId="0" fontId="2" fillId="12" borderId="88" xfId="7" applyNumberFormat="1" applyFont="1" applyFill="1" applyBorder="1" applyProtection="1"/>
    <xf numFmtId="37" fontId="32" fillId="0" borderId="191" xfId="7" applyNumberFormat="1" applyFont="1" applyFill="1" applyBorder="1" applyProtection="1"/>
    <xf numFmtId="37" fontId="32" fillId="0" borderId="184" xfId="7" applyNumberFormat="1" applyFont="1" applyFill="1" applyBorder="1" applyAlignment="1" applyProtection="1">
      <alignment horizontal="right"/>
    </xf>
    <xf numFmtId="37" fontId="31" fillId="0" borderId="181" xfId="7" applyNumberFormat="1" applyFont="1" applyFill="1" applyBorder="1" applyProtection="1"/>
    <xf numFmtId="37" fontId="31" fillId="0" borderId="0" xfId="7" applyNumberFormat="1" applyFont="1" applyFill="1" applyBorder="1" applyProtection="1"/>
    <xf numFmtId="37" fontId="32" fillId="12" borderId="88" xfId="7" applyNumberFormat="1" applyFont="1" applyFill="1" applyBorder="1" applyAlignment="1" applyProtection="1">
      <alignment horizontal="right"/>
    </xf>
    <xf numFmtId="0" fontId="2" fillId="0" borderId="177" xfId="7" applyNumberFormat="1" applyBorder="1" applyProtection="1"/>
    <xf numFmtId="0" fontId="31" fillId="0" borderId="190" xfId="7" applyNumberFormat="1" applyFont="1" applyBorder="1" applyAlignment="1" applyProtection="1">
      <alignment horizontal="center"/>
    </xf>
    <xf numFmtId="0" fontId="31" fillId="0" borderId="167" xfId="7" applyNumberFormat="1" applyFont="1" applyBorder="1" applyAlignment="1" applyProtection="1">
      <alignment horizontal="center"/>
    </xf>
    <xf numFmtId="0" fontId="2" fillId="0" borderId="0" xfId="7" applyNumberFormat="1" applyProtection="1"/>
    <xf numFmtId="0" fontId="1" fillId="0" borderId="0" xfId="7" applyNumberFormat="1" applyFont="1" applyBorder="1" applyAlignment="1" applyProtection="1">
      <alignment horizontal="right"/>
    </xf>
    <xf numFmtId="0" fontId="38" fillId="0" borderId="0" xfId="7" applyNumberFormat="1" applyFont="1" applyBorder="1" applyProtection="1"/>
    <xf numFmtId="0" fontId="22" fillId="0" borderId="0" xfId="7" applyNumberFormat="1" applyFont="1" applyBorder="1" applyProtection="1"/>
    <xf numFmtId="0" fontId="2" fillId="0" borderId="6" xfId="7" applyNumberFormat="1" applyBorder="1" applyProtection="1"/>
    <xf numFmtId="0" fontId="8" fillId="0" borderId="0" xfId="7" applyNumberFormat="1" applyFont="1" applyBorder="1" applyProtection="1"/>
    <xf numFmtId="0" fontId="31" fillId="0" borderId="180" xfId="7" applyNumberFormat="1" applyFont="1" applyBorder="1" applyAlignment="1" applyProtection="1">
      <alignment horizontal="center"/>
    </xf>
    <xf numFmtId="0" fontId="31" fillId="0" borderId="88" xfId="7" applyNumberFormat="1" applyFont="1" applyFill="1" applyBorder="1" applyProtection="1"/>
    <xf numFmtId="0" fontId="32" fillId="0" borderId="151" xfId="7" applyNumberFormat="1" applyFont="1" applyFill="1" applyBorder="1" applyProtection="1"/>
    <xf numFmtId="0" fontId="31" fillId="0" borderId="152" xfId="7" applyNumberFormat="1" applyFont="1" applyFill="1" applyBorder="1" applyProtection="1"/>
    <xf numFmtId="0" fontId="32" fillId="0" borderId="156" xfId="7" applyNumberFormat="1" applyFont="1" applyFill="1" applyBorder="1" applyProtection="1">
      <protection locked="0"/>
    </xf>
    <xf numFmtId="0" fontId="0" fillId="0" borderId="175" xfId="0" applyBorder="1" applyProtection="1"/>
    <xf numFmtId="0" fontId="0" fillId="0" borderId="6" xfId="0" applyBorder="1" applyProtection="1"/>
    <xf numFmtId="0" fontId="34" fillId="0" borderId="88" xfId="0" applyFont="1" applyBorder="1"/>
    <xf numFmtId="0" fontId="8" fillId="0" borderId="175" xfId="0" applyFont="1" applyBorder="1"/>
    <xf numFmtId="0" fontId="34" fillId="0" borderId="177" xfId="0" applyFont="1" applyBorder="1"/>
    <xf numFmtId="0" fontId="34" fillId="0" borderId="176" xfId="0" applyFont="1" applyBorder="1"/>
    <xf numFmtId="0" fontId="81" fillId="0" borderId="6" xfId="0" applyFont="1" applyBorder="1"/>
    <xf numFmtId="0" fontId="34" fillId="0" borderId="0" xfId="0" applyFont="1" applyBorder="1"/>
    <xf numFmtId="0" fontId="34" fillId="0" borderId="7" xfId="0" applyFont="1" applyBorder="1"/>
    <xf numFmtId="0" fontId="38" fillId="0" borderId="6" xfId="0" applyFont="1" applyBorder="1"/>
    <xf numFmtId="0" fontId="79" fillId="0" borderId="0" xfId="0" applyFont="1" applyBorder="1" applyAlignment="1">
      <alignment horizontal="center" wrapText="1"/>
    </xf>
    <xf numFmtId="0" fontId="82" fillId="0" borderId="0" xfId="0" applyFont="1" applyBorder="1" applyAlignment="1">
      <alignment horizontal="center" wrapText="1"/>
    </xf>
    <xf numFmtId="0" fontId="82" fillId="0" borderId="7" xfId="0" applyFont="1" applyBorder="1" applyAlignment="1">
      <alignment horizontal="center" wrapText="1"/>
    </xf>
    <xf numFmtId="0" fontId="34" fillId="0" borderId="6" xfId="0" applyFont="1" applyBorder="1"/>
    <xf numFmtId="0" fontId="34" fillId="0" borderId="0" xfId="0" applyFont="1" applyBorder="1" applyAlignment="1">
      <alignment horizontal="center" wrapText="1"/>
    </xf>
    <xf numFmtId="0" fontId="83" fillId="0" borderId="0" xfId="0" applyFont="1" applyBorder="1"/>
    <xf numFmtId="0" fontId="83" fillId="0" borderId="7" xfId="0" applyFont="1" applyBorder="1"/>
    <xf numFmtId="42" fontId="34" fillId="0" borderId="0" xfId="0" applyNumberFormat="1" applyFont="1" applyBorder="1"/>
    <xf numFmtId="42" fontId="34" fillId="0" borderId="0" xfId="1" applyNumberFormat="1" applyFont="1" applyBorder="1"/>
    <xf numFmtId="42" fontId="34" fillId="0" borderId="7" xfId="1" applyNumberFormat="1" applyFont="1" applyBorder="1"/>
    <xf numFmtId="0" fontId="34" fillId="0" borderId="194" xfId="0" applyFont="1" applyFill="1" applyBorder="1"/>
    <xf numFmtId="0" fontId="32" fillId="0" borderId="0" xfId="0" applyFont="1" applyBorder="1"/>
    <xf numFmtId="42" fontId="83" fillId="0" borderId="0" xfId="0" applyNumberFormat="1" applyFont="1" applyBorder="1"/>
    <xf numFmtId="42" fontId="83" fillId="0" borderId="7" xfId="1" applyNumberFormat="1" applyFont="1" applyBorder="1"/>
    <xf numFmtId="42" fontId="83" fillId="0" borderId="7" xfId="0" applyNumberFormat="1" applyFont="1" applyBorder="1"/>
    <xf numFmtId="42" fontId="83" fillId="0" borderId="0" xfId="1" applyNumberFormat="1" applyFont="1" applyBorder="1"/>
    <xf numFmtId="42" fontId="34" fillId="12" borderId="0" xfId="0" applyNumberFormat="1" applyFont="1" applyFill="1" applyBorder="1"/>
    <xf numFmtId="42" fontId="79" fillId="12" borderId="0" xfId="0" applyNumberFormat="1" applyFont="1" applyFill="1" applyBorder="1"/>
    <xf numFmtId="42" fontId="90" fillId="0" borderId="7" xfId="1" applyNumberFormat="1" applyFont="1" applyBorder="1"/>
    <xf numFmtId="0" fontId="34" fillId="0" borderId="194" xfId="0" applyFont="1" applyBorder="1" applyAlignment="1">
      <alignment wrapText="1"/>
    </xf>
    <xf numFmtId="0" fontId="34" fillId="0" borderId="0" xfId="0" applyFont="1" applyFill="1" applyBorder="1" applyAlignment="1">
      <alignment horizontal="right"/>
    </xf>
    <xf numFmtId="42" fontId="34" fillId="0" borderId="0" xfId="0" applyNumberFormat="1" applyFont="1" applyFill="1" applyBorder="1"/>
    <xf numFmtId="1" fontId="32" fillId="0" borderId="0" xfId="7" applyNumberFormat="1" applyFont="1" applyFill="1" applyBorder="1" applyAlignment="1" applyProtection="1">
      <alignment horizontal="center"/>
      <protection locked="0"/>
    </xf>
    <xf numFmtId="1" fontId="32" fillId="0" borderId="0" xfId="7" applyNumberFormat="1" applyFont="1" applyFill="1" applyBorder="1" applyAlignment="1" applyProtection="1">
      <alignment horizontal="center"/>
    </xf>
    <xf numFmtId="41" fontId="3" fillId="0" borderId="0" xfId="0" applyNumberFormat="1" applyFont="1"/>
    <xf numFmtId="168" fontId="34" fillId="0" borderId="0" xfId="4" applyNumberFormat="1" applyFont="1" applyBorder="1" applyProtection="1">
      <protection locked="0"/>
    </xf>
    <xf numFmtId="168" fontId="34" fillId="0" borderId="156" xfId="2" applyNumberFormat="1" applyFont="1" applyBorder="1" applyProtection="1">
      <protection locked="0"/>
    </xf>
    <xf numFmtId="168" fontId="34" fillId="0" borderId="0" xfId="2" applyNumberFormat="1" applyFont="1" applyBorder="1" applyProtection="1">
      <protection locked="0"/>
    </xf>
    <xf numFmtId="0" fontId="82" fillId="0" borderId="0" xfId="7" applyFont="1" applyBorder="1" applyAlignment="1" applyProtection="1">
      <alignment horizontal="right"/>
    </xf>
    <xf numFmtId="9" fontId="34" fillId="0" borderId="156" xfId="4" applyNumberFormat="1" applyFont="1" applyBorder="1" applyProtection="1">
      <protection locked="0"/>
    </xf>
    <xf numFmtId="9" fontId="34" fillId="0" borderId="156" xfId="7" applyNumberFormat="1" applyFont="1" applyBorder="1" applyProtection="1">
      <protection locked="0"/>
    </xf>
    <xf numFmtId="0" fontId="34" fillId="0" borderId="0" xfId="7" applyFont="1" applyBorder="1" applyAlignment="1">
      <alignment horizontal="right"/>
    </xf>
    <xf numFmtId="37" fontId="32" fillId="0" borderId="82" xfId="7" applyNumberFormat="1" applyFont="1" applyFill="1" applyBorder="1" applyAlignment="1" applyProtection="1">
      <alignment horizontal="right"/>
    </xf>
    <xf numFmtId="0" fontId="34" fillId="0" borderId="175" xfId="7" applyFont="1" applyBorder="1" applyProtection="1"/>
    <xf numFmtId="0" fontId="2" fillId="0" borderId="177" xfId="7" applyBorder="1"/>
    <xf numFmtId="0" fontId="34" fillId="0" borderId="177" xfId="7" applyFont="1" applyBorder="1" applyProtection="1"/>
    <xf numFmtId="0" fontId="8" fillId="0" borderId="177" xfId="7" applyFont="1" applyBorder="1" applyAlignment="1" applyProtection="1">
      <alignment horizontal="center" vertical="top"/>
    </xf>
    <xf numFmtId="0" fontId="34" fillId="0" borderId="176" xfId="7" applyFont="1" applyBorder="1" applyProtection="1"/>
    <xf numFmtId="0" fontId="34" fillId="0" borderId="6" xfId="7" applyFont="1" applyBorder="1" applyProtection="1"/>
    <xf numFmtId="0" fontId="34" fillId="0" borderId="7" xfId="7" applyFont="1" applyBorder="1" applyProtection="1"/>
    <xf numFmtId="171" fontId="34" fillId="0" borderId="7" xfId="7" applyNumberFormat="1" applyFont="1" applyBorder="1" applyProtection="1">
      <protection locked="0"/>
    </xf>
    <xf numFmtId="0" fontId="2" fillId="0" borderId="0" xfId="7" applyBorder="1" applyAlignment="1">
      <alignment horizontal="right"/>
    </xf>
    <xf numFmtId="0" fontId="34" fillId="0" borderId="8" xfId="7" applyFont="1" applyBorder="1" applyProtection="1"/>
    <xf numFmtId="0" fontId="34" fillId="0" borderId="9" xfId="7" applyFont="1" applyBorder="1" applyProtection="1"/>
    <xf numFmtId="0" fontId="2" fillId="0" borderId="9" xfId="7" applyBorder="1"/>
    <xf numFmtId="9" fontId="34" fillId="0" borderId="9" xfId="7" applyNumberFormat="1" applyFont="1" applyBorder="1" applyProtection="1">
      <protection locked="0"/>
    </xf>
    <xf numFmtId="0" fontId="34" fillId="0" borderId="10" xfId="7" applyFont="1" applyBorder="1" applyProtection="1"/>
    <xf numFmtId="37" fontId="32" fillId="0" borderId="158" xfId="7" applyNumberFormat="1" applyFont="1" applyFill="1" applyBorder="1" applyAlignment="1" applyProtection="1">
      <alignment horizontal="right"/>
    </xf>
    <xf numFmtId="0" fontId="34" fillId="0" borderId="194" xfId="0" applyFont="1" applyBorder="1"/>
    <xf numFmtId="0" fontId="34" fillId="0" borderId="53" xfId="0" applyFont="1" applyBorder="1"/>
    <xf numFmtId="0" fontId="34" fillId="0" borderId="53" xfId="0" applyFont="1" applyFill="1" applyBorder="1"/>
    <xf numFmtId="42" fontId="34" fillId="12" borderId="53" xfId="0" applyNumberFormat="1" applyFont="1" applyFill="1" applyBorder="1"/>
    <xf numFmtId="42" fontId="34" fillId="0" borderId="53" xfId="1" applyNumberFormat="1" applyFont="1" applyBorder="1"/>
    <xf numFmtId="42" fontId="83" fillId="0" borderId="54" xfId="0" applyNumberFormat="1" applyFont="1" applyBorder="1"/>
    <xf numFmtId="42" fontId="34" fillId="0" borderId="0" xfId="1" applyNumberFormat="1" applyFont="1" applyFill="1" applyBorder="1"/>
    <xf numFmtId="0" fontId="31" fillId="0" borderId="9" xfId="7" applyNumberFormat="1" applyFont="1" applyFill="1" applyBorder="1" applyProtection="1">
      <protection locked="0"/>
    </xf>
    <xf numFmtId="37" fontId="31" fillId="0" borderId="9" xfId="7" applyNumberFormat="1" applyFont="1" applyFill="1" applyBorder="1" applyProtection="1">
      <protection locked="0"/>
    </xf>
    <xf numFmtId="0" fontId="0" fillId="0" borderId="7" xfId="0" applyBorder="1" applyAlignment="1"/>
    <xf numFmtId="0" fontId="0" fillId="0" borderId="8" xfId="0" applyBorder="1"/>
    <xf numFmtId="0" fontId="34" fillId="0" borderId="9" xfId="0" applyFont="1" applyBorder="1" applyAlignment="1">
      <alignment wrapText="1"/>
    </xf>
    <xf numFmtId="0" fontId="0" fillId="0" borderId="10" xfId="0" applyBorder="1" applyAlignment="1"/>
    <xf numFmtId="0" fontId="0" fillId="0" borderId="0" xfId="0" applyAlignment="1">
      <alignment horizontal="right"/>
    </xf>
    <xf numFmtId="0" fontId="0" fillId="0" borderId="10" xfId="0" applyBorder="1"/>
    <xf numFmtId="164" fontId="5" fillId="0" borderId="156" xfId="0" applyNumberFormat="1" applyFont="1" applyBorder="1" applyProtection="1">
      <protection locked="0"/>
    </xf>
    <xf numFmtId="42" fontId="1" fillId="0" borderId="88" xfId="2" applyNumberFormat="1" applyFont="1" applyFill="1" applyBorder="1" applyAlignment="1">
      <alignment horizontal="left"/>
    </xf>
    <xf numFmtId="0" fontId="76" fillId="7" borderId="88" xfId="0" applyFont="1" applyFill="1" applyBorder="1" applyProtection="1"/>
    <xf numFmtId="0" fontId="8" fillId="0" borderId="0" xfId="0" applyFont="1" applyBorder="1" applyProtection="1"/>
    <xf numFmtId="0" fontId="77" fillId="7" borderId="88" xfId="0" applyFont="1" applyFill="1" applyBorder="1" applyProtection="1"/>
    <xf numFmtId="0" fontId="0" fillId="0" borderId="0" xfId="0" applyBorder="1" applyProtection="1"/>
    <xf numFmtId="0" fontId="0" fillId="0" borderId="7" xfId="0" applyBorder="1" applyProtection="1"/>
    <xf numFmtId="0" fontId="2" fillId="0" borderId="88" xfId="0" applyFont="1" applyBorder="1" applyProtection="1"/>
    <xf numFmtId="0" fontId="2" fillId="0" borderId="0" xfId="0" applyFont="1" applyBorder="1" applyProtection="1"/>
    <xf numFmtId="164" fontId="2" fillId="0" borderId="88" xfId="2" applyNumberFormat="1" applyFont="1" applyBorder="1" applyProtection="1"/>
    <xf numFmtId="168" fontId="2" fillId="0" borderId="88" xfId="0" applyNumberFormat="1" applyFont="1" applyBorder="1" applyProtection="1"/>
    <xf numFmtId="164" fontId="5" fillId="0" borderId="88" xfId="2" applyNumberFormat="1" applyFont="1" applyBorder="1" applyProtection="1"/>
    <xf numFmtId="0" fontId="1" fillId="0" borderId="88" xfId="0" applyFont="1" applyBorder="1" applyProtection="1"/>
    <xf numFmtId="164" fontId="2" fillId="0" borderId="82" xfId="0" applyNumberFormat="1" applyFont="1" applyBorder="1" applyProtection="1"/>
    <xf numFmtId="0" fontId="2" fillId="0" borderId="107" xfId="0" applyFont="1" applyBorder="1" applyProtection="1"/>
    <xf numFmtId="0" fontId="2" fillId="0" borderId="0" xfId="0" applyFont="1" applyBorder="1" applyAlignment="1" applyProtection="1">
      <alignment wrapText="1"/>
    </xf>
    <xf numFmtId="9" fontId="0" fillId="0" borderId="0" xfId="0" applyNumberFormat="1" applyBorder="1" applyProtection="1"/>
    <xf numFmtId="10" fontId="0" fillId="0" borderId="0" xfId="0" applyNumberFormat="1" applyBorder="1" applyProtection="1"/>
    <xf numFmtId="171" fontId="1" fillId="0" borderId="88" xfId="4" applyNumberFormat="1" applyFont="1" applyBorder="1" applyAlignment="1" applyProtection="1">
      <alignment horizontal="right"/>
    </xf>
    <xf numFmtId="0" fontId="1" fillId="0" borderId="0" xfId="0" applyFont="1" applyBorder="1" applyProtection="1"/>
    <xf numFmtId="0" fontId="80" fillId="7" borderId="88" xfId="0" applyFont="1" applyFill="1" applyBorder="1" applyProtection="1"/>
    <xf numFmtId="0" fontId="22" fillId="0" borderId="88" xfId="0" applyFont="1" applyBorder="1" applyProtection="1"/>
    <xf numFmtId="0" fontId="2" fillId="0" borderId="107" xfId="0" applyFont="1" applyBorder="1" applyAlignment="1" applyProtection="1"/>
    <xf numFmtId="9" fontId="0" fillId="0" borderId="108" xfId="0" applyNumberFormat="1" applyBorder="1" applyProtection="1"/>
    <xf numFmtId="9" fontId="2" fillId="0" borderId="88" xfId="0" applyNumberFormat="1" applyFont="1" applyBorder="1" applyProtection="1"/>
    <xf numFmtId="0" fontId="0" fillId="0" borderId="88" xfId="0" applyBorder="1" applyProtection="1"/>
    <xf numFmtId="42" fontId="0" fillId="0" borderId="88" xfId="0" applyNumberFormat="1" applyBorder="1" applyProtection="1"/>
    <xf numFmtId="9" fontId="0" fillId="0" borderId="88" xfId="4" applyFont="1" applyBorder="1" applyProtection="1"/>
    <xf numFmtId="0" fontId="22" fillId="0" borderId="82" xfId="0" applyFont="1" applyBorder="1" applyProtection="1"/>
    <xf numFmtId="42" fontId="22" fillId="0" borderId="82" xfId="0" applyNumberFormat="1" applyFont="1" applyBorder="1" applyProtection="1"/>
    <xf numFmtId="0" fontId="0" fillId="0" borderId="44" xfId="0" applyBorder="1" applyProtection="1"/>
    <xf numFmtId="9" fontId="0" fillId="0" borderId="155" xfId="4" applyFont="1" applyBorder="1" applyProtection="1"/>
    <xf numFmtId="0" fontId="22" fillId="0" borderId="0" xfId="0" applyFont="1" applyFill="1" applyBorder="1" applyProtection="1"/>
    <xf numFmtId="9" fontId="2" fillId="0" borderId="0" xfId="4" applyNumberFormat="1" applyFont="1" applyBorder="1" applyProtection="1"/>
    <xf numFmtId="0" fontId="1" fillId="0" borderId="44" xfId="0" applyFont="1" applyBorder="1" applyProtection="1"/>
    <xf numFmtId="0" fontId="1" fillId="0" borderId="176" xfId="0" applyFont="1" applyBorder="1" applyProtection="1"/>
    <xf numFmtId="0" fontId="1" fillId="0" borderId="44" xfId="0" applyFont="1" applyFill="1" applyBorder="1" applyProtection="1"/>
    <xf numFmtId="9" fontId="1" fillId="0" borderId="44" xfId="0" applyNumberFormat="1" applyFont="1" applyBorder="1" applyProtection="1"/>
    <xf numFmtId="0" fontId="78" fillId="0" borderId="0" xfId="0" applyFont="1" applyBorder="1" applyProtection="1"/>
    <xf numFmtId="0" fontId="24" fillId="0" borderId="0" xfId="0" applyFont="1" applyBorder="1" applyProtection="1"/>
    <xf numFmtId="0" fontId="1" fillId="0" borderId="0" xfId="0" applyFont="1"/>
    <xf numFmtId="0" fontId="1" fillId="0" borderId="6" xfId="0" applyFont="1" applyFill="1" applyBorder="1"/>
    <xf numFmtId="0" fontId="91" fillId="0" borderId="88" xfId="0" applyFont="1" applyFill="1" applyBorder="1" applyAlignment="1">
      <alignment horizontal="center"/>
    </xf>
    <xf numFmtId="0" fontId="1" fillId="0" borderId="7" xfId="0" applyFont="1" applyFill="1" applyBorder="1"/>
    <xf numFmtId="42" fontId="1" fillId="0" borderId="184" xfId="2" applyNumberFormat="1" applyFont="1" applyFill="1" applyBorder="1" applyAlignment="1">
      <alignment horizontal="left"/>
    </xf>
    <xf numFmtId="42" fontId="34" fillId="0" borderId="0" xfId="2" applyNumberFormat="1" applyFont="1" applyFill="1" applyBorder="1" applyAlignment="1">
      <alignment horizontal="left"/>
    </xf>
    <xf numFmtId="42" fontId="75" fillId="0" borderId="88" xfId="2" applyNumberFormat="1" applyFont="1" applyFill="1" applyBorder="1" applyAlignment="1">
      <alignment horizontal="left"/>
    </xf>
    <xf numFmtId="41" fontId="3" fillId="0" borderId="0" xfId="0" applyNumberFormat="1" applyFont="1" applyFill="1" applyBorder="1" applyProtection="1"/>
    <xf numFmtId="0" fontId="0" fillId="0" borderId="0" xfId="0" applyProtection="1"/>
    <xf numFmtId="0" fontId="3" fillId="0" borderId="0" xfId="0" applyFont="1" applyBorder="1" applyProtection="1"/>
    <xf numFmtId="0" fontId="3" fillId="0" borderId="0" xfId="0" applyFont="1" applyFill="1" applyBorder="1" applyProtection="1"/>
    <xf numFmtId="0" fontId="3" fillId="0" borderId="0" xfId="0" applyFont="1" applyBorder="1" applyAlignment="1" applyProtection="1">
      <alignment horizontal="right"/>
    </xf>
    <xf numFmtId="0" fontId="3" fillId="0" borderId="0" xfId="0" applyFont="1" applyProtection="1"/>
    <xf numFmtId="41" fontId="3" fillId="0" borderId="9" xfId="0" applyNumberFormat="1" applyFont="1" applyFill="1" applyBorder="1" applyProtection="1"/>
    <xf numFmtId="0" fontId="3" fillId="0" borderId="9" xfId="0" applyFont="1" applyBorder="1" applyProtection="1"/>
    <xf numFmtId="0" fontId="3" fillId="0" borderId="9" xfId="0" applyFont="1" applyBorder="1" applyAlignment="1" applyProtection="1">
      <alignment horizontal="right"/>
    </xf>
    <xf numFmtId="0" fontId="3" fillId="0" borderId="9" xfId="0" applyFont="1" applyFill="1" applyBorder="1" applyProtection="1"/>
    <xf numFmtId="41" fontId="3" fillId="0" borderId="10" xfId="0" applyNumberFormat="1" applyFont="1" applyFill="1" applyBorder="1" applyProtection="1"/>
    <xf numFmtId="42" fontId="70" fillId="0" borderId="0" xfId="2" applyNumberFormat="1" applyFont="1" applyFill="1" applyBorder="1" applyAlignment="1">
      <alignment horizontal="left"/>
    </xf>
    <xf numFmtId="42" fontId="71" fillId="0" borderId="88" xfId="2" applyNumberFormat="1" applyFont="1" applyFill="1" applyBorder="1" applyAlignment="1">
      <alignment horizontal="left"/>
    </xf>
    <xf numFmtId="42" fontId="2" fillId="7" borderId="0" xfId="2" applyNumberFormat="1" applyFont="1" applyFill="1" applyBorder="1" applyAlignment="1" applyProtection="1">
      <alignment horizontal="left"/>
      <protection locked="0"/>
    </xf>
    <xf numFmtId="42" fontId="2" fillId="7" borderId="53" xfId="2" applyNumberFormat="1" applyFont="1" applyFill="1" applyBorder="1" applyAlignment="1" applyProtection="1">
      <alignment horizontal="left"/>
      <protection locked="0"/>
    </xf>
    <xf numFmtId="42" fontId="2" fillId="7" borderId="83" xfId="2" applyNumberFormat="1" applyFont="1" applyFill="1" applyBorder="1" applyAlignment="1" applyProtection="1">
      <alignment horizontal="left"/>
      <protection locked="0"/>
    </xf>
    <xf numFmtId="42" fontId="2" fillId="0" borderId="88" xfId="2" applyNumberFormat="1" applyFont="1" applyFill="1" applyBorder="1" applyAlignment="1">
      <alignment horizontal="left"/>
    </xf>
    <xf numFmtId="0" fontId="2" fillId="12" borderId="0" xfId="0" applyFont="1" applyFill="1" applyBorder="1" applyAlignment="1" applyProtection="1">
      <alignment horizontal="center"/>
    </xf>
    <xf numFmtId="42" fontId="2" fillId="12" borderId="0" xfId="2" applyNumberFormat="1" applyFont="1" applyFill="1" applyBorder="1" applyAlignment="1" applyProtection="1">
      <alignment horizontal="left"/>
    </xf>
    <xf numFmtId="0" fontId="2" fillId="3" borderId="0" xfId="0" applyFont="1" applyFill="1" applyBorder="1" applyAlignment="1" applyProtection="1">
      <alignment horizontal="center"/>
    </xf>
    <xf numFmtId="0" fontId="2" fillId="0" borderId="88" xfId="0" applyFont="1" applyFill="1" applyBorder="1" applyAlignment="1" applyProtection="1">
      <alignment horizontal="center"/>
    </xf>
    <xf numFmtId="0" fontId="2" fillId="0" borderId="88" xfId="0" quotePrefix="1" applyFont="1" applyFill="1" applyBorder="1" applyAlignment="1" applyProtection="1">
      <alignment horizontal="center"/>
    </xf>
    <xf numFmtId="0" fontId="2" fillId="2" borderId="83" xfId="0" applyFont="1" applyFill="1" applyBorder="1" applyAlignment="1" applyProtection="1">
      <alignment horizontal="center"/>
      <protection locked="0"/>
    </xf>
    <xf numFmtId="0" fontId="2" fillId="2" borderId="196" xfId="0" applyFont="1" applyFill="1" applyBorder="1" applyAlignment="1" applyProtection="1">
      <alignment horizontal="center"/>
      <protection locked="0"/>
    </xf>
    <xf numFmtId="9" fontId="1" fillId="0" borderId="88" xfId="4" applyNumberFormat="1" applyFont="1" applyBorder="1" applyAlignment="1" applyProtection="1">
      <alignment horizontal="right"/>
    </xf>
    <xf numFmtId="0" fontId="2" fillId="0" borderId="88" xfId="0" applyFont="1" applyBorder="1" applyAlignment="1">
      <alignment wrapText="1"/>
    </xf>
    <xf numFmtId="0" fontId="68" fillId="0" borderId="151" xfId="0" applyFont="1" applyFill="1" applyBorder="1" applyAlignment="1" applyProtection="1">
      <alignment horizontal="left" indent="1"/>
      <protection locked="0"/>
    </xf>
    <xf numFmtId="0" fontId="2" fillId="0" borderId="153" xfId="0" applyFont="1" applyFill="1" applyBorder="1" applyAlignment="1" applyProtection="1">
      <alignment horizontal="left" indent="1"/>
    </xf>
    <xf numFmtId="0" fontId="68" fillId="0" borderId="197" xfId="0" applyFont="1" applyFill="1" applyBorder="1" applyAlignment="1" applyProtection="1">
      <alignment horizontal="left" indent="1"/>
      <protection locked="0"/>
    </xf>
    <xf numFmtId="0" fontId="2" fillId="0" borderId="198" xfId="0" applyFont="1" applyFill="1" applyBorder="1" applyAlignment="1" applyProtection="1">
      <alignment horizontal="left" indent="1"/>
    </xf>
    <xf numFmtId="0" fontId="2" fillId="7" borderId="192" xfId="0" applyFont="1" applyFill="1" applyBorder="1"/>
    <xf numFmtId="42" fontId="34" fillId="7" borderId="192" xfId="0" applyNumberFormat="1" applyFont="1" applyFill="1" applyBorder="1"/>
    <xf numFmtId="42" fontId="83" fillId="7" borderId="0" xfId="0" applyNumberFormat="1" applyFont="1" applyFill="1" applyBorder="1"/>
    <xf numFmtId="0" fontId="79" fillId="0" borderId="0" xfId="0" applyFont="1" applyBorder="1" applyAlignment="1">
      <alignment horizontal="center"/>
    </xf>
    <xf numFmtId="42" fontId="83" fillId="7" borderId="0" xfId="1" applyNumberFormat="1" applyFont="1" applyFill="1" applyBorder="1"/>
    <xf numFmtId="37" fontId="32" fillId="0" borderId="199" xfId="7" applyNumberFormat="1" applyFont="1" applyFill="1" applyBorder="1" applyAlignment="1" applyProtection="1">
      <alignment horizontal="right"/>
    </xf>
    <xf numFmtId="37" fontId="32" fillId="0" borderId="88" xfId="7" applyNumberFormat="1" applyFont="1" applyFill="1" applyBorder="1" applyProtection="1">
      <protection locked="0"/>
    </xf>
    <xf numFmtId="41" fontId="7" fillId="0" borderId="0" xfId="0" applyNumberFormat="1" applyFont="1" applyFill="1" applyBorder="1"/>
    <xf numFmtId="0" fontId="2" fillId="0" borderId="184" xfId="0" applyFont="1" applyBorder="1" applyAlignment="1" applyProtection="1">
      <alignment horizontal="center"/>
    </xf>
    <xf numFmtId="0" fontId="2" fillId="0" borderId="0" xfId="0" applyFont="1" applyBorder="1" applyAlignment="1" applyProtection="1">
      <alignment horizontal="right"/>
    </xf>
    <xf numFmtId="0" fontId="4" fillId="0" borderId="177" xfId="0" applyFont="1" applyBorder="1" applyAlignment="1">
      <alignment horizontal="right"/>
    </xf>
    <xf numFmtId="0" fontId="3" fillId="0" borderId="177" xfId="0" applyFont="1" applyBorder="1"/>
    <xf numFmtId="41" fontId="7" fillId="0" borderId="177" xfId="0" applyNumberFormat="1" applyFont="1" applyFill="1" applyBorder="1"/>
    <xf numFmtId="41" fontId="7" fillId="0" borderId="176" xfId="0" applyNumberFormat="1" applyFont="1" applyFill="1" applyBorder="1"/>
    <xf numFmtId="41" fontId="2" fillId="0" borderId="88" xfId="0" applyNumberFormat="1" applyFont="1" applyBorder="1" applyProtection="1"/>
    <xf numFmtId="44" fontId="0" fillId="0" borderId="0" xfId="0" applyNumberFormat="1"/>
    <xf numFmtId="42" fontId="69" fillId="0" borderId="189" xfId="2" applyNumberFormat="1" applyFont="1" applyFill="1" applyBorder="1" applyAlignment="1">
      <alignment horizontal="left"/>
    </xf>
    <xf numFmtId="41" fontId="10" fillId="0" borderId="156" xfId="0" applyNumberFormat="1" applyFont="1" applyBorder="1" applyProtection="1">
      <protection locked="0"/>
    </xf>
    <xf numFmtId="0" fontId="16" fillId="0" borderId="0" xfId="0" applyFont="1" applyFill="1" applyBorder="1" applyAlignment="1">
      <alignment horizontal="left"/>
    </xf>
    <xf numFmtId="0" fontId="0" fillId="0" borderId="0" xfId="0" applyFill="1" applyBorder="1" applyAlignment="1"/>
    <xf numFmtId="0" fontId="0" fillId="0" borderId="0" xfId="0" applyBorder="1" applyAlignment="1"/>
    <xf numFmtId="0" fontId="0" fillId="0" borderId="201" xfId="0" applyBorder="1"/>
    <xf numFmtId="0" fontId="0" fillId="0" borderId="203" xfId="0" applyBorder="1"/>
    <xf numFmtId="0" fontId="0" fillId="0" borderId="205" xfId="0" applyBorder="1"/>
    <xf numFmtId="0" fontId="0" fillId="0" borderId="207" xfId="0" pivotButton="1" applyBorder="1"/>
    <xf numFmtId="0" fontId="0" fillId="0" borderId="208" xfId="0" applyBorder="1"/>
    <xf numFmtId="167" fontId="0" fillId="0" borderId="202" xfId="0" applyNumberFormat="1" applyBorder="1"/>
    <xf numFmtId="167" fontId="0" fillId="0" borderId="204" xfId="0" applyNumberFormat="1" applyBorder="1"/>
    <xf numFmtId="167" fontId="0" fillId="0" borderId="206" xfId="0" applyNumberFormat="1" applyBorder="1"/>
    <xf numFmtId="0" fontId="0" fillId="0" borderId="210" xfId="0" applyBorder="1"/>
    <xf numFmtId="0" fontId="0" fillId="0" borderId="213" xfId="0" applyBorder="1"/>
    <xf numFmtId="0" fontId="0" fillId="0" borderId="214" xfId="0" pivotButton="1" applyBorder="1"/>
    <xf numFmtId="0" fontId="0" fillId="0" borderId="215" xfId="0" pivotButton="1" applyBorder="1"/>
    <xf numFmtId="0" fontId="2" fillId="0" borderId="88" xfId="7" applyBorder="1" applyAlignment="1">
      <alignment horizontal="right" wrapText="1"/>
    </xf>
    <xf numFmtId="0" fontId="2" fillId="0" borderId="88" xfId="7" applyBorder="1" applyAlignment="1">
      <alignment horizontal="center" vertical="center" wrapText="1"/>
    </xf>
    <xf numFmtId="0" fontId="0" fillId="0" borderId="0" xfId="0" applyAlignment="1">
      <alignment vertical="top"/>
    </xf>
    <xf numFmtId="0" fontId="94" fillId="11" borderId="87" xfId="51" applyFont="1" applyFill="1" applyBorder="1" applyAlignment="1">
      <alignment horizontal="center" vertical="top"/>
    </xf>
    <xf numFmtId="0" fontId="94" fillId="0" borderId="200" xfId="51" applyFont="1" applyBorder="1"/>
    <xf numFmtId="176" fontId="94" fillId="0" borderId="200" xfId="51" applyNumberFormat="1" applyFont="1" applyBorder="1" applyAlignment="1">
      <alignment horizontal="right"/>
    </xf>
    <xf numFmtId="0" fontId="95" fillId="7" borderId="88" xfId="0" applyFont="1" applyFill="1" applyBorder="1"/>
    <xf numFmtId="0" fontId="2" fillId="0" borderId="107" xfId="0" applyFont="1" applyBorder="1"/>
    <xf numFmtId="177" fontId="0" fillId="0" borderId="156" xfId="0" applyNumberFormat="1" applyBorder="1"/>
    <xf numFmtId="44" fontId="0" fillId="0" borderId="184" xfId="2" applyFont="1" applyBorder="1" applyProtection="1"/>
    <xf numFmtId="0" fontId="2" fillId="0" borderId="88" xfId="0" applyFont="1" applyBorder="1"/>
    <xf numFmtId="0" fontId="2" fillId="0" borderId="216" xfId="0" applyFont="1" applyBorder="1"/>
    <xf numFmtId="44" fontId="0" fillId="0" borderId="216" xfId="2" applyFont="1" applyBorder="1" applyProtection="1"/>
    <xf numFmtId="0" fontId="2" fillId="0" borderId="217" xfId="0" applyFont="1" applyBorder="1"/>
    <xf numFmtId="0" fontId="22" fillId="0" borderId="0" xfId="0" applyFont="1"/>
    <xf numFmtId="44" fontId="0" fillId="0" borderId="0" xfId="2" applyFont="1" applyBorder="1" applyProtection="1"/>
    <xf numFmtId="0" fontId="96" fillId="7" borderId="88" xfId="0" applyFont="1" applyFill="1" applyBorder="1"/>
    <xf numFmtId="0" fontId="0" fillId="7" borderId="88" xfId="0" applyFill="1" applyBorder="1"/>
    <xf numFmtId="44" fontId="0" fillId="0" borderId="88" xfId="2" applyFont="1" applyBorder="1" applyProtection="1"/>
    <xf numFmtId="0" fontId="6" fillId="0" borderId="216" xfId="2" applyNumberFormat="1" applyFont="1" applyBorder="1" applyProtection="1"/>
    <xf numFmtId="44" fontId="0" fillId="0" borderId="155" xfId="2" applyFont="1" applyBorder="1" applyProtection="1"/>
    <xf numFmtId="44" fontId="0" fillId="0" borderId="156" xfId="4" applyNumberFormat="1" applyFont="1" applyBorder="1" applyProtection="1"/>
    <xf numFmtId="44" fontId="0" fillId="0" borderId="88" xfId="2" applyNumberFormat="1" applyFont="1" applyBorder="1" applyProtection="1"/>
    <xf numFmtId="44" fontId="0" fillId="0" borderId="155" xfId="2" applyNumberFormat="1" applyFont="1" applyBorder="1" applyProtection="1"/>
    <xf numFmtId="0" fontId="2" fillId="0" borderId="0" xfId="7" applyProtection="1">
      <protection locked="0"/>
    </xf>
    <xf numFmtId="0" fontId="2" fillId="0" borderId="0" xfId="7" applyAlignment="1" applyProtection="1">
      <alignment horizontal="right"/>
      <protection locked="0"/>
    </xf>
    <xf numFmtId="0" fontId="38" fillId="0" borderId="0" xfId="7" applyFont="1" applyAlignment="1" applyProtection="1">
      <alignment wrapText="1"/>
      <protection locked="0"/>
    </xf>
    <xf numFmtId="0" fontId="33" fillId="0" borderId="0" xfId="7" applyFont="1" applyAlignment="1" applyProtection="1">
      <alignment horizontal="center"/>
      <protection locked="0"/>
    </xf>
    <xf numFmtId="0" fontId="33" fillId="0" borderId="218" xfId="7" applyFont="1" applyBorder="1" applyAlignment="1" applyProtection="1">
      <alignment horizontal="center"/>
      <protection locked="0"/>
    </xf>
    <xf numFmtId="0" fontId="32" fillId="0" borderId="0" xfId="7" applyFont="1" applyAlignment="1" applyProtection="1">
      <alignment wrapText="1"/>
      <protection locked="0"/>
    </xf>
    <xf numFmtId="172" fontId="2" fillId="0" borderId="0" xfId="7" applyNumberFormat="1" applyProtection="1">
      <protection locked="0"/>
    </xf>
    <xf numFmtId="0" fontId="32" fillId="0" borderId="0" xfId="7" applyFont="1" applyProtection="1">
      <protection locked="0"/>
    </xf>
    <xf numFmtId="37" fontId="2" fillId="0" borderId="0" xfId="7" applyNumberFormat="1" applyProtection="1">
      <protection locked="0"/>
    </xf>
    <xf numFmtId="37" fontId="22" fillId="0" borderId="0" xfId="7" applyNumberFormat="1" applyFont="1" applyProtection="1">
      <protection locked="0"/>
    </xf>
    <xf numFmtId="0" fontId="1" fillId="0" borderId="0" xfId="7" applyFont="1" applyProtection="1">
      <protection locked="0"/>
    </xf>
    <xf numFmtId="9" fontId="2" fillId="0" borderId="0" xfId="4" applyFill="1" applyProtection="1">
      <protection locked="0"/>
    </xf>
    <xf numFmtId="0" fontId="85" fillId="0" borderId="0" xfId="0" applyFont="1" applyFill="1" applyBorder="1" applyAlignment="1">
      <alignment horizontal="left" vertical="top" wrapText="1" indent="1"/>
    </xf>
    <xf numFmtId="0" fontId="3" fillId="0" borderId="0" xfId="0" quotePrefix="1" applyFont="1" applyFill="1" applyBorder="1" applyAlignment="1">
      <alignment horizontal="left" indent="5"/>
    </xf>
    <xf numFmtId="0" fontId="3" fillId="0" borderId="0" xfId="0" applyFont="1" applyFill="1" applyBorder="1" applyAlignment="1">
      <alignment horizontal="left" indent="4"/>
    </xf>
    <xf numFmtId="0" fontId="3" fillId="0" borderId="0" xfId="0" applyFont="1" applyFill="1" applyBorder="1" applyAlignment="1">
      <alignment horizontal="left" wrapText="1" indent="3"/>
    </xf>
    <xf numFmtId="0" fontId="3" fillId="0" borderId="0" xfId="0" applyFont="1" applyAlignment="1">
      <alignment horizontal="left" wrapText="1" indent="3"/>
    </xf>
    <xf numFmtId="0" fontId="0" fillId="0" borderId="0" xfId="0" applyFill="1" applyBorder="1" applyAlignment="1">
      <alignment horizontal="left" wrapText="1" indent="3"/>
    </xf>
    <xf numFmtId="0" fontId="0" fillId="0" borderId="0" xfId="0" applyAlignment="1">
      <alignment horizontal="left" wrapText="1" indent="2"/>
    </xf>
    <xf numFmtId="0" fontId="0" fillId="0" borderId="0" xfId="0" quotePrefix="1" applyFill="1" applyBorder="1" applyAlignment="1">
      <alignment horizontal="left" wrapText="1" indent="5"/>
    </xf>
    <xf numFmtId="0" fontId="0" fillId="0" borderId="0" xfId="0" applyAlignment="1">
      <alignment horizontal="left" wrapText="1" indent="4"/>
    </xf>
    <xf numFmtId="0" fontId="2" fillId="0" borderId="0" xfId="0" quotePrefix="1" applyFont="1" applyFill="1" applyBorder="1" applyAlignment="1">
      <alignment horizontal="left" wrapText="1" indent="5"/>
    </xf>
    <xf numFmtId="0" fontId="0" fillId="0" borderId="0" xfId="0" applyAlignment="1">
      <alignment horizontal="left" wrapText="1" indent="5"/>
    </xf>
    <xf numFmtId="0" fontId="3" fillId="0" borderId="0" xfId="0" applyFont="1" applyFill="1" applyBorder="1" applyAlignment="1">
      <alignment horizontal="left" indent="3"/>
    </xf>
    <xf numFmtId="0" fontId="1" fillId="0" borderId="0" xfId="0" applyFont="1" applyFill="1" applyBorder="1" applyAlignment="1">
      <alignment horizontal="left" wrapText="1"/>
    </xf>
    <xf numFmtId="0" fontId="0" fillId="0" borderId="0" xfId="0" applyAlignment="1">
      <alignment wrapText="1"/>
    </xf>
    <xf numFmtId="0" fontId="2" fillId="0" borderId="0" xfId="0" applyFont="1" applyFill="1" applyBorder="1" applyAlignment="1">
      <alignment horizontal="left" wrapText="1" indent="1"/>
    </xf>
    <xf numFmtId="0" fontId="0" fillId="0" borderId="0" xfId="0" quotePrefix="1" applyFill="1" applyBorder="1" applyAlignment="1">
      <alignment horizontal="left" indent="5"/>
    </xf>
    <xf numFmtId="0" fontId="0" fillId="0" borderId="0" xfId="0" applyFill="1" applyBorder="1" applyAlignment="1">
      <alignment horizontal="left" indent="4"/>
    </xf>
    <xf numFmtId="0" fontId="16" fillId="0" borderId="0" xfId="0" quotePrefix="1" applyFont="1" applyFill="1" applyBorder="1" applyAlignment="1">
      <alignment horizontal="left"/>
    </xf>
    <xf numFmtId="0" fontId="0" fillId="0" borderId="0" xfId="0" applyFill="1" applyBorder="1" applyAlignment="1"/>
    <xf numFmtId="0" fontId="0" fillId="0" borderId="0" xfId="0" applyFill="1" applyBorder="1" applyAlignment="1">
      <alignment horizontal="left" indent="1"/>
    </xf>
    <xf numFmtId="0" fontId="3" fillId="0" borderId="0" xfId="0" quotePrefix="1" applyFont="1" applyFill="1" applyBorder="1" applyAlignment="1">
      <alignment horizontal="left" wrapText="1" indent="5"/>
    </xf>
    <xf numFmtId="0" fontId="3" fillId="0" borderId="0" xfId="0" applyFont="1" applyAlignment="1">
      <alignment horizontal="left" wrapText="1" indent="4"/>
    </xf>
    <xf numFmtId="0" fontId="0" fillId="0" borderId="0" xfId="0" applyAlignment="1">
      <alignment horizontal="left" indent="3"/>
    </xf>
    <xf numFmtId="0" fontId="0" fillId="0" borderId="0" xfId="0" applyAlignment="1">
      <alignment horizontal="left" wrapText="1" indent="3"/>
    </xf>
    <xf numFmtId="0" fontId="16" fillId="0" borderId="0" xfId="0" applyFont="1" applyFill="1" applyBorder="1" applyAlignment="1">
      <alignment horizontal="left"/>
    </xf>
    <xf numFmtId="0" fontId="16" fillId="0" borderId="0" xfId="0" applyFont="1" applyAlignment="1">
      <alignment horizontal="left"/>
    </xf>
    <xf numFmtId="0" fontId="0" fillId="0" borderId="0" xfId="0" applyAlignment="1"/>
    <xf numFmtId="0" fontId="0" fillId="0" borderId="0" xfId="0" applyFill="1" applyBorder="1" applyAlignment="1">
      <alignment horizontal="left" indent="3"/>
    </xf>
    <xf numFmtId="0" fontId="0" fillId="0" borderId="0" xfId="0" applyFill="1" applyAlignment="1">
      <alignment horizontal="left" indent="1"/>
    </xf>
    <xf numFmtId="0" fontId="0" fillId="0" borderId="0" xfId="0" applyAlignment="1">
      <alignment horizontal="left" indent="1"/>
    </xf>
    <xf numFmtId="0" fontId="4" fillId="0" borderId="0" xfId="0" applyFont="1" applyFill="1" applyBorder="1" applyAlignment="1"/>
    <xf numFmtId="0" fontId="3" fillId="0" borderId="0" xfId="0" applyFont="1" applyFill="1" applyBorder="1" applyAlignment="1">
      <alignment horizontal="left" indent="1"/>
    </xf>
    <xf numFmtId="0" fontId="0" fillId="0" borderId="0" xfId="0" applyFill="1" applyBorder="1" applyAlignment="1">
      <alignment horizontal="left" indent="2"/>
    </xf>
    <xf numFmtId="0" fontId="3" fillId="0" borderId="0" xfId="0" applyFont="1" applyAlignment="1">
      <alignment horizontal="left" wrapText="1" indent="5"/>
    </xf>
    <xf numFmtId="0" fontId="16" fillId="0" borderId="0" xfId="0" quotePrefix="1" applyFont="1" applyFill="1" applyBorder="1" applyAlignment="1">
      <alignment horizontal="left" wrapText="1"/>
    </xf>
    <xf numFmtId="0" fontId="16" fillId="0" borderId="0" xfId="0" applyFont="1" applyAlignment="1">
      <alignment horizontal="left" wrapText="1"/>
    </xf>
    <xf numFmtId="0" fontId="3" fillId="0" borderId="0" xfId="0" applyFont="1" applyAlignment="1">
      <alignment horizontal="left" wrapText="1" indent="1"/>
    </xf>
    <xf numFmtId="0" fontId="3" fillId="0" borderId="0" xfId="0" applyFont="1" applyFill="1" applyBorder="1" applyAlignment="1">
      <alignment horizontal="left" wrapText="1" indent="1"/>
    </xf>
    <xf numFmtId="0" fontId="0" fillId="0" borderId="0" xfId="0" applyAlignment="1">
      <alignment horizontal="left" wrapText="1"/>
    </xf>
    <xf numFmtId="0" fontId="2" fillId="0" borderId="0" xfId="0" applyFont="1" applyAlignment="1">
      <alignment horizontal="left" vertical="top" indent="1"/>
    </xf>
    <xf numFmtId="0" fontId="0" fillId="0" borderId="0" xfId="0" applyAlignment="1">
      <alignment horizontal="left" vertical="top" indent="1"/>
    </xf>
    <xf numFmtId="0" fontId="8" fillId="0" borderId="0" xfId="0" quotePrefix="1" applyFont="1" applyFill="1" applyBorder="1" applyAlignment="1">
      <alignment horizontal="center" vertical="center"/>
    </xf>
    <xf numFmtId="0" fontId="2" fillId="0" borderId="0" xfId="0" applyFont="1" applyFill="1" applyBorder="1" applyAlignment="1">
      <alignment horizontal="left" wrapText="1" indent="3"/>
    </xf>
    <xf numFmtId="0" fontId="13" fillId="0" borderId="0" xfId="0" applyFont="1" applyAlignment="1"/>
    <xf numFmtId="0" fontId="59" fillId="0" borderId="0" xfId="0" applyFont="1" applyBorder="1" applyAlignment="1">
      <alignment wrapText="1"/>
    </xf>
    <xf numFmtId="0" fontId="16" fillId="0" borderId="0" xfId="0" applyFont="1" applyFill="1" applyBorder="1" applyAlignment="1">
      <alignment horizontal="left" wrapText="1"/>
    </xf>
    <xf numFmtId="0" fontId="4" fillId="0" borderId="0" xfId="0" applyFont="1" applyFill="1" applyBorder="1" applyAlignment="1">
      <alignment wrapText="1"/>
    </xf>
    <xf numFmtId="0" fontId="0" fillId="0" borderId="0" xfId="0" applyFill="1" applyBorder="1" applyAlignment="1">
      <alignment horizontal="left" wrapText="1" indent="1"/>
    </xf>
    <xf numFmtId="0" fontId="0" fillId="0" borderId="0" xfId="0" applyFill="1" applyBorder="1" applyAlignment="1">
      <alignment wrapText="1"/>
    </xf>
    <xf numFmtId="0" fontId="2" fillId="0" borderId="88" xfId="7" applyBorder="1" applyAlignment="1">
      <alignment horizontal="center" wrapText="1"/>
    </xf>
    <xf numFmtId="0" fontId="92" fillId="0" borderId="209" xfId="0" applyFont="1" applyBorder="1" applyAlignment="1">
      <alignment horizontal="center" vertical="center" wrapText="1"/>
    </xf>
    <xf numFmtId="0" fontId="92" fillId="0" borderId="211" xfId="0" applyFont="1" applyBorder="1" applyAlignment="1">
      <alignment horizontal="center" vertical="center" wrapText="1"/>
    </xf>
    <xf numFmtId="0" fontId="92" fillId="0" borderId="212" xfId="0" applyFont="1" applyBorder="1" applyAlignment="1">
      <alignment horizontal="center" vertical="center" wrapText="1"/>
    </xf>
    <xf numFmtId="0" fontId="25" fillId="0" borderId="136" xfId="0" applyFont="1" applyBorder="1" applyAlignment="1">
      <alignment vertical="top" wrapText="1"/>
    </xf>
    <xf numFmtId="0" fontId="25" fillId="0" borderId="9" xfId="0" applyFont="1" applyBorder="1" applyAlignment="1">
      <alignment horizontal="center" vertical="top" wrapText="1"/>
    </xf>
    <xf numFmtId="0" fontId="21" fillId="0" borderId="0" xfId="0" applyFont="1" applyBorder="1" applyAlignment="1">
      <alignment horizontal="left" vertical="top" wrapText="1"/>
    </xf>
    <xf numFmtId="0" fontId="21" fillId="0" borderId="9" xfId="0" applyFont="1" applyBorder="1" applyAlignment="1">
      <alignment horizontal="left" vertical="top" wrapText="1"/>
    </xf>
    <xf numFmtId="0" fontId="31" fillId="0" borderId="0" xfId="0" applyFont="1" applyBorder="1" applyAlignment="1">
      <alignment horizontal="center" vertical="top" wrapText="1"/>
    </xf>
    <xf numFmtId="0" fontId="26" fillId="0" borderId="0" xfId="0" applyFont="1" applyBorder="1" applyAlignment="1">
      <alignment horizontal="right" vertical="top" wrapText="1"/>
    </xf>
    <xf numFmtId="0" fontId="63" fillId="0" borderId="170" xfId="0" applyFont="1" applyBorder="1" applyAlignment="1">
      <alignment horizontal="center" vertical="center" wrapText="1"/>
    </xf>
    <xf numFmtId="0" fontId="63" fillId="0" borderId="171" xfId="0" applyFont="1" applyBorder="1" applyAlignment="1">
      <alignment horizontal="center" vertical="center" wrapText="1"/>
    </xf>
    <xf numFmtId="0" fontId="63" fillId="0" borderId="172" xfId="0" applyFont="1" applyBorder="1" applyAlignment="1">
      <alignment horizontal="center" vertical="center" wrapText="1"/>
    </xf>
    <xf numFmtId="0" fontId="16" fillId="0" borderId="0" xfId="0" applyFont="1" applyFill="1" applyBorder="1" applyAlignment="1">
      <alignment vertical="center" wrapText="1"/>
    </xf>
    <xf numFmtId="0" fontId="86" fillId="0" borderId="0" xfId="0" applyFont="1" applyBorder="1" applyAlignment="1">
      <alignment horizontal="left" vertical="top" wrapText="1"/>
    </xf>
    <xf numFmtId="0" fontId="25" fillId="0" borderId="175" xfId="0" applyFont="1" applyFill="1" applyBorder="1" applyAlignment="1">
      <alignment horizontal="left" vertical="center" wrapText="1" indent="1"/>
    </xf>
    <xf numFmtId="0" fontId="0" fillId="0" borderId="177" xfId="0" applyBorder="1" applyAlignment="1">
      <alignment horizontal="left" vertical="center" wrapText="1" indent="1"/>
    </xf>
    <xf numFmtId="0" fontId="0" fillId="0" borderId="176" xfId="0" applyBorder="1" applyAlignment="1">
      <alignment horizontal="left" vertical="center" wrapText="1" indent="1"/>
    </xf>
    <xf numFmtId="0" fontId="0" fillId="0" borderId="6" xfId="0" applyBorder="1" applyAlignment="1">
      <alignment horizontal="left" vertical="center" wrapText="1" indent="1"/>
    </xf>
    <xf numFmtId="0" fontId="0" fillId="0" borderId="0"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28" fillId="0" borderId="175" xfId="0" applyFont="1" applyFill="1" applyBorder="1" applyAlignment="1">
      <alignment horizontal="left" vertical="center" wrapText="1" indent="1"/>
    </xf>
    <xf numFmtId="0" fontId="93" fillId="0" borderId="175" xfId="0" applyFont="1" applyBorder="1" applyAlignment="1">
      <alignment horizontal="center" vertical="center" wrapText="1"/>
    </xf>
    <xf numFmtId="0" fontId="93" fillId="0" borderId="177" xfId="0" applyFont="1" applyBorder="1" applyAlignment="1">
      <alignment horizontal="center" vertical="center" wrapText="1"/>
    </xf>
    <xf numFmtId="0" fontId="93" fillId="0" borderId="176" xfId="0" applyFont="1" applyBorder="1" applyAlignment="1">
      <alignment horizontal="center" vertical="center" wrapText="1"/>
    </xf>
    <xf numFmtId="0" fontId="93" fillId="0" borderId="6" xfId="0" applyFont="1" applyBorder="1" applyAlignment="1">
      <alignment horizontal="center" vertical="center" wrapText="1"/>
    </xf>
    <xf numFmtId="0" fontId="93" fillId="0" borderId="0" xfId="0" applyFont="1" applyBorder="1" applyAlignment="1">
      <alignment horizontal="center" vertical="center" wrapText="1"/>
    </xf>
    <xf numFmtId="0" fontId="93" fillId="0" borderId="7" xfId="0" applyFont="1" applyBorder="1" applyAlignment="1">
      <alignment horizontal="center" vertical="center" wrapText="1"/>
    </xf>
    <xf numFmtId="0" fontId="93" fillId="0" borderId="8" xfId="0" applyFont="1" applyBorder="1" applyAlignment="1">
      <alignment horizontal="center" vertical="center" wrapText="1"/>
    </xf>
    <xf numFmtId="0" fontId="93" fillId="0" borderId="9" xfId="0" applyFont="1" applyBorder="1" applyAlignment="1">
      <alignment horizontal="center" vertical="center" wrapText="1"/>
    </xf>
    <xf numFmtId="0" fontId="93" fillId="0" borderId="10" xfId="0" applyFont="1" applyBorder="1" applyAlignment="1">
      <alignment horizontal="center" vertical="center" wrapText="1"/>
    </xf>
    <xf numFmtId="49" fontId="9" fillId="0" borderId="127" xfId="0" applyNumberFormat="1" applyFont="1" applyBorder="1" applyAlignment="1" applyProtection="1">
      <alignment horizontal="left" vertical="center" indent="1"/>
      <protection locked="0"/>
    </xf>
    <xf numFmtId="49" fontId="9" fillId="0" borderId="128" xfId="0" applyNumberFormat="1" applyFont="1" applyBorder="1" applyAlignment="1" applyProtection="1">
      <alignment horizontal="left" vertical="center" indent="1"/>
      <protection locked="0"/>
    </xf>
    <xf numFmtId="49" fontId="9" fillId="0" borderId="129" xfId="0" applyNumberFormat="1" applyFont="1" applyBorder="1" applyAlignment="1" applyProtection="1">
      <alignment horizontal="left" vertical="center" indent="1"/>
      <protection locked="0"/>
    </xf>
    <xf numFmtId="0" fontId="4" fillId="0" borderId="124" xfId="0" applyFont="1" applyBorder="1" applyAlignment="1">
      <alignment horizontal="center"/>
    </xf>
    <xf numFmtId="0" fontId="4" fillId="0" borderId="125" xfId="0" applyFont="1" applyBorder="1" applyAlignment="1">
      <alignment horizontal="center"/>
    </xf>
    <xf numFmtId="0" fontId="4" fillId="0" borderId="126" xfId="0" applyFont="1" applyBorder="1" applyAlignment="1">
      <alignment horizontal="center"/>
    </xf>
    <xf numFmtId="0" fontId="8" fillId="0" borderId="0" xfId="0" applyFont="1" applyBorder="1" applyAlignment="1">
      <alignment horizontal="center" vertical="top"/>
    </xf>
    <xf numFmtId="0" fontId="16" fillId="0" borderId="0" xfId="0" applyFont="1" applyBorder="1" applyAlignment="1">
      <alignment vertical="center"/>
    </xf>
    <xf numFmtId="0" fontId="0" fillId="0" borderId="0" xfId="0" applyAlignment="1">
      <alignment vertical="center"/>
    </xf>
    <xf numFmtId="0" fontId="4" fillId="0" borderId="109" xfId="0" applyFont="1" applyFill="1" applyBorder="1" applyAlignment="1">
      <alignment horizontal="center" vertical="center" textRotation="90"/>
    </xf>
    <xf numFmtId="0" fontId="4" fillId="0" borderId="99" xfId="0" applyFont="1" applyBorder="1" applyAlignment="1">
      <alignment horizontal="center" vertical="center" textRotation="90"/>
    </xf>
    <xf numFmtId="0" fontId="4" fillId="0" borderId="8" xfId="0" applyFont="1" applyBorder="1" applyAlignment="1">
      <alignment horizontal="center" vertical="center" textRotation="90"/>
    </xf>
    <xf numFmtId="0" fontId="2" fillId="0" borderId="3" xfId="0" applyFont="1" applyBorder="1" applyAlignment="1" applyProtection="1">
      <alignment horizontal="center" textRotation="90" wrapText="1"/>
    </xf>
    <xf numFmtId="0" fontId="3" fillId="0" borderId="8" xfId="0" applyFont="1" applyBorder="1" applyAlignment="1" applyProtection="1">
      <alignment horizontal="center" textRotation="90" wrapText="1"/>
    </xf>
    <xf numFmtId="0" fontId="16" fillId="0" borderId="123" xfId="0" applyFont="1" applyBorder="1" applyAlignment="1">
      <alignment vertical="center"/>
    </xf>
    <xf numFmtId="0" fontId="0" fillId="0" borderId="123" xfId="0" applyBorder="1" applyAlignment="1">
      <alignment vertical="center"/>
    </xf>
    <xf numFmtId="0" fontId="0" fillId="0" borderId="123" xfId="0" applyBorder="1" applyAlignment="1"/>
    <xf numFmtId="0" fontId="4" fillId="0" borderId="99" xfId="0" applyFont="1" applyFill="1" applyBorder="1" applyAlignment="1">
      <alignment horizontal="center" vertical="center" textRotation="90"/>
    </xf>
    <xf numFmtId="0" fontId="4" fillId="0" borderId="105" xfId="0" applyFont="1" applyBorder="1" applyAlignment="1">
      <alignment horizontal="center" vertical="center" textRotation="90"/>
    </xf>
    <xf numFmtId="0" fontId="4" fillId="0" borderId="109" xfId="0" applyFont="1" applyFill="1" applyBorder="1" applyAlignment="1">
      <alignment horizontal="center" vertical="center" textRotation="90" wrapText="1"/>
    </xf>
    <xf numFmtId="0" fontId="16" fillId="0" borderId="9" xfId="0" applyFont="1" applyBorder="1" applyAlignment="1">
      <alignment vertical="center"/>
    </xf>
    <xf numFmtId="0" fontId="0" fillId="0" borderId="9" xfId="0" applyBorder="1" applyAlignment="1"/>
    <xf numFmtId="0" fontId="4" fillId="0" borderId="177" xfId="0" applyFont="1" applyBorder="1" applyAlignment="1">
      <alignment horizontal="center" vertical="center" textRotation="90" wrapText="1"/>
    </xf>
    <xf numFmtId="0" fontId="4" fillId="0" borderId="0"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25" fillId="0" borderId="44" xfId="0" applyFont="1" applyFill="1" applyBorder="1" applyAlignment="1">
      <alignment horizontal="center" wrapText="1"/>
    </xf>
    <xf numFmtId="0" fontId="26" fillId="0" borderId="44" xfId="0" applyFont="1" applyFill="1" applyBorder="1" applyAlignment="1">
      <alignment horizontal="center" wrapText="1"/>
    </xf>
    <xf numFmtId="0" fontId="26" fillId="0" borderId="116" xfId="0" applyFont="1" applyFill="1" applyBorder="1" applyAlignment="1">
      <alignment horizontal="center" wrapText="1"/>
    </xf>
    <xf numFmtId="0" fontId="2" fillId="0" borderId="118" xfId="0" applyFont="1" applyFill="1" applyBorder="1" applyAlignment="1">
      <alignment horizontal="center" wrapText="1"/>
    </xf>
    <xf numFmtId="0" fontId="3" fillId="0" borderId="118" xfId="0" applyFont="1" applyFill="1" applyBorder="1" applyAlignment="1">
      <alignment horizontal="center" wrapText="1"/>
    </xf>
    <xf numFmtId="0" fontId="3" fillId="0" borderId="122" xfId="0" applyFont="1" applyFill="1" applyBorder="1" applyAlignment="1">
      <alignment horizontal="center" wrapText="1"/>
    </xf>
    <xf numFmtId="0" fontId="1" fillId="0" borderId="110" xfId="0" applyFont="1" applyFill="1" applyBorder="1" applyAlignment="1">
      <alignment horizontal="center"/>
    </xf>
    <xf numFmtId="0" fontId="4" fillId="0" borderId="111" xfId="0" applyFont="1" applyFill="1" applyBorder="1" applyAlignment="1">
      <alignment horizontal="center"/>
    </xf>
    <xf numFmtId="0" fontId="4" fillId="0" borderId="112" xfId="0" applyFont="1" applyFill="1" applyBorder="1" applyAlignment="1">
      <alignment horizontal="center"/>
    </xf>
    <xf numFmtId="0" fontId="27" fillId="0" borderId="120" xfId="0" applyFont="1" applyBorder="1" applyAlignment="1" applyProtection="1">
      <alignment horizontal="left" vertical="top" wrapText="1"/>
      <protection locked="0"/>
    </xf>
    <xf numFmtId="0" fontId="27" fillId="0" borderId="114" xfId="0" applyFont="1" applyBorder="1" applyAlignment="1" applyProtection="1">
      <alignment horizontal="left" vertical="top" wrapText="1"/>
      <protection locked="0"/>
    </xf>
    <xf numFmtId="0" fontId="27" fillId="0" borderId="121" xfId="0" applyFont="1" applyBorder="1" applyAlignment="1" applyProtection="1">
      <alignment horizontal="left" vertical="top" wrapText="1"/>
      <protection locked="0"/>
    </xf>
    <xf numFmtId="0" fontId="26" fillId="0" borderId="117" xfId="0" applyFont="1" applyFill="1" applyBorder="1" applyAlignment="1">
      <alignment horizontal="center" wrapText="1"/>
    </xf>
    <xf numFmtId="0" fontId="26" fillId="0" borderId="118" xfId="0" applyFont="1" applyFill="1" applyBorder="1" applyAlignment="1">
      <alignment horizontal="center" wrapText="1"/>
    </xf>
    <xf numFmtId="0" fontId="27" fillId="0" borderId="113" xfId="0" applyFont="1" applyBorder="1" applyAlignment="1" applyProtection="1">
      <alignment horizontal="left" vertical="top" wrapText="1"/>
      <protection locked="0"/>
    </xf>
    <xf numFmtId="0" fontId="27" fillId="0" borderId="115" xfId="0" applyFont="1" applyBorder="1" applyAlignment="1" applyProtection="1">
      <alignment horizontal="left" vertical="top" wrapText="1"/>
      <protection locked="0"/>
    </xf>
    <xf numFmtId="0" fontId="3" fillId="0" borderId="44" xfId="0" applyFont="1" applyFill="1" applyBorder="1" applyAlignment="1">
      <alignment horizontal="center" wrapText="1"/>
    </xf>
    <xf numFmtId="0" fontId="3" fillId="0" borderId="116" xfId="0" applyFont="1" applyFill="1" applyBorder="1" applyAlignment="1">
      <alignment horizontal="center" wrapText="1"/>
    </xf>
    <xf numFmtId="0" fontId="2" fillId="0" borderId="117" xfId="0" applyFont="1" applyFill="1" applyBorder="1" applyAlignment="1">
      <alignment horizontal="center" wrapText="1"/>
    </xf>
    <xf numFmtId="0" fontId="2" fillId="0" borderId="119" xfId="0" applyFont="1" applyFill="1" applyBorder="1" applyAlignment="1">
      <alignment horizontal="center" wrapText="1"/>
    </xf>
    <xf numFmtId="0" fontId="25" fillId="0" borderId="119" xfId="0" applyFont="1" applyFill="1" applyBorder="1" applyAlignment="1">
      <alignment horizontal="center" wrapText="1"/>
    </xf>
    <xf numFmtId="0" fontId="26" fillId="0" borderId="122" xfId="0" applyFont="1" applyFill="1" applyBorder="1" applyAlignment="1">
      <alignment horizont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20" fillId="0" borderId="0" xfId="0" applyFont="1" applyFill="1" applyBorder="1" applyAlignment="1" applyProtection="1">
      <alignment horizontal="center"/>
    </xf>
    <xf numFmtId="0" fontId="3" fillId="0" borderId="0" xfId="0" applyFont="1" applyFill="1" applyBorder="1" applyAlignment="1" applyProtection="1">
      <alignment horizontal="center"/>
    </xf>
    <xf numFmtId="164" fontId="15" fillId="0" borderId="6" xfId="2" applyNumberFormat="1" applyFont="1" applyFill="1" applyBorder="1" applyAlignment="1" applyProtection="1">
      <alignment horizontal="center" vertical="center" wrapText="1"/>
    </xf>
    <xf numFmtId="0" fontId="15" fillId="0" borderId="7" xfId="0" applyFont="1" applyBorder="1" applyAlignment="1">
      <alignment vertical="center" wrapText="1"/>
    </xf>
    <xf numFmtId="0" fontId="15" fillId="0" borderId="6" xfId="0" applyFont="1" applyBorder="1" applyAlignment="1">
      <alignment vertical="center" wrapText="1"/>
    </xf>
    <xf numFmtId="0" fontId="64" fillId="0" borderId="0" xfId="52" applyFont="1" applyBorder="1" applyAlignment="1" applyProtection="1">
      <alignment horizontal="right" vertical="center"/>
    </xf>
    <xf numFmtId="164" fontId="15" fillId="0" borderId="6" xfId="2" applyNumberFormat="1" applyFont="1" applyFill="1" applyBorder="1" applyAlignment="1" applyProtection="1">
      <alignment horizontal="center"/>
    </xf>
    <xf numFmtId="164" fontId="15" fillId="0" borderId="7" xfId="2" applyNumberFormat="1" applyFont="1" applyFill="1" applyBorder="1" applyAlignment="1" applyProtection="1">
      <alignment horizontal="center"/>
    </xf>
    <xf numFmtId="0" fontId="13" fillId="0" borderId="14" xfId="0" quotePrefix="1" applyFont="1" applyFill="1" applyBorder="1" applyAlignment="1" applyProtection="1">
      <alignment horizontal="left" vertical="center" indent="1"/>
    </xf>
    <xf numFmtId="0" fontId="0" fillId="0" borderId="14" xfId="0" applyBorder="1" applyAlignment="1">
      <alignment horizontal="left" vertical="center" indent="1"/>
    </xf>
    <xf numFmtId="0" fontId="0" fillId="0" borderId="14" xfId="0" applyBorder="1" applyAlignment="1">
      <alignment vertical="center"/>
    </xf>
    <xf numFmtId="0" fontId="13" fillId="0" borderId="132" xfId="0" applyFont="1" applyFill="1" applyBorder="1" applyAlignment="1" applyProtection="1">
      <alignment horizontal="left" vertical="center" indent="1"/>
    </xf>
    <xf numFmtId="0" fontId="0" fillId="0" borderId="132" xfId="0" applyBorder="1" applyAlignment="1">
      <alignment horizontal="left" vertical="center" indent="1"/>
    </xf>
    <xf numFmtId="0" fontId="18" fillId="0" borderId="44" xfId="0" applyFont="1" applyFill="1" applyBorder="1" applyAlignment="1" applyProtection="1">
      <alignment horizontal="center" vertical="center"/>
    </xf>
    <xf numFmtId="0" fontId="4" fillId="0" borderId="0" xfId="0" applyFont="1" applyFill="1" applyBorder="1" applyAlignment="1" applyProtection="1">
      <alignment horizontal="center"/>
    </xf>
    <xf numFmtId="0" fontId="16" fillId="0" borderId="0" xfId="0" applyFont="1" applyBorder="1" applyAlignment="1">
      <alignment horizontal="center" vertical="center" wrapText="1"/>
    </xf>
    <xf numFmtId="0" fontId="13" fillId="0" borderId="0" xfId="0" applyFont="1" applyBorder="1" applyAlignment="1">
      <alignment horizontal="center" vertical="center"/>
    </xf>
    <xf numFmtId="0" fontId="4" fillId="0" borderId="0" xfId="0" applyFont="1" applyBorder="1" applyAlignment="1">
      <alignment horizontal="center" vertical="center" wrapText="1"/>
    </xf>
    <xf numFmtId="0" fontId="8" fillId="0" borderId="0" xfId="0" applyFont="1" applyBorder="1" applyAlignment="1">
      <alignment horizontal="center" vertical="center" wrapText="1"/>
    </xf>
    <xf numFmtId="0" fontId="0" fillId="0" borderId="0" xfId="0" applyBorder="1" applyAlignment="1"/>
    <xf numFmtId="0" fontId="3" fillId="0" borderId="0" xfId="0" applyFont="1" applyBorder="1" applyAlignment="1">
      <alignment horizontal="center" vertical="center"/>
    </xf>
    <xf numFmtId="10" fontId="21" fillId="0" borderId="144" xfId="0" applyNumberFormat="1" applyFont="1" applyFill="1" applyBorder="1" applyAlignment="1" applyProtection="1">
      <alignment horizontal="center" vertical="center"/>
    </xf>
    <xf numFmtId="10" fontId="21" fillId="0" borderId="145" xfId="0" applyNumberFormat="1" applyFont="1" applyFill="1" applyBorder="1" applyAlignment="1" applyProtection="1">
      <alignment horizontal="center" vertical="center"/>
    </xf>
    <xf numFmtId="10" fontId="21" fillId="0" borderId="8" xfId="0" applyNumberFormat="1" applyFont="1" applyFill="1" applyBorder="1" applyAlignment="1" applyProtection="1">
      <alignment horizontal="center" vertical="center"/>
    </xf>
    <xf numFmtId="10" fontId="21" fillId="0" borderId="10" xfId="0" applyNumberFormat="1" applyFont="1" applyFill="1" applyBorder="1" applyAlignment="1" applyProtection="1">
      <alignment horizontal="center" vertical="center"/>
    </xf>
    <xf numFmtId="164" fontId="3" fillId="0" borderId="0" xfId="0" applyNumberFormat="1" applyFont="1" applyFill="1" applyBorder="1" applyAlignment="1" applyProtection="1">
      <alignment horizontal="center"/>
    </xf>
    <xf numFmtId="10" fontId="21" fillId="0" borderId="144" xfId="4" applyNumberFormat="1" applyFont="1" applyFill="1" applyBorder="1" applyAlignment="1" applyProtection="1">
      <alignment horizontal="center" vertical="center" wrapText="1"/>
    </xf>
    <xf numFmtId="10" fontId="21" fillId="0" borderId="145" xfId="4" applyNumberFormat="1" applyFont="1" applyFill="1" applyBorder="1" applyAlignment="1" applyProtection="1">
      <alignment horizontal="center" vertical="center" wrapText="1"/>
    </xf>
    <xf numFmtId="10" fontId="21" fillId="0" borderId="8" xfId="4" applyNumberFormat="1" applyFont="1" applyFill="1" applyBorder="1" applyAlignment="1" applyProtection="1">
      <alignment horizontal="center" vertical="center" wrapText="1"/>
    </xf>
    <xf numFmtId="10" fontId="21" fillId="0" borderId="10" xfId="4"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center" indent="1"/>
    </xf>
    <xf numFmtId="0" fontId="0" fillId="0" borderId="0" xfId="0" applyBorder="1" applyAlignment="1">
      <alignment horizontal="left" vertical="center" indent="1"/>
    </xf>
    <xf numFmtId="0" fontId="3" fillId="0" borderId="0" xfId="0" applyFont="1" applyFill="1" applyBorder="1" applyAlignment="1" applyProtection="1">
      <alignment horizontal="center" vertical="center"/>
    </xf>
    <xf numFmtId="0" fontId="4" fillId="0" borderId="0" xfId="0" quotePrefix="1" applyFont="1" applyFill="1" applyBorder="1" applyAlignment="1" applyProtection="1">
      <alignment horizontal="left" vertical="center" indent="1"/>
    </xf>
    <xf numFmtId="0" fontId="0" fillId="0" borderId="0" xfId="0" quotePrefix="1" applyFill="1" applyBorder="1" applyAlignment="1" applyProtection="1">
      <alignment horizontal="left" vertical="center" indent="2"/>
    </xf>
    <xf numFmtId="0" fontId="0" fillId="0" borderId="0" xfId="0" applyBorder="1" applyAlignment="1">
      <alignment horizontal="left" vertical="center" indent="2"/>
    </xf>
    <xf numFmtId="0" fontId="0" fillId="0" borderId="0" xfId="0" applyBorder="1" applyAlignment="1">
      <alignment vertical="center"/>
    </xf>
    <xf numFmtId="0" fontId="0" fillId="0" borderId="0" xfId="0" applyFill="1" applyBorder="1" applyAlignment="1" applyProtection="1">
      <alignment horizontal="left" vertical="center" indent="2"/>
    </xf>
    <xf numFmtId="0" fontId="1" fillId="0" borderId="0" xfId="0" quotePrefix="1" applyFont="1" applyFill="1" applyBorder="1" applyAlignment="1" applyProtection="1">
      <alignment horizontal="left" vertical="center" indent="1"/>
    </xf>
    <xf numFmtId="0" fontId="3" fillId="0" borderId="0" xfId="0" quotePrefix="1" applyFont="1" applyFill="1" applyBorder="1" applyAlignment="1" applyProtection="1">
      <alignment horizontal="left" vertical="center" indent="2"/>
    </xf>
    <xf numFmtId="0" fontId="15" fillId="0" borderId="0" xfId="0" quotePrefix="1" applyFont="1" applyFill="1" applyBorder="1" applyAlignment="1" applyProtection="1">
      <alignment horizontal="left" vertical="center" indent="1"/>
    </xf>
    <xf numFmtId="0" fontId="3" fillId="0" borderId="0" xfId="0" applyFont="1" applyBorder="1" applyAlignment="1">
      <alignment horizontal="left" vertical="center" indent="1"/>
    </xf>
    <xf numFmtId="0" fontId="0" fillId="0" borderId="0" xfId="0" applyBorder="1" applyAlignment="1">
      <alignment horizontal="left" indent="1"/>
    </xf>
    <xf numFmtId="0" fontId="16" fillId="0" borderId="14" xfId="0" applyFont="1" applyFill="1" applyBorder="1" applyAlignment="1" applyProtection="1">
      <alignment vertical="center"/>
    </xf>
    <xf numFmtId="0" fontId="2" fillId="0" borderId="0" xfId="0" quotePrefix="1" applyFont="1" applyFill="1" applyBorder="1" applyAlignment="1" applyProtection="1">
      <alignment horizontal="left" vertical="center" indent="2"/>
    </xf>
    <xf numFmtId="6" fontId="16" fillId="0" borderId="6" xfId="0" applyNumberFormat="1" applyFont="1" applyFill="1" applyBorder="1" applyAlignment="1" applyProtection="1">
      <alignment horizontal="center"/>
    </xf>
    <xf numFmtId="6" fontId="16" fillId="0" borderId="7" xfId="0" applyNumberFormat="1" applyFont="1" applyFill="1" applyBorder="1" applyAlignment="1" applyProtection="1">
      <alignment horizontal="center"/>
    </xf>
    <xf numFmtId="0" fontId="13" fillId="0" borderId="14" xfId="0" applyFont="1" applyFill="1" applyBorder="1" applyAlignment="1" applyProtection="1">
      <alignment horizontal="left" vertical="center" indent="1"/>
    </xf>
    <xf numFmtId="0" fontId="16" fillId="0" borderId="0" xfId="0" applyFont="1" applyFill="1" applyBorder="1" applyAlignment="1" applyProtection="1">
      <alignment horizontal="left" vertical="center"/>
    </xf>
    <xf numFmtId="164" fontId="0" fillId="0" borderId="0" xfId="0" applyNumberFormat="1" applyFill="1" applyBorder="1" applyAlignment="1" applyProtection="1">
      <alignment wrapText="1"/>
    </xf>
    <xf numFmtId="0" fontId="0" fillId="0" borderId="0" xfId="0" applyBorder="1" applyAlignment="1">
      <alignment wrapText="1"/>
    </xf>
    <xf numFmtId="0" fontId="13" fillId="0" borderId="133" xfId="0" applyFont="1" applyFill="1" applyBorder="1" applyAlignment="1" applyProtection="1">
      <alignment horizontal="left" vertical="center" indent="1"/>
    </xf>
    <xf numFmtId="0" fontId="0" fillId="0" borderId="133" xfId="0" applyBorder="1" applyAlignment="1">
      <alignment horizontal="left" vertical="center" indent="1"/>
    </xf>
    <xf numFmtId="0" fontId="13" fillId="0" borderId="100" xfId="0" quotePrefix="1" applyFont="1" applyFill="1" applyBorder="1" applyAlignment="1" applyProtection="1">
      <alignment horizontal="left" vertical="center" indent="1"/>
    </xf>
    <xf numFmtId="0" fontId="0" fillId="0" borderId="100" xfId="0" applyBorder="1" applyAlignment="1">
      <alignment horizontal="left" vertical="center" indent="1"/>
    </xf>
    <xf numFmtId="0" fontId="0" fillId="0" borderId="134" xfId="0" applyBorder="1" applyAlignment="1">
      <alignment horizontal="left" vertical="center" indent="1"/>
    </xf>
    <xf numFmtId="0" fontId="0" fillId="0" borderId="78" xfId="0" applyFill="1" applyBorder="1" applyAlignment="1" applyProtection="1">
      <alignment horizontal="left" vertical="center"/>
    </xf>
    <xf numFmtId="0" fontId="0" fillId="0" borderId="78" xfId="0" applyBorder="1" applyAlignment="1">
      <alignment horizontal="left" vertical="center"/>
    </xf>
    <xf numFmtId="164" fontId="15" fillId="0" borderId="6" xfId="2" quotePrefix="1" applyNumberFormat="1" applyFont="1" applyFill="1" applyBorder="1" applyAlignment="1" applyProtection="1">
      <alignment horizontal="center"/>
    </xf>
    <xf numFmtId="164" fontId="15" fillId="0" borderId="7" xfId="2" quotePrefix="1" applyNumberFormat="1" applyFont="1" applyFill="1" applyBorder="1" applyAlignment="1" applyProtection="1">
      <alignment horizontal="center"/>
    </xf>
    <xf numFmtId="0" fontId="21" fillId="0" borderId="0" xfId="0" applyFont="1" applyFill="1" applyBorder="1" applyAlignment="1" applyProtection="1">
      <alignment horizontal="center"/>
    </xf>
    <xf numFmtId="0" fontId="12" fillId="0" borderId="81" xfId="0" applyFont="1" applyFill="1" applyBorder="1" applyAlignment="1" applyProtection="1">
      <alignment horizontal="center" vertical="center"/>
    </xf>
    <xf numFmtId="0" fontId="12" fillId="0" borderId="135" xfId="0" applyFont="1" applyFill="1" applyBorder="1" applyAlignment="1" applyProtection="1">
      <alignment horizontal="center" vertical="center"/>
    </xf>
    <xf numFmtId="0" fontId="84" fillId="0" borderId="0" xfId="0" applyFont="1" applyFill="1" applyBorder="1" applyAlignment="1" applyProtection="1">
      <alignment horizontal="center" wrapText="1"/>
    </xf>
    <xf numFmtId="0" fontId="12" fillId="0" borderId="136" xfId="0" applyFont="1" applyFill="1" applyBorder="1" applyAlignment="1" applyProtection="1">
      <alignment horizontal="center" vertical="center"/>
    </xf>
    <xf numFmtId="0" fontId="18" fillId="0" borderId="44" xfId="0" applyFont="1" applyBorder="1" applyAlignment="1">
      <alignment horizontal="center" vertical="center"/>
    </xf>
    <xf numFmtId="0" fontId="0" fillId="0" borderId="0" xfId="0" applyBorder="1" applyAlignment="1">
      <alignment horizontal="left" wrapText="1"/>
    </xf>
    <xf numFmtId="0" fontId="19" fillId="0" borderId="0" xfId="0" applyFont="1" applyFill="1" applyBorder="1" applyAlignment="1" applyProtection="1">
      <alignment horizontal="center"/>
    </xf>
    <xf numFmtId="0" fontId="8" fillId="0" borderId="177" xfId="0" applyFont="1" applyBorder="1" applyAlignment="1">
      <alignment horizontal="center"/>
    </xf>
    <xf numFmtId="49" fontId="12" fillId="0" borderId="137" xfId="0" applyNumberFormat="1" applyFont="1" applyBorder="1" applyAlignment="1" applyProtection="1">
      <alignment horizontal="left" indent="1"/>
    </xf>
    <xf numFmtId="0" fontId="15" fillId="0" borderId="138" xfId="0" applyFont="1" applyBorder="1" applyAlignment="1" applyProtection="1">
      <alignment horizontal="left" indent="1"/>
    </xf>
    <xf numFmtId="0" fontId="15" fillId="0" borderId="139" xfId="0" applyFont="1" applyBorder="1" applyAlignment="1" applyProtection="1">
      <alignment horizontal="left" indent="1"/>
    </xf>
    <xf numFmtId="0" fontId="8" fillId="0" borderId="0" xfId="0" applyFont="1" applyBorder="1" applyAlignment="1">
      <alignment horizontal="center"/>
    </xf>
    <xf numFmtId="0" fontId="34" fillId="0" borderId="194" xfId="0" applyFont="1" applyFill="1" applyBorder="1" applyAlignment="1">
      <alignment horizontal="center" vertical="center"/>
    </xf>
    <xf numFmtId="0" fontId="34" fillId="0" borderId="194" xfId="0" applyFont="1" applyBorder="1" applyAlignment="1">
      <alignment horizontal="center" vertical="center" wrapText="1"/>
    </xf>
    <xf numFmtId="0" fontId="34" fillId="0" borderId="194" xfId="0" applyFont="1" applyBorder="1" applyAlignment="1">
      <alignment vertical="center"/>
    </xf>
    <xf numFmtId="0" fontId="34" fillId="0" borderId="107" xfId="7" applyFont="1" applyBorder="1" applyAlignment="1" applyProtection="1">
      <alignment horizontal="right"/>
    </xf>
    <xf numFmtId="0" fontId="34" fillId="0" borderId="143" xfId="7" applyFont="1" applyBorder="1" applyAlignment="1" applyProtection="1">
      <alignment horizontal="right"/>
    </xf>
    <xf numFmtId="0" fontId="34" fillId="0" borderId="108" xfId="7" applyFont="1" applyBorder="1" applyAlignment="1" applyProtection="1">
      <alignment horizontal="right"/>
    </xf>
    <xf numFmtId="0" fontId="34" fillId="0" borderId="88" xfId="7" applyFont="1" applyBorder="1" applyAlignment="1" applyProtection="1">
      <alignment horizontal="right"/>
    </xf>
    <xf numFmtId="0" fontId="34" fillId="0" borderId="195" xfId="7" applyFont="1" applyBorder="1" applyAlignment="1" applyProtection="1">
      <alignment horizontal="right"/>
    </xf>
    <xf numFmtId="0" fontId="21" fillId="0" borderId="177" xfId="7" applyNumberFormat="1" applyFont="1" applyBorder="1" applyProtection="1"/>
    <xf numFmtId="172" fontId="32" fillId="0" borderId="0" xfId="1" applyNumberFormat="1" applyFont="1" applyAlignment="1">
      <alignment horizontal="center"/>
    </xf>
    <xf numFmtId="38" fontId="2" fillId="0" borderId="170" xfId="17" applyFont="1" applyBorder="1" applyAlignment="1">
      <alignment horizontal="center" wrapText="1"/>
    </xf>
    <xf numFmtId="38" fontId="2" fillId="0" borderId="171" xfId="17" applyFont="1" applyBorder="1" applyAlignment="1">
      <alignment horizontal="center" wrapText="1"/>
    </xf>
    <xf numFmtId="38" fontId="2" fillId="0" borderId="172" xfId="17" applyFont="1" applyBorder="1" applyAlignment="1">
      <alignment horizontal="center" wrapText="1"/>
    </xf>
    <xf numFmtId="0" fontId="8" fillId="0" borderId="53" xfId="21" applyFont="1" applyBorder="1" applyAlignment="1">
      <alignment horizontal="center" wrapText="1"/>
    </xf>
    <xf numFmtId="172" fontId="32" fillId="0" borderId="177" xfId="1" applyNumberFormat="1" applyFont="1" applyBorder="1" applyAlignment="1">
      <alignment horizontal="left" wrapText="1"/>
    </xf>
  </cellXfs>
  <cellStyles count="57">
    <cellStyle name="Box" xfId="27" xr:uid="{00000000-0005-0000-0000-000000000000}"/>
    <cellStyle name="ColumnB" xfId="28" xr:uid="{00000000-0005-0000-0000-000001000000}"/>
    <cellStyle name="ColumnD" xfId="29" xr:uid="{00000000-0005-0000-0000-000002000000}"/>
    <cellStyle name="ColumnE" xfId="30" xr:uid="{00000000-0005-0000-0000-000003000000}"/>
    <cellStyle name="ColumnF" xfId="31" xr:uid="{00000000-0005-0000-0000-000004000000}"/>
    <cellStyle name="Comma" xfId="1" builtinId="3"/>
    <cellStyle name="Comma0" xfId="8" xr:uid="{00000000-0005-0000-0000-000006000000}"/>
    <cellStyle name="Currency" xfId="2" builtinId="4"/>
    <cellStyle name="Currency0" xfId="9" xr:uid="{00000000-0005-0000-0000-000008000000}"/>
    <cellStyle name="Date" xfId="10" xr:uid="{00000000-0005-0000-0000-000009000000}"/>
    <cellStyle name="Final" xfId="32" xr:uid="{00000000-0005-0000-0000-00000A000000}"/>
    <cellStyle name="Fixed" xfId="11" xr:uid="{00000000-0005-0000-0000-00000B000000}"/>
    <cellStyle name="Grey" xfId="33" xr:uid="{00000000-0005-0000-0000-00000C000000}"/>
    <cellStyle name="Header 1" xfId="34" xr:uid="{00000000-0005-0000-0000-00000D000000}"/>
    <cellStyle name="Header 2" xfId="35" xr:uid="{00000000-0005-0000-0000-00000E000000}"/>
    <cellStyle name="Heading 1 2" xfId="26" xr:uid="{00000000-0005-0000-0000-00000F000000}"/>
    <cellStyle name="Heading 2 2" xfId="21" xr:uid="{00000000-0005-0000-0000-000010000000}"/>
    <cellStyle name="Heading 3 2" xfId="23" xr:uid="{00000000-0005-0000-0000-000011000000}"/>
    <cellStyle name="HEADING1" xfId="12" xr:uid="{00000000-0005-0000-0000-000012000000}"/>
    <cellStyle name="HEADING2" xfId="13" xr:uid="{00000000-0005-0000-0000-000013000000}"/>
    <cellStyle name="Hyperlink" xfId="52" builtinId="8"/>
    <cellStyle name="Input [yellow]" xfId="36" xr:uid="{00000000-0005-0000-0000-000015000000}"/>
    <cellStyle name="input cells" xfId="37" xr:uid="{00000000-0005-0000-0000-000016000000}"/>
    <cellStyle name="Loss" xfId="38" xr:uid="{00000000-0005-0000-0000-000017000000}"/>
    <cellStyle name="Normal" xfId="0" builtinId="0"/>
    <cellStyle name="Normal - Style1" xfId="39" xr:uid="{00000000-0005-0000-0000-000019000000}"/>
    <cellStyle name="Normal 2" xfId="7" xr:uid="{00000000-0005-0000-0000-00001A000000}"/>
    <cellStyle name="Normal 3" xfId="53" xr:uid="{00000000-0005-0000-0000-00001B000000}"/>
    <cellStyle name="Normal 4" xfId="56" xr:uid="{00000000-0005-0000-0000-00001C000000}"/>
    <cellStyle name="Normal_Book1" xfId="18" xr:uid="{00000000-0005-0000-0000-00001D000000}"/>
    <cellStyle name="Normal_FUNDFLOW" xfId="17" xr:uid="{00000000-0005-0000-0000-00001E000000}"/>
    <cellStyle name="Normal_PRELIM~1" xfId="24" xr:uid="{00000000-0005-0000-0000-00001F000000}"/>
    <cellStyle name="Normal_Select City &amp; State" xfId="3" xr:uid="{00000000-0005-0000-0000-000020000000}"/>
    <cellStyle name="Normal_Sheet1" xfId="51" xr:uid="{00000000-0005-0000-0000-000021000000}"/>
    <cellStyle name="Page" xfId="40" xr:uid="{00000000-0005-0000-0000-000022000000}"/>
    <cellStyle name="Percent" xfId="4" builtinId="5"/>
    <cellStyle name="Percent [2]" xfId="41" xr:uid="{00000000-0005-0000-0000-000024000000}"/>
    <cellStyle name="Project" xfId="42" xr:uid="{00000000-0005-0000-0000-000025000000}"/>
    <cellStyle name="Project 2" xfId="54" xr:uid="{00000000-0005-0000-0000-000026000000}"/>
    <cellStyle name="PSChar" xfId="43" xr:uid="{00000000-0005-0000-0000-000027000000}"/>
    <cellStyle name="PSDec" xfId="44" xr:uid="{00000000-0005-0000-0000-000028000000}"/>
    <cellStyle name="PSHeading" xfId="45" xr:uid="{00000000-0005-0000-0000-000029000000}"/>
    <cellStyle name="Scenario" xfId="46" xr:uid="{00000000-0005-0000-0000-00002A000000}"/>
    <cellStyle name="Style 1" xfId="5" xr:uid="{00000000-0005-0000-0000-00002B000000}"/>
    <cellStyle name="Style 2" xfId="6" xr:uid="{00000000-0005-0000-0000-00002C000000}"/>
    <cellStyle name="Subheader" xfId="47" xr:uid="{00000000-0005-0000-0000-00002D000000}"/>
    <cellStyle name="Subtotal" xfId="19" xr:uid="{00000000-0005-0000-0000-00002E000000}"/>
    <cellStyle name="Subtotal_FUNDFLOW" xfId="22" xr:uid="{00000000-0005-0000-0000-00002F000000}"/>
    <cellStyle name="Times 10_cashflow" xfId="48" xr:uid="{00000000-0005-0000-0000-000030000000}"/>
    <cellStyle name="Top Line" xfId="49" xr:uid="{00000000-0005-0000-0000-000031000000}"/>
    <cellStyle name="Top Line 2" xfId="55" xr:uid="{00000000-0005-0000-0000-000032000000}"/>
    <cellStyle name="Top Line_FUNDFLOW" xfId="25" xr:uid="{00000000-0005-0000-0000-000033000000}"/>
    <cellStyle name="Total_FUNDFLOW" xfId="20" xr:uid="{00000000-0005-0000-0000-000034000000}"/>
    <cellStyle name="white" xfId="14" xr:uid="{00000000-0005-0000-0000-000035000000}"/>
    <cellStyle name="Win" xfId="50" xr:uid="{00000000-0005-0000-0000-000036000000}"/>
    <cellStyle name="Year" xfId="15" xr:uid="{00000000-0005-0000-0000-000037000000}"/>
    <cellStyle name="Yellow" xfId="16" xr:uid="{00000000-0005-0000-0000-000038000000}"/>
  </cellStyles>
  <dxfs count="23">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val="0"/>
        <i val="0"/>
        <condense val="0"/>
        <extend val="0"/>
        <color indexed="10"/>
      </font>
    </dxf>
    <dxf>
      <font>
        <condense val="0"/>
        <extend val="0"/>
        <color indexed="10"/>
      </font>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thick">
          <color rgb="FF0000FF"/>
        </bottom>
      </border>
    </dxf>
    <dxf>
      <border>
        <bottom style="medium">
          <color indexed="64"/>
        </bottom>
      </border>
    </dxf>
    <dxf>
      <border>
        <left style="thick">
          <color rgb="FF0000FF"/>
        </left>
        <top style="thick">
          <color rgb="FF0000FF"/>
        </top>
        <bottom style="thick">
          <color rgb="FF0000FF"/>
        </bottom>
        <horizontal style="thick">
          <color rgb="FF0000FF"/>
        </horizontal>
      </border>
    </dxf>
    <dxf>
      <numFmt numFmtId="167" formatCode="&quot;$&quot;#,##0.00"/>
    </dxf>
    <dxf>
      <border>
        <left style="medium">
          <color indexed="64"/>
        </left>
      </border>
    </dxf>
    <dxf>
      <border>
        <bottom style="medium">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13</xdr:col>
      <xdr:colOff>472440</xdr:colOff>
      <xdr:row>35</xdr:row>
      <xdr:rowOff>68580</xdr:rowOff>
    </xdr:from>
    <xdr:to>
      <xdr:col>14</xdr:col>
      <xdr:colOff>485775</xdr:colOff>
      <xdr:row>40</xdr:row>
      <xdr:rowOff>154305</xdr:rowOff>
    </xdr:to>
    <xdr:pic>
      <xdr:nvPicPr>
        <xdr:cNvPr id="2061" name="Picture 1" descr="PE01460_">
          <a:extLst>
            <a:ext uri="{FF2B5EF4-FFF2-40B4-BE49-F238E27FC236}">
              <a16:creationId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8682990" y="7136130"/>
          <a:ext cx="775335" cy="895350"/>
        </a:xfrm>
        <a:prstGeom prst="rect">
          <a:avLst/>
        </a:prstGeom>
        <a:noFill/>
        <a:ln w="9525">
          <a:noFill/>
          <a:miter lim="800000"/>
          <a:headEnd/>
          <a:tailEnd/>
        </a:ln>
      </xdr:spPr>
    </xdr:pic>
    <xdr:clientData/>
  </xdr:twoCellAnchor>
  <xdr:twoCellAnchor editAs="oneCell">
    <xdr:from>
      <xdr:col>7</xdr:col>
      <xdr:colOff>259080</xdr:colOff>
      <xdr:row>72</xdr:row>
      <xdr:rowOff>91440</xdr:rowOff>
    </xdr:from>
    <xdr:to>
      <xdr:col>7</xdr:col>
      <xdr:colOff>563880</xdr:colOff>
      <xdr:row>73</xdr:row>
      <xdr:rowOff>144780</xdr:rowOff>
    </xdr:to>
    <xdr:pic>
      <xdr:nvPicPr>
        <xdr:cNvPr id="2062" name="Picture 2" descr="pcs_popular_143">
          <a:extLst>
            <a:ext uri="{FF2B5EF4-FFF2-40B4-BE49-F238E27FC236}">
              <a16:creationId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2840" y="10035540"/>
          <a:ext cx="304800" cy="2209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205740</xdr:colOff>
      <xdr:row>10</xdr:row>
      <xdr:rowOff>30480</xdr:rowOff>
    </xdr:from>
    <xdr:to>
      <xdr:col>3</xdr:col>
      <xdr:colOff>38100</xdr:colOff>
      <xdr:row>13</xdr:row>
      <xdr:rowOff>160019</xdr:rowOff>
    </xdr:to>
    <xdr:pic>
      <xdr:nvPicPr>
        <xdr:cNvPr id="4103" name="Picture 1" descr="PE01460_">
          <a:extLst>
            <a:ext uri="{FF2B5EF4-FFF2-40B4-BE49-F238E27FC236}">
              <a16:creationId xmlns:a16="http://schemas.microsoft.com/office/drawing/2014/main" id="{00000000-0008-0000-0100-00000710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556260" y="1546860"/>
          <a:ext cx="609600" cy="8763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43</xdr:row>
      <xdr:rowOff>0</xdr:rowOff>
    </xdr:from>
    <xdr:to>
      <xdr:col>8</xdr:col>
      <xdr:colOff>0</xdr:colOff>
      <xdr:row>44</xdr:row>
      <xdr:rowOff>0</xdr:rowOff>
    </xdr:to>
    <xdr:sp macro="" textlink="">
      <xdr:nvSpPr>
        <xdr:cNvPr id="5163" name="Rectangle 3">
          <a:extLst>
            <a:ext uri="{FF2B5EF4-FFF2-40B4-BE49-F238E27FC236}">
              <a16:creationId xmlns:a16="http://schemas.microsoft.com/office/drawing/2014/main" id="{00000000-0008-0000-0400-00002B140000}"/>
            </a:ext>
          </a:extLst>
        </xdr:cNvPr>
        <xdr:cNvSpPr>
          <a:spLocks noChangeArrowheads="1"/>
        </xdr:cNvSpPr>
      </xdr:nvSpPr>
      <xdr:spPr bwMode="auto">
        <a:xfrm>
          <a:off x="6568440" y="7399020"/>
          <a:ext cx="1143000" cy="198120"/>
        </a:xfrm>
        <a:prstGeom prst="rect">
          <a:avLst/>
        </a:prstGeom>
        <a:noFill/>
        <a:ln w="9525">
          <a:solidFill>
            <a:srgbClr val="000000"/>
          </a:solidFill>
          <a:miter lim="800000"/>
          <a:headEnd/>
          <a:tailEnd/>
        </a:ln>
      </xdr:spPr>
    </xdr:sp>
    <xdr:clientData/>
  </xdr:twoCellAnchor>
  <xdr:twoCellAnchor editAs="oneCell">
    <xdr:from>
      <xdr:col>9</xdr:col>
      <xdr:colOff>861060</xdr:colOff>
      <xdr:row>64</xdr:row>
      <xdr:rowOff>76200</xdr:rowOff>
    </xdr:from>
    <xdr:to>
      <xdr:col>10</xdr:col>
      <xdr:colOff>30480</xdr:colOff>
      <xdr:row>65</xdr:row>
      <xdr:rowOff>144780</xdr:rowOff>
    </xdr:to>
    <xdr:pic>
      <xdr:nvPicPr>
        <xdr:cNvPr id="5168" name="Picture 8" descr="pcs_popular_143">
          <a:extLst>
            <a:ext uri="{FF2B5EF4-FFF2-40B4-BE49-F238E27FC236}">
              <a16:creationId xmlns:a16="http://schemas.microsoft.com/office/drawing/2014/main" id="{00000000-0008-0000-0400-000030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15500" y="10995660"/>
          <a:ext cx="312420" cy="236220"/>
        </a:xfrm>
        <a:prstGeom prst="rect">
          <a:avLst/>
        </a:prstGeom>
        <a:noFill/>
        <a:ln w="9525">
          <a:noFill/>
          <a:miter lim="800000"/>
          <a:headEnd/>
          <a:tailEnd/>
        </a:ln>
      </xdr:spPr>
    </xdr:pic>
    <xdr:clientData/>
  </xdr:twoCellAnchor>
  <xdr:twoCellAnchor editAs="oneCell">
    <xdr:from>
      <xdr:col>2</xdr:col>
      <xdr:colOff>45720</xdr:colOff>
      <xdr:row>9</xdr:row>
      <xdr:rowOff>15240</xdr:rowOff>
    </xdr:from>
    <xdr:to>
      <xdr:col>2</xdr:col>
      <xdr:colOff>685800</xdr:colOff>
      <xdr:row>11</xdr:row>
      <xdr:rowOff>0</xdr:rowOff>
    </xdr:to>
    <xdr:pic>
      <xdr:nvPicPr>
        <xdr:cNvPr id="5169" name="Picture 382" descr="PE01460_">
          <a:extLst>
            <a:ext uri="{FF2B5EF4-FFF2-40B4-BE49-F238E27FC236}">
              <a16:creationId xmlns:a16="http://schemas.microsoft.com/office/drawing/2014/main" id="{00000000-0008-0000-0400-000031140000}"/>
            </a:ext>
          </a:extLst>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396240" y="1379220"/>
          <a:ext cx="640080" cy="92964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ctive_Projects\Albany%20Housing\draft%20projections%20ezra%208-27-08%20lower%20section%208%20higher%20F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ny2006\d&amp;b\DOCUME~1\morrist\LOCALS~1\Temp\2001%20financial%20forms%20camblu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10846/AppData/Local/Microsoft/Windows/Temporary%20Internet%20Files/Content.Outlook/17F3NIA1/windows/TEMP/Kimb112999d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ny2006\d&amp;b\WINDOWS\Temporary%20Internet%20Files\Content.IE5\335PUELY\2001%20Series%20C,%20Sept%202001\East%20148th%20Street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bny2006\d&amp;b\Active_Projects\NYCHA%20PP%20consulting\PPlaza%20Towers%20HDC%20format%20-4-1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shley%20College%20Town\Chiles\DevBudget%20Phase%20III%209%25%20D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m-svr1-int\home$\Documents%20and%20Settings\nathanm\Local%20Settings\Temporary%20Internet%20Files\OLK8\My%20Documents\Focus%20Group\Summit%20Ridge%20(8-3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bny2006\d&amp;b\WINDOWS\Temporary%20Internet%20Files\Content.IE5\335PUELY\PLP--Round%20III\670stan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bnyserver\d&amp;b\Active_Projects\Atlanta\NOFA\AtlantaHarrisHomes.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A:\GMACCM%20Atl%20Folder\1.%20Project%20Files\B.%20Under%20Engagement\Riverside%20Phase%20I%20-%20Schrage\GMACCM%20Atl%20Folder\1%20Project%20Files\B.%20Analysis\Curtis%20Park%20II\1.%20General\a.%20Preliminary%20Loan%20Analysis\060501%20Curtis%20Park%20II%20Prelim%20Loan%20Analysis.xls?1DBBCE0F" TargetMode="External"/><Relationship Id="rId1" Type="http://schemas.openxmlformats.org/officeDocument/2006/relationships/externalLinkPath" Target="file:///\\1DBBCE0F\060501%20Curtis%20Park%20II%20Prelim%20Loan%20Analys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bny2006\d&amp;b\Active_Projects\Atlanta\Mixed%20Finance\Adamsville%20Green%20Seni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bny2006\d&amp;b\Documents\Grady%20I\AAP%20I%20(7-31-08)%20AA%20units%20@%2050%25AM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min_nt8rc\users\Active_Projects\Philadelphia%20III\2005%20HOPE%20VI\TDC%20HCC%20limits%20sheet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min_nt8rc\users\Active_Projects\PHA-Millcreek\F-1%20millcreek%20by%20phase%20revised%20031504.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Dbny2006\d&amp;b\IProperties\PROJECT_OPERATIONS\Atlanta_Harris%20Homes\Harris%20Homes%20Program\02_Draws,%20Budgets%20&amp;%20Financial%20Info\2.3_Project%20Budgets%20and%20Proformas\Development%20Proformas\West%20End%2099-2000\West%20End%205-19-00dprt.xls?91FD5E5B" TargetMode="External"/><Relationship Id="rId1" Type="http://schemas.openxmlformats.org/officeDocument/2006/relationships/externalLinkPath" Target="file:///\\91FD5E5B\West%20End%205-19-00dp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Assumptions"/>
      <sheetName val="Rent Worksheet"/>
      <sheetName val="Sources and Uses"/>
      <sheetName val="Flow of Funds"/>
      <sheetName val="Tax Credit Analysis"/>
      <sheetName val="PROFORMA"/>
      <sheetName val="D+B Permanent Loan Analysis"/>
      <sheetName val="unit count EGI"/>
      <sheetName val="Scenarios"/>
      <sheetName val="Chart1"/>
      <sheetName val="DHCR ex 9b"/>
      <sheetName val="DHCR ex9a"/>
      <sheetName val="Const costs"/>
      <sheetName val="15YOP"/>
      <sheetName val="Operating Budget"/>
      <sheetName val="ExF construction"/>
      <sheetName val="ExF perm"/>
      <sheetName val="TDC Instructions (2)"/>
      <sheetName val="Select City &amp; State (2)"/>
      <sheetName val="Unit Mix (2)"/>
      <sheetName val="TDC &amp; HCC Limit calculation (2)"/>
      <sheetName val="AMORTA"/>
      <sheetName val="D+B Proforma"/>
      <sheetName val="Developer Proforma"/>
      <sheetName val="Dev. Permanent Loan Analysis A"/>
      <sheetName val="HUD Sources &amp; Uses"/>
      <sheetName val="Exhibit 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sheetData sheetId="22"/>
      <sheetData sheetId="23" refreshError="1"/>
      <sheetData sheetId="24" refreshError="1"/>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PE6Budgt"/>
      <sheetName val="HUD Budget Supporting Pages"/>
      <sheetName val="Unit Summary"/>
      <sheetName val="Application Data Sources&amp;Uses"/>
      <sheetName val="Total Sources and Uses"/>
      <sheetName val="Total Resources"/>
      <sheetName val="unit mix"/>
      <sheetName val="Att 23"/>
      <sheetName val="GrantLimits Part1"/>
      <sheetName val="GrantLimits Part2"/>
      <sheetName val="Leveraged Resource List"/>
      <sheetName val="Capitol Homes Financing Summary"/>
      <sheetName val="Assumptions"/>
      <sheetName val="Hard Costs"/>
      <sheetName val="DevCost"/>
      <sheetName val="Rental Worksheet"/>
      <sheetName val="South of Memorial PH"/>
      <sheetName val="South of Memorial Tax Credit"/>
      <sheetName val="South of Memorial Market"/>
      <sheetName val="North of Memorial PH"/>
      <sheetName val="North of Memorial Tax Credit"/>
      <sheetName val="North of Memorial Market"/>
      <sheetName val="SF HomeownerNewConst."/>
      <sheetName val="MLK Village"/>
      <sheetName val="Public Housing Rental S&amp;U"/>
      <sheetName val="Tax Credit Rental S&amp;U"/>
      <sheetName val="Market Rate S&amp;U"/>
      <sheetName val="Off-Site Homeownership S&amp;U"/>
      <sheetName val="Mgmt. and Comm. Facil. S&amp;U"/>
      <sheetName val="Retail S&amp;U"/>
      <sheetName val="Section202"/>
      <sheetName val="OperCostWksht"/>
      <sheetName val="ReservedRentalTwo"/>
      <sheetName val="Resvd. For-Sale One"/>
      <sheetName val="Reservd For-Sale Two"/>
      <sheetName val="TDC-HCC Calculation"/>
      <sheetName val="GrantLim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heetName val="Sheet1"/>
      <sheetName val="AFR Note"/>
      <sheetName val="Summary S&amp;U"/>
      <sheetName val="MF125 Op Exp"/>
    </sheetNames>
    <sheetDataSet>
      <sheetData sheetId="0" refreshError="1">
        <row r="142">
          <cell r="B142">
            <v>211649.57802305993</v>
          </cell>
        </row>
        <row r="147">
          <cell r="B147">
            <v>3411400</v>
          </cell>
        </row>
        <row r="177">
          <cell r="B177">
            <v>6500</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Distrib."/>
      <sheetName val="Sources and Use"/>
      <sheetName val="M and O"/>
      <sheetName val="Mort"/>
      <sheetName val="Devel. Bud"/>
      <sheetName val="Int Calc (LT1st)"/>
      <sheetName val="Tax Cred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and Use"/>
      <sheetName val="Devel. Bud"/>
      <sheetName val="Cons Int, LOC, Bonds"/>
      <sheetName val="Summary of Draw Schedule"/>
      <sheetName val="Detailed Draw Schedule"/>
      <sheetName val="Income Tiering"/>
      <sheetName val="Units &amp; Income"/>
      <sheetName val="M and O"/>
      <sheetName val="Mort"/>
      <sheetName val="Tax Credits"/>
      <sheetName val="Bond Costs Basis Schedule"/>
      <sheetName val="Cash Flow S8 &amp; ACC"/>
      <sheetName val="Cash Flow S8 rents"/>
      <sheetName val="Cash Flow ACC Units"/>
      <sheetName val="Cash Flow Max LIHTC rents"/>
    </sheetNames>
    <sheetDataSet>
      <sheetData sheetId="0"/>
      <sheetData sheetId="1"/>
      <sheetData sheetId="2"/>
      <sheetData sheetId="3"/>
      <sheetData sheetId="4"/>
      <sheetData sheetId="5"/>
      <sheetData sheetId="6"/>
      <sheetData sheetId="7"/>
      <sheetData sheetId="8" refreshError="1">
        <row r="22">
          <cell r="J22">
            <v>2297527.419051697</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s"/>
      <sheetName val="LoanCalc"/>
      <sheetName val="OpExp"/>
      <sheetName val="Revenue"/>
      <sheetName val="DevBudg"/>
      <sheetName val="Lease-up"/>
      <sheetName val="Amort"/>
      <sheetName val="Draw"/>
      <sheetName val="Projections"/>
      <sheetName val="First Draw"/>
    </sheetNames>
    <sheetDataSet>
      <sheetData sheetId="0" refreshError="1">
        <row r="7">
          <cell r="G7">
            <v>5.6500000000000002E-2</v>
          </cell>
        </row>
      </sheetData>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s"/>
      <sheetName val="Income"/>
      <sheetName val="Loan Info."/>
    </sheetNames>
    <sheetDataSet>
      <sheetData sheetId="0"/>
      <sheetData sheetId="1" refreshError="1">
        <row r="24">
          <cell r="D24">
            <v>27716.694769230769</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ources and Uses"/>
      <sheetName val="Total Resources"/>
      <sheetName val="Rental Worksheet"/>
      <sheetName val="DevCost"/>
      <sheetName val="PH New Const. - Rental"/>
      <sheetName val="TC New Const. - Rental"/>
      <sheetName val="MR New Constr. - Rental"/>
      <sheetName val="SF HomeownerNewConst."/>
      <sheetName val="TDC-HCC Calculation"/>
      <sheetName val="Assumptions"/>
      <sheetName val="Phase I Resources"/>
      <sheetName val="Phase II Resources"/>
      <sheetName val="Phase III Resources"/>
      <sheetName val="Phase IV Resources"/>
      <sheetName val="ReservedRentalOne"/>
      <sheetName val="ReservedRentalTwo"/>
      <sheetName val="Resvd. For-Sale One"/>
      <sheetName val="Reservd For-Sale Two"/>
      <sheetName val="Total Sources&amp;Uses"/>
      <sheetName val="HOPE6Budgt"/>
      <sheetName val="On-Site Rehab S&amp;U"/>
      <sheetName val="On-Site New Const. S&amp;U"/>
      <sheetName val="Off-Site Mulitfamily S&amp;U"/>
      <sheetName val="Single-family New Const. S&amp;U"/>
      <sheetName val="GrantLimits"/>
      <sheetName val="Section202"/>
      <sheetName val="OperCostWksht"/>
      <sheetName val="Sources and Uses"/>
      <sheetName val="Summary Sources and Uses"/>
      <sheetName val="10YR Phasing"/>
      <sheetName val="Hard Costs"/>
      <sheetName val="Resources"/>
      <sheetName val="BGRV PH LIHTC Rentals"/>
      <sheetName val="BG RV SeniorPH-Rentals"/>
      <sheetName val="BG RV LIHTCRentals"/>
      <sheetName val="GV"/>
      <sheetName val="YT"/>
      <sheetName val="TG"/>
      <sheetName val="LeasePurchase"/>
      <sheetName val="Aff Single Family"/>
      <sheetName val="Single Family"/>
      <sheetName val="HOPEVI Budget Supporting Pages"/>
      <sheetName val="PH On-site"/>
      <sheetName val="Senior PH - Onsite"/>
      <sheetName val="NonPH LIHTC"/>
      <sheetName val="Lease Purchase "/>
      <sheetName val="Single Family Affordable"/>
      <sheetName val="Single Family MR"/>
      <sheetName val="Comm.Facilites"/>
      <sheetName val="(reserved4)"/>
      <sheetName val="(Reserved -FS)"/>
      <sheetName val="(Reserved - F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5">
          <cell r="B15">
            <v>130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ummary"/>
      <sheetName val="221d4Prelim"/>
      <sheetName val="Third Parties"/>
      <sheetName val="InOpDf Resv"/>
    </sheetNames>
    <sheetDataSet>
      <sheetData sheetId="0"/>
      <sheetData sheetId="1"/>
      <sheetData sheetId="2" refreshError="1">
        <row r="34">
          <cell r="I34">
            <v>9917400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nt Worksheet"/>
      <sheetName val="S&amp;U"/>
      <sheetName val="Tax Credit"/>
      <sheetName val="Operating Budg."/>
      <sheetName val="Proforma"/>
      <sheetName val="Loan Underwriting"/>
      <sheetName val="Dev Fee Pay-in"/>
    </sheetNames>
    <sheetDataSet>
      <sheetData sheetId="0">
        <row r="12">
          <cell r="I12">
            <v>90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s"/>
      <sheetName val="Gen Info &amp; Assumptions"/>
      <sheetName val="Other Assumptions"/>
      <sheetName val="ExF-Permanent PH III"/>
      <sheetName val="Syndication"/>
      <sheetName val="Development Budget"/>
      <sheetName val="Rent"/>
      <sheetName val="Operating Budget"/>
      <sheetName val="Lease Up Schedule"/>
      <sheetName val="Tax Credit Calculation"/>
      <sheetName val="Cash Flow"/>
      <sheetName val="Amortization (1)"/>
      <sheetName val="Residual Analysis"/>
      <sheetName val="Max Rent"/>
      <sheetName val="DCA Limits"/>
      <sheetName val="HUD TDC &amp; HCC"/>
      <sheetName val="Income or Loss"/>
      <sheetName val="Partners' Capital"/>
      <sheetName val="ILP - IRR "/>
      <sheetName val="AHA IRR"/>
      <sheetName val="GP Returns"/>
      <sheetName val="Min_Gain Cal"/>
      <sheetName val="Depr &amp; Funded Exp"/>
      <sheetName val="Reserves"/>
      <sheetName val="Construction Interest (1)"/>
      <sheetName val="Construction Interest (2)"/>
      <sheetName val="Construction Interest (3)"/>
      <sheetName val="Equity Bridge Loan"/>
      <sheetName val="Amortization (2)"/>
      <sheetName val="Amortization (3)"/>
      <sheetName val="Flow of Funds"/>
      <sheetName val="Monthly Draw"/>
      <sheetName val="Flow - 1st Mortgage"/>
      <sheetName val="Flow - HOPE VI @ AFR "/>
      <sheetName val="AHA Capital Contribution"/>
      <sheetName val="Flow - Equity"/>
      <sheetName val="221(d)4 PLA"/>
      <sheetName val="221(d)4 PLA S&amp;U"/>
      <sheetName val="Dev Fee Pymts"/>
      <sheetName val="IRR"/>
      <sheetName val="RE 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City &amp; State"/>
      <sheetName val="TDC Limit Calculation"/>
      <sheetName val="Maximum Grant Calculation"/>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exhibit f"/>
      <sheetName val="PHA Phases Budget Mill Creek"/>
      <sheetName val="Phase I"/>
      <sheetName val="phase 2 constr"/>
      <sheetName val="phase 2 perm"/>
      <sheetName val="phase 3 (aka3a) const"/>
      <sheetName val="phase 3 (aka 3a) perm"/>
      <sheetName val="Unit Mix (3a)"/>
      <sheetName val="TDC &amp; HCC Limit calc 3 (aka 3a)"/>
      <sheetName val="Phase 4 (3b) constr"/>
      <sheetName val="phase 4 (3b) perm"/>
      <sheetName val="Unit Mix 4 (3b)"/>
      <sheetName val="TDC &amp; HCC Limit calc 4 (3b)"/>
      <sheetName val="phase 5 (aka 4a)"/>
      <sheetName val="phase 6 (aka 4b) constr"/>
      <sheetName val="phase 6 (aka 4b) perm"/>
      <sheetName val="phase 6B constr"/>
      <sheetName val="phase 6B perm"/>
      <sheetName val="phase 7a (aka 5a)"/>
      <sheetName val="phase 7b (aka 5a)"/>
      <sheetName val="phase 10 (aka 5b)"/>
      <sheetName val="phase 8 (aka 6)"/>
      <sheetName val="phase 9 (aka 7)"/>
      <sheetName val="phase 11 (aka 8)"/>
      <sheetName val="phase 12 (aka 9) constr"/>
      <sheetName val="phase 12 (aka 9) perm"/>
      <sheetName val="overall f"/>
      <sheetName val="HOPE VI Budget Part I"/>
      <sheetName val="TDC Instructions"/>
      <sheetName val="Select City &amp; State"/>
      <sheetName val="Unit Mix"/>
      <sheetName val="TDC &amp; HCC Limit calculations"/>
    </sheetNames>
    <sheetDataSet>
      <sheetData sheetId="0" refreshError="1">
        <row r="1">
          <cell r="G1">
            <v>380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heetName val="Discount Rate on AFR"/>
      <sheetName val="Taxable Income"/>
      <sheetName val="AFR Note"/>
      <sheetName val="Permanent S&amp;U"/>
      <sheetName val="Const Period S&amp;U"/>
      <sheetName val="Draw 1"/>
      <sheetName val="Draw 2"/>
      <sheetName val="Draw 3"/>
      <sheetName val="Draw 4"/>
      <sheetName val="Draw 5"/>
      <sheetName val="Draw 6"/>
      <sheetName val="Draw 7"/>
      <sheetName val="Draw 8"/>
      <sheetName val="Draw 9"/>
      <sheetName val="Draw 10"/>
      <sheetName val="Draw 11"/>
      <sheetName val="Draw 12"/>
      <sheetName val="Draw 13"/>
      <sheetName val="Draw 14"/>
      <sheetName val="Draw 15"/>
      <sheetName val="Draw 16"/>
      <sheetName val="Draw 17"/>
      <sheetName val="Draw 18"/>
      <sheetName val="Deferred Fees Rec"/>
      <sheetName val="AMI calc"/>
      <sheetName val="MF125 Op Exp"/>
      <sheetName val="Rental Analysis"/>
    </sheetNames>
    <sheetDataSet>
      <sheetData sheetId="0" refreshError="1">
        <row r="8">
          <cell r="F8">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ulk, Ralph H" refreshedDate="44728.462135069443" createdVersion="6" refreshedVersion="7" minRefreshableVersion="3" recordCount="1665" xr:uid="{00000000-000A-0000-FFFF-FFFF00000000}">
  <cacheSource type="worksheet">
    <worksheetSource ref="A1:U1800" sheet="qryRPTCostBOTHIndexes_Crosstab"/>
  </cacheSource>
  <cacheFields count="21">
    <cacheField name="Region Order" numFmtId="0">
      <sharedItems containsString="0" containsBlank="1" containsNumber="1" containsInteger="1" minValue="1" maxValue="10"/>
    </cacheField>
    <cacheField name="RegionLabel" numFmtId="0">
      <sharedItems containsBlank="1"/>
    </cacheField>
    <cacheField name="StateName" numFmtId="0">
      <sharedItems containsBlank="1" count="55">
        <s v="CONNECTICUT"/>
        <s v="MAINE"/>
        <s v="MASSACHUSETTS"/>
        <s v="NEW HAMPSHIRE"/>
        <s v="RHODE ISLAND"/>
        <s v="VERMONT"/>
        <s v="ALASKA"/>
        <s v="IDAHO"/>
        <s v="OREGON"/>
        <s v="WASHINGTON"/>
        <s v="GUAM"/>
        <s v="NEW JERSEY"/>
        <s v="NEW YORK"/>
        <s v="PUERTO RICO"/>
        <s v="VIRGIN ISLANDS"/>
        <s v="DELAWARE"/>
        <s v="DISTRICT OF COLUMBIA"/>
        <s v="MARYLAND"/>
        <s v="PENNSYLVANIA"/>
        <s v="VIRGINIA"/>
        <s v="WEST VIRGINIA"/>
        <s v="ALABAMA"/>
        <s v="FLORIDA"/>
        <s v="GEORGIA"/>
        <s v="KENTUCKY"/>
        <s v="MISSISSIPPI"/>
        <s v="NORTH CAROLINA"/>
        <s v="SOUTH CAROLINA"/>
        <s v="TENNESSEE"/>
        <s v="ILLINOIS"/>
        <s v="INDIANA"/>
        <s v="MICHIGAN"/>
        <s v="MINNESOTA"/>
        <s v="OHIO"/>
        <s v="WISCONSIN"/>
        <s v="ARKANSAS"/>
        <s v="LOUISIANA"/>
        <s v="NEW MEXICO"/>
        <s v="OKLAHOMA"/>
        <s v="TEXAS"/>
        <s v="IOWA"/>
        <s v="KANSAS"/>
        <s v="MISSOURI"/>
        <s v="NEBRASKA"/>
        <s v="COLORADO"/>
        <s v="MONTANA"/>
        <s v="NORTH DAKOTA"/>
        <s v="SOUTH DAKOTA"/>
        <s v="UTAH"/>
        <s v="WYOMING"/>
        <s v="ARIZONA"/>
        <s v="CALIFORNIA"/>
        <s v="HAWAII"/>
        <s v="NEVADA"/>
        <m/>
      </sharedItems>
    </cacheField>
    <cacheField name="StateAbbrev" numFmtId="0">
      <sharedItems containsBlank="1"/>
    </cacheField>
    <cacheField name="City" numFmtId="0">
      <sharedItems containsBlank="1" count="389">
        <s v="BRIDGEPORT"/>
        <s v="HARTFORD"/>
        <s v="MERIDEN"/>
        <s v="NEW BRITAIN"/>
        <s v="NEW HAVEN"/>
        <s v="NEW LONDON"/>
        <s v="STAMFORD"/>
        <s v="WATERBURY"/>
        <s v="AUGUSTA"/>
        <s v="BANGOR"/>
        <s v="LEWISTON"/>
        <s v="PORTLAND"/>
        <s v="WATERVILLE"/>
        <s v="BOSTON"/>
        <s v="LAWRENCE"/>
        <s v="LOWELL"/>
        <s v="NEW BEDFORD"/>
        <s v="PITTSFIELD"/>
        <s v="SPRINGFIELD"/>
        <s v="WORCESTER"/>
        <s v="CONCORD"/>
        <s v="KEENE"/>
        <s v="LITTLETON"/>
        <s v="MANCHESTER"/>
        <s v="NASHUA"/>
        <s v="PORTSMOUTH"/>
        <s v="NEWPORT"/>
        <s v="PROVIDENCE"/>
        <s v="BRATTLEBORO"/>
        <s v="BURLINGTON"/>
        <s v="MONTPELIER"/>
        <s v="RUTLAND"/>
        <s v="ANCHORAGE"/>
        <s v="FAIRBANKS"/>
        <s v="JUNEAU"/>
        <s v="KETCHIKAN"/>
        <s v="BOISE"/>
        <s v="COEUR D'ALENE"/>
        <s v="IDAHO FALLS"/>
        <s v="POCATELLO"/>
        <s v="TWIN FALLS"/>
        <s v="BEND"/>
        <s v="EUGENE"/>
        <s v="KLAMATH FALLS"/>
        <s v="MEDFORD"/>
        <s v="PENDLETON"/>
        <s v="SALEM"/>
        <s v="EVERETT"/>
        <s v="OLYMPIA"/>
        <s v="SEATTLE"/>
        <s v="SPOKANE"/>
        <s v="TACOMA"/>
        <s v="VANCOUVER"/>
        <s v="WENATCHEE"/>
        <s v="YAKIMA"/>
        <s v="GUAM"/>
        <s v="ATLANTIC CITY"/>
        <s v="CAMDEN"/>
        <s v="ELIZABETH"/>
        <s v="HACKENSACK"/>
        <s v="JERSEY CITY"/>
        <s v="NEW BRUNSWICK"/>
        <s v="NEWARK"/>
        <s v="PATERSON"/>
        <s v="TRENTON"/>
        <s v="VINELAND"/>
        <s v="ALBANY"/>
        <s v="BINGHAMTON"/>
        <s v="BRONX"/>
        <s v="BROOKLYN"/>
        <s v="BUFFALO"/>
        <s v="ELMIRA"/>
        <s v="JAMESTOWN"/>
        <s v="KINGSTON"/>
        <s v="NEW YORK"/>
        <s v="NIAGARA FALLS"/>
        <s v="PLATTSBURGH"/>
        <s v="POUGHKEEPSIE"/>
        <s v="QUEENS"/>
        <s v="ROCHESTER"/>
        <s v="SCHENECTADY"/>
        <s v="STATEN ISLAND"/>
        <s v="SYRACUSE"/>
        <s v="UTICA"/>
        <s v="WATERTOWN"/>
        <s v="YONKERS"/>
        <s v="SAN JUAN"/>
        <s v="ST. CROIX"/>
        <s v="ST. JOHN"/>
        <s v="ST. THOMAS"/>
        <s v="DOVER"/>
        <s v="WILMINGTON"/>
        <s v="WASHINGTON"/>
        <s v="BALTIMORE"/>
        <s v="CUMBERLAND"/>
        <s v="HAGERSTOWN"/>
        <s v="SILVER SPRING"/>
        <s v="ALLENTOWN"/>
        <s v="ALTOONA"/>
        <s v="ERIE"/>
        <s v="HARRISBURG"/>
        <s v="JOHNSTOWN"/>
        <s v="LANCASTER"/>
        <s v="NORRISTOWN"/>
        <s v="PHILADELPHIA"/>
        <s v="PITTSBURGH"/>
        <s v="READING"/>
        <s v="SCRANTON"/>
        <s v="STATE COLLEGE"/>
        <s v="WILKES-BARRE"/>
        <s v="WILLIAMSPORT"/>
        <s v="YORK"/>
        <s v="ALEXANDRIA"/>
        <s v="ARLINGTON"/>
        <s v="CHARLOTTESVILLE"/>
        <s v="FREDERICKSBURG"/>
        <s v="LYNCHBURG"/>
        <s v="NEWPORT NEWS"/>
        <s v="NORFOLK"/>
        <s v="PETERSBURG"/>
        <s v="RICHMOND"/>
        <s v="ROANOKE"/>
        <s v="WINCHESTER"/>
        <s v="BECKLEY"/>
        <s v="BLUEFIELD"/>
        <s v="CHARLESTON"/>
        <s v="CLARKSBURG"/>
        <s v="HUNTINGTON"/>
        <s v="MORGANTOWN"/>
        <s v="PARKERSBURG"/>
        <s v="WHEELING"/>
        <s v="ANNISTON"/>
        <s v="BIRMINGHAM"/>
        <s v="DOTHAN"/>
        <s v="GADSDEN"/>
        <s v="HUNTSVILLE"/>
        <s v="MOBILE"/>
        <s v="MONTGOMERY"/>
        <s v="PHENIX CITY"/>
        <s v="TUSCALOOSA"/>
        <s v="DAYTONA BEACH"/>
        <s v="FORT MYERS"/>
        <s v="GAINESVILLE"/>
        <s v="JACKSONVILLE"/>
        <s v="LAKELAND"/>
        <s v="MIAMI"/>
        <s v="ORLANDO"/>
        <s v="PANAMA CITY"/>
        <s v="PENSACOLA"/>
        <s v="SARASOTA"/>
        <s v="TALLAHASSEE"/>
        <s v="TAMPA"/>
        <s v="ATHENS"/>
        <s v="ATLANTA"/>
        <s v="COLUMBUS"/>
        <s v="MACON"/>
        <s v="SAVANNAH"/>
        <s v="VALDOSTA"/>
        <s v="ASHLAND"/>
        <s v="BOWLING GREEN"/>
        <s v="COVINGTON"/>
        <s v="FRANKFORT"/>
        <s v="LEXINGTON"/>
        <s v="LOUISVILLE"/>
        <s v="OWENSBORO"/>
        <s v="PADUCAH"/>
        <s v="BILOXI"/>
        <s v="GREENVILLE"/>
        <s v="JACKSON"/>
        <s v="LAUREL"/>
        <s v="MERIDIAN"/>
        <s v="TUPELO"/>
        <s v="ASHEVILLE"/>
        <s v="CHARLOTTE"/>
        <s v="DURHAM"/>
        <s v="FAYETTEVILLE"/>
        <s v="GASTONIA"/>
        <s v="GREENSBORO"/>
        <s v="HICKORY"/>
        <s v="RALEIGH"/>
        <s v="ROCKY MOUNT"/>
        <s v="WINSTON-SALEM"/>
        <s v="COLUMBIA"/>
        <s v="FLORENCE"/>
        <s v="ROCK HILL"/>
        <s v="SPARTANBURG"/>
        <s v="CHATTANOOGA"/>
        <s v="JOHNSON CITY"/>
        <s v="KNOXVILLE"/>
        <s v="MEMPHIS"/>
        <s v="NASHVILLE"/>
        <s v="BLOOMINGTON"/>
        <s v="CARBONDALE"/>
        <s v="CENTRALIA"/>
        <s v="CHAMPAIGN"/>
        <s v="CHICAGO"/>
        <s v="DECATUR"/>
        <s v="EAST ST. LOUIS"/>
        <s v="GALESBURG"/>
        <s v="JOLIET"/>
        <s v="KANKAKEE"/>
        <s v="PEORIA"/>
        <s v="QUINCY"/>
        <s v="ROCK ISLAND"/>
        <s v="ROCKFORD"/>
        <s v="ANDERSON"/>
        <s v="EVANSVILLE"/>
        <s v="FORT WAYNE"/>
        <s v="GARY"/>
        <s v="INDIANAPOLIS"/>
        <s v="KOKOMO"/>
        <s v="LAFAYETTE"/>
        <s v="MUNCIE"/>
        <s v="SOUTH BEND"/>
        <s v="TERRE HAUTE"/>
        <s v="ANN ARBOR"/>
        <s v="BATTLE CREEK"/>
        <s v="BAY CITY"/>
        <s v="DETROIT"/>
        <s v="FLINT"/>
        <s v="GRAND RAPIDS"/>
        <s v="KALAMAZOO"/>
        <s v="LANSING"/>
        <s v="MUSKEGON"/>
        <s v="SAGINAW"/>
        <s v="TRAVERSE CITY"/>
        <s v="BRAINERD"/>
        <s v="DULUTH"/>
        <s v="MANKATO"/>
        <s v="MINNEAPOLIS"/>
        <s v="SAINT PAUL"/>
        <s v="ST. CLOUD"/>
        <s v="AKRON"/>
        <s v="CANTON"/>
        <s v="CINCINNATI"/>
        <s v="CLEVELAND"/>
        <s v="DAYTON"/>
        <s v="HAMILTON"/>
        <s v="LIMA"/>
        <s v="LORAIN"/>
        <s v="MANSFIELD"/>
        <s v="MARION"/>
        <s v="TOLEDO"/>
        <s v="YOUNGSTOWN"/>
        <s v="BELOIT"/>
        <s v="EAU CLAIRE"/>
        <s v="GREEN BAY"/>
        <s v="KENOSHA"/>
        <s v="LA CROSSE"/>
        <s v="MADISON"/>
        <s v="MILWAUKEE"/>
        <s v="OSHKOSH"/>
        <s v="RACINE"/>
        <s v="SUPERIOR"/>
        <s v="WAUSAU"/>
        <s v="FORT SMITH"/>
        <s v="HOT SPRINGS"/>
        <s v="JONESBORO"/>
        <s v="LITTLE ROCK"/>
        <s v="TEXARKANA"/>
        <s v="WEST MEMPHIS"/>
        <s v="BATON ROUGE"/>
        <s v="LAKE CHARLES"/>
        <s v="MONROE"/>
        <s v="NEW ORLEANS"/>
        <s v="SHREVEPORT"/>
        <s v="ALBUQUERQUE"/>
        <s v="CLOVIS"/>
        <s v="FARMINGTON"/>
        <s v="GALLUP"/>
        <s v="LAS CRUCES"/>
        <s v="ROSWELL"/>
        <s v="SANTA FE"/>
        <s v="ARDMORE"/>
        <s v="ENID"/>
        <s v="LAWTON"/>
        <s v="OKLAHOMA CITY"/>
        <s v="TULSA"/>
        <s v="ABILENE"/>
        <s v="AMARILLO"/>
        <s v="AUSTIN"/>
        <s v="BEAUMONT"/>
        <s v="CORPUS CHRISTI"/>
        <s v="DALLAS"/>
        <s v="EL PASO"/>
        <s v="FORT WORTH"/>
        <s v="GALVESTON"/>
        <s v="HOUSTON"/>
        <s v="LAREDO"/>
        <s v="LONGVIEW"/>
        <s v="LUBBOCK"/>
        <s v="MIDLAND"/>
        <s v="SAN ANGELO"/>
        <s v="SAN ANTONIO"/>
        <s v="TYLER"/>
        <s v="VICTORIA"/>
        <s v="WACO"/>
        <s v="WICHITA FALLS"/>
        <s v="CEDAR RAPIDS"/>
        <s v="COUNCIL BLUFFS"/>
        <s v="DAVENPORT"/>
        <s v="DES MOINES"/>
        <s v="DUBUQUE"/>
        <s v="FORT DODGE"/>
        <s v="MASON CITY"/>
        <s v="SIOUX CITY"/>
        <s v="WATERLOO"/>
        <s v="DODGE CITY"/>
        <s v="FORT SCOTT"/>
        <s v="HAYS"/>
        <s v="KANSAS CITY"/>
        <s v="LIBERAL"/>
        <s v="SALINA"/>
        <s v="TOPEKA"/>
        <s v="WICHITA"/>
        <s v="CAPE GIRARDEAU"/>
        <s v="JEFFERSON CITY"/>
        <s v="JOPLIN"/>
        <s v="ROLLA"/>
        <s v="ST. JOSEPH"/>
        <s v="ST. LOUIS"/>
        <s v="GRAND ISLAND"/>
        <s v="LINCOLN"/>
        <s v="NORTH PLATTE"/>
        <s v="OMAHA"/>
        <s v="BOULDER"/>
        <s v="COLORADO SPRINGS"/>
        <s v="DENVER"/>
        <s v="DURANGO"/>
        <s v="FORT COLLINS"/>
        <s v="GRAND JUNCTION"/>
        <s v="GREELEY"/>
        <s v="MONTROSE"/>
        <s v="PUEBLO"/>
        <s v="BILLINGS"/>
        <s v="BUTTE"/>
        <s v="GREAT FALLS"/>
        <s v="HELENA"/>
        <s v="MISSOULA"/>
        <s v="BISMARCK"/>
        <s v="FARGO"/>
        <s v="GRAND FORKS"/>
        <s v="MINOT"/>
        <s v="WILLISTON"/>
        <s v="ABERDEEN"/>
        <s v="MITCHELL"/>
        <s v="PIERRE"/>
        <s v="RAPID CITY"/>
        <s v="SIOUX FALLS"/>
        <s v="OGDEN"/>
        <s v="PROVO"/>
        <s v="SALT LAKE CITY"/>
        <s v="CASPER"/>
        <s v="CHEYENNE"/>
        <s v="ROCK SPRINGS"/>
        <s v="SHERIDAN"/>
        <s v="FLAGSTAFF"/>
        <s v="KINGMAN"/>
        <s v="PHOENIX"/>
        <s v="PRESCOTT"/>
        <s v="TUCSON"/>
        <s v="BAKERSFIELD"/>
        <s v="EUREKA"/>
        <s v="FRESNO"/>
        <s v="LOS ANGELES"/>
        <s v="MARYSVILLE"/>
        <s v="MODESTO"/>
        <s v="PALM SPRINGS"/>
        <s v="REDDING"/>
        <s v="RIVERSIDE"/>
        <s v="SACRAMENTO"/>
        <s v="SALINAS"/>
        <s v="SAN BERNADINO"/>
        <s v="SAN DIEGO"/>
        <s v="SAN FRANCISCO"/>
        <s v="SAN JOSE"/>
        <s v="SAN LUIS OBISPO"/>
        <s v="SAN MATEO"/>
        <s v="SANTA BARBARA"/>
        <s v="SANTA CRUZ"/>
        <s v="SANTA ROSA"/>
        <s v="STOCKTON"/>
        <s v="SUSANVILLE"/>
        <s v="HILO"/>
        <s v="CARSON CITY"/>
        <s v="ELKO"/>
        <s v="LAS VEGAS"/>
        <s v="RENO"/>
        <m/>
      </sharedItems>
    </cacheField>
    <cacheField name="Sort Order" numFmtId="0">
      <sharedItems containsString="0" containsBlank="1" containsNumber="1" containsInteger="1" minValue="1" maxValue="4"/>
    </cacheField>
    <cacheField name="Type" numFmtId="0">
      <sharedItems containsBlank="1" count="5">
        <s v="Detached/Semi-Detached"/>
        <s v="Row House"/>
        <s v="Walkup"/>
        <s v="Elevator"/>
        <m/>
      </sharedItems>
    </cacheField>
    <cacheField name="0 Bedrooms, HCC" numFmtId="0">
      <sharedItems containsString="0" containsBlank="1" containsNumber="1" minValue="66866.91" maxValue="155153.93"/>
    </cacheField>
    <cacheField name="0 Bedrooms, TDC" numFmtId="0">
      <sharedItems containsString="0" containsBlank="1" containsNumber="1" minValue="114445.69" maxValue="271519.38"/>
    </cacheField>
    <cacheField name="1 Bedrooms, HCC" numFmtId="0">
      <sharedItems containsString="0" containsBlank="1" containsNumber="1" minValue="91042" maxValue="201539.94"/>
    </cacheField>
    <cacheField name="1 Bedrooms, TDC" numFmtId="0">
      <sharedItems containsString="0" containsBlank="1" containsNumber="1" minValue="159323.49" maxValue="352694.9"/>
    </cacheField>
    <cacheField name="2 Bedrooms, HCC" numFmtId="0">
      <sharedItems containsString="0" containsBlank="1" containsNumber="1" minValue="110952.37" maxValue="241079.51"/>
    </cacheField>
    <cacheField name="2 Bedrooms, TDC" numFmtId="0">
      <sharedItems containsString="0" containsBlank="1" containsNumber="1" minValue="194166.64" maxValue="421889.13"/>
    </cacheField>
    <cacheField name="3 Bedrooms, HCC" numFmtId="0">
      <sharedItems containsString="0" containsBlank="1" containsNumber="1" minValue="135222.20000000001" maxValue="297752.84999999998"/>
    </cacheField>
    <cacheField name="3 Bedrooms, TDC" numFmtId="0">
      <sharedItems containsString="0" containsBlank="1" containsNumber="1" minValue="236638.85" maxValue="503426.55"/>
    </cacheField>
    <cacheField name="4 Bedrooms, HCC" numFmtId="0">
      <sharedItems containsString="0" containsBlank="1" containsNumber="1" minValue="160153.97" maxValue="372191.06"/>
    </cacheField>
    <cacheField name="4 Bedrooms, TDC" numFmtId="0">
      <sharedItems containsString="0" containsBlank="1" containsNumber="1" minValue="280269.45" maxValue="595505.71"/>
    </cacheField>
    <cacheField name="5 Bedrooms, HCC" numFmtId="0">
      <sharedItems containsString="0" containsBlank="1" containsNumber="1" minValue="176324.82" maxValue="421816.54"/>
    </cacheField>
    <cacheField name="5 Bedrooms, TDC" numFmtId="0">
      <sharedItems containsString="0" containsBlank="1" containsNumber="1" minValue="308568.44" maxValue="674906.47"/>
    </cacheField>
    <cacheField name="6 Bedrooms, HCC" numFmtId="0">
      <sharedItems containsString="0" containsBlank="1" containsNumber="1" minValue="191388.18" maxValue="471442.01"/>
    </cacheField>
    <cacheField name="6 Bedrooms, TDC" numFmtId="0">
      <sharedItems containsString="0" containsBlank="1" containsNumber="1" minValue="334929.31" maxValue="754307.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65">
  <r>
    <n v="1"/>
    <s v="Region I - Northeast"/>
    <x v="0"/>
    <s v="CT"/>
    <x v="0"/>
    <n v="1"/>
    <x v="0"/>
    <n v="124084.39"/>
    <n v="217147.68"/>
    <n v="160842.14000000001"/>
    <n v="281473.74"/>
    <n v="192110.93"/>
    <n v="336194.13"/>
    <n v="228829.06"/>
    <n v="400450.85"/>
    <n v="269228.12"/>
    <n v="471149.21"/>
    <n v="295149.59999999998"/>
    <n v="516511.8"/>
    <n v="320166.93"/>
    <n v="560292.13"/>
  </r>
  <r>
    <n v="1"/>
    <s v="Region I - Northeast"/>
    <x v="0"/>
    <s v="CT"/>
    <x v="0"/>
    <n v="2"/>
    <x v="1"/>
    <n v="98165.69"/>
    <n v="171789.96"/>
    <n v="128412.48"/>
    <n v="224721.84"/>
    <n v="155374.04"/>
    <n v="271904.58"/>
    <n v="189759.98"/>
    <n v="332079.96999999997"/>
    <n v="224939.04"/>
    <n v="393643.32"/>
    <n v="247769.77"/>
    <n v="433597.09"/>
    <n v="269075.09999999998"/>
    <n v="470881.42"/>
  </r>
  <r>
    <n v="1"/>
    <s v="Region I - Northeast"/>
    <x v="0"/>
    <s v="CT"/>
    <x v="0"/>
    <n v="3"/>
    <x v="2"/>
    <n v="94329"/>
    <n v="165075.76"/>
    <n v="128758.34"/>
    <n v="225327.09"/>
    <n v="163139.5"/>
    <n v="285494.13"/>
    <n v="215127.35"/>
    <n v="376472.87"/>
    <n v="266666.71000000002"/>
    <n v="466666.73"/>
    <n v="300527.94"/>
    <n v="525923.9"/>
    <n v="333990.52"/>
    <n v="584483.41"/>
  </r>
  <r>
    <n v="1"/>
    <s v="Region I - Northeast"/>
    <x v="0"/>
    <s v="CT"/>
    <x v="0"/>
    <n v="4"/>
    <x v="3"/>
    <n v="100345.98"/>
    <n v="160553.57999999999"/>
    <n v="140484.38"/>
    <n v="224775.01"/>
    <n v="180622.77"/>
    <n v="288996.44"/>
    <n v="240830.36"/>
    <n v="385328.58"/>
    <n v="301037.95"/>
    <n v="481660.73"/>
    <n v="341176.35"/>
    <n v="545882.16"/>
    <n v="381314.74"/>
    <n v="610103.59"/>
  </r>
  <r>
    <n v="1"/>
    <s v="Region I - Northeast"/>
    <x v="0"/>
    <s v="CT"/>
    <x v="1"/>
    <n v="1"/>
    <x v="0"/>
    <n v="125387.63"/>
    <n v="219428.35"/>
    <n v="162633.44"/>
    <n v="284608.53000000003"/>
    <n v="194336.72"/>
    <n v="340089.26"/>
    <n v="231604.1"/>
    <n v="405307.18"/>
    <n v="272571.58"/>
    <n v="477000.27"/>
    <n v="298860.19"/>
    <n v="523005.33"/>
    <n v="324274.28999999998"/>
    <n v="567480.02"/>
  </r>
  <r>
    <n v="1"/>
    <s v="Region I - Northeast"/>
    <x v="0"/>
    <s v="CT"/>
    <x v="1"/>
    <n v="2"/>
    <x v="1"/>
    <n v="98551.45"/>
    <n v="172465.04"/>
    <n v="129055.84"/>
    <n v="225847.72"/>
    <n v="156299.41"/>
    <n v="273523.96999999997"/>
    <n v="191152.05"/>
    <n v="334516.09999999998"/>
    <n v="226714.75"/>
    <n v="396750.81"/>
    <n v="249803.2"/>
    <n v="437155.6"/>
    <n v="271373.90000000002"/>
    <n v="474904.32000000001"/>
  </r>
  <r>
    <n v="1"/>
    <s v="Region I - Northeast"/>
    <x v="0"/>
    <s v="CT"/>
    <x v="1"/>
    <n v="3"/>
    <x v="2"/>
    <n v="94211.43"/>
    <n v="164870"/>
    <n v="128476.84"/>
    <n v="224834.47"/>
    <n v="162692.37"/>
    <n v="284711.65999999997"/>
    <n v="214446.51"/>
    <n v="375281.39"/>
    <n v="265736.27"/>
    <n v="465038.48"/>
    <n v="299413.48"/>
    <n v="523973.59"/>
    <n v="332677.90999999997"/>
    <n v="582186.34"/>
  </r>
  <r>
    <n v="1"/>
    <s v="Region I - Northeast"/>
    <x v="0"/>
    <s v="CT"/>
    <x v="1"/>
    <n v="4"/>
    <x v="3"/>
    <n v="101061.54"/>
    <n v="161698.46"/>
    <n v="141486.15"/>
    <n v="226377.84"/>
    <n v="181910.76"/>
    <n v="291057.23"/>
    <n v="242547.68"/>
    <n v="388076.3"/>
    <n v="303184.59999999998"/>
    <n v="485095.38"/>
    <n v="343609.22"/>
    <n v="549774.76"/>
    <n v="384033.83"/>
    <n v="614454.14"/>
  </r>
  <r>
    <n v="1"/>
    <s v="Region I - Northeast"/>
    <x v="0"/>
    <s v="CT"/>
    <x v="2"/>
    <n v="1"/>
    <x v="0"/>
    <n v="122371.76"/>
    <n v="214150.59"/>
    <n v="158606.21"/>
    <n v="277560.86"/>
    <n v="189426.82"/>
    <n v="331496.94"/>
    <n v="225612.55"/>
    <n v="394821.96"/>
    <n v="265431.46000000002"/>
    <n v="464505.06"/>
    <n v="290980.32"/>
    <n v="509215.56"/>
    <n v="315631.38"/>
    <n v="552354.92000000004"/>
  </r>
  <r>
    <n v="1"/>
    <s v="Region I - Northeast"/>
    <x v="0"/>
    <s v="CT"/>
    <x v="2"/>
    <n v="2"/>
    <x v="1"/>
    <n v="96911.8"/>
    <n v="169595.66"/>
    <n v="126750.53"/>
    <n v="221813.42"/>
    <n v="153340.14000000001"/>
    <n v="268345.25"/>
    <n v="187234.96"/>
    <n v="327661.19"/>
    <n v="221926.26"/>
    <n v="388370.96"/>
    <n v="244439.07"/>
    <n v="427768.36"/>
    <n v="265443.82"/>
    <n v="464526.69"/>
  </r>
  <r>
    <n v="1"/>
    <s v="Region I - Northeast"/>
    <x v="0"/>
    <s v="CT"/>
    <x v="2"/>
    <n v="3"/>
    <x v="2"/>
    <n v="93200.55"/>
    <n v="163100.97"/>
    <n v="127236.95"/>
    <n v="222664.67"/>
    <n v="161226.03"/>
    <n v="282145.56"/>
    <n v="212618.4"/>
    <n v="372082.2"/>
    <n v="263570.2"/>
    <n v="461247.85"/>
    <n v="297048.56"/>
    <n v="519834.98"/>
    <n v="330135.31"/>
    <n v="577736.80000000005"/>
  </r>
  <r>
    <n v="1"/>
    <s v="Region I - Northeast"/>
    <x v="0"/>
    <s v="CT"/>
    <x v="2"/>
    <n v="4"/>
    <x v="3"/>
    <n v="99013.96"/>
    <n v="158422.34"/>
    <n v="138619.54999999999"/>
    <n v="221791.28"/>
    <n v="178225.13"/>
    <n v="285160.21999999997"/>
    <n v="237633.51"/>
    <n v="380213.63"/>
    <n v="297041.89"/>
    <n v="475267.03"/>
    <n v="336647.48"/>
    <n v="538635.97"/>
    <n v="376253.06"/>
    <n v="602004.91"/>
  </r>
  <r>
    <n v="1"/>
    <s v="Region I - Northeast"/>
    <x v="0"/>
    <s v="CT"/>
    <x v="3"/>
    <n v="1"/>
    <x v="0"/>
    <n v="123553.89"/>
    <n v="216219.3"/>
    <n v="160172"/>
    <n v="280301"/>
    <n v="191325.33"/>
    <n v="334819.32"/>
    <n v="227914.57"/>
    <n v="398850.49"/>
    <n v="268165.65999999997"/>
    <n v="469289.91"/>
    <n v="293992.61"/>
    <n v="514487.07"/>
    <n v="318926"/>
    <n v="558120.5"/>
  </r>
  <r>
    <n v="1"/>
    <s v="Region I - Northeast"/>
    <x v="0"/>
    <s v="CT"/>
    <x v="3"/>
    <n v="2"/>
    <x v="1"/>
    <n v="97635.19"/>
    <n v="170861.58"/>
    <n v="127742.35"/>
    <n v="223549.1"/>
    <n v="154588.44"/>
    <n v="270529.77"/>
    <n v="188845.49"/>
    <n v="330479.61"/>
    <n v="223876.58"/>
    <n v="391784.02"/>
    <n v="246612.78"/>
    <n v="431572.36"/>
    <n v="267834.15999999997"/>
    <n v="468709.79"/>
  </r>
  <r>
    <n v="1"/>
    <s v="Region I - Northeast"/>
    <x v="0"/>
    <s v="CT"/>
    <x v="3"/>
    <n v="3"/>
    <x v="2"/>
    <n v="93735.39"/>
    <n v="164036.93"/>
    <n v="127927.27"/>
    <n v="223872.73"/>
    <n v="162070.99"/>
    <n v="283624.23"/>
    <n v="213702.67"/>
    <n v="373979.67"/>
    <n v="264885.84999999998"/>
    <n v="463550.24"/>
    <n v="298509.64"/>
    <n v="522391.87"/>
    <n v="331734.77"/>
    <n v="580535.85"/>
  </r>
  <r>
    <n v="1"/>
    <s v="Region I - Northeast"/>
    <x v="0"/>
    <s v="CT"/>
    <x v="3"/>
    <n v="4"/>
    <x v="3"/>
    <n v="99858.86"/>
    <n v="159774.18"/>
    <n v="139802.41"/>
    <n v="223683.86"/>
    <n v="179745.95"/>
    <n v="287593.53000000003"/>
    <n v="239661.27"/>
    <n v="383458.04"/>
    <n v="299576.59000000003"/>
    <n v="479322.55"/>
    <n v="339520.13"/>
    <n v="543232.22"/>
    <n v="379463.67999999999"/>
    <n v="607141.9"/>
  </r>
  <r>
    <n v="1"/>
    <s v="Region I - Northeast"/>
    <x v="0"/>
    <s v="CT"/>
    <x v="4"/>
    <n v="1"/>
    <x v="0"/>
    <n v="121189.64"/>
    <n v="212081.87"/>
    <n v="157040.41"/>
    <n v="274820.71999999997"/>
    <n v="187528.32000000001"/>
    <n v="328174.56"/>
    <n v="223310.53"/>
    <n v="390793.43"/>
    <n v="262697.27"/>
    <n v="459720.22"/>
    <n v="287968.03000000003"/>
    <n v="503944.05"/>
    <n v="312336.76"/>
    <n v="546589.32999999996"/>
  </r>
  <r>
    <n v="1"/>
    <s v="Region I - Northeast"/>
    <x v="0"/>
    <s v="CT"/>
    <x v="4"/>
    <n v="2"/>
    <x v="1"/>
    <n v="96188.42"/>
    <n v="168329.73"/>
    <n v="125758.71"/>
    <n v="220077.74"/>
    <n v="152091.85"/>
    <n v="266160.74"/>
    <n v="185624.43"/>
    <n v="324842.76"/>
    <n v="219975.94"/>
    <n v="384957.9"/>
    <n v="242265.35"/>
    <n v="423964.37"/>
    <n v="263053.48"/>
    <n v="460343.6"/>
  </r>
  <r>
    <n v="1"/>
    <s v="Region I - Northeast"/>
    <x v="0"/>
    <s v="CT"/>
    <x v="4"/>
    <n v="3"/>
    <x v="2"/>
    <n v="92665.72"/>
    <n v="162165.01"/>
    <n v="126546.63"/>
    <n v="221456.6"/>
    <n v="160381.07999999999"/>
    <n v="280666.89"/>
    <n v="211534.13"/>
    <n v="370184.72"/>
    <n v="262254.55"/>
    <n v="458945.47"/>
    <n v="295587.48"/>
    <n v="517278.09"/>
    <n v="328535.86"/>
    <n v="574937.75"/>
  </r>
  <r>
    <n v="1"/>
    <s v="Region I - Northeast"/>
    <x v="0"/>
    <s v="CT"/>
    <x v="4"/>
    <n v="4"/>
    <x v="3"/>
    <n v="98169.06"/>
    <n v="157070.51"/>
    <n v="137436.69"/>
    <n v="219898.71"/>
    <n v="176704.32"/>
    <n v="282726.90999999997"/>
    <n v="235605.75"/>
    <n v="376969.21"/>
    <n v="294507.19"/>
    <n v="471211.52000000002"/>
    <n v="333774.82"/>
    <n v="534039.72"/>
    <n v="373042.44"/>
    <n v="596867.92000000004"/>
  </r>
  <r>
    <n v="1"/>
    <s v="Region I - Northeast"/>
    <x v="0"/>
    <s v="CT"/>
    <x v="5"/>
    <n v="1"/>
    <x v="0"/>
    <n v="123023.38"/>
    <n v="215290.91"/>
    <n v="159501.85999999999"/>
    <n v="279128.25"/>
    <n v="190539.71"/>
    <n v="333444.5"/>
    <n v="227000.07"/>
    <n v="397250.12"/>
    <n v="267103.19"/>
    <n v="467430.58"/>
    <n v="292835.61"/>
    <n v="512462.31"/>
    <n v="317685.06"/>
    <n v="555948.85"/>
  </r>
  <r>
    <n v="1"/>
    <s v="Region I - Northeast"/>
    <x v="0"/>
    <s v="CT"/>
    <x v="5"/>
    <n v="2"/>
    <x v="1"/>
    <n v="97104.68"/>
    <n v="169933.19"/>
    <n v="127072.2"/>
    <n v="222376.35"/>
    <n v="153802.82"/>
    <n v="269154.94"/>
    <n v="187930.99"/>
    <n v="328879.24"/>
    <n v="222814.11"/>
    <n v="389924.69"/>
    <n v="245455.77"/>
    <n v="429547.6"/>
    <n v="266593.21999999997"/>
    <n v="466538.13"/>
  </r>
  <r>
    <n v="1"/>
    <s v="Region I - Northeast"/>
    <x v="0"/>
    <s v="CT"/>
    <x v="5"/>
    <n v="3"/>
    <x v="2"/>
    <n v="93141.759999999995"/>
    <n v="162998.07999999999"/>
    <n v="127096.2"/>
    <n v="222418.35"/>
    <n v="161002.46"/>
    <n v="281754.31"/>
    <n v="212277.97"/>
    <n v="371486.44"/>
    <n v="263104.96999999997"/>
    <n v="460433.71"/>
    <n v="296491.32"/>
    <n v="518859.8"/>
    <n v="329478.99"/>
    <n v="576588.24"/>
  </r>
  <r>
    <n v="1"/>
    <s v="Region I - Northeast"/>
    <x v="0"/>
    <s v="CT"/>
    <x v="5"/>
    <n v="4"/>
    <x v="3"/>
    <n v="99371.74"/>
    <n v="158994.78"/>
    <n v="139120.43"/>
    <n v="222592.69"/>
    <n v="178869.13"/>
    <n v="286190.59999999998"/>
    <n v="238492.17"/>
    <n v="381587.47"/>
    <n v="298115.21000000002"/>
    <n v="476984.34"/>
    <n v="337863.9"/>
    <n v="540582.25"/>
    <n v="377612.6"/>
    <n v="604180.17000000004"/>
  </r>
  <r>
    <n v="1"/>
    <s v="Region I - Northeast"/>
    <x v="0"/>
    <s v="CT"/>
    <x v="6"/>
    <n v="1"/>
    <x v="0"/>
    <n v="129403.95"/>
    <n v="226456.92"/>
    <n v="167888.22"/>
    <n v="293804.38"/>
    <n v="200654.21"/>
    <n v="351144.86"/>
    <n v="239188.15"/>
    <n v="418579.26"/>
    <n v="281532.03000000003"/>
    <n v="492681.05"/>
    <n v="308704.93"/>
    <n v="540233.63"/>
    <n v="334992.74"/>
    <n v="586237.30000000005"/>
  </r>
  <r>
    <n v="1"/>
    <s v="Region I - Northeast"/>
    <x v="0"/>
    <s v="CT"/>
    <x v="6"/>
    <n v="2"/>
    <x v="1"/>
    <n v="101420.94"/>
    <n v="177486.64"/>
    <n v="132875.67000000001"/>
    <n v="232532.42"/>
    <n v="160991.37"/>
    <n v="281734.90000000002"/>
    <n v="197007.38"/>
    <n v="344762.91"/>
    <n v="233715.5"/>
    <n v="409002.12"/>
    <n v="257551.48"/>
    <n v="450715.09"/>
    <n v="279831.64"/>
    <n v="489705.37"/>
  </r>
  <r>
    <n v="1"/>
    <s v="Region I - Northeast"/>
    <x v="0"/>
    <s v="CT"/>
    <x v="6"/>
    <n v="3"/>
    <x v="2"/>
    <n v="96735.76"/>
    <n v="169287.58"/>
    <n v="131864.79"/>
    <n v="230763.38"/>
    <n v="166941.81"/>
    <n v="292148.15999999997"/>
    <n v="220006.58"/>
    <n v="385011.51"/>
    <n v="272587.13"/>
    <n v="477027.48"/>
    <n v="307102.82"/>
    <n v="537429.93000000005"/>
    <n v="341188.08"/>
    <n v="597079.14"/>
  </r>
  <r>
    <n v="1"/>
    <s v="Region I - Northeast"/>
    <x v="0"/>
    <s v="CT"/>
    <x v="6"/>
    <n v="4"/>
    <x v="3"/>
    <n v="104148.04"/>
    <n v="166636.85999999999"/>
    <n v="145807.25"/>
    <n v="233291.6"/>
    <n v="187466.47"/>
    <n v="299946.34999999998"/>
    <n v="249955.29"/>
    <n v="399928.47"/>
    <n v="312444.11"/>
    <n v="499910.58"/>
    <n v="354103.32"/>
    <n v="566565.32999999996"/>
    <n v="395762.54"/>
    <n v="633220.06999999995"/>
  </r>
  <r>
    <n v="1"/>
    <s v="Region I - Northeast"/>
    <x v="0"/>
    <s v="CT"/>
    <x v="7"/>
    <n v="1"/>
    <x v="0"/>
    <n v="120598.58"/>
    <n v="211047.51"/>
    <n v="156257.51999999999"/>
    <n v="273450.65000000002"/>
    <n v="186579.07"/>
    <n v="326513.37"/>
    <n v="222159.52"/>
    <n v="388779.16"/>
    <n v="261330.17"/>
    <n v="457327.79"/>
    <n v="286461.88"/>
    <n v="501308.29"/>
    <n v="310689.45"/>
    <n v="543706.54"/>
  </r>
  <r>
    <n v="1"/>
    <s v="Region I - Northeast"/>
    <x v="0"/>
    <s v="CT"/>
    <x v="7"/>
    <n v="2"/>
    <x v="1"/>
    <n v="95826.72"/>
    <n v="167696.76999999999"/>
    <n v="125262.8"/>
    <n v="219209.9"/>
    <n v="151467.70000000001"/>
    <n v="265068.48"/>
    <n v="184819.17"/>
    <n v="323433.53999999998"/>
    <n v="219000.78"/>
    <n v="383251.37"/>
    <n v="241178.5"/>
    <n v="422062.37"/>
    <n v="261858.31"/>
    <n v="458252.05"/>
  </r>
  <r>
    <n v="1"/>
    <s v="Region I - Northeast"/>
    <x v="0"/>
    <s v="CT"/>
    <x v="7"/>
    <n v="3"/>
    <x v="2"/>
    <n v="92398.3"/>
    <n v="161697.01999999999"/>
    <n v="126201.47"/>
    <n v="220852.57"/>
    <n v="159958.6"/>
    <n v="279927.55"/>
    <n v="210991.99"/>
    <n v="369235.98"/>
    <n v="261596.73"/>
    <n v="457794.28"/>
    <n v="294856.94"/>
    <n v="515999.65"/>
    <n v="327736.13"/>
    <n v="573538.22"/>
  </r>
  <r>
    <n v="1"/>
    <s v="Region I - Northeast"/>
    <x v="0"/>
    <s v="CT"/>
    <x v="7"/>
    <n v="4"/>
    <x v="3"/>
    <n v="97746.61"/>
    <n v="156394.59"/>
    <n v="136845.26"/>
    <n v="218952.42"/>
    <n v="175943.91"/>
    <n v="281510.25"/>
    <n v="234591.88"/>
    <n v="375347.01"/>
    <n v="293239.84000000003"/>
    <n v="469183.76"/>
    <n v="332338.49"/>
    <n v="531741.59"/>
    <n v="371437.14"/>
    <n v="594299.43000000005"/>
  </r>
  <r>
    <n v="1"/>
    <s v="Region I - Northeast"/>
    <x v="1"/>
    <s v="ME"/>
    <x v="8"/>
    <n v="1"/>
    <x v="0"/>
    <n v="110276.78"/>
    <n v="192984.36"/>
    <n v="143073.87"/>
    <n v="250379.28"/>
    <n v="170997.97"/>
    <n v="299246.44"/>
    <n v="203838.12"/>
    <n v="356716.71"/>
    <n v="239924.83"/>
    <n v="419868.46"/>
    <n v="263082.42"/>
    <n v="460394.23999999999"/>
    <n v="285486.2"/>
    <n v="499600.85"/>
  </r>
  <r>
    <n v="1"/>
    <s v="Region I - Northeast"/>
    <x v="1"/>
    <s v="ME"/>
    <x v="8"/>
    <n v="2"/>
    <x v="1"/>
    <n v="86422.399999999994"/>
    <n v="151239.20000000001"/>
    <n v="113227.11"/>
    <n v="198147.45"/>
    <n v="137187.03"/>
    <n v="240077.29"/>
    <n v="167880.74"/>
    <n v="293791.3"/>
    <n v="199163.2"/>
    <n v="348535.61"/>
    <n v="219476.2"/>
    <n v="384083.36"/>
    <n v="238463.62"/>
    <n v="417311.34"/>
  </r>
  <r>
    <n v="1"/>
    <s v="Region I - Northeast"/>
    <x v="1"/>
    <s v="ME"/>
    <x v="8"/>
    <n v="3"/>
    <x v="2"/>
    <n v="82424.34"/>
    <n v="144242.6"/>
    <n v="112354.83"/>
    <n v="196620.95"/>
    <n v="142240.98000000001"/>
    <n v="248921.71"/>
    <n v="187453.16"/>
    <n v="328043.03999999998"/>
    <n v="232252.57"/>
    <n v="406442"/>
    <n v="261660.21"/>
    <n v="457905.36"/>
    <n v="290700.93"/>
    <n v="508726.63"/>
  </r>
  <r>
    <n v="1"/>
    <s v="Region I - Northeast"/>
    <x v="1"/>
    <s v="ME"/>
    <x v="8"/>
    <n v="4"/>
    <x v="3"/>
    <n v="88749.99"/>
    <n v="141999.98000000001"/>
    <n v="124249.98"/>
    <n v="198799.97"/>
    <n v="159749.98000000001"/>
    <n v="255599.97"/>
    <n v="212999.97"/>
    <n v="340799.95"/>
    <n v="266249.96000000002"/>
    <n v="425999.94"/>
    <n v="301749.95"/>
    <n v="482799.93"/>
    <n v="337249.95"/>
    <n v="539599.93000000005"/>
  </r>
  <r>
    <n v="1"/>
    <s v="Region I - Northeast"/>
    <x v="1"/>
    <s v="ME"/>
    <x v="9"/>
    <n v="1"/>
    <x v="0"/>
    <n v="106260.46"/>
    <n v="185955.8"/>
    <n v="137819.12"/>
    <n v="241183.45"/>
    <n v="164680.49"/>
    <n v="288190.86"/>
    <n v="196254.09"/>
    <n v="343444.66"/>
    <n v="230964.41"/>
    <n v="404187.72"/>
    <n v="253237.71"/>
    <n v="443165.99"/>
    <n v="274767.78000000003"/>
    <n v="480843.61"/>
  </r>
  <r>
    <n v="1"/>
    <s v="Region I - Northeast"/>
    <x v="1"/>
    <s v="ME"/>
    <x v="9"/>
    <n v="2"/>
    <x v="1"/>
    <n v="83552.929999999993"/>
    <n v="146217.62"/>
    <n v="109407.29"/>
    <n v="191462.76"/>
    <n v="132495.07999999999"/>
    <n v="231866.39"/>
    <n v="162025.43"/>
    <n v="283544.51"/>
    <n v="192162.48"/>
    <n v="336284.33"/>
    <n v="211727.94"/>
    <n v="370523.9"/>
    <n v="230005.9"/>
    <n v="402510.33"/>
  </r>
  <r>
    <n v="1"/>
    <s v="Region I - Northeast"/>
    <x v="1"/>
    <s v="ME"/>
    <x v="9"/>
    <n v="3"/>
    <x v="2"/>
    <n v="79900.02"/>
    <n v="139825.03"/>
    <n v="108966.89"/>
    <n v="190692.06"/>
    <n v="137991.56"/>
    <n v="241485.22"/>
    <n v="181893.11"/>
    <n v="318312.94"/>
    <n v="225401.73"/>
    <n v="394453.03"/>
    <n v="253970.89"/>
    <n v="444449.06"/>
    <n v="282190.78000000003"/>
    <n v="493833.86"/>
  </r>
  <r>
    <n v="1"/>
    <s v="Region I - Northeast"/>
    <x v="1"/>
    <s v="ME"/>
    <x v="9"/>
    <n v="4"/>
    <x v="3"/>
    <n v="85663.49"/>
    <n v="137061.59"/>
    <n v="119928.89"/>
    <n v="191886.23"/>
    <n v="154194.29"/>
    <n v="246710.86"/>
    <n v="205592.38"/>
    <n v="328947.82"/>
    <n v="256990.48"/>
    <n v="411184.77"/>
    <n v="291255.88"/>
    <n v="466009.41"/>
    <n v="325521.27"/>
    <n v="520834.05"/>
  </r>
  <r>
    <n v="1"/>
    <s v="Region I - Northeast"/>
    <x v="1"/>
    <s v="ME"/>
    <x v="10"/>
    <n v="1"/>
    <x v="0"/>
    <n v="110807.28"/>
    <n v="193912.74"/>
    <n v="143744.01"/>
    <n v="251552.02"/>
    <n v="171783.57"/>
    <n v="300621.25"/>
    <n v="204752.61"/>
    <n v="358317.06"/>
    <n v="240987.29"/>
    <n v="421727.77"/>
    <n v="264239.40999999997"/>
    <n v="462418.97"/>
    <n v="286727.13"/>
    <n v="501772.48"/>
  </r>
  <r>
    <n v="1"/>
    <s v="Region I - Northeast"/>
    <x v="1"/>
    <s v="ME"/>
    <x v="10"/>
    <n v="2"/>
    <x v="1"/>
    <n v="86952.9"/>
    <n v="152167.57999999999"/>
    <n v="113897.25"/>
    <n v="199320.18"/>
    <n v="137972.63"/>
    <n v="241452.1"/>
    <n v="168795.23"/>
    <n v="295391.65999999997"/>
    <n v="200225.67"/>
    <n v="350394.91"/>
    <n v="220633.19"/>
    <n v="386108.09"/>
    <n v="239704.55"/>
    <n v="419482.97"/>
  </r>
  <r>
    <n v="1"/>
    <s v="Region I - Northeast"/>
    <x v="1"/>
    <s v="ME"/>
    <x v="10"/>
    <n v="3"/>
    <x v="2"/>
    <n v="83017.960000000006"/>
    <n v="145281.43"/>
    <n v="113185.89"/>
    <n v="198075.31"/>
    <n v="143309.49"/>
    <n v="250791.61"/>
    <n v="188877.85"/>
    <n v="330536.23"/>
    <n v="234033.43"/>
    <n v="409558.5"/>
    <n v="263678.51"/>
    <n v="461437.39"/>
    <n v="292956.68"/>
    <n v="512674.19"/>
  </r>
  <r>
    <n v="1"/>
    <s v="Region I - Northeast"/>
    <x v="1"/>
    <s v="ME"/>
    <x v="10"/>
    <n v="4"/>
    <x v="3"/>
    <n v="89237.11"/>
    <n v="142779.37"/>
    <n v="124931.95"/>
    <n v="199891.12"/>
    <n v="160626.79"/>
    <n v="257002.87"/>
    <n v="214169.06"/>
    <n v="342670.5"/>
    <n v="267711.32"/>
    <n v="428338.12"/>
    <n v="303406.17"/>
    <n v="485449.87"/>
    <n v="339101.01"/>
    <n v="542561.62"/>
  </r>
  <r>
    <n v="1"/>
    <s v="Region I - Northeast"/>
    <x v="1"/>
    <s v="ME"/>
    <x v="11"/>
    <n v="1"/>
    <x v="0"/>
    <n v="111337.78"/>
    <n v="194841.12"/>
    <n v="144414.15"/>
    <n v="252724.76"/>
    <n v="172569.17"/>
    <n v="301996.06"/>
    <n v="205667.1"/>
    <n v="359917.42"/>
    <n v="242049.75"/>
    <n v="423587.07"/>
    <n v="265396.40000000002"/>
    <n v="464443.7"/>
    <n v="287968.06"/>
    <n v="503944.11"/>
  </r>
  <r>
    <n v="1"/>
    <s v="Region I - Northeast"/>
    <x v="1"/>
    <s v="ME"/>
    <x v="11"/>
    <n v="2"/>
    <x v="1"/>
    <n v="87483.41"/>
    <n v="153095.96"/>
    <n v="114567.38"/>
    <n v="200492.92"/>
    <n v="138758.23000000001"/>
    <n v="242826.91"/>
    <n v="169709.72"/>
    <n v="296992.01"/>
    <n v="201288.13"/>
    <n v="352254.22"/>
    <n v="221790.18"/>
    <n v="388132.82"/>
    <n v="240945.49"/>
    <n v="421654.6"/>
  </r>
  <r>
    <n v="1"/>
    <s v="Region I - Northeast"/>
    <x v="1"/>
    <s v="ME"/>
    <x v="11"/>
    <n v="3"/>
    <x v="2"/>
    <n v="83611.58"/>
    <n v="146320.26999999999"/>
    <n v="114016.96000000001"/>
    <n v="199529.68"/>
    <n v="144378"/>
    <n v="252661.5"/>
    <n v="190302.53"/>
    <n v="333029.43"/>
    <n v="235814.28"/>
    <n v="412674.99"/>
    <n v="265696.81"/>
    <n v="464969.42"/>
    <n v="295212.43"/>
    <n v="516621.75"/>
  </r>
  <r>
    <n v="1"/>
    <s v="Region I - Northeast"/>
    <x v="1"/>
    <s v="ME"/>
    <x v="11"/>
    <n v="4"/>
    <x v="3"/>
    <n v="89724.23"/>
    <n v="143558.76999999999"/>
    <n v="125613.92"/>
    <n v="200982.28"/>
    <n v="161503.60999999999"/>
    <n v="258405.78"/>
    <n v="215338.15"/>
    <n v="344541.04"/>
    <n v="269172.69"/>
    <n v="430676.3"/>
    <n v="305062.38"/>
    <n v="488099.81"/>
    <n v="340952.07"/>
    <n v="545523.31999999995"/>
  </r>
  <r>
    <n v="1"/>
    <s v="Region I - Northeast"/>
    <x v="1"/>
    <s v="ME"/>
    <x v="12"/>
    <n v="1"/>
    <x v="0"/>
    <n v="103486.83"/>
    <n v="181101.95"/>
    <n v="134242.92000000001"/>
    <n v="234925.1"/>
    <n v="160425.18"/>
    <n v="280744.06"/>
    <n v="191208.61"/>
    <n v="334615.06"/>
    <n v="225042.84"/>
    <n v="393824.96"/>
    <n v="246754.45"/>
    <n v="431820.28"/>
    <n v="267750.36"/>
    <n v="468563.14"/>
  </r>
  <r>
    <n v="1"/>
    <s v="Region I - Northeast"/>
    <x v="1"/>
    <s v="ME"/>
    <x v="12"/>
    <n v="2"/>
    <x v="1"/>
    <n v="81238.03"/>
    <n v="142166.56"/>
    <n v="106405.07"/>
    <n v="186208.87"/>
    <n v="128889.97"/>
    <n v="225557.45"/>
    <n v="157671.44"/>
    <n v="275925.01"/>
    <n v="187024.77"/>
    <n v="327293.36"/>
    <n v="206083.26"/>
    <n v="360645.71"/>
    <n v="223892.77"/>
    <n v="391812.34"/>
  </r>
  <r>
    <n v="1"/>
    <s v="Region I - Northeast"/>
    <x v="1"/>
    <s v="ME"/>
    <x v="12"/>
    <n v="3"/>
    <x v="2"/>
    <n v="77584.33"/>
    <n v="135772.57999999999"/>
    <n v="105783.37"/>
    <n v="185120.9"/>
    <n v="133941.06"/>
    <n v="234396.86"/>
    <n v="176534.79"/>
    <n v="308935.88"/>
    <n v="218743.52"/>
    <n v="382801.16"/>
    <n v="246454.9"/>
    <n v="431296.08"/>
    <n v="273824.07"/>
    <n v="479192.13"/>
  </r>
  <r>
    <n v="1"/>
    <s v="Region I - Northeast"/>
    <x v="1"/>
    <s v="ME"/>
    <x v="12"/>
    <n v="4"/>
    <x v="3"/>
    <n v="83357.23"/>
    <n v="133371.57"/>
    <n v="116700.12"/>
    <n v="186720.2"/>
    <n v="150043.01999999999"/>
    <n v="240068.83"/>
    <n v="200057.35"/>
    <n v="320091.77"/>
    <n v="250071.69"/>
    <n v="400114.71"/>
    <n v="283414.58"/>
    <n v="453463.34"/>
    <n v="316757.48"/>
    <n v="506811.97"/>
  </r>
  <r>
    <n v="1"/>
    <s v="Region I - Northeast"/>
    <x v="2"/>
    <s v="MA"/>
    <x v="13"/>
    <n v="1"/>
    <x v="0"/>
    <n v="135481.72"/>
    <n v="237093.01"/>
    <n v="175710.75"/>
    <n v="307493.82"/>
    <n v="209950.45"/>
    <n v="367413.28"/>
    <n v="250193.61"/>
    <n v="437838.82"/>
    <n v="294437.64"/>
    <n v="515265.88"/>
    <n v="322828.44"/>
    <n v="564949.77"/>
    <n v="350268.5"/>
    <n v="612969.88"/>
  </r>
  <r>
    <n v="1"/>
    <s v="Region I - Northeast"/>
    <x v="2"/>
    <s v="MA"/>
    <x v="13"/>
    <n v="2"/>
    <x v="1"/>
    <n v="106581.23"/>
    <n v="186517.14"/>
    <n v="139550.25"/>
    <n v="244212.94"/>
    <n v="168987.19"/>
    <n v="295727.58"/>
    <n v="206629.86"/>
    <n v="361602.26"/>
    <n v="245053.36"/>
    <n v="428843.38"/>
    <n v="269997.83"/>
    <n v="472496.2"/>
    <n v="293298.84000000003"/>
    <n v="513272.97"/>
  </r>
  <r>
    <n v="1"/>
    <s v="Region I - Northeast"/>
    <x v="2"/>
    <s v="MA"/>
    <x v="13"/>
    <n v="3"/>
    <x v="2"/>
    <n v="101960.76"/>
    <n v="178431.33"/>
    <n v="139062.89000000001"/>
    <n v="243360.06"/>
    <n v="176111.31"/>
    <n v="308194.78000000003"/>
    <n v="232147.91"/>
    <n v="406258.83"/>
    <n v="287684.40999999997"/>
    <n v="503447.72"/>
    <n v="324153.09000000003"/>
    <n v="567267.91"/>
    <n v="360177.24"/>
    <n v="630310.17000000004"/>
  </r>
  <r>
    <n v="1"/>
    <s v="Region I - Northeast"/>
    <x v="2"/>
    <s v="MA"/>
    <x v="13"/>
    <n v="4"/>
    <x v="3"/>
    <n v="109247.67999999999"/>
    <n v="174796.29"/>
    <n v="152946.76"/>
    <n v="244714.81"/>
    <n v="196645.83"/>
    <n v="314633.33"/>
    <n v="262194.44"/>
    <n v="419511.11"/>
    <n v="327743.05"/>
    <n v="524388.88"/>
    <n v="371442.12"/>
    <n v="594307.4"/>
    <n v="415141.19"/>
    <n v="664225.92000000004"/>
  </r>
  <r>
    <n v="1"/>
    <s v="Region I - Northeast"/>
    <x v="2"/>
    <s v="MA"/>
    <x v="14"/>
    <n v="1"/>
    <x v="0"/>
    <n v="126918.58"/>
    <n v="222107.51999999999"/>
    <n v="164531.1"/>
    <n v="287929.42"/>
    <n v="196529.9"/>
    <n v="343927.32"/>
    <n v="234111.06"/>
    <n v="409694.36"/>
    <n v="275454.34000000003"/>
    <n v="482045.09"/>
    <n v="301982.02"/>
    <n v="528468.53"/>
    <n v="327590.73"/>
    <n v="573283.77"/>
  </r>
  <r>
    <n v="1"/>
    <s v="Region I - Northeast"/>
    <x v="2"/>
    <s v="MA"/>
    <x v="14"/>
    <n v="2"/>
    <x v="1"/>
    <n v="100311.78"/>
    <n v="175545.61"/>
    <n v="131240.48000000001"/>
    <n v="229670.84"/>
    <n v="158817.69"/>
    <n v="277930.96000000002"/>
    <n v="194004.76"/>
    <n v="339508.32"/>
    <n v="229989.44"/>
    <n v="402481.53"/>
    <n v="253344.31"/>
    <n v="443352.55"/>
    <n v="275142.46999999997"/>
    <n v="481499.32"/>
  </r>
  <r>
    <n v="1"/>
    <s v="Region I - Northeast"/>
    <x v="2"/>
    <s v="MA"/>
    <x v="14"/>
    <n v="3"/>
    <x v="2"/>
    <n v="96318.49"/>
    <n v="168557.36"/>
    <n v="131455.95000000001"/>
    <n v="230047.92"/>
    <n v="166543.96"/>
    <n v="291451.93"/>
    <n v="219603.13"/>
    <n v="384305.47"/>
    <n v="272201.89"/>
    <n v="476353.3"/>
    <n v="306756.17"/>
    <n v="536823.29"/>
    <n v="340901.2"/>
    <n v="596577.1"/>
  </r>
  <r>
    <n v="1"/>
    <s v="Region I - Northeast"/>
    <x v="2"/>
    <s v="MA"/>
    <x v="14"/>
    <n v="4"/>
    <x v="3"/>
    <n v="102587.58"/>
    <n v="164140.12"/>
    <n v="143622.60999999999"/>
    <n v="229796.17"/>
    <n v="184657.64"/>
    <n v="295452.21999999997"/>
    <n v="246210.18"/>
    <n v="393936.29"/>
    <n v="307762.73"/>
    <n v="492420.37"/>
    <n v="348797.76"/>
    <n v="558076.42000000004"/>
    <n v="389832.79"/>
    <n v="623732.47"/>
  </r>
  <r>
    <n v="1"/>
    <s v="Region I - Northeast"/>
    <x v="2"/>
    <s v="MA"/>
    <x v="15"/>
    <n v="1"/>
    <x v="0"/>
    <n v="127509.64"/>
    <n v="223141.87"/>
    <n v="165313.99"/>
    <n v="289299.49"/>
    <n v="197479.15"/>
    <n v="345588.51"/>
    <n v="235262.07"/>
    <n v="411708.62"/>
    <n v="276821.44"/>
    <n v="484437.51"/>
    <n v="303488.15999999997"/>
    <n v="531104.28"/>
    <n v="329238.03999999998"/>
    <n v="576166.56000000006"/>
  </r>
  <r>
    <n v="1"/>
    <s v="Region I - Northeast"/>
    <x v="2"/>
    <s v="MA"/>
    <x v="15"/>
    <n v="2"/>
    <x v="1"/>
    <n v="100673.47"/>
    <n v="176178.57"/>
    <n v="131736.39000000001"/>
    <n v="230538.68"/>
    <n v="159441.84"/>
    <n v="279023.21999999997"/>
    <n v="194810.02"/>
    <n v="340917.54"/>
    <n v="230964.6"/>
    <n v="404188.06"/>
    <n v="254431.17"/>
    <n v="445254.54"/>
    <n v="276337.64"/>
    <n v="483590.87"/>
  </r>
  <r>
    <n v="1"/>
    <s v="Region I - Northeast"/>
    <x v="2"/>
    <s v="MA"/>
    <x v="15"/>
    <n v="3"/>
    <x v="2"/>
    <n v="96585.91"/>
    <n v="169025.34"/>
    <n v="131801.10999999999"/>
    <n v="230651.95"/>
    <n v="166966.44"/>
    <n v="292191.27"/>
    <n v="220145.26"/>
    <n v="385254.21"/>
    <n v="272859.71000000002"/>
    <n v="477504.5"/>
    <n v="307486.71000000002"/>
    <n v="538101.74"/>
    <n v="341700.93"/>
    <n v="597976.63"/>
  </r>
  <r>
    <n v="1"/>
    <s v="Region I - Northeast"/>
    <x v="2"/>
    <s v="MA"/>
    <x v="15"/>
    <n v="4"/>
    <x v="3"/>
    <n v="103010.03"/>
    <n v="164816.04"/>
    <n v="144214.03"/>
    <n v="230742.46"/>
    <n v="185418.04"/>
    <n v="296668.88"/>
    <n v="247224.06"/>
    <n v="395558.5"/>
    <n v="309030.07"/>
    <n v="494448.13"/>
    <n v="350234.08"/>
    <n v="560374.54"/>
    <n v="391438.09"/>
    <n v="626300.96"/>
  </r>
  <r>
    <n v="1"/>
    <s v="Region I - Northeast"/>
    <x v="2"/>
    <s v="MA"/>
    <x v="16"/>
    <n v="1"/>
    <x v="0"/>
    <n v="124736.01"/>
    <n v="218288.02"/>
    <n v="161737.79"/>
    <n v="283041.14"/>
    <n v="193223.83"/>
    <n v="338141.7"/>
    <n v="230216.58"/>
    <n v="402879.02"/>
    <n v="270899.86"/>
    <n v="474074.75"/>
    <n v="297004.90000000002"/>
    <n v="519758.58"/>
    <n v="322220.62"/>
    <n v="563886.09"/>
  </r>
  <r>
    <n v="1"/>
    <s v="Region I - Northeast"/>
    <x v="2"/>
    <s v="MA"/>
    <x v="16"/>
    <n v="2"/>
    <x v="1"/>
    <n v="98358.58"/>
    <n v="172127.51"/>
    <n v="128734.16"/>
    <n v="225284.79"/>
    <n v="155836.73000000001"/>
    <n v="272714.28000000003"/>
    <n v="190456.02"/>
    <n v="333298.03999999998"/>
    <n v="225826.9"/>
    <n v="395197.08"/>
    <n v="248786.49"/>
    <n v="435376.36"/>
    <n v="270224.5"/>
    <n v="472892.88"/>
  </r>
  <r>
    <n v="1"/>
    <s v="Region I - Northeast"/>
    <x v="2"/>
    <s v="MA"/>
    <x v="16"/>
    <n v="3"/>
    <x v="2"/>
    <n v="94270.22"/>
    <n v="164972.89000000001"/>
    <n v="128617.59"/>
    <n v="225080.79"/>
    <n v="162915.94"/>
    <n v="285102.90000000002"/>
    <n v="214786.94"/>
    <n v="375877.14"/>
    <n v="266201.5"/>
    <n v="465852.62"/>
    <n v="299970.71999999997"/>
    <n v="524948.76"/>
    <n v="333334.23"/>
    <n v="583334.9"/>
  </r>
  <r>
    <n v="1"/>
    <s v="Region I - Northeast"/>
    <x v="2"/>
    <s v="MA"/>
    <x v="16"/>
    <n v="4"/>
    <x v="3"/>
    <n v="100703.76"/>
    <n v="161126.01999999999"/>
    <n v="140985.26999999999"/>
    <n v="225576.43"/>
    <n v="181266.77"/>
    <n v="290026.84000000003"/>
    <n v="241689.03"/>
    <n v="386702.45"/>
    <n v="302111.28999999998"/>
    <n v="483378.07"/>
    <n v="342392.79"/>
    <n v="547828.47999999998"/>
    <n v="382674.3"/>
    <n v="612278.88"/>
  </r>
  <r>
    <n v="1"/>
    <s v="Region I - Northeast"/>
    <x v="2"/>
    <s v="MA"/>
    <x v="17"/>
    <n v="1"/>
    <x v="0"/>
    <n v="117415.56"/>
    <n v="205477.22"/>
    <n v="152236.70000000001"/>
    <n v="266414.21999999997"/>
    <n v="181865.43"/>
    <n v="318264.5"/>
    <n v="216672.58"/>
    <n v="379177.01"/>
    <n v="254955.39"/>
    <n v="446171.94"/>
    <n v="279519.93"/>
    <n v="489159.88"/>
    <n v="303243.84999999998"/>
    <n v="530676.73"/>
  </r>
  <r>
    <n v="1"/>
    <s v="Region I - Northeast"/>
    <x v="2"/>
    <s v="MA"/>
    <x v="17"/>
    <n v="2"/>
    <x v="1"/>
    <n v="92643.7"/>
    <n v="162126.48000000001"/>
    <n v="121241.98"/>
    <n v="212173.46"/>
    <n v="146754.07"/>
    <n v="256819.62"/>
    <n v="179332.22"/>
    <n v="313831.39"/>
    <n v="212626.01"/>
    <n v="372095.51"/>
    <n v="234236.55"/>
    <n v="409913.96"/>
    <n v="254412.71"/>
    <n v="445222.24"/>
  </r>
  <r>
    <n v="1"/>
    <s v="Region I - Northeast"/>
    <x v="2"/>
    <s v="MA"/>
    <x v="17"/>
    <n v="3"/>
    <x v="2"/>
    <n v="88836.58"/>
    <n v="155464.01999999999"/>
    <n v="121215.07"/>
    <n v="212126.37"/>
    <n v="153547.51"/>
    <n v="268708.15000000002"/>
    <n v="202443.87"/>
    <n v="354276.78"/>
    <n v="250911.58"/>
    <n v="439095.27"/>
    <n v="282747.11"/>
    <n v="494807.43"/>
    <n v="314201.61"/>
    <n v="549852.81000000006"/>
  </r>
  <r>
    <n v="1"/>
    <s v="Region I - Northeast"/>
    <x v="2"/>
    <s v="MA"/>
    <x v="17"/>
    <n v="4"/>
    <x v="3"/>
    <n v="94823.88"/>
    <n v="151718.21"/>
    <n v="132753.44"/>
    <n v="212405.5"/>
    <n v="170682.99"/>
    <n v="273092.78999999998"/>
    <n v="227577.32"/>
    <n v="364123.71"/>
    <n v="284471.65000000002"/>
    <n v="455154.64"/>
    <n v="322401.2"/>
    <n v="515841.93"/>
    <n v="360330.75"/>
    <n v="576529.21"/>
  </r>
  <r>
    <n v="1"/>
    <s v="Region I - Northeast"/>
    <x v="2"/>
    <s v="MA"/>
    <x v="18"/>
    <n v="1"/>
    <x v="0"/>
    <n v="124857.12"/>
    <n v="218499.97"/>
    <n v="161963.31"/>
    <n v="283435.78999999998"/>
    <n v="193551.11"/>
    <n v="338714.45"/>
    <n v="230689.61"/>
    <n v="403706.82"/>
    <n v="271509.12"/>
    <n v="475140.97"/>
    <n v="297703.2"/>
    <n v="520980.6"/>
    <n v="323033.36"/>
    <n v="565308.39"/>
  </r>
  <r>
    <n v="1"/>
    <s v="Region I - Northeast"/>
    <x v="2"/>
    <s v="MA"/>
    <x v="18"/>
    <n v="2"/>
    <x v="1"/>
    <n v="98020.95"/>
    <n v="171536.66"/>
    <n v="128385.7"/>
    <n v="224674.98"/>
    <n v="155513.81"/>
    <n v="272149.15999999997"/>
    <n v="190237.57"/>
    <n v="332915.74"/>
    <n v="225652.29"/>
    <n v="394891.51"/>
    <n v="248646.21"/>
    <n v="435130.86"/>
    <n v="270132.96999999997"/>
    <n v="472732.69"/>
  </r>
  <r>
    <n v="1"/>
    <s v="Region I - Northeast"/>
    <x v="2"/>
    <s v="MA"/>
    <x v="18"/>
    <n v="3"/>
    <x v="2"/>
    <n v="93617.81"/>
    <n v="163831.17000000001"/>
    <n v="127645.78"/>
    <n v="223380.11"/>
    <n v="161623.85999999999"/>
    <n v="282841.76"/>
    <n v="213021.83"/>
    <n v="372788.2"/>
    <n v="263955.42"/>
    <n v="461921.98"/>
    <n v="297395.18"/>
    <n v="520441.56"/>
    <n v="330422.15999999997"/>
    <n v="578238.78"/>
  </r>
  <r>
    <n v="1"/>
    <s v="Region I - Northeast"/>
    <x v="2"/>
    <s v="MA"/>
    <x v="18"/>
    <n v="4"/>
    <x v="3"/>
    <n v="100574.41"/>
    <n v="160919.06"/>
    <n v="140804.18"/>
    <n v="225286.69"/>
    <n v="181033.95"/>
    <n v="289654.32"/>
    <n v="241378.59"/>
    <n v="386205.76"/>
    <n v="301723.24"/>
    <n v="482757.19"/>
    <n v="341953.01"/>
    <n v="547124.81999999995"/>
    <n v="382182.77"/>
    <n v="611492.44999999995"/>
  </r>
  <r>
    <n v="1"/>
    <s v="Region I - Northeast"/>
    <x v="2"/>
    <s v="MA"/>
    <x v="19"/>
    <n v="1"/>
    <x v="0"/>
    <n v="123493.33"/>
    <n v="216113.32"/>
    <n v="160059.24"/>
    <n v="280103.67"/>
    <n v="191161.68"/>
    <n v="334532.94"/>
    <n v="227678.05"/>
    <n v="398436.58"/>
    <n v="267861.02"/>
    <n v="468756.79"/>
    <n v="293643.45"/>
    <n v="513876.04"/>
    <n v="318519.62"/>
    <n v="557409.34"/>
  </r>
  <r>
    <n v="1"/>
    <s v="Region I - Northeast"/>
    <x v="2"/>
    <s v="MA"/>
    <x v="19"/>
    <n v="2"/>
    <x v="1"/>
    <n v="97804"/>
    <n v="171157"/>
    <n v="127916.57"/>
    <n v="223854"/>
    <n v="154749.9"/>
    <n v="270812.32"/>
    <n v="188954.72"/>
    <n v="330670.76"/>
    <n v="223963.88"/>
    <n v="391936.79"/>
    <n v="246682.91"/>
    <n v="431695.09"/>
    <n v="267879.93"/>
    <n v="468789.87"/>
  </r>
  <r>
    <n v="1"/>
    <s v="Region I - Northeast"/>
    <x v="2"/>
    <s v="MA"/>
    <x v="19"/>
    <n v="3"/>
    <x v="2"/>
    <n v="94061.59"/>
    <n v="164607.78"/>
    <n v="128413.18"/>
    <n v="224723.06"/>
    <n v="162717.01999999999"/>
    <n v="284754.78999999998"/>
    <n v="214585.22"/>
    <n v="375524.13"/>
    <n v="266008.88"/>
    <n v="465515.54"/>
    <n v="299797.40000000002"/>
    <n v="524645.46"/>
    <n v="333190.78999999998"/>
    <n v="583083.88"/>
  </r>
  <r>
    <n v="1"/>
    <s v="Region I - Northeast"/>
    <x v="2"/>
    <s v="MA"/>
    <x v="19"/>
    <n v="4"/>
    <x v="3"/>
    <n v="99923.53"/>
    <n v="159877.66"/>
    <n v="139892.95000000001"/>
    <n v="223828.72"/>
    <n v="179862.36"/>
    <n v="287779.78000000003"/>
    <n v="239816.48"/>
    <n v="383706.38"/>
    <n v="299770.59999999998"/>
    <n v="479632.97"/>
    <n v="339740.02"/>
    <n v="543584.04"/>
    <n v="379709.43"/>
    <n v="607535.1"/>
  </r>
  <r>
    <n v="1"/>
    <s v="Region I - Northeast"/>
    <x v="3"/>
    <s v="NH"/>
    <x v="20"/>
    <n v="1"/>
    <x v="0"/>
    <n v="109322.36"/>
    <n v="191314.13"/>
    <n v="141614.41"/>
    <n v="247825.23"/>
    <n v="169066.84"/>
    <n v="295866.96999999997"/>
    <n v="201268"/>
    <n v="352218.99"/>
    <n v="236729.91"/>
    <n v="414277.34"/>
    <n v="259481.34"/>
    <n v="454092.35"/>
    <n v="281400.63"/>
    <n v="492451.09"/>
  </r>
  <r>
    <n v="1"/>
    <s v="Region I - Northeast"/>
    <x v="3"/>
    <s v="NH"/>
    <x v="20"/>
    <n v="2"/>
    <x v="1"/>
    <n v="87073.57"/>
    <n v="152378.74"/>
    <n v="113776.57"/>
    <n v="199108.99"/>
    <n v="137531.63"/>
    <n v="240680.35"/>
    <n v="167730.82999999999"/>
    <n v="293528.95"/>
    <n v="198711.85"/>
    <n v="347745.74"/>
    <n v="218810.16"/>
    <n v="382917.77"/>
    <n v="237543.03"/>
    <n v="415700.3"/>
  </r>
  <r>
    <n v="1"/>
    <s v="Region I - Northeast"/>
    <x v="3"/>
    <s v="NH"/>
    <x v="20"/>
    <n v="3"/>
    <x v="2"/>
    <n v="84114.14"/>
    <n v="147199.74"/>
    <n v="114925.1"/>
    <n v="201118.93"/>
    <n v="145694.72"/>
    <n v="254965.75"/>
    <n v="192206.32"/>
    <n v="336361.07"/>
    <n v="238332.94"/>
    <n v="417082.65"/>
    <n v="268656.25"/>
    <n v="470148.43"/>
    <n v="298637.34000000003"/>
    <n v="522615.34"/>
  </r>
  <r>
    <n v="1"/>
    <s v="Region I - Northeast"/>
    <x v="3"/>
    <s v="NH"/>
    <x v="20"/>
    <n v="4"/>
    <x v="3"/>
    <n v="88715.57"/>
    <n v="141944.91"/>
    <n v="124201.8"/>
    <n v="198722.88"/>
    <n v="159688.01999999999"/>
    <n v="255500.84"/>
    <n v="212917.36"/>
    <n v="340667.79"/>
    <n v="266146.7"/>
    <n v="425834.73"/>
    <n v="301632.93"/>
    <n v="482612.7"/>
    <n v="337119.16"/>
    <n v="539390.66"/>
  </r>
  <r>
    <n v="1"/>
    <s v="Region I - Northeast"/>
    <x v="3"/>
    <s v="NH"/>
    <x v="21"/>
    <n v="1"/>
    <x v="0"/>
    <n v="105608.84"/>
    <n v="184815.47"/>
    <n v="136923.46"/>
    <n v="239616.06"/>
    <n v="163567.6"/>
    <n v="286243.3"/>
    <n v="194866.57"/>
    <n v="341016.49"/>
    <n v="229292.68"/>
    <n v="401262.19"/>
    <n v="251382.41"/>
    <n v="439919.22"/>
    <n v="272714.09999999998"/>
    <n v="477249.67"/>
  </r>
  <r>
    <n v="1"/>
    <s v="Region I - Northeast"/>
    <x v="3"/>
    <s v="NH"/>
    <x v="21"/>
    <n v="2"/>
    <x v="1"/>
    <n v="83360.05"/>
    <n v="145880.07999999999"/>
    <n v="109085.61"/>
    <n v="190899.83"/>
    <n v="132032.39000000001"/>
    <n v="231056.69"/>
    <n v="161329.4"/>
    <n v="282326.45"/>
    <n v="191274.62"/>
    <n v="334730.59000000003"/>
    <n v="210711.23"/>
    <n v="368744.64"/>
    <n v="228856.5"/>
    <n v="400498.88"/>
  </r>
  <r>
    <n v="1"/>
    <s v="Region I - Northeast"/>
    <x v="3"/>
    <s v="NH"/>
    <x v="21"/>
    <n v="3"/>
    <x v="2"/>
    <n v="79958.81"/>
    <n v="139927.91"/>
    <n v="109107.64"/>
    <n v="190938.37"/>
    <n v="138215.12"/>
    <n v="241876.46"/>
    <n v="182233.53"/>
    <n v="318908.68"/>
    <n v="225866.95"/>
    <n v="395267.16"/>
    <n v="254528.12"/>
    <n v="445424.22"/>
    <n v="282847.08"/>
    <n v="494982.39"/>
  </r>
  <r>
    <n v="1"/>
    <s v="Region I - Northeast"/>
    <x v="3"/>
    <s v="NH"/>
    <x v="21"/>
    <n v="4"/>
    <x v="3"/>
    <n v="85305.72"/>
    <n v="136489.15"/>
    <n v="119428"/>
    <n v="191084.81"/>
    <n v="153550.29"/>
    <n v="245680.47"/>
    <n v="204733.72"/>
    <n v="327573.96000000002"/>
    <n v="255917.15"/>
    <n v="409467.45"/>
    <n v="290039.44"/>
    <n v="464063.11"/>
    <n v="324161.73"/>
    <n v="518658.77"/>
  </r>
  <r>
    <n v="1"/>
    <s v="Region I - Northeast"/>
    <x v="3"/>
    <s v="NH"/>
    <x v="22"/>
    <n v="1"/>
    <x v="0"/>
    <n v="105427.16"/>
    <n v="184497.53"/>
    <n v="136585.17000000001"/>
    <n v="239024.05"/>
    <n v="163076.65"/>
    <n v="285384.14"/>
    <n v="194157"/>
    <n v="339774.75"/>
    <n v="228378.76"/>
    <n v="399662.83"/>
    <n v="250334.93"/>
    <n v="438086.13"/>
    <n v="271494.95"/>
    <n v="475116.17"/>
  </r>
  <r>
    <n v="1"/>
    <s v="Region I - Northeast"/>
    <x v="3"/>
    <s v="NH"/>
    <x v="22"/>
    <n v="2"/>
    <x v="1"/>
    <n v="83866.47"/>
    <n v="146766.32"/>
    <n v="109608.29"/>
    <n v="191814.51"/>
    <n v="132516.76"/>
    <n v="231904.34"/>
    <n v="161657.06"/>
    <n v="282899.86"/>
    <n v="191536.52"/>
    <n v="335188.90000000002"/>
    <n v="210921.62"/>
    <n v="369112.83"/>
    <n v="228993.78"/>
    <n v="400739.11"/>
  </r>
  <r>
    <n v="1"/>
    <s v="Region I - Northeast"/>
    <x v="3"/>
    <s v="NH"/>
    <x v="22"/>
    <n v="3"/>
    <x v="2"/>
    <n v="80937.41"/>
    <n v="141640.46"/>
    <n v="110565.35"/>
    <n v="193489.36"/>
    <n v="140153.22"/>
    <n v="245268.14"/>
    <n v="184881.17"/>
    <n v="323542.05"/>
    <n v="229236.03"/>
    <n v="401163.06"/>
    <n v="258391.4"/>
    <n v="452184.96"/>
    <n v="287215.14"/>
    <n v="502626.5"/>
  </r>
  <r>
    <n v="1"/>
    <s v="Region I - Northeast"/>
    <x v="3"/>
    <s v="NH"/>
    <x v="22"/>
    <n v="4"/>
    <x v="3"/>
    <n v="85499.73"/>
    <n v="136799.57"/>
    <n v="119699.62"/>
    <n v="191519.4"/>
    <n v="153899.51"/>
    <n v="246239.22"/>
    <n v="205199.35"/>
    <n v="328318.96999999997"/>
    <n v="256499.19"/>
    <n v="410398.71"/>
    <n v="290699.08"/>
    <n v="465118.53"/>
    <n v="324898.96999999997"/>
    <n v="519838.36"/>
  </r>
  <r>
    <n v="1"/>
    <s v="Region I - Northeast"/>
    <x v="3"/>
    <s v="NH"/>
    <x v="23"/>
    <n v="1"/>
    <x v="0"/>
    <n v="112868.73"/>
    <n v="197520.28"/>
    <n v="146311.79999999999"/>
    <n v="256045.64"/>
    <n v="174762.35"/>
    <n v="305834.11"/>
    <n v="208174.05"/>
    <n v="364304.59"/>
    <n v="244932.5"/>
    <n v="428631.88"/>
    <n v="268518.21999999997"/>
    <n v="469906.88"/>
    <n v="291284.47999999998"/>
    <n v="509747.85"/>
  </r>
  <r>
    <n v="1"/>
    <s v="Region I - Northeast"/>
    <x v="3"/>
    <s v="NH"/>
    <x v="23"/>
    <n v="2"/>
    <x v="1"/>
    <n v="89243.73"/>
    <n v="156176.51999999999"/>
    <n v="116752.02"/>
    <n v="204316.04"/>
    <n v="141276.51"/>
    <n v="247233.9"/>
    <n v="172562.42"/>
    <n v="301984.23"/>
    <n v="204562.81"/>
    <n v="357984.92"/>
    <n v="225331.29"/>
    <n v="394329.76"/>
    <n v="244714.05"/>
    <n v="428249.59"/>
  </r>
  <r>
    <n v="1"/>
    <s v="Region I - Northeast"/>
    <x v="3"/>
    <s v="NH"/>
    <x v="23"/>
    <n v="3"/>
    <x v="2"/>
    <n v="85718.64"/>
    <n v="150007.62"/>
    <n v="116996.06"/>
    <n v="204743.11"/>
    <n v="148229.57999999999"/>
    <n v="259401.77"/>
    <n v="195459.14"/>
    <n v="342053.49"/>
    <n v="242279.89"/>
    <n v="423989.8"/>
    <n v="273039.49"/>
    <n v="477819.11"/>
    <n v="303435.71000000002"/>
    <n v="531012.49"/>
  </r>
  <r>
    <n v="1"/>
    <s v="Region I - Northeast"/>
    <x v="3"/>
    <s v="NH"/>
    <x v="23"/>
    <n v="4"/>
    <x v="3"/>
    <n v="91250.27"/>
    <n v="146000.43"/>
    <n v="127750.37"/>
    <n v="204400.6"/>
    <n v="164250.48000000001"/>
    <n v="262800.77"/>
    <n v="219000.64"/>
    <n v="350401.03"/>
    <n v="273750.8"/>
    <n v="438001.28"/>
    <n v="310250.90000000002"/>
    <n v="496401.45"/>
    <n v="346751.01"/>
    <n v="554801.63"/>
  </r>
  <r>
    <n v="1"/>
    <s v="Region I - Northeast"/>
    <x v="3"/>
    <s v="NH"/>
    <x v="24"/>
    <n v="1"/>
    <x v="0"/>
    <n v="119309.86"/>
    <n v="208792.26"/>
    <n v="154810.91"/>
    <n v="270919.09000000003"/>
    <n v="185040.48"/>
    <n v="323820.84000000003"/>
    <n v="220598.64"/>
    <n v="386047.62"/>
    <n v="259665.97"/>
    <n v="454415.44"/>
    <n v="284736.68"/>
    <n v="498289.2"/>
    <n v="308998.53000000003"/>
    <n v="540747.43000000005"/>
  </r>
  <r>
    <n v="1"/>
    <s v="Region I - Northeast"/>
    <x v="3"/>
    <s v="NH"/>
    <x v="24"/>
    <n v="2"/>
    <x v="1"/>
    <n v="93391.16"/>
    <n v="163434.54"/>
    <n v="122381.25"/>
    <n v="214167.19"/>
    <n v="148303.59"/>
    <n v="259531.28"/>
    <n v="181529.57"/>
    <n v="317676.75"/>
    <n v="215376.89"/>
    <n v="376909.55"/>
    <n v="237356.85"/>
    <n v="415374.49"/>
    <n v="257906.7"/>
    <n v="451336.72"/>
  </r>
  <r>
    <n v="1"/>
    <s v="Region I - Northeast"/>
    <x v="3"/>
    <s v="NH"/>
    <x v="24"/>
    <n v="3"/>
    <x v="2"/>
    <n v="88986.43"/>
    <n v="155726.26"/>
    <n v="121278.74"/>
    <n v="212237.8"/>
    <n v="153522.88"/>
    <n v="268665.03000000003"/>
    <n v="202305.18"/>
    <n v="354034.07"/>
    <n v="250638.99"/>
    <n v="438618.24"/>
    <n v="282363.2"/>
    <n v="494135.61"/>
    <n v="313688.75"/>
    <n v="548955.31000000006"/>
  </r>
  <r>
    <n v="1"/>
    <s v="Region I - Northeast"/>
    <x v="3"/>
    <s v="NH"/>
    <x v="24"/>
    <n v="4"/>
    <x v="3"/>
    <n v="95961.89"/>
    <n v="153539.01999999999"/>
    <n v="134346.64000000001"/>
    <n v="214954.63"/>
    <n v="172731.4"/>
    <n v="276370.24"/>
    <n v="230308.53"/>
    <n v="368493.66"/>
    <n v="287885.67"/>
    <n v="460617.07"/>
    <n v="326270.42"/>
    <n v="522032.68"/>
    <n v="364655.18"/>
    <n v="583448.29"/>
  </r>
  <r>
    <n v="1"/>
    <s v="Region I - Northeast"/>
    <x v="3"/>
    <s v="NH"/>
    <x v="25"/>
    <n v="1"/>
    <x v="0"/>
    <n v="110216.22"/>
    <n v="192878.38"/>
    <n v="142961.10999999999"/>
    <n v="250181.95"/>
    <n v="170834.32"/>
    <n v="298960.06"/>
    <n v="203601.6"/>
    <n v="356302.8"/>
    <n v="239620.2"/>
    <n v="419335.34"/>
    <n v="262733.26"/>
    <n v="459783.21"/>
    <n v="285079.82"/>
    <n v="498889.68"/>
  </r>
  <r>
    <n v="1"/>
    <s v="Region I - Northeast"/>
    <x v="3"/>
    <s v="NH"/>
    <x v="25"/>
    <n v="2"/>
    <x v="1"/>
    <n v="86591.21"/>
    <n v="151534.62"/>
    <n v="113401.34"/>
    <n v="198452.34"/>
    <n v="137348.48000000001"/>
    <n v="240359.85"/>
    <n v="167989.97"/>
    <n v="293982.44"/>
    <n v="199250.5"/>
    <n v="348688.38"/>
    <n v="219546.34"/>
    <n v="384206.09"/>
    <n v="238509.38"/>
    <n v="417391.42"/>
  </r>
  <r>
    <n v="1"/>
    <s v="Region I - Northeast"/>
    <x v="3"/>
    <s v="NH"/>
    <x v="25"/>
    <n v="3"/>
    <x v="2"/>
    <n v="82750.55"/>
    <n v="144813.45000000001"/>
    <n v="112840.73"/>
    <n v="197471.28"/>
    <n v="142887.01"/>
    <n v="250052.27"/>
    <n v="188335.71"/>
    <n v="329587.49"/>
    <n v="233375.6"/>
    <n v="408407.31"/>
    <n v="262947.96999999997"/>
    <n v="460158.95"/>
    <n v="292156.95"/>
    <n v="511274.66"/>
  </r>
  <r>
    <n v="1"/>
    <s v="Region I - Northeast"/>
    <x v="3"/>
    <s v="NH"/>
    <x v="25"/>
    <n v="4"/>
    <x v="3"/>
    <n v="88814.66"/>
    <n v="142103.45000000001"/>
    <n v="124340.52"/>
    <n v="198944.84"/>
    <n v="159866.38"/>
    <n v="255786.22"/>
    <n v="213155.18"/>
    <n v="341048.29"/>
    <n v="266443.96999999997"/>
    <n v="426310.36"/>
    <n v="301969.84000000003"/>
    <n v="483151.75"/>
    <n v="337495.7"/>
    <n v="539993.13"/>
  </r>
  <r>
    <n v="1"/>
    <s v="Region I - Northeast"/>
    <x v="4"/>
    <s v="RI"/>
    <x v="26"/>
    <n v="1"/>
    <x v="0"/>
    <n v="120128.63"/>
    <n v="210225.1"/>
    <n v="155700.13"/>
    <n v="272475.24"/>
    <n v="185957.1"/>
    <n v="325424.93"/>
    <n v="221481.54"/>
    <n v="387592.7"/>
    <n v="260572.33"/>
    <n v="456001.58"/>
    <n v="285654.03000000003"/>
    <n v="499894.56"/>
    <n v="309854.88"/>
    <n v="542246.05000000005"/>
  </r>
  <r>
    <n v="1"/>
    <s v="Region I - Northeast"/>
    <x v="4"/>
    <s v="RI"/>
    <x v="26"/>
    <n v="2"/>
    <x v="1"/>
    <n v="95127.41"/>
    <n v="166472.95999999999"/>
    <n v="124418.43"/>
    <n v="217732.25"/>
    <n v="150520.63"/>
    <n v="263411.11"/>
    <n v="183795.44"/>
    <n v="321642.03000000003"/>
    <n v="217851.01"/>
    <n v="381239.26"/>
    <n v="239951.35999999999"/>
    <n v="419914.88"/>
    <n v="260571.61"/>
    <n v="456000.31"/>
  </r>
  <r>
    <n v="1"/>
    <s v="Region I - Northeast"/>
    <x v="4"/>
    <s v="RI"/>
    <x v="26"/>
    <n v="3"/>
    <x v="2"/>
    <n v="91478.47"/>
    <n v="160087.32999999999"/>
    <n v="124884.49"/>
    <n v="218547.86"/>
    <n v="158244.04"/>
    <n v="276927.07"/>
    <n v="208684.74"/>
    <n v="365198.3"/>
    <n v="258692.82"/>
    <n v="452712.44"/>
    <n v="291550.84999999998"/>
    <n v="510213.99"/>
    <n v="324024.33"/>
    <n v="567042.57999999996"/>
  </r>
  <r>
    <n v="1"/>
    <s v="Region I - Northeast"/>
    <x v="4"/>
    <s v="RI"/>
    <x v="26"/>
    <n v="4"/>
    <x v="3"/>
    <n v="97194.82"/>
    <n v="155511.71"/>
    <n v="136072.74"/>
    <n v="217716.39"/>
    <n v="174950.67"/>
    <n v="279921.08"/>
    <n v="233267.56"/>
    <n v="373228.1"/>
    <n v="291584.45"/>
    <n v="466535.13"/>
    <n v="330462.38"/>
    <n v="528739.81000000006"/>
    <n v="369340.3"/>
    <n v="590944.49"/>
  </r>
  <r>
    <n v="1"/>
    <s v="Region I - Northeast"/>
    <x v="4"/>
    <s v="RI"/>
    <x v="27"/>
    <n v="1"/>
    <x v="0"/>
    <n v="125918.14"/>
    <n v="220356.74"/>
    <n v="163303.59"/>
    <n v="285781.28000000003"/>
    <n v="195122.33"/>
    <n v="341464.08"/>
    <n v="232518.6"/>
    <n v="406907.55"/>
    <n v="273634.06"/>
    <n v="478859.6"/>
    <n v="300017.19"/>
    <n v="525030.09"/>
    <n v="325515.24"/>
    <n v="569651.67000000004"/>
  </r>
  <r>
    <n v="1"/>
    <s v="Region I - Northeast"/>
    <x v="4"/>
    <s v="RI"/>
    <x v="27"/>
    <n v="2"/>
    <x v="1"/>
    <n v="99081.96"/>
    <n v="173393.43"/>
    <n v="129725.98"/>
    <n v="227020.47"/>
    <n v="157085.03"/>
    <n v="274898.78999999998"/>
    <n v="192066.56"/>
    <n v="336116.47"/>
    <n v="227777.22"/>
    <n v="398610.14"/>
    <n v="250960.2"/>
    <n v="439180.35"/>
    <n v="272614.84000000003"/>
    <n v="477075.98"/>
  </r>
  <r>
    <n v="1"/>
    <s v="Region I - Northeast"/>
    <x v="4"/>
    <s v="RI"/>
    <x v="27"/>
    <n v="3"/>
    <x v="2"/>
    <n v="94805.06"/>
    <n v="165908.85"/>
    <n v="129307.92"/>
    <n v="226288.85"/>
    <n v="163760.9"/>
    <n v="286581.57"/>
    <n v="215871.21"/>
    <n v="377774.62"/>
    <n v="267517.15000000002"/>
    <n v="468155.01"/>
    <n v="301431.8"/>
    <n v="527505.66"/>
    <n v="334933.68"/>
    <n v="586133.93999999994"/>
  </r>
  <r>
    <n v="1"/>
    <s v="Region I - Northeast"/>
    <x v="4"/>
    <s v="RI"/>
    <x v="27"/>
    <n v="4"/>
    <x v="3"/>
    <n v="101548.66"/>
    <n v="162477.85999999999"/>
    <n v="142168.13"/>
    <n v="227469.01"/>
    <n v="182787.59"/>
    <n v="292460.15000000002"/>
    <n v="243716.79"/>
    <n v="389946.87"/>
    <n v="304645.99"/>
    <n v="487433.58"/>
    <n v="345265.45"/>
    <n v="552424.73"/>
    <n v="385884.91"/>
    <n v="617415.87"/>
  </r>
  <r>
    <n v="1"/>
    <s v="Region I - Northeast"/>
    <x v="5"/>
    <s v="VT"/>
    <x v="28"/>
    <n v="1"/>
    <x v="0"/>
    <n v="110625.60000000001"/>
    <n v="193594.8"/>
    <n v="143405.73000000001"/>
    <n v="250960.02"/>
    <n v="171292.63"/>
    <n v="299762.09999999998"/>
    <n v="204043.05"/>
    <n v="357075.34"/>
    <n v="240073.38"/>
    <n v="420128.41"/>
    <n v="263191.94"/>
    <n v="460585.9"/>
    <n v="285507.99"/>
    <n v="499638.99"/>
  </r>
  <r>
    <n v="1"/>
    <s v="Region I - Northeast"/>
    <x v="5"/>
    <s v="VT"/>
    <x v="28"/>
    <n v="2"/>
    <x v="1"/>
    <n v="87459.33"/>
    <n v="153053.82999999999"/>
    <n v="114419.93"/>
    <n v="200234.87"/>
    <n v="138457"/>
    <n v="242299.76"/>
    <n v="169122.9"/>
    <n v="295965.08"/>
    <n v="200487.56"/>
    <n v="350853.24"/>
    <n v="220843.59"/>
    <n v="386476.29"/>
    <n v="239841.84"/>
    <n v="419723.22"/>
  </r>
  <r>
    <n v="1"/>
    <s v="Region I - Northeast"/>
    <x v="5"/>
    <s v="VT"/>
    <x v="28"/>
    <n v="3"/>
    <x v="2"/>
    <n v="83996.57"/>
    <n v="146993.99"/>
    <n v="114643.61"/>
    <n v="200626.31"/>
    <n v="145247.59"/>
    <n v="254183.29"/>
    <n v="191525.49"/>
    <n v="335169.61"/>
    <n v="237402.52"/>
    <n v="415454.41"/>
    <n v="267541.78999999998"/>
    <n v="468198.14"/>
    <n v="297324.74"/>
    <n v="520318.3"/>
  </r>
  <r>
    <n v="1"/>
    <s v="Region I - Northeast"/>
    <x v="5"/>
    <s v="VT"/>
    <x v="28"/>
    <n v="4"/>
    <x v="3"/>
    <n v="89431.12"/>
    <n v="143089.79999999999"/>
    <n v="125203.57"/>
    <n v="200325.72"/>
    <n v="160976.01999999999"/>
    <n v="257561.63"/>
    <n v="214634.69"/>
    <n v="343415.51"/>
    <n v="268293.37"/>
    <n v="429269.39"/>
    <n v="304065.81"/>
    <n v="486505.31"/>
    <n v="339838.26"/>
    <n v="543741.23"/>
  </r>
  <r>
    <n v="1"/>
    <s v="Region I - Northeast"/>
    <x v="5"/>
    <s v="VT"/>
    <x v="29"/>
    <n v="1"/>
    <x v="0"/>
    <n v="110686.16"/>
    <n v="193700.78"/>
    <n v="143518.49"/>
    <n v="251157.35"/>
    <n v="171456.28"/>
    <n v="300048.48"/>
    <n v="204279.57"/>
    <n v="357489.25"/>
    <n v="240378.02"/>
    <n v="420661.53"/>
    <n v="263541.09999999998"/>
    <n v="461196.92"/>
    <n v="285914.37"/>
    <n v="500350.15"/>
  </r>
  <r>
    <n v="1"/>
    <s v="Region I - Northeast"/>
    <x v="5"/>
    <s v="VT"/>
    <x v="29"/>
    <n v="2"/>
    <x v="1"/>
    <n v="87290.52"/>
    <n v="152758.41"/>
    <n v="114245.7"/>
    <n v="199929.98"/>
    <n v="138295.54999999999"/>
    <n v="242017.21"/>
    <n v="169013.68"/>
    <n v="295773.94"/>
    <n v="200400.26"/>
    <n v="350700.46"/>
    <n v="220773.46"/>
    <n v="386353.56"/>
    <n v="239796.08"/>
    <n v="419643.13"/>
  </r>
  <r>
    <n v="1"/>
    <s v="Region I - Northeast"/>
    <x v="5"/>
    <s v="VT"/>
    <x v="29"/>
    <n v="3"/>
    <x v="2"/>
    <n v="83670.36"/>
    <n v="146423.14000000001"/>
    <n v="114157.7"/>
    <n v="199775.98"/>
    <n v="144601.56"/>
    <n v="253052.73"/>
    <n v="190642.94"/>
    <n v="333625.15000000002"/>
    <n v="236279.49"/>
    <n v="413489.1"/>
    <n v="266254.03000000003"/>
    <n v="465944.56"/>
    <n v="295868.71999999997"/>
    <n v="517770.26"/>
  </r>
  <r>
    <n v="1"/>
    <s v="Region I - Northeast"/>
    <x v="5"/>
    <s v="VT"/>
    <x v="29"/>
    <n v="4"/>
    <x v="3"/>
    <n v="89366.45"/>
    <n v="142986.32"/>
    <n v="125113.03"/>
    <n v="200180.85"/>
    <n v="160859.60999999999"/>
    <n v="257375.38"/>
    <n v="214479.48"/>
    <n v="343167.17"/>
    <n v="268099.34999999998"/>
    <n v="428958.97"/>
    <n v="303845.93"/>
    <n v="486153.5"/>
    <n v="339592.51"/>
    <n v="543348.03"/>
  </r>
  <r>
    <n v="1"/>
    <s v="Region I - Northeast"/>
    <x v="5"/>
    <s v="VT"/>
    <x v="30"/>
    <n v="1"/>
    <x v="0"/>
    <n v="112338.23"/>
    <n v="196591.9"/>
    <n v="145641.66"/>
    <n v="254872.9"/>
    <n v="173976.74"/>
    <n v="304459.3"/>
    <n v="207259.56"/>
    <n v="362704.23"/>
    <n v="243870.04"/>
    <n v="426772.58"/>
    <n v="267361.23"/>
    <n v="467882.15"/>
    <n v="290043.55"/>
    <n v="507576.22"/>
  </r>
  <r>
    <n v="1"/>
    <s v="Region I - Northeast"/>
    <x v="5"/>
    <s v="VT"/>
    <x v="30"/>
    <n v="2"/>
    <x v="1"/>
    <n v="88713.22"/>
    <n v="155248.14000000001"/>
    <n v="116081.89"/>
    <n v="203143.3"/>
    <n v="140490.91"/>
    <n v="245859.09"/>
    <n v="171647.93"/>
    <n v="300383.88"/>
    <n v="203500.35"/>
    <n v="356125.62"/>
    <n v="224174.3"/>
    <n v="392305.03"/>
    <n v="243473.12"/>
    <n v="426077.96"/>
  </r>
  <r>
    <n v="1"/>
    <s v="Region I - Northeast"/>
    <x v="5"/>
    <s v="VT"/>
    <x v="30"/>
    <n v="3"/>
    <x v="2"/>
    <n v="85125.02"/>
    <n v="148968.79"/>
    <n v="116165"/>
    <n v="203288.75"/>
    <n v="147161.07"/>
    <n v="257531.87"/>
    <n v="194034.45"/>
    <n v="339560.29"/>
    <n v="240499.03"/>
    <n v="420873.31"/>
    <n v="271021.19"/>
    <n v="474287.08"/>
    <n v="301179.96000000002"/>
    <n v="527064.93000000005"/>
  </r>
  <r>
    <n v="1"/>
    <s v="Region I - Northeast"/>
    <x v="5"/>
    <s v="VT"/>
    <x v="30"/>
    <n v="4"/>
    <x v="3"/>
    <n v="90763.15"/>
    <n v="145221.03"/>
    <n v="127068.4"/>
    <n v="203309.45"/>
    <n v="163373.66"/>
    <n v="261397.86"/>
    <n v="217831.55"/>
    <n v="348530.48"/>
    <n v="272289.44"/>
    <n v="435663.1"/>
    <n v="308594.69"/>
    <n v="493751.52"/>
    <n v="344899.95"/>
    <n v="551839.93000000005"/>
  </r>
  <r>
    <n v="1"/>
    <s v="Region I - Northeast"/>
    <x v="5"/>
    <s v="VT"/>
    <x v="31"/>
    <n v="1"/>
    <x v="0"/>
    <n v="110216.22"/>
    <n v="192878.38"/>
    <n v="142961.10999999999"/>
    <n v="250181.95"/>
    <n v="170834.32"/>
    <n v="298960.06"/>
    <n v="203601.6"/>
    <n v="356302.8"/>
    <n v="239620.2"/>
    <n v="419335.34"/>
    <n v="262733.26"/>
    <n v="459783.21"/>
    <n v="285079.82"/>
    <n v="498889.68"/>
  </r>
  <r>
    <n v="1"/>
    <s v="Region I - Northeast"/>
    <x v="5"/>
    <s v="VT"/>
    <x v="31"/>
    <n v="2"/>
    <x v="1"/>
    <n v="86591.21"/>
    <n v="151534.62"/>
    <n v="113401.34"/>
    <n v="198452.34"/>
    <n v="137348.48000000001"/>
    <n v="240359.85"/>
    <n v="167989.97"/>
    <n v="293982.44"/>
    <n v="199250.5"/>
    <n v="348688.38"/>
    <n v="219546.34"/>
    <n v="384206.09"/>
    <n v="238509.38"/>
    <n v="417391.42"/>
  </r>
  <r>
    <n v="1"/>
    <s v="Region I - Northeast"/>
    <x v="5"/>
    <s v="VT"/>
    <x v="31"/>
    <n v="3"/>
    <x v="2"/>
    <n v="82750.55"/>
    <n v="144813.45000000001"/>
    <n v="112840.73"/>
    <n v="197471.28"/>
    <n v="142887.01"/>
    <n v="250052.27"/>
    <n v="188335.71"/>
    <n v="329587.49"/>
    <n v="233375.6"/>
    <n v="408407.31"/>
    <n v="262947.96999999997"/>
    <n v="460158.95"/>
    <n v="292156.95"/>
    <n v="511274.66"/>
  </r>
  <r>
    <n v="1"/>
    <s v="Region I - Northeast"/>
    <x v="5"/>
    <s v="VT"/>
    <x v="31"/>
    <n v="4"/>
    <x v="3"/>
    <n v="88814.66"/>
    <n v="142103.45000000001"/>
    <n v="124340.52"/>
    <n v="198944.84"/>
    <n v="159866.38"/>
    <n v="255786.22"/>
    <n v="213155.18"/>
    <n v="341048.29"/>
    <n v="266443.96999999997"/>
    <n v="426310.36"/>
    <n v="301969.84000000003"/>
    <n v="483151.75"/>
    <n v="337495.7"/>
    <n v="539993.13"/>
  </r>
  <r>
    <n v="10"/>
    <s v="Region X - Northwest"/>
    <x v="6"/>
    <s v="AK"/>
    <x v="32"/>
    <n v="1"/>
    <x v="0"/>
    <n v="126338.6"/>
    <n v="221092.54"/>
    <n v="163632.69"/>
    <n v="286357.2"/>
    <n v="195332.88"/>
    <n v="341832.55"/>
    <n v="232507.27"/>
    <n v="406887.72"/>
    <n v="273454.59000000003"/>
    <n v="478545.53"/>
    <n v="299724.74"/>
    <n v="524518.30000000005"/>
    <n v="325023.90000000002"/>
    <n v="568791.82999999996"/>
  </r>
  <r>
    <n v="10"/>
    <s v="Region X - Northwest"/>
    <x v="6"/>
    <s v="AK"/>
    <x v="32"/>
    <n v="2"/>
    <x v="1"/>
    <n v="100780.33"/>
    <n v="176365.58"/>
    <n v="131654.01"/>
    <n v="230394.52"/>
    <n v="159106.87"/>
    <n v="278437.03000000003"/>
    <n v="193981.5"/>
    <n v="339467.63"/>
    <n v="229781.41"/>
    <n v="402117.47"/>
    <n v="253003.79"/>
    <n v="442756.63"/>
    <n v="274642.57"/>
    <n v="480624.49"/>
  </r>
  <r>
    <n v="10"/>
    <s v="Region X - Northwest"/>
    <x v="6"/>
    <s v="AK"/>
    <x v="32"/>
    <n v="3"/>
    <x v="2"/>
    <n v="97470.49"/>
    <n v="170573.35"/>
    <n v="133202.34"/>
    <n v="233104.09"/>
    <n v="168886.69"/>
    <n v="295551.7"/>
    <n v="222823.53"/>
    <n v="389941.18"/>
    <n v="276318.11"/>
    <n v="483556.69"/>
    <n v="311489.77"/>
    <n v="545107.09"/>
    <n v="346268.3"/>
    <n v="605969.53"/>
  </r>
  <r>
    <n v="10"/>
    <s v="Region X - Northwest"/>
    <x v="6"/>
    <s v="AK"/>
    <x v="32"/>
    <n v="4"/>
    <x v="3"/>
    <n v="102604.86"/>
    <n v="164167.78"/>
    <n v="143646.81"/>
    <n v="229834.9"/>
    <n v="184688.75"/>
    <n v="295502.01"/>
    <n v="246251.67"/>
    <n v="394002.68"/>
    <n v="307814.59000000003"/>
    <n v="492503.35"/>
    <n v="348856.53"/>
    <n v="558170.46"/>
    <n v="389898.48"/>
    <n v="623837.57999999996"/>
  </r>
  <r>
    <n v="10"/>
    <s v="Region X - Northwest"/>
    <x v="6"/>
    <s v="AK"/>
    <x v="33"/>
    <n v="1"/>
    <x v="0"/>
    <n v="129539.96"/>
    <n v="226694.93"/>
    <n v="167710.35"/>
    <n v="293493.11"/>
    <n v="200142.36"/>
    <n v="350249.14"/>
    <n v="238148.52"/>
    <n v="416759.91"/>
    <n v="280036.34999999998"/>
    <n v="490063.62"/>
    <n v="306908.26"/>
    <n v="537089.46"/>
    <n v="332758.21999999997"/>
    <n v="582326.88"/>
  </r>
  <r>
    <n v="10"/>
    <s v="Region X - Northwest"/>
    <x v="6"/>
    <s v="AK"/>
    <x v="33"/>
    <n v="2"/>
    <x v="1"/>
    <n v="103768.71"/>
    <n v="181595.24"/>
    <n v="135465.18"/>
    <n v="237064.07"/>
    <n v="163614.47"/>
    <n v="286325.32"/>
    <n v="199301.71"/>
    <n v="348777.99"/>
    <n v="235999.23"/>
    <n v="412998.66"/>
    <n v="259797.97"/>
    <n v="454646.45"/>
    <n v="281957.03999999998"/>
    <n v="493424.82"/>
  </r>
  <r>
    <n v="10"/>
    <s v="Region X - Northwest"/>
    <x v="6"/>
    <s v="AK"/>
    <x v="33"/>
    <n v="3"/>
    <x v="2"/>
    <n v="100686.9"/>
    <n v="176202.08"/>
    <n v="137678.18"/>
    <n v="240936.82"/>
    <n v="174621.56"/>
    <n v="305587.74"/>
    <n v="230450.38"/>
    <n v="403288.16"/>
    <n v="285833.24"/>
    <n v="500208.17"/>
    <n v="322259.65999999997"/>
    <n v="563954.4"/>
    <n v="358289.68"/>
    <n v="627006.93999999994"/>
  </r>
  <r>
    <n v="10"/>
    <s v="Region X - Northwest"/>
    <x v="6"/>
    <s v="AK"/>
    <x v="33"/>
    <n v="4"/>
    <x v="3"/>
    <n v="105432.75"/>
    <n v="168692.4"/>
    <n v="147605.85"/>
    <n v="236169.36"/>
    <n v="189778.95"/>
    <n v="303646.32"/>
    <n v="253038.6"/>
    <n v="404861.76"/>
    <n v="316298.25"/>
    <n v="506077.2"/>
    <n v="358471.35"/>
    <n v="573554.16"/>
    <n v="400644.44"/>
    <n v="641031.12"/>
  </r>
  <r>
    <n v="10"/>
    <s v="Region X - Northwest"/>
    <x v="6"/>
    <s v="AK"/>
    <x v="34"/>
    <n v="1"/>
    <x v="0"/>
    <n v="132339.19"/>
    <n v="231593.58"/>
    <n v="171515.74"/>
    <n v="300152.53999999998"/>
    <n v="204837.12"/>
    <n v="358464.97"/>
    <n v="243955.39"/>
    <n v="426921.94"/>
    <n v="287004.55"/>
    <n v="502257.96"/>
    <n v="314625.78999999998"/>
    <n v="550595.14"/>
    <n v="341272.57"/>
    <n v="597226.99"/>
  </r>
  <r>
    <n v="10"/>
    <s v="Region X - Northwest"/>
    <x v="6"/>
    <s v="AK"/>
    <x v="34"/>
    <n v="2"/>
    <x v="1"/>
    <n v="104864.06"/>
    <n v="183512.11"/>
    <n v="137138.66"/>
    <n v="239992.66"/>
    <n v="165894.17000000001"/>
    <n v="290314.78999999998"/>
    <n v="202540.2"/>
    <n v="354445.35"/>
    <n v="240055.89"/>
    <n v="420097.8"/>
    <n v="264400.78000000003"/>
    <n v="462701.36"/>
    <n v="287112.64"/>
    <n v="502447.11"/>
  </r>
  <r>
    <n v="10"/>
    <s v="Region X - Northwest"/>
    <x v="6"/>
    <s v="AK"/>
    <x v="34"/>
    <n v="3"/>
    <x v="2"/>
    <n v="100892.57"/>
    <n v="176561.99"/>
    <n v="137749.03"/>
    <n v="241060.79"/>
    <n v="174554.42"/>
    <n v="305470.23"/>
    <n v="230203.6"/>
    <n v="402856.3"/>
    <n v="285377.34999999998"/>
    <n v="499410.37"/>
    <n v="321631.59999999998"/>
    <n v="562855.30000000005"/>
    <n v="357463.24"/>
    <n v="625560.67000000004"/>
  </r>
  <r>
    <n v="10"/>
    <s v="Region X - Northwest"/>
    <x v="6"/>
    <s v="AK"/>
    <x v="34"/>
    <n v="4"/>
    <x v="3"/>
    <n v="107109.58"/>
    <n v="171375.33"/>
    <n v="149953.41"/>
    <n v="239925.46"/>
    <n v="192797.24"/>
    <n v="308475.59000000003"/>
    <n v="257062.99"/>
    <n v="411300.78"/>
    <n v="321328.73"/>
    <n v="514125.98"/>
    <n v="364172.56"/>
    <n v="582676.11"/>
    <n v="407016.39"/>
    <n v="651226.24"/>
  </r>
  <r>
    <n v="10"/>
    <s v="Region X - Northwest"/>
    <x v="6"/>
    <s v="AK"/>
    <x v="35"/>
    <n v="1"/>
    <x v="0"/>
    <n v="133930.70000000001"/>
    <n v="234378.73"/>
    <n v="173526.15"/>
    <n v="303670.77"/>
    <n v="207193.95"/>
    <n v="362589.41"/>
    <n v="246698.87"/>
    <n v="431723.02"/>
    <n v="290191.94"/>
    <n v="507835.9"/>
    <n v="318096.78000000003"/>
    <n v="556669.36"/>
    <n v="344995.38"/>
    <n v="603741.91"/>
  </r>
  <r>
    <n v="10"/>
    <s v="Region X - Northwest"/>
    <x v="6"/>
    <s v="AK"/>
    <x v="35"/>
    <n v="2"/>
    <x v="1"/>
    <n v="106455.57"/>
    <n v="186297.25"/>
    <n v="139149.07999999999"/>
    <n v="243510.89"/>
    <n v="168250.99"/>
    <n v="294439.23"/>
    <n v="205283.68"/>
    <n v="359246.44"/>
    <n v="243243.28"/>
    <n v="425675.74"/>
    <n v="267871.76"/>
    <n v="468775.58"/>
    <n v="290835.45"/>
    <n v="508962.03"/>
  </r>
  <r>
    <n v="10"/>
    <s v="Region X - Northwest"/>
    <x v="6"/>
    <s v="AK"/>
    <x v="35"/>
    <n v="3"/>
    <x v="2"/>
    <n v="102673.43"/>
    <n v="179678.5"/>
    <n v="140242.23000000001"/>
    <n v="245423.91"/>
    <n v="177759.97"/>
    <n v="311079.95"/>
    <n v="234477.67"/>
    <n v="410335.92"/>
    <n v="290719.94"/>
    <n v="508759.89"/>
    <n v="327686.53000000003"/>
    <n v="573451.43000000005"/>
    <n v="364230.52"/>
    <n v="637403.4"/>
  </r>
  <r>
    <n v="10"/>
    <s v="Region X - Northwest"/>
    <x v="6"/>
    <s v="AK"/>
    <x v="35"/>
    <n v="4"/>
    <x v="3"/>
    <n v="108570.95"/>
    <n v="173713.52"/>
    <n v="151999.32"/>
    <n v="243198.92"/>
    <n v="195427.7"/>
    <n v="312684.33"/>
    <n v="260570.27"/>
    <n v="416912.44"/>
    <n v="325712.84000000003"/>
    <n v="521140.55"/>
    <n v="369141.22"/>
    <n v="590625.96"/>
    <n v="412569.59999999998"/>
    <n v="660111.35999999999"/>
  </r>
  <r>
    <n v="10"/>
    <s v="Region X - Northwest"/>
    <x v="7"/>
    <s v="ID"/>
    <x v="36"/>
    <n v="1"/>
    <x v="0"/>
    <n v="109312.51"/>
    <n v="191296.9"/>
    <n v="141894.29"/>
    <n v="248315.01"/>
    <n v="169648.52"/>
    <n v="296884.90000000002"/>
    <n v="202316.13"/>
    <n v="354053.22"/>
    <n v="238188.25"/>
    <n v="416829.43"/>
    <n v="261209.81"/>
    <n v="457117.16"/>
    <n v="283511.56"/>
    <n v="496145.23"/>
  </r>
  <r>
    <n v="10"/>
    <s v="Region X - Northwest"/>
    <x v="7"/>
    <s v="ID"/>
    <x v="36"/>
    <n v="2"/>
    <x v="1"/>
    <n v="85214.73"/>
    <n v="149125.76999999999"/>
    <n v="111742.97"/>
    <n v="195550.2"/>
    <n v="135492.57"/>
    <n v="237111.99"/>
    <n v="165991.84"/>
    <n v="290485.71999999997"/>
    <n v="197010.68"/>
    <n v="344768.69"/>
    <n v="217158.63"/>
    <n v="380027.6"/>
    <n v="236009.16"/>
    <n v="413016.04"/>
  </r>
  <r>
    <n v="10"/>
    <s v="Region X - Northwest"/>
    <x v="7"/>
    <s v="ID"/>
    <x v="36"/>
    <n v="3"/>
    <x v="2"/>
    <n v="80927.28"/>
    <n v="141622.73000000001"/>
    <n v="110227.92"/>
    <n v="192898.86"/>
    <n v="139483.78"/>
    <n v="244096.61"/>
    <n v="183754.43"/>
    <n v="321570.25"/>
    <n v="227608.1"/>
    <n v="398314.17"/>
    <n v="256380.56"/>
    <n v="448665.98"/>
    <n v="284782.36"/>
    <n v="498369.13"/>
  </r>
  <r>
    <n v="10"/>
    <s v="Region X - Northwest"/>
    <x v="7"/>
    <s v="ID"/>
    <x v="36"/>
    <n v="4"/>
    <x v="3"/>
    <n v="87736.93"/>
    <n v="140379.1"/>
    <n v="122831.71"/>
    <n v="196530.74"/>
    <n v="157926.48000000001"/>
    <n v="252682.37"/>
    <n v="210568.64"/>
    <n v="336909.83"/>
    <n v="263210.8"/>
    <n v="421137.29"/>
    <n v="298305.58"/>
    <n v="477288.93"/>
    <n v="333400.34999999998"/>
    <n v="533440.56999999995"/>
  </r>
  <r>
    <n v="10"/>
    <s v="Region X - Northwest"/>
    <x v="7"/>
    <s v="ID"/>
    <x v="37"/>
    <n v="1"/>
    <x v="0"/>
    <n v="112362.35"/>
    <n v="196634.12"/>
    <n v="145673.60999999999"/>
    <n v="254928.83"/>
    <n v="174015.49"/>
    <n v="304527.09999999998"/>
    <n v="207306.54"/>
    <n v="362786.45"/>
    <n v="243925.84"/>
    <n v="426870.22"/>
    <n v="267422.7"/>
    <n v="467989.73"/>
    <n v="290110.78999999998"/>
    <n v="507693.88"/>
  </r>
  <r>
    <n v="10"/>
    <s v="Region X - Northwest"/>
    <x v="7"/>
    <s v="ID"/>
    <x v="37"/>
    <n v="2"/>
    <x v="1"/>
    <n v="88727.99"/>
    <n v="155273.97"/>
    <n v="116102.13"/>
    <n v="203178.72"/>
    <n v="140516.38"/>
    <n v="245903.67"/>
    <n v="171680.8"/>
    <n v="300441.40000000002"/>
    <n v="203540.15"/>
    <n v="356195.27"/>
    <n v="224218.66"/>
    <n v="392382.66"/>
    <n v="243521.9"/>
    <n v="426163.33"/>
  </r>
  <r>
    <n v="10"/>
    <s v="Region X - Northwest"/>
    <x v="7"/>
    <s v="ID"/>
    <x v="37"/>
    <n v="3"/>
    <x v="2"/>
    <n v="85135.94"/>
    <n v="148987.89000000001"/>
    <n v="116179.09"/>
    <n v="203313.4"/>
    <n v="147178.31"/>
    <n v="257562.05"/>
    <n v="194056.58"/>
    <n v="339599.02"/>
    <n v="240525.88"/>
    <n v="420920.29"/>
    <n v="271051.01"/>
    <n v="474339.26"/>
    <n v="301212.59999999998"/>
    <n v="527122.05000000005"/>
  </r>
  <r>
    <n v="10"/>
    <s v="Region X - Northwest"/>
    <x v="7"/>
    <s v="ID"/>
    <x v="37"/>
    <n v="4"/>
    <x v="3"/>
    <n v="90780.39"/>
    <n v="145248.62"/>
    <n v="127092.54"/>
    <n v="203348.07"/>
    <n v="163404.70000000001"/>
    <n v="261447.52"/>
    <n v="217872.93"/>
    <n v="348596.69"/>
    <n v="272341.15999999997"/>
    <n v="435745.87"/>
    <n v="308653.32"/>
    <n v="493845.32"/>
    <n v="344965.47"/>
    <n v="551944.77"/>
  </r>
  <r>
    <n v="10"/>
    <s v="Region X - Northwest"/>
    <x v="7"/>
    <s v="ID"/>
    <x v="38"/>
    <n v="1"/>
    <x v="0"/>
    <n v="108251.51"/>
    <n v="189440.14"/>
    <n v="140554.01999999999"/>
    <n v="245969.54"/>
    <n v="168077.31"/>
    <n v="294135.28999999998"/>
    <n v="200487.15"/>
    <n v="350852.51"/>
    <n v="236063.33"/>
    <n v="413110.82"/>
    <n v="258895.83"/>
    <n v="453067.7"/>
    <n v="281029.7"/>
    <n v="491801.97"/>
  </r>
  <r>
    <n v="10"/>
    <s v="Region X - Northwest"/>
    <x v="7"/>
    <s v="ID"/>
    <x v="38"/>
    <n v="2"/>
    <x v="1"/>
    <n v="84153.72"/>
    <n v="147269.01"/>
    <n v="110402.7"/>
    <n v="193204.73"/>
    <n v="133921.35999999999"/>
    <n v="234362.37"/>
    <n v="164162.85999999999"/>
    <n v="287285"/>
    <n v="194885.76000000001"/>
    <n v="341050.08"/>
    <n v="214844.65"/>
    <n v="375978.14"/>
    <n v="233527.3"/>
    <n v="408672.78"/>
  </r>
  <r>
    <n v="10"/>
    <s v="Region X - Northwest"/>
    <x v="7"/>
    <s v="ID"/>
    <x v="38"/>
    <n v="3"/>
    <x v="2"/>
    <n v="79740.039999999994"/>
    <n v="139545.07"/>
    <n v="108565.79"/>
    <n v="189990.13"/>
    <n v="137346.75"/>
    <n v="240356.81"/>
    <n v="180905.06"/>
    <n v="316583.86"/>
    <n v="224046.39"/>
    <n v="392081.18"/>
    <n v="252343.95"/>
    <n v="441601.92"/>
    <n v="280270.86"/>
    <n v="490474.01"/>
  </r>
  <r>
    <n v="10"/>
    <s v="Region X - Northwest"/>
    <x v="7"/>
    <s v="ID"/>
    <x v="38"/>
    <n v="4"/>
    <x v="3"/>
    <n v="86762.69"/>
    <n v="138820.31"/>
    <n v="121467.77"/>
    <n v="194348.43"/>
    <n v="156172.85"/>
    <n v="249876.56"/>
    <n v="208230.46"/>
    <n v="333168.74"/>
    <n v="260288.08"/>
    <n v="416460.93"/>
    <n v="294993.15000000002"/>
    <n v="471989.05"/>
    <n v="329698.23"/>
    <n v="527517.18000000005"/>
  </r>
  <r>
    <n v="10"/>
    <s v="Region X - Northwest"/>
    <x v="7"/>
    <s v="ID"/>
    <x v="10"/>
    <n v="1"/>
    <x v="0"/>
    <n v="109973.98"/>
    <n v="192454.47"/>
    <n v="142510.07"/>
    <n v="249392.63"/>
    <n v="170179.74"/>
    <n v="297814.53999999998"/>
    <n v="202655.53"/>
    <n v="354647.17"/>
    <n v="238401.65"/>
    <n v="417202.88"/>
    <n v="261336.64"/>
    <n v="457339.13"/>
    <n v="283454.31"/>
    <n v="496045.05"/>
  </r>
  <r>
    <n v="10"/>
    <s v="Region X - Northwest"/>
    <x v="7"/>
    <s v="ID"/>
    <x v="10"/>
    <n v="2"/>
    <x v="1"/>
    <n v="87266.45"/>
    <n v="152716.29"/>
    <n v="114098.25"/>
    <n v="199671.94"/>
    <n v="137994.32"/>
    <n v="241490.06"/>
    <n v="168426.87"/>
    <n v="294747.02"/>
    <n v="199599.71"/>
    <n v="349299.49"/>
    <n v="219826.88"/>
    <n v="384697.04"/>
    <n v="238692.44"/>
    <n v="417711.77"/>
  </r>
  <r>
    <n v="10"/>
    <s v="Region X - Northwest"/>
    <x v="7"/>
    <s v="ID"/>
    <x v="10"/>
    <n v="3"/>
    <x v="2"/>
    <n v="84055.35"/>
    <n v="147096.87"/>
    <n v="114784.36"/>
    <n v="200872.63"/>
    <n v="145471.16"/>
    <n v="254574.53"/>
    <n v="191865.91"/>
    <n v="335765.35"/>
    <n v="237867.73"/>
    <n v="416268.54"/>
    <n v="268099.03000000003"/>
    <n v="469173.3"/>
    <n v="297981.05"/>
    <n v="521466.83"/>
  </r>
  <r>
    <n v="10"/>
    <s v="Region X - Northwest"/>
    <x v="7"/>
    <s v="ID"/>
    <x v="10"/>
    <n v="4"/>
    <x v="3"/>
    <n v="89073.35"/>
    <n v="142517.35999999999"/>
    <n v="124702.68"/>
    <n v="199524.3"/>
    <n v="160332.01999999999"/>
    <n v="256531.24"/>
    <n v="213776.03"/>
    <n v="342041.65"/>
    <n v="267220.03999999998"/>
    <n v="427552.07"/>
    <n v="302849.38"/>
    <n v="484559.01"/>
    <n v="338478.72"/>
    <n v="541565.94999999995"/>
  </r>
  <r>
    <n v="10"/>
    <s v="Region X - Northwest"/>
    <x v="7"/>
    <s v="ID"/>
    <x v="39"/>
    <n v="1"/>
    <x v="0"/>
    <n v="106327.05"/>
    <n v="186072.34"/>
    <n v="137939.87"/>
    <n v="241394.76"/>
    <n v="164853.82999999999"/>
    <n v="288494.2"/>
    <n v="196502.36"/>
    <n v="343879.12"/>
    <n v="231283"/>
    <n v="404745.25"/>
    <n v="253602.23"/>
    <n v="443803.91"/>
    <n v="275190.96999999997"/>
    <n v="481584.19"/>
  </r>
  <r>
    <n v="10"/>
    <s v="Region X - Northwest"/>
    <x v="7"/>
    <s v="ID"/>
    <x v="39"/>
    <n v="2"/>
    <x v="1"/>
    <n v="83387.81"/>
    <n v="145928.66"/>
    <n v="109238.13"/>
    <n v="191166.72"/>
    <n v="132339.99"/>
    <n v="231594.98"/>
    <n v="161924.43"/>
    <n v="283367.75"/>
    <n v="192085.13"/>
    <n v="336148.97"/>
    <n v="211668.9"/>
    <n v="370420.57"/>
    <n v="229972.34"/>
    <n v="402451.59"/>
  </r>
  <r>
    <n v="10"/>
    <s v="Region X - Northwest"/>
    <x v="7"/>
    <s v="ID"/>
    <x v="39"/>
    <n v="3"/>
    <x v="2"/>
    <n v="79576.55"/>
    <n v="139258.96"/>
    <n v="108484.51"/>
    <n v="189847.89"/>
    <n v="137349.82999999999"/>
    <n v="240362.21"/>
    <n v="181016.09"/>
    <n v="316778.15999999997"/>
    <n v="224285.41"/>
    <n v="392499.48"/>
    <n v="252690.58"/>
    <n v="442208.52"/>
    <n v="280742.92"/>
    <n v="491300.1"/>
  </r>
  <r>
    <n v="10"/>
    <s v="Region X - Northwest"/>
    <x v="7"/>
    <s v="ID"/>
    <x v="39"/>
    <n v="4"/>
    <x v="3"/>
    <n v="85603.13"/>
    <n v="136965.01"/>
    <n v="119844.39"/>
    <n v="191751.02"/>
    <n v="154085.64000000001"/>
    <n v="246537.03"/>
    <n v="205447.52"/>
    <n v="328716.03000000003"/>
    <n v="256809.4"/>
    <n v="410895.04"/>
    <n v="291050.65000000002"/>
    <n v="465681.05"/>
    <n v="325291.90000000002"/>
    <n v="520467.05"/>
  </r>
  <r>
    <n v="10"/>
    <s v="Region X - Northwest"/>
    <x v="7"/>
    <s v="ID"/>
    <x v="40"/>
    <n v="1"/>
    <x v="0"/>
    <n v="109245.92"/>
    <n v="191180.37"/>
    <n v="141773.54"/>
    <n v="248103.7"/>
    <n v="169475.18"/>
    <n v="296581.57"/>
    <n v="202067.86"/>
    <n v="353618.76"/>
    <n v="237869.66"/>
    <n v="416271.9"/>
    <n v="260845.28"/>
    <n v="456479.24"/>
    <n v="283088.37"/>
    <n v="495404.65"/>
  </r>
  <r>
    <n v="10"/>
    <s v="Region X - Northwest"/>
    <x v="7"/>
    <s v="ID"/>
    <x v="40"/>
    <n v="2"/>
    <x v="1"/>
    <n v="85379.85"/>
    <n v="149414.73000000001"/>
    <n v="111912.14"/>
    <n v="195846.24"/>
    <n v="135647.66"/>
    <n v="237383.4"/>
    <n v="166092.85"/>
    <n v="290662.48"/>
    <n v="197088.03"/>
    <n v="344904.05"/>
    <n v="217217.67"/>
    <n v="380130.92"/>
    <n v="236042.73"/>
    <n v="413074.78"/>
  </r>
  <r>
    <n v="10"/>
    <s v="Region X - Northwest"/>
    <x v="7"/>
    <s v="ID"/>
    <x v="40"/>
    <n v="3"/>
    <x v="2"/>
    <n v="81250.75"/>
    <n v="142188.81"/>
    <n v="110710.3"/>
    <n v="193743.03"/>
    <n v="140125.5"/>
    <n v="245219.62"/>
    <n v="184631.45"/>
    <n v="323105.03000000003"/>
    <n v="228724.42"/>
    <n v="400267.73"/>
    <n v="257660.86"/>
    <n v="450906.51"/>
    <n v="286230.21999999997"/>
    <n v="500902.89"/>
  </r>
  <r>
    <n v="10"/>
    <s v="Region X - Northwest"/>
    <x v="7"/>
    <s v="ID"/>
    <x v="40"/>
    <n v="4"/>
    <x v="3"/>
    <n v="87797.3"/>
    <n v="140475.67000000001"/>
    <n v="122916.21"/>
    <n v="196665.94"/>
    <n v="158035.13"/>
    <n v="252856.21"/>
    <n v="210713.51"/>
    <n v="337141.62"/>
    <n v="263391.89"/>
    <n v="421427.02"/>
    <n v="298510.8"/>
    <n v="477617.29"/>
    <n v="333629.71999999997"/>
    <n v="533807.56000000006"/>
  </r>
  <r>
    <n v="10"/>
    <s v="Region X - Northwest"/>
    <x v="8"/>
    <s v="OR"/>
    <x v="41"/>
    <n v="1"/>
    <x v="0"/>
    <n v="117173.31"/>
    <n v="205053.3"/>
    <n v="151785.65"/>
    <n v="265624.88"/>
    <n v="181210.84"/>
    <n v="317118.96000000002"/>
    <n v="215726.49"/>
    <n v="377521.36"/>
    <n v="253736.83"/>
    <n v="444039.45"/>
    <n v="278123.28999999998"/>
    <n v="486715.77"/>
    <n v="301618.32"/>
    <n v="527832.06999999995"/>
  </r>
  <r>
    <n v="10"/>
    <s v="Region X - Northwest"/>
    <x v="8"/>
    <s v="OR"/>
    <x v="41"/>
    <n v="2"/>
    <x v="1"/>
    <n v="93318.94"/>
    <n v="163308.14000000001"/>
    <n v="121938.88"/>
    <n v="213393.04"/>
    <n v="147399.89000000001"/>
    <n v="257949.82"/>
    <n v="179769.11"/>
    <n v="314595.95"/>
    <n v="212975.2"/>
    <n v="372706.6"/>
    <n v="234517.08"/>
    <n v="410404.88"/>
    <n v="254595.75"/>
    <n v="445542.56"/>
  </r>
  <r>
    <n v="10"/>
    <s v="Region X - Northwest"/>
    <x v="8"/>
    <s v="OR"/>
    <x v="41"/>
    <n v="3"/>
    <x v="2"/>
    <n v="90141.39"/>
    <n v="157747.42000000001"/>
    <n v="123158.69"/>
    <n v="215527.7"/>
    <n v="156131.65"/>
    <n v="273230.39"/>
    <n v="205974.06"/>
    <n v="360454.61"/>
    <n v="255403.7"/>
    <n v="446956.47"/>
    <n v="287898.15000000002"/>
    <n v="503821.76"/>
    <n v="320025.68"/>
    <n v="560044.94999999995"/>
  </r>
  <r>
    <n v="10"/>
    <s v="Region X - Northwest"/>
    <x v="8"/>
    <s v="OR"/>
    <x v="41"/>
    <n v="4"/>
    <x v="3"/>
    <n v="95082.57"/>
    <n v="152132.10999999999"/>
    <n v="133115.59"/>
    <n v="212984.95"/>
    <n v="171148.62"/>
    <n v="273837.78999999998"/>
    <n v="228198.16"/>
    <n v="365117.06"/>
    <n v="285247.7"/>
    <n v="456396.32"/>
    <n v="323280.71999999997"/>
    <n v="517249.16"/>
    <n v="361313.75"/>
    <n v="578102.01"/>
  </r>
  <r>
    <n v="10"/>
    <s v="Region X - Northwest"/>
    <x v="8"/>
    <s v="OR"/>
    <x v="42"/>
    <n v="1"/>
    <x v="0"/>
    <n v="116661.15"/>
    <n v="204157.02"/>
    <n v="151172.35"/>
    <n v="264551.61"/>
    <n v="180521.08"/>
    <n v="315911.88"/>
    <n v="214966.31"/>
    <n v="376191.03"/>
    <n v="252881.36"/>
    <n v="442542.38"/>
    <n v="277207.88"/>
    <n v="485113.79"/>
    <n v="300666.11"/>
    <n v="526165.68000000005"/>
  </r>
  <r>
    <n v="10"/>
    <s v="Region X - Northwest"/>
    <x v="8"/>
    <s v="OR"/>
    <x v="42"/>
    <n v="2"/>
    <x v="1"/>
    <n v="92593.79"/>
    <n v="162039.13"/>
    <n v="121059.1"/>
    <n v="211853.42"/>
    <n v="146408.25"/>
    <n v="256214.44"/>
    <n v="178687.88"/>
    <n v="312703.78999999998"/>
    <n v="211755.78"/>
    <n v="370572.62"/>
    <n v="233212.32"/>
    <n v="408121.56"/>
    <n v="253223.67999999999"/>
    <n v="443141.45"/>
  </r>
  <r>
    <n v="10"/>
    <s v="Region X - Northwest"/>
    <x v="8"/>
    <s v="OR"/>
    <x v="42"/>
    <n v="3"/>
    <x v="2"/>
    <n v="89202.47"/>
    <n v="156104.31"/>
    <n v="121817.06"/>
    <n v="213179.86"/>
    <n v="154386.93"/>
    <n v="270177.12"/>
    <n v="203628.11"/>
    <n v="356349.18"/>
    <n v="252452.82"/>
    <n v="441792.44"/>
    <n v="284539.90000000002"/>
    <n v="497944.83"/>
    <n v="316256.78999999998"/>
    <n v="553449.38"/>
  </r>
  <r>
    <n v="10"/>
    <s v="Region X - Northwest"/>
    <x v="8"/>
    <s v="OR"/>
    <x v="42"/>
    <n v="4"/>
    <x v="3"/>
    <n v="94500.6"/>
    <n v="151200.95999999999"/>
    <n v="132300.84"/>
    <n v="211681.34"/>
    <n v="170101.08"/>
    <n v="272161.73"/>
    <n v="226801.43"/>
    <n v="362882.3"/>
    <n v="283501.78999999998"/>
    <n v="453602.88"/>
    <n v="321302.03000000003"/>
    <n v="514083.26"/>
    <n v="359102.27"/>
    <n v="574563.64"/>
  </r>
  <r>
    <n v="10"/>
    <s v="Region X - Northwest"/>
    <x v="8"/>
    <s v="OR"/>
    <x v="43"/>
    <n v="1"/>
    <x v="0"/>
    <n v="110130.05"/>
    <n v="192727.59"/>
    <n v="142619.15"/>
    <n v="249583.52"/>
    <n v="170231.22"/>
    <n v="297904.63"/>
    <n v="202603.68"/>
    <n v="354556.44"/>
    <n v="238268.92"/>
    <n v="416970.62"/>
    <n v="261149.82"/>
    <n v="457012.19"/>
    <n v="283176.49"/>
    <n v="495558.86"/>
  </r>
  <r>
    <n v="10"/>
    <s v="Region X - Northwest"/>
    <x v="8"/>
    <s v="OR"/>
    <x v="43"/>
    <n v="2"/>
    <x v="1"/>
    <n v="87979.56"/>
    <n v="153964.23000000001"/>
    <n v="114904.3"/>
    <n v="201082.53"/>
    <n v="138835.35"/>
    <n v="242961.86"/>
    <n v="169214.69"/>
    <n v="296125.7"/>
    <n v="200418.84"/>
    <n v="350732.97"/>
    <n v="220658.33"/>
    <n v="386152.08"/>
    <n v="239512.67"/>
    <n v="419147.17"/>
  </r>
  <r>
    <n v="10"/>
    <s v="Region X - Northwest"/>
    <x v="8"/>
    <s v="OR"/>
    <x v="43"/>
    <n v="3"/>
    <x v="2"/>
    <n v="85186.76"/>
    <n v="149076.84"/>
    <n v="116439.3"/>
    <n v="203768.78"/>
    <n v="147650.68"/>
    <n v="258388.68"/>
    <n v="194823.34"/>
    <n v="340940.85"/>
    <n v="241612.72"/>
    <n v="422822.26"/>
    <n v="272379.76"/>
    <n v="476664.58"/>
    <n v="302806.09000000003"/>
    <n v="529910.66"/>
  </r>
  <r>
    <n v="10"/>
    <s v="Region X - Northwest"/>
    <x v="8"/>
    <s v="OR"/>
    <x v="43"/>
    <n v="4"/>
    <x v="3"/>
    <n v="89508.76"/>
    <n v="143214.01"/>
    <n v="125312.26"/>
    <n v="200499.62"/>
    <n v="161115.76"/>
    <n v="257785.23"/>
    <n v="214821.02"/>
    <n v="343713.63"/>
    <n v="268526.27"/>
    <n v="429642.04"/>
    <n v="304329.78000000003"/>
    <n v="486927.65"/>
    <n v="340133.28"/>
    <n v="544213.26"/>
  </r>
  <r>
    <n v="10"/>
    <s v="Region X - Northwest"/>
    <x v="8"/>
    <s v="OR"/>
    <x v="44"/>
    <n v="1"/>
    <x v="0"/>
    <n v="111794.93"/>
    <n v="195641.12"/>
    <n v="144856.93"/>
    <n v="253499.63"/>
    <n v="172971.42"/>
    <n v="302699.98"/>
    <n v="205964.38"/>
    <n v="360437.66"/>
    <n v="242284.27"/>
    <n v="423997.48"/>
    <n v="265587.09999999998"/>
    <n v="464777.43"/>
    <n v="288054.15000000002"/>
    <n v="504094.77"/>
  </r>
  <r>
    <n v="10"/>
    <s v="Region X - Northwest"/>
    <x v="8"/>
    <s v="OR"/>
    <x v="44"/>
    <n v="2"/>
    <x v="1"/>
    <n v="88792.49"/>
    <n v="155386.85999999999"/>
    <n v="116076.12"/>
    <n v="203133.21"/>
    <n v="140368.01"/>
    <n v="245644.01"/>
    <n v="171291.19"/>
    <n v="299759.59000000003"/>
    <n v="202978.41"/>
    <n v="355212.22"/>
    <n v="223538.25"/>
    <n v="391191.94"/>
    <n v="242710.95"/>
    <n v="424744.17"/>
  </r>
  <r>
    <n v="10"/>
    <s v="Region X - Northwest"/>
    <x v="8"/>
    <s v="OR"/>
    <x v="44"/>
    <n v="3"/>
    <x v="2"/>
    <n v="85586.41"/>
    <n v="149776.22"/>
    <n v="116890.27"/>
    <n v="204557.97"/>
    <n v="148151.37"/>
    <n v="259264.9"/>
    <n v="195412.31"/>
    <n v="341971.55"/>
    <n v="242275.22"/>
    <n v="423981.64"/>
    <n v="273074.90000000002"/>
    <n v="477881.08"/>
    <n v="303520.77"/>
    <n v="531161.35"/>
  </r>
  <r>
    <n v="10"/>
    <s v="Region X - Northwest"/>
    <x v="8"/>
    <s v="OR"/>
    <x v="44"/>
    <n v="4"/>
    <x v="3"/>
    <n v="90590.74"/>
    <n v="144945.19"/>
    <n v="126827.04"/>
    <n v="202923.26"/>
    <n v="163063.32999999999"/>
    <n v="260901.34"/>
    <n v="217417.78"/>
    <n v="347868.45"/>
    <n v="271772.21999999997"/>
    <n v="434835.56"/>
    <n v="308008.52"/>
    <n v="492813.63"/>
    <n v="344244.81"/>
    <n v="550791.71"/>
  </r>
  <r>
    <n v="10"/>
    <s v="Region X - Northwest"/>
    <x v="8"/>
    <s v="OR"/>
    <x v="45"/>
    <n v="1"/>
    <x v="0"/>
    <n v="114520.8"/>
    <n v="200411.4"/>
    <n v="148434.97"/>
    <n v="259761.19"/>
    <n v="177282.81"/>
    <n v="310244.92"/>
    <n v="211154.04"/>
    <n v="369519.58"/>
    <n v="248424.53"/>
    <n v="434742.93"/>
    <n v="272338.34999999998"/>
    <n v="476592.11"/>
    <n v="295413.67"/>
    <n v="516973.92"/>
  </r>
  <r>
    <n v="10"/>
    <s v="Region X - Northwest"/>
    <x v="8"/>
    <s v="OR"/>
    <x v="45"/>
    <n v="2"/>
    <x v="1"/>
    <n v="90666.43"/>
    <n v="158666.23999999999"/>
    <n v="118588.2"/>
    <n v="207529.36"/>
    <n v="143471.87"/>
    <n v="251075.77"/>
    <n v="175196.67"/>
    <n v="306594.17"/>
    <n v="207662.9"/>
    <n v="363410.07"/>
    <n v="228732.13"/>
    <n v="400281.23"/>
    <n v="248391.09"/>
    <n v="434684.41"/>
  </r>
  <r>
    <n v="10"/>
    <s v="Region X - Northwest"/>
    <x v="8"/>
    <s v="OR"/>
    <x v="45"/>
    <n v="3"/>
    <x v="2"/>
    <n v="87173.29"/>
    <n v="152553.26999999999"/>
    <n v="119003.36"/>
    <n v="208255.88"/>
    <n v="150789.09"/>
    <n v="263880.90000000002"/>
    <n v="198850.64"/>
    <n v="347988.63"/>
    <n v="246499.42"/>
    <n v="431373.99"/>
    <n v="277806.64"/>
    <n v="486161.62"/>
    <n v="308746.94"/>
    <n v="540307.14"/>
  </r>
  <r>
    <n v="10"/>
    <s v="Region X - Northwest"/>
    <x v="8"/>
    <s v="OR"/>
    <x v="45"/>
    <n v="4"/>
    <x v="3"/>
    <n v="92646.96"/>
    <n v="148235.14000000001"/>
    <n v="129705.74"/>
    <n v="207529.19"/>
    <n v="166764.53"/>
    <n v="266823.25"/>
    <n v="222352.7"/>
    <n v="355764.33"/>
    <n v="277940.88"/>
    <n v="444705.41"/>
    <n v="314999.65999999997"/>
    <n v="503999.47"/>
    <n v="352058.45"/>
    <n v="563293.53"/>
  </r>
  <r>
    <n v="10"/>
    <s v="Region X - Northwest"/>
    <x v="8"/>
    <s v="OR"/>
    <x v="11"/>
    <n v="1"/>
    <x v="0"/>
    <n v="116112.31"/>
    <n v="203196.54"/>
    <n v="150445.37"/>
    <n v="263279.40999999997"/>
    <n v="179639.63"/>
    <n v="314369.34999999998"/>
    <n v="213897.51"/>
    <n v="374320.64000000001"/>
    <n v="251611.91"/>
    <n v="440320.84"/>
    <n v="275809.32"/>
    <n v="482666.3"/>
    <n v="299136.46000000002"/>
    <n v="523488.81"/>
  </r>
  <r>
    <n v="10"/>
    <s v="Region X - Northwest"/>
    <x v="8"/>
    <s v="OR"/>
    <x v="11"/>
    <n v="2"/>
    <x v="1"/>
    <n v="92257.93"/>
    <n v="161451.38"/>
    <n v="120598.61"/>
    <n v="211047.57"/>
    <n v="145828.69"/>
    <n v="255200.2"/>
    <n v="177940.13"/>
    <n v="311395.23"/>
    <n v="210850.28"/>
    <n v="368987.99"/>
    <n v="232203.1"/>
    <n v="406355.42"/>
    <n v="252113.88"/>
    <n v="441199.3"/>
  </r>
  <r>
    <n v="10"/>
    <s v="Region X - Northwest"/>
    <x v="8"/>
    <s v="OR"/>
    <x v="11"/>
    <n v="3"/>
    <x v="2"/>
    <n v="88954.15"/>
    <n v="155669.76000000001"/>
    <n v="121496.55"/>
    <n v="212618.97"/>
    <n v="153994.62"/>
    <n v="269490.59000000003"/>
    <n v="203124.69"/>
    <n v="355468.21"/>
    <n v="251841.99"/>
    <n v="440723.48"/>
    <n v="283861.53999999998"/>
    <n v="496757.7"/>
    <n v="315514.19"/>
    <n v="552149.82999999996"/>
  </r>
  <r>
    <n v="10"/>
    <s v="Region X - Northwest"/>
    <x v="8"/>
    <s v="OR"/>
    <x v="11"/>
    <n v="4"/>
    <x v="3"/>
    <n v="94108.32"/>
    <n v="150573.32"/>
    <n v="131751.65"/>
    <n v="210802.65"/>
    <n v="169394.98"/>
    <n v="271031.96999999997"/>
    <n v="225859.98"/>
    <n v="361375.97"/>
    <n v="282324.96999999997"/>
    <n v="451719.96"/>
    <n v="319968.3"/>
    <n v="511949.29"/>
    <n v="357611.63"/>
    <n v="572178.61"/>
  </r>
  <r>
    <n v="10"/>
    <s v="Region X - Northwest"/>
    <x v="8"/>
    <s v="OR"/>
    <x v="46"/>
    <n v="1"/>
    <x v="0"/>
    <n v="113404.77"/>
    <n v="198458.36"/>
    <n v="146924.18"/>
    <n v="257117.31"/>
    <n v="175424.07"/>
    <n v="306992.13"/>
    <n v="208862.15"/>
    <n v="365508.76"/>
    <n v="245678.64"/>
    <n v="429937.63"/>
    <n v="269299.65000000002"/>
    <n v="471274.38"/>
    <n v="292065.65999999997"/>
    <n v="511114.91"/>
  </r>
  <r>
    <n v="10"/>
    <s v="Region X - Northwest"/>
    <x v="8"/>
    <s v="OR"/>
    <x v="46"/>
    <n v="2"/>
    <x v="1"/>
    <n v="90189.35"/>
    <n v="157831.37"/>
    <n v="117876.88"/>
    <n v="206284.54"/>
    <n v="142518.78"/>
    <n v="249407.87"/>
    <n v="173867.92"/>
    <n v="304268.84999999998"/>
    <n v="206008.84"/>
    <n v="360515.47"/>
    <n v="226861.45"/>
    <n v="397007.54"/>
    <n v="246302.62"/>
    <n v="431029.58"/>
  </r>
  <r>
    <n v="10"/>
    <s v="Region X - Northwest"/>
    <x v="8"/>
    <s v="OR"/>
    <x v="46"/>
    <n v="3"/>
    <x v="2"/>
    <n v="87021.96"/>
    <n v="152288.44"/>
    <n v="118872.9"/>
    <n v="208027.58"/>
    <n v="150680.70000000001"/>
    <n v="263691.21999999997"/>
    <n v="198765.09"/>
    <n v="347838.91"/>
    <n v="246447.77"/>
    <n v="431283.59"/>
    <n v="277789.86"/>
    <n v="486132.26"/>
    <n v="308774.87"/>
    <n v="540356.03"/>
  </r>
  <r>
    <n v="10"/>
    <s v="Region X - Northwest"/>
    <x v="8"/>
    <s v="OR"/>
    <x v="46"/>
    <n v="4"/>
    <x v="3"/>
    <n v="91957.26"/>
    <n v="147131.60999999999"/>
    <n v="128740.16"/>
    <n v="205984.26"/>
    <n v="165523.06"/>
    <n v="264836.90000000002"/>
    <n v="220697.42"/>
    <n v="353115.87"/>
    <n v="275871.77"/>
    <n v="441394.84"/>
    <n v="312654.67"/>
    <n v="500247.49"/>
    <n v="349437.58"/>
    <n v="559100.13"/>
  </r>
  <r>
    <n v="10"/>
    <s v="Region X - Northwest"/>
    <x v="9"/>
    <s v="WA"/>
    <x v="47"/>
    <n v="1"/>
    <x v="0"/>
    <n v="125314.27"/>
    <n v="219299.98"/>
    <n v="162406.1"/>
    <n v="284210.67"/>
    <n v="193953.36"/>
    <n v="339418.38"/>
    <n v="230986.9"/>
    <n v="404227.07"/>
    <n v="271743.65000000002"/>
    <n v="475551.38"/>
    <n v="297893.90999999997"/>
    <n v="521314.35"/>
    <n v="323119.46000000002"/>
    <n v="565459.06000000006"/>
  </r>
  <r>
    <n v="10"/>
    <s v="Region X - Northwest"/>
    <x v="9"/>
    <s v="WA"/>
    <x v="47"/>
    <n v="2"/>
    <x v="1"/>
    <n v="99330.04"/>
    <n v="173827.57"/>
    <n v="129894.44"/>
    <n v="227315.27"/>
    <n v="157123.57999999999"/>
    <n v="274966.27"/>
    <n v="191819.04"/>
    <n v="335683.32"/>
    <n v="227342.58"/>
    <n v="397849.52"/>
    <n v="250394.28"/>
    <n v="438189.99"/>
    <n v="271898.44"/>
    <n v="475822.27"/>
  </r>
  <r>
    <n v="10"/>
    <s v="Region X - Northwest"/>
    <x v="9"/>
    <s v="WA"/>
    <x v="47"/>
    <n v="3"/>
    <x v="2"/>
    <n v="95592.65"/>
    <n v="167287.13"/>
    <n v="130519.09"/>
    <n v="228408.41"/>
    <n v="165397.24"/>
    <n v="289445.17"/>
    <n v="218131.62"/>
    <n v="381730.33"/>
    <n v="270416.37"/>
    <n v="473228.64"/>
    <n v="304773.28000000003"/>
    <n v="533353.23"/>
    <n v="338730.51"/>
    <n v="592778.4"/>
  </r>
  <r>
    <n v="10"/>
    <s v="Region X - Northwest"/>
    <x v="9"/>
    <s v="WA"/>
    <x v="47"/>
    <n v="4"/>
    <x v="3"/>
    <n v="101440.93"/>
    <n v="162305.49"/>
    <n v="142017.29999999999"/>
    <n v="227227.68"/>
    <n v="182593.67"/>
    <n v="292149.88"/>
    <n v="243458.23"/>
    <n v="389533.17"/>
    <n v="304322.78000000003"/>
    <n v="486916.46"/>
    <n v="344899.16"/>
    <n v="551838.66"/>
    <n v="385475.53"/>
    <n v="616760.85"/>
  </r>
  <r>
    <n v="10"/>
    <s v="Region X - Northwest"/>
    <x v="9"/>
    <s v="WA"/>
    <x v="48"/>
    <n v="1"/>
    <x v="0"/>
    <n v="121070.25"/>
    <n v="211872.93"/>
    <n v="157045"/>
    <n v="274828.76"/>
    <n v="187668.51"/>
    <n v="328419.90000000002"/>
    <n v="223670.97"/>
    <n v="391424.21"/>
    <n v="263243.95"/>
    <n v="460676.92"/>
    <n v="288637.98"/>
    <n v="505116.47"/>
    <n v="313192"/>
    <n v="548085.99"/>
  </r>
  <r>
    <n v="10"/>
    <s v="Region X - Northwest"/>
    <x v="9"/>
    <s v="WA"/>
    <x v="48"/>
    <n v="2"/>
    <x v="1"/>
    <n v="95086.01"/>
    <n v="166400.51999999999"/>
    <n v="124533.35"/>
    <n v="217933.36"/>
    <n v="150838.74"/>
    <n v="263967.78999999998"/>
    <n v="184503.12"/>
    <n v="322880.45"/>
    <n v="218842.89"/>
    <n v="382975.06"/>
    <n v="241138.35"/>
    <n v="421992.12"/>
    <n v="261970.97"/>
    <n v="458449.2"/>
  </r>
  <r>
    <n v="10"/>
    <s v="Region X - Northwest"/>
    <x v="9"/>
    <s v="WA"/>
    <x v="48"/>
    <n v="3"/>
    <x v="2"/>
    <n v="90843.69"/>
    <n v="158976.47"/>
    <n v="123870.56"/>
    <n v="216773.47"/>
    <n v="156849.12"/>
    <n v="274485.96999999997"/>
    <n v="206734.13"/>
    <n v="361784.73"/>
    <n v="256169.51"/>
    <n v="448296.64"/>
    <n v="288626.84000000003"/>
    <n v="505096.97"/>
    <n v="320684.49"/>
    <n v="561197.87"/>
  </r>
  <r>
    <n v="10"/>
    <s v="Region X - Northwest"/>
    <x v="9"/>
    <s v="WA"/>
    <x v="48"/>
    <n v="4"/>
    <x v="3"/>
    <n v="97543.95"/>
    <n v="156070.32999999999"/>
    <n v="136561.54"/>
    <n v="218498.46"/>
    <n v="175579.12"/>
    <n v="280926.59000000003"/>
    <n v="234105.49"/>
    <n v="374568.79"/>
    <n v="292631.86"/>
    <n v="468210.99"/>
    <n v="331649.44"/>
    <n v="530639.12"/>
    <n v="370667.02"/>
    <n v="593067.25"/>
  </r>
  <r>
    <n v="10"/>
    <s v="Region X - Northwest"/>
    <x v="9"/>
    <s v="WA"/>
    <x v="49"/>
    <n v="1"/>
    <x v="0"/>
    <n v="122661.75"/>
    <n v="214658.07"/>
    <n v="159055.41"/>
    <n v="278346.96999999997"/>
    <n v="190025.33"/>
    <n v="332544.32"/>
    <n v="226414.44"/>
    <n v="396225.27"/>
    <n v="266431.33"/>
    <n v="466254.83"/>
    <n v="292108.95"/>
    <n v="511190.67"/>
    <n v="316914.78999999998"/>
    <n v="554600.88"/>
  </r>
  <r>
    <n v="10"/>
    <s v="Region X - Northwest"/>
    <x v="9"/>
    <s v="WA"/>
    <x v="49"/>
    <n v="2"/>
    <x v="1"/>
    <n v="96677.52"/>
    <n v="169185.66"/>
    <n v="126543.76"/>
    <n v="221451.57"/>
    <n v="153195.54999999999"/>
    <n v="268092.21000000002"/>
    <n v="187246.58"/>
    <n v="327681.52"/>
    <n v="222030.27"/>
    <n v="388552.97"/>
    <n v="244609.32"/>
    <n v="428066.31"/>
    <n v="265693.77"/>
    <n v="464964.09"/>
  </r>
  <r>
    <n v="10"/>
    <s v="Region X - Northwest"/>
    <x v="9"/>
    <s v="WA"/>
    <x v="49"/>
    <n v="3"/>
    <x v="2"/>
    <n v="92624.55"/>
    <n v="162092.96"/>
    <n v="126363.75"/>
    <n v="221136.57"/>
    <n v="160054.66"/>
    <n v="280095.65999999997"/>
    <n v="211008.18"/>
    <n v="369264.32"/>
    <n v="261512.07"/>
    <n v="457646.13"/>
    <n v="294681.74"/>
    <n v="515693.05"/>
    <n v="327451.74"/>
    <n v="573040.55000000005"/>
  </r>
  <r>
    <n v="10"/>
    <s v="Region X - Northwest"/>
    <x v="9"/>
    <s v="WA"/>
    <x v="49"/>
    <n v="4"/>
    <x v="3"/>
    <n v="99005.32"/>
    <n v="158408.51"/>
    <n v="138607.44"/>
    <n v="221771.91"/>
    <n v="178209.57"/>
    <n v="285135.32"/>
    <n v="237612.76"/>
    <n v="380180.42"/>
    <n v="297015.95"/>
    <n v="475225.53"/>
    <n v="336618.08"/>
    <n v="538588.93000000005"/>
    <n v="376220.2"/>
    <n v="601952.34"/>
  </r>
  <r>
    <n v="10"/>
    <s v="Region X - Northwest"/>
    <x v="9"/>
    <s v="WA"/>
    <x v="50"/>
    <n v="1"/>
    <x v="0"/>
    <n v="110203.42"/>
    <n v="192855.98"/>
    <n v="142846.51999999999"/>
    <n v="249981.41"/>
    <n v="170614.6"/>
    <n v="298575.55"/>
    <n v="203220.91"/>
    <n v="355636.59"/>
    <n v="239096.89"/>
    <n v="418419.55"/>
    <n v="262116.13"/>
    <n v="458703.23"/>
    <n v="284331.34999999998"/>
    <n v="497579.87"/>
  </r>
  <r>
    <n v="10"/>
    <s v="Region X - Northwest"/>
    <x v="9"/>
    <s v="WA"/>
    <x v="50"/>
    <n v="2"/>
    <x v="1"/>
    <n v="87200.98"/>
    <n v="152601.72"/>
    <n v="114065.71"/>
    <n v="199614.99"/>
    <n v="138011.19"/>
    <n v="241519.58"/>
    <n v="168547.72"/>
    <n v="294958.51"/>
    <n v="199791.03"/>
    <n v="349634.3"/>
    <n v="220067.27"/>
    <n v="385117.73"/>
    <n v="238988.15"/>
    <n v="418229.27"/>
  </r>
  <r>
    <n v="10"/>
    <s v="Region X - Northwest"/>
    <x v="9"/>
    <s v="WA"/>
    <x v="50"/>
    <n v="3"/>
    <x v="2"/>
    <n v="83805.55"/>
    <n v="146659.72"/>
    <n v="114397.07"/>
    <n v="200194.87"/>
    <n v="144945.82999999999"/>
    <n v="253655.2"/>
    <n v="191138.25"/>
    <n v="334491.94"/>
    <n v="236932.65"/>
    <n v="414632.13"/>
    <n v="267019.98"/>
    <n v="467284.97"/>
    <n v="296753.51"/>
    <n v="519318.64"/>
  </r>
  <r>
    <n v="10"/>
    <s v="Region X - Northwest"/>
    <x v="9"/>
    <s v="WA"/>
    <x v="50"/>
    <n v="4"/>
    <x v="3"/>
    <n v="89129.37"/>
    <n v="142607"/>
    <n v="124781.12"/>
    <n v="199649.8"/>
    <n v="160432.87"/>
    <n v="256692.6"/>
    <n v="213910.5"/>
    <n v="342256.8"/>
    <n v="267388.12"/>
    <n v="427821"/>
    <n v="303039.87"/>
    <n v="484863.8"/>
    <n v="338691.62"/>
    <n v="541906.6"/>
  </r>
  <r>
    <n v="10"/>
    <s v="Region X - Northwest"/>
    <x v="9"/>
    <s v="WA"/>
    <x v="51"/>
    <n v="1"/>
    <x v="0"/>
    <n v="122661.75"/>
    <n v="214658.07"/>
    <n v="159055.41"/>
    <n v="278346.96999999997"/>
    <n v="190025.33"/>
    <n v="332544.32"/>
    <n v="226414.44"/>
    <n v="396225.27"/>
    <n v="266431.33"/>
    <n v="466254.83"/>
    <n v="292108.95"/>
    <n v="511190.67"/>
    <n v="316914.78999999998"/>
    <n v="554600.88"/>
  </r>
  <r>
    <n v="10"/>
    <s v="Region X - Northwest"/>
    <x v="9"/>
    <s v="WA"/>
    <x v="51"/>
    <n v="2"/>
    <x v="1"/>
    <n v="96677.52"/>
    <n v="169185.66"/>
    <n v="126543.76"/>
    <n v="221451.57"/>
    <n v="153195.54999999999"/>
    <n v="268092.21000000002"/>
    <n v="187246.58"/>
    <n v="327681.52"/>
    <n v="222030.27"/>
    <n v="388552.97"/>
    <n v="244609.32"/>
    <n v="428066.31"/>
    <n v="265693.77"/>
    <n v="464964.09"/>
  </r>
  <r>
    <n v="10"/>
    <s v="Region X - Northwest"/>
    <x v="9"/>
    <s v="WA"/>
    <x v="51"/>
    <n v="3"/>
    <x v="2"/>
    <n v="92624.55"/>
    <n v="162092.96"/>
    <n v="126363.75"/>
    <n v="221136.57"/>
    <n v="160054.66"/>
    <n v="280095.65999999997"/>
    <n v="211008.18"/>
    <n v="369264.32"/>
    <n v="261512.07"/>
    <n v="457646.13"/>
    <n v="294681.74"/>
    <n v="515693.05"/>
    <n v="327451.74"/>
    <n v="573040.55000000005"/>
  </r>
  <r>
    <n v="10"/>
    <s v="Region X - Northwest"/>
    <x v="9"/>
    <s v="WA"/>
    <x v="51"/>
    <n v="4"/>
    <x v="3"/>
    <n v="99005.32"/>
    <n v="158408.51"/>
    <n v="138607.44"/>
    <n v="221771.91"/>
    <n v="178209.57"/>
    <n v="285135.32"/>
    <n v="237612.76"/>
    <n v="380180.42"/>
    <n v="297015.95"/>
    <n v="475225.53"/>
    <n v="336618.08"/>
    <n v="538588.93000000005"/>
    <n v="376220.2"/>
    <n v="601952.34"/>
  </r>
  <r>
    <n v="10"/>
    <s v="Region X - Northwest"/>
    <x v="9"/>
    <s v="WA"/>
    <x v="52"/>
    <n v="1"/>
    <x v="0"/>
    <n v="114484.12"/>
    <n v="200347.21"/>
    <n v="148321.29"/>
    <n v="259562.25"/>
    <n v="177091.13"/>
    <n v="309909.46999999997"/>
    <n v="210845.43"/>
    <n v="368979.51"/>
    <n v="248010.55"/>
    <n v="434018.47"/>
    <n v="271855.2"/>
    <n v="475746.6"/>
    <n v="294836.24"/>
    <n v="515963.42"/>
  </r>
  <r>
    <n v="10"/>
    <s v="Region X - Northwest"/>
    <x v="9"/>
    <s v="WA"/>
    <x v="52"/>
    <n v="2"/>
    <x v="1"/>
    <n v="91055.71"/>
    <n v="159347.5"/>
    <n v="119007.5"/>
    <n v="208263.13"/>
    <n v="143883.95000000001"/>
    <n v="251796.91"/>
    <n v="175530.15"/>
    <n v="307177.77"/>
    <n v="207976.81"/>
    <n v="363959.41"/>
    <n v="229027.66"/>
    <n v="400798.41"/>
    <n v="248653.35"/>
    <n v="435143.36"/>
  </r>
  <r>
    <n v="10"/>
    <s v="Region X - Northwest"/>
    <x v="9"/>
    <s v="WA"/>
    <x v="52"/>
    <n v="3"/>
    <x v="2"/>
    <n v="87863.9"/>
    <n v="153761.82"/>
    <n v="120024.48"/>
    <n v="210042.83"/>
    <n v="152141.51"/>
    <n v="266247.64"/>
    <n v="200693.19"/>
    <n v="351213.08"/>
    <n v="248839.46"/>
    <n v="435469.05"/>
    <n v="280486.52"/>
    <n v="490851.42"/>
    <n v="311773.23"/>
    <n v="545603.15"/>
  </r>
  <r>
    <n v="10"/>
    <s v="Region X - Northwest"/>
    <x v="9"/>
    <s v="WA"/>
    <x v="52"/>
    <n v="4"/>
    <x v="3"/>
    <n v="92836.65"/>
    <n v="148538.65"/>
    <n v="129971.31"/>
    <n v="207954.11"/>
    <n v="167105.97"/>
    <n v="267369.56"/>
    <n v="222807.97"/>
    <n v="356492.75"/>
    <n v="278509.96000000002"/>
    <n v="445615.94"/>
    <n v="315644.62"/>
    <n v="505031.4"/>
    <n v="352779.28"/>
    <n v="564446.86"/>
  </r>
  <r>
    <n v="10"/>
    <s v="Region X - Northwest"/>
    <x v="9"/>
    <s v="WA"/>
    <x v="53"/>
    <n v="1"/>
    <x v="0"/>
    <n v="111831.61"/>
    <n v="195705.31"/>
    <n v="144970.60999999999"/>
    <n v="253698.57"/>
    <n v="173163.1"/>
    <n v="303035.43"/>
    <n v="206272.99"/>
    <n v="360977.73"/>
    <n v="242698.25"/>
    <n v="424721.94"/>
    <n v="266070.25"/>
    <n v="465622.94"/>
    <n v="288631.58"/>
    <n v="505105.27"/>
  </r>
  <r>
    <n v="10"/>
    <s v="Region X - Northwest"/>
    <x v="9"/>
    <s v="WA"/>
    <x v="53"/>
    <n v="2"/>
    <x v="1"/>
    <n v="88403.199999999997"/>
    <n v="154705.60000000001"/>
    <n v="115656.82"/>
    <n v="202399.44"/>
    <n v="139955.93"/>
    <n v="244922.87"/>
    <n v="170957.71"/>
    <n v="299175.99"/>
    <n v="202664.51"/>
    <n v="354662.88"/>
    <n v="223242.72"/>
    <n v="390674.75"/>
    <n v="242448.69"/>
    <n v="424285.21"/>
  </r>
  <r>
    <n v="10"/>
    <s v="Region X - Northwest"/>
    <x v="9"/>
    <s v="WA"/>
    <x v="53"/>
    <n v="3"/>
    <x v="2"/>
    <n v="84895.81"/>
    <n v="148567.66"/>
    <n v="115869.15"/>
    <n v="202771.01"/>
    <n v="146798.95000000001"/>
    <n v="256898.16"/>
    <n v="193569.77"/>
    <n v="338747.1"/>
    <n v="239935.19"/>
    <n v="419886.58"/>
    <n v="270395.01"/>
    <n v="473191.28"/>
    <n v="300494.48"/>
    <n v="525865.34"/>
  </r>
  <r>
    <n v="10"/>
    <s v="Region X - Northwest"/>
    <x v="9"/>
    <s v="WA"/>
    <x v="53"/>
    <n v="4"/>
    <x v="3"/>
    <n v="90401.05"/>
    <n v="144641.68"/>
    <n v="126561.47"/>
    <n v="202498.35"/>
    <n v="162721.89000000001"/>
    <n v="260355.02"/>
    <n v="216962.51"/>
    <n v="347140.03"/>
    <n v="271203.14"/>
    <n v="433925.03"/>
    <n v="307363.56"/>
    <n v="491781.71"/>
    <n v="343523.98"/>
    <n v="549638.38"/>
  </r>
  <r>
    <n v="10"/>
    <s v="Region X - Northwest"/>
    <x v="9"/>
    <s v="WA"/>
    <x v="54"/>
    <n v="1"/>
    <x v="0"/>
    <n v="112892.61"/>
    <n v="197562.07"/>
    <n v="146310.88"/>
    <n v="256044.04"/>
    <n v="174734.31"/>
    <n v="305785.05"/>
    <n v="208101.97"/>
    <n v="364178.44"/>
    <n v="244823.17"/>
    <n v="428440.55"/>
    <n v="268384.23"/>
    <n v="469672.41"/>
    <n v="291113.44"/>
    <n v="509448.53"/>
  </r>
  <r>
    <n v="10"/>
    <s v="Region X - Northwest"/>
    <x v="9"/>
    <s v="WA"/>
    <x v="54"/>
    <n v="2"/>
    <x v="1"/>
    <n v="89464.21"/>
    <n v="156562.35999999999"/>
    <n v="116997.09"/>
    <n v="204744.92"/>
    <n v="141527.14000000001"/>
    <n v="247672.49"/>
    <n v="172786.68"/>
    <n v="302376.7"/>
    <n v="204789.43"/>
    <n v="358381.5"/>
    <n v="225556.69"/>
    <n v="394724.22"/>
    <n v="244930.56"/>
    <n v="428628.47"/>
  </r>
  <r>
    <n v="10"/>
    <s v="Region X - Northwest"/>
    <x v="9"/>
    <s v="WA"/>
    <x v="54"/>
    <n v="3"/>
    <x v="2"/>
    <n v="86083.04"/>
    <n v="150645.32999999999"/>
    <n v="117531.28"/>
    <n v="205679.74"/>
    <n v="148935.97"/>
    <n v="260637.95"/>
    <n v="196419.14"/>
    <n v="343733.49"/>
    <n v="243496.9"/>
    <n v="426119.57"/>
    <n v="274431.62"/>
    <n v="480255.33"/>
    <n v="305005.98"/>
    <n v="533760.47"/>
  </r>
  <r>
    <n v="10"/>
    <s v="Region X - Northwest"/>
    <x v="9"/>
    <s v="WA"/>
    <x v="54"/>
    <n v="4"/>
    <x v="3"/>
    <n v="91375.29"/>
    <n v="146200.47"/>
    <n v="127925.41"/>
    <n v="204680.65"/>
    <n v="164475.51999999999"/>
    <n v="263160.84000000003"/>
    <n v="219300.7"/>
    <n v="350881.12"/>
    <n v="274125.87"/>
    <n v="438601.4"/>
    <n v="310675.98"/>
    <n v="497081.58"/>
    <n v="347226.1"/>
    <n v="555561.77"/>
  </r>
  <r>
    <n v="2"/>
    <s v="Region II - Northeast"/>
    <x v="10"/>
    <s v="GQ"/>
    <x v="55"/>
    <n v="1"/>
    <x v="0"/>
    <n v="132313.24"/>
    <n v="231548.17"/>
    <n v="172034.66"/>
    <n v="301060.65000000002"/>
    <n v="205924.04"/>
    <n v="360367.07"/>
    <n v="245920.87"/>
    <n v="430361.52"/>
    <n v="289742.17"/>
    <n v="507048.8"/>
    <n v="317871.93"/>
    <n v="556275.88"/>
    <n v="345239.39"/>
    <n v="604168.93000000005"/>
  </r>
  <r>
    <n v="2"/>
    <s v="Region II - Northeast"/>
    <x v="10"/>
    <s v="GQ"/>
    <x v="55"/>
    <n v="2"/>
    <x v="1"/>
    <n v="101348.42"/>
    <n v="177359.74"/>
    <n v="133291.26"/>
    <n v="233259.71"/>
    <n v="162034.82999999999"/>
    <n v="283560.96000000002"/>
    <n v="199245.42"/>
    <n v="348679.49"/>
    <n v="236830.44"/>
    <n v="414453.27"/>
    <n v="261267.7"/>
    <n v="457218.48"/>
    <n v="284200.46999999997"/>
    <n v="497350.82"/>
  </r>
  <r>
    <n v="2"/>
    <s v="Region II - Northeast"/>
    <x v="10"/>
    <s v="GQ"/>
    <x v="55"/>
    <n v="3"/>
    <x v="2"/>
    <n v="94869.62"/>
    <n v="166021.82999999999"/>
    <n v="128872.28"/>
    <n v="225526.49"/>
    <n v="162817.39000000001"/>
    <n v="284930.44"/>
    <n v="214232.18"/>
    <n v="374906.31"/>
    <n v="265111.15000000002"/>
    <n v="463944.5"/>
    <n v="298435.11"/>
    <n v="522261.44"/>
    <n v="331282.78999999998"/>
    <n v="579744.88"/>
  </r>
  <r>
    <n v="2"/>
    <s v="Region II - Northeast"/>
    <x v="10"/>
    <s v="GQ"/>
    <x v="55"/>
    <n v="4"/>
    <x v="3"/>
    <n v="105255.79"/>
    <n v="168409.27"/>
    <n v="147358.10999999999"/>
    <n v="235772.98"/>
    <n v="189460.43"/>
    <n v="303136.69"/>
    <n v="252613.9"/>
    <n v="404182.25"/>
    <n v="315767.38"/>
    <n v="505227.81"/>
    <n v="357869.69"/>
    <n v="572591.52"/>
    <n v="399972.01"/>
    <n v="639955.22"/>
  </r>
  <r>
    <n v="2"/>
    <s v="Region II - Northeast"/>
    <x v="11"/>
    <s v="NJ"/>
    <x v="56"/>
    <n v="1"/>
    <x v="0"/>
    <n v="141028.99"/>
    <n v="246800.73"/>
    <n v="182863.16"/>
    <n v="320010.53000000003"/>
    <n v="218461.09"/>
    <n v="382306.91"/>
    <n v="260284.59"/>
    <n v="455498.03"/>
    <n v="306280.81"/>
    <n v="535991.42000000004"/>
    <n v="335794.97"/>
    <n v="587641.19999999995"/>
    <n v="364303.35"/>
    <n v="637530.85"/>
  </r>
  <r>
    <n v="2"/>
    <s v="Region II - Northeast"/>
    <x v="11"/>
    <s v="NJ"/>
    <x v="56"/>
    <n v="2"/>
    <x v="1"/>
    <n v="111211.02"/>
    <n v="194619.28"/>
    <n v="145554.71"/>
    <n v="254720.74"/>
    <n v="176197.42"/>
    <n v="308345.48"/>
    <n v="215337.87"/>
    <n v="376841.28"/>
    <n v="255328.78"/>
    <n v="446825.36"/>
    <n v="281287.2"/>
    <n v="492252.6"/>
    <n v="305525.13"/>
    <n v="534668.97"/>
  </r>
  <r>
    <n v="2"/>
    <s v="Region II - Northeast"/>
    <x v="11"/>
    <s v="NJ"/>
    <x v="56"/>
    <n v="3"/>
    <x v="2"/>
    <n v="106592.14"/>
    <n v="186536.25"/>
    <n v="145429.93"/>
    <n v="254502.38"/>
    <n v="184212.3"/>
    <n v="322371.53000000003"/>
    <n v="242864.57"/>
    <n v="425012.99"/>
    <n v="301000.86"/>
    <n v="526751.5"/>
    <n v="339185.09"/>
    <n v="593573.9"/>
    <n v="376910.67"/>
    <n v="659593.68000000005"/>
  </r>
  <r>
    <n v="2"/>
    <s v="Region II - Northeast"/>
    <x v="11"/>
    <s v="NJ"/>
    <x v="56"/>
    <n v="4"/>
    <x v="3"/>
    <n v="113860.21"/>
    <n v="182176.34"/>
    <n v="159404.29999999999"/>
    <n v="255046.88"/>
    <n v="204948.38"/>
    <n v="327917.42"/>
    <n v="273264.51"/>
    <n v="437223.22"/>
    <n v="341580.64"/>
    <n v="546529.03"/>
    <n v="387124.72"/>
    <n v="619399.56999999995"/>
    <n v="432668.81"/>
    <n v="692270.11"/>
  </r>
  <r>
    <n v="2"/>
    <s v="Region II - Northeast"/>
    <x v="11"/>
    <s v="NJ"/>
    <x v="57"/>
    <n v="1"/>
    <x v="0"/>
    <n v="130632.1"/>
    <n v="228606.17"/>
    <n v="169222.05"/>
    <n v="296138.58"/>
    <n v="202029.13"/>
    <n v="353550.98"/>
    <n v="240512.48"/>
    <n v="420896.85"/>
    <n v="282891.56"/>
    <n v="495060.23"/>
    <n v="310080.94"/>
    <n v="542641.64"/>
    <n v="336277.25"/>
    <n v="588485.18000000005"/>
  </r>
  <r>
    <n v="2"/>
    <s v="Region II - Northeast"/>
    <x v="11"/>
    <s v="NJ"/>
    <x v="57"/>
    <n v="2"/>
    <x v="1"/>
    <n v="104025.29"/>
    <n v="182044.26"/>
    <n v="135931.43"/>
    <n v="237880"/>
    <n v="164316.93"/>
    <n v="287554.62"/>
    <n v="200406.18"/>
    <n v="350710.82"/>
    <n v="237426.67"/>
    <n v="415496.66"/>
    <n v="261443.24"/>
    <n v="457525.66"/>
    <n v="283828.99"/>
    <n v="496700.73"/>
  </r>
  <r>
    <n v="2"/>
    <s v="Region II - Northeast"/>
    <x v="11"/>
    <s v="NJ"/>
    <x v="57"/>
    <n v="3"/>
    <x v="2"/>
    <n v="100473.82"/>
    <n v="175829.18"/>
    <n v="137273.41"/>
    <n v="240228.47"/>
    <n v="174023.55"/>
    <n v="304541.21000000002"/>
    <n v="229575.91"/>
    <n v="401757.84"/>
    <n v="284667.87"/>
    <n v="498168.77"/>
    <n v="320884.28000000003"/>
    <n v="561547.49"/>
    <n v="356691.44"/>
    <n v="624210.03"/>
  </r>
  <r>
    <n v="2"/>
    <s v="Region II - Northeast"/>
    <x v="11"/>
    <s v="NJ"/>
    <x v="57"/>
    <n v="4"/>
    <x v="3"/>
    <n v="105997.42"/>
    <n v="169595.88"/>
    <n v="148396.39000000001"/>
    <n v="237434.23"/>
    <n v="190795.36"/>
    <n v="305272.58"/>
    <n v="254393.81"/>
    <n v="407030.11"/>
    <n v="317992.27"/>
    <n v="508787.64"/>
    <n v="360391.24"/>
    <n v="576625.99"/>
    <n v="402790.21"/>
    <n v="644464.34"/>
  </r>
  <r>
    <n v="2"/>
    <s v="Region II - Northeast"/>
    <x v="11"/>
    <s v="NJ"/>
    <x v="58"/>
    <n v="1"/>
    <x v="0"/>
    <n v="136361.04999999999"/>
    <n v="238631.84"/>
    <n v="176712.75"/>
    <n v="309247.31"/>
    <n v="211030.73"/>
    <n v="369303.77"/>
    <n v="251313.04"/>
    <n v="439797.82"/>
    <n v="295648.65999999997"/>
    <n v="517385.16"/>
    <n v="324094.96000000002"/>
    <n v="567166.18000000005"/>
    <n v="351531.24"/>
    <n v="615179.68000000005"/>
  </r>
  <r>
    <n v="2"/>
    <s v="Region II - Northeast"/>
    <x v="11"/>
    <s v="NJ"/>
    <x v="58"/>
    <n v="2"/>
    <x v="1"/>
    <n v="108148.66"/>
    <n v="189260.16"/>
    <n v="141413.21"/>
    <n v="247473.12"/>
    <n v="171042.78"/>
    <n v="299324.87"/>
    <n v="208786.53"/>
    <n v="365376.42"/>
    <n v="247440.19"/>
    <n v="433020.34"/>
    <n v="272522.21999999997"/>
    <n v="476913.89"/>
    <n v="295918"/>
    <n v="517856.51"/>
  </r>
  <r>
    <n v="2"/>
    <s v="Region II - Northeast"/>
    <x v="11"/>
    <s v="NJ"/>
    <x v="58"/>
    <n v="3"/>
    <x v="2"/>
    <n v="104126.61"/>
    <n v="182221.56"/>
    <n v="142182.74"/>
    <n v="248819.8"/>
    <n v="180186.45"/>
    <n v="315326.28000000003"/>
    <n v="237644.93"/>
    <n v="415878.63"/>
    <n v="294615.23"/>
    <n v="515576.66"/>
    <n v="332053"/>
    <n v="581092.75"/>
    <n v="369056.83"/>
    <n v="645849.44999999995"/>
  </r>
  <r>
    <n v="2"/>
    <s v="Region II - Northeast"/>
    <x v="11"/>
    <s v="NJ"/>
    <x v="58"/>
    <n v="4"/>
    <x v="3"/>
    <n v="110415.94"/>
    <n v="176665.51"/>
    <n v="154582.32"/>
    <n v="247331.72"/>
    <n v="198748.7"/>
    <n v="317997.92"/>
    <n v="264998.27"/>
    <n v="423997.23"/>
    <n v="331247.83"/>
    <n v="529996.54"/>
    <n v="375414.21"/>
    <n v="600662.75"/>
    <n v="419580.59"/>
    <n v="671328.95"/>
  </r>
  <r>
    <n v="2"/>
    <s v="Region II - Northeast"/>
    <x v="11"/>
    <s v="NJ"/>
    <x v="59"/>
    <n v="1"/>
    <x v="0"/>
    <n v="134360.16"/>
    <n v="235130.27"/>
    <n v="174257.72"/>
    <n v="304951.01"/>
    <n v="208215.59"/>
    <n v="364377.28"/>
    <n v="248128.11"/>
    <n v="434224.19"/>
    <n v="292008.08"/>
    <n v="511014.15"/>
    <n v="320165.3"/>
    <n v="560289.28000000003"/>
    <n v="347380.26"/>
    <n v="607915.46"/>
  </r>
  <r>
    <n v="2"/>
    <s v="Region II - Northeast"/>
    <x v="11"/>
    <s v="NJ"/>
    <x v="59"/>
    <n v="2"/>
    <x v="1"/>
    <n v="105689.03"/>
    <n v="184955.8"/>
    <n v="138384.21"/>
    <n v="242172.36"/>
    <n v="167577.44"/>
    <n v="293260.52"/>
    <n v="204910.11"/>
    <n v="358592.69"/>
    <n v="243015.74"/>
    <n v="425277.54"/>
    <n v="267753.98"/>
    <n v="468569.47"/>
    <n v="290862.74"/>
    <n v="509009.8"/>
  </r>
  <r>
    <n v="2"/>
    <s v="Region II - Northeast"/>
    <x v="11"/>
    <s v="NJ"/>
    <x v="59"/>
    <n v="3"/>
    <x v="2"/>
    <n v="101099.72"/>
    <n v="176924.52"/>
    <n v="137886.66"/>
    <n v="241301.66"/>
    <n v="174620.31"/>
    <n v="305585.55"/>
    <n v="230181.09"/>
    <n v="402816.9"/>
    <n v="285245.73"/>
    <n v="499180.03"/>
    <n v="321404.25"/>
    <n v="562457.43000000005"/>
    <n v="357121.76"/>
    <n v="624963.07999999996"/>
  </r>
  <r>
    <n v="2"/>
    <s v="Region II - Northeast"/>
    <x v="11"/>
    <s v="NJ"/>
    <x v="59"/>
    <n v="4"/>
    <x v="3"/>
    <n v="108338.11"/>
    <n v="173340.98"/>
    <n v="151673.35999999999"/>
    <n v="242677.37"/>
    <n v="195008.6"/>
    <n v="312013.77"/>
    <n v="260011.47"/>
    <n v="416018.35"/>
    <n v="325014.33"/>
    <n v="520022.94"/>
    <n v="368349.58"/>
    <n v="589359.34"/>
    <n v="411684.82"/>
    <n v="658695.73"/>
  </r>
  <r>
    <n v="2"/>
    <s v="Region II - Northeast"/>
    <x v="11"/>
    <s v="NJ"/>
    <x v="60"/>
    <n v="1"/>
    <x v="0"/>
    <n v="134360.16"/>
    <n v="235130.27"/>
    <n v="174257.72"/>
    <n v="304951.01"/>
    <n v="208215.59"/>
    <n v="364377.28"/>
    <n v="248128.11"/>
    <n v="434224.19"/>
    <n v="292008.08"/>
    <n v="511014.15"/>
    <n v="320165.3"/>
    <n v="560289.28000000003"/>
    <n v="347380.26"/>
    <n v="607915.46"/>
  </r>
  <r>
    <n v="2"/>
    <s v="Region II - Northeast"/>
    <x v="11"/>
    <s v="NJ"/>
    <x v="60"/>
    <n v="2"/>
    <x v="1"/>
    <n v="105689.03"/>
    <n v="184955.8"/>
    <n v="138384.21"/>
    <n v="242172.36"/>
    <n v="167577.44"/>
    <n v="293260.52"/>
    <n v="204910.11"/>
    <n v="358592.69"/>
    <n v="243015.74"/>
    <n v="425277.54"/>
    <n v="267753.98"/>
    <n v="468569.47"/>
    <n v="290862.74"/>
    <n v="509009.8"/>
  </r>
  <r>
    <n v="2"/>
    <s v="Region II - Northeast"/>
    <x v="11"/>
    <s v="NJ"/>
    <x v="60"/>
    <n v="3"/>
    <x v="2"/>
    <n v="101099.72"/>
    <n v="176924.52"/>
    <n v="137886.66"/>
    <n v="241301.66"/>
    <n v="174620.31"/>
    <n v="305585.55"/>
    <n v="230181.09"/>
    <n v="402816.9"/>
    <n v="285245.73"/>
    <n v="499180.03"/>
    <n v="321404.25"/>
    <n v="562457.43000000005"/>
    <n v="357121.76"/>
    <n v="624963.07999999996"/>
  </r>
  <r>
    <n v="2"/>
    <s v="Region II - Northeast"/>
    <x v="11"/>
    <s v="NJ"/>
    <x v="60"/>
    <n v="4"/>
    <x v="3"/>
    <n v="108338.11"/>
    <n v="173340.98"/>
    <n v="151673.35999999999"/>
    <n v="242677.37"/>
    <n v="195008.6"/>
    <n v="312013.77"/>
    <n v="260011.47"/>
    <n v="416018.35"/>
    <n v="325014.33"/>
    <n v="520022.94"/>
    <n v="368349.58"/>
    <n v="589359.34"/>
    <n v="411684.82"/>
    <n v="658695.73"/>
  </r>
  <r>
    <n v="2"/>
    <s v="Region II - Northeast"/>
    <x v="11"/>
    <s v="NJ"/>
    <x v="61"/>
    <n v="1"/>
    <x v="0"/>
    <n v="136952.10999999999"/>
    <n v="239666.2"/>
    <n v="177495.65"/>
    <n v="310617.38"/>
    <n v="211979.98"/>
    <n v="370964.96"/>
    <n v="252464.05"/>
    <n v="441812.08"/>
    <n v="297015.76"/>
    <n v="519777.58"/>
    <n v="325601.11"/>
    <n v="569801.93000000005"/>
    <n v="353178.55"/>
    <n v="618062.47"/>
  </r>
  <r>
    <n v="2"/>
    <s v="Region II - Northeast"/>
    <x v="11"/>
    <s v="NJ"/>
    <x v="61"/>
    <n v="2"/>
    <x v="1"/>
    <n v="108510.36"/>
    <n v="189893.13"/>
    <n v="141909.12"/>
    <n v="248340.96"/>
    <n v="171666.93"/>
    <n v="300417.13"/>
    <n v="209591.79"/>
    <n v="366785.63"/>
    <n v="248415.35"/>
    <n v="434726.87"/>
    <n v="273609.08"/>
    <n v="478815.88"/>
    <n v="297113.17"/>
    <n v="519948.06"/>
  </r>
  <r>
    <n v="2"/>
    <s v="Region II - Northeast"/>
    <x v="11"/>
    <s v="NJ"/>
    <x v="61"/>
    <n v="3"/>
    <x v="2"/>
    <n v="104394.02"/>
    <n v="182689.54"/>
    <n v="142527.9"/>
    <n v="249423.83"/>
    <n v="180608.93"/>
    <n v="316065.62"/>
    <n v="238187.07"/>
    <n v="416827.37"/>
    <n v="295273.06"/>
    <n v="516727.85"/>
    <n v="332783.53999999998"/>
    <n v="582371.19999999995"/>
    <n v="369856.55"/>
    <n v="647248.97"/>
  </r>
  <r>
    <n v="2"/>
    <s v="Region II - Northeast"/>
    <x v="11"/>
    <s v="NJ"/>
    <x v="61"/>
    <n v="4"/>
    <x v="3"/>
    <n v="110838.39"/>
    <n v="177341.43"/>
    <n v="155173.75"/>
    <n v="248278.01"/>
    <n v="199509.11"/>
    <n v="319214.58"/>
    <n v="266012.15000000002"/>
    <n v="425619.44"/>
    <n v="332515.18"/>
    <n v="532024.30000000005"/>
    <n v="376850.54"/>
    <n v="602960.87"/>
    <n v="421185.9"/>
    <n v="673897.45"/>
  </r>
  <r>
    <n v="2"/>
    <s v="Region II - Northeast"/>
    <x v="11"/>
    <s v="NJ"/>
    <x v="62"/>
    <n v="1"/>
    <x v="0"/>
    <n v="136603.28"/>
    <n v="239055.75"/>
    <n v="177163.79"/>
    <n v="310036.62"/>
    <n v="211685.3"/>
    <n v="370449.28"/>
    <n v="252259.11"/>
    <n v="441453.44"/>
    <n v="296867.20000000001"/>
    <n v="519517.6"/>
    <n v="325491.57"/>
    <n v="569610.25"/>
    <n v="353156.74"/>
    <n v="618024.30000000005"/>
  </r>
  <r>
    <n v="2"/>
    <s v="Region II - Northeast"/>
    <x v="11"/>
    <s v="NJ"/>
    <x v="62"/>
    <n v="2"/>
    <x v="1"/>
    <n v="107473.42"/>
    <n v="188078.49"/>
    <n v="140716.29999999999"/>
    <n v="246253.52"/>
    <n v="170396.94"/>
    <n v="298194.65000000002"/>
    <n v="208349.62"/>
    <n v="364611.83"/>
    <n v="247090.98"/>
    <n v="432409.22"/>
    <n v="272241.67"/>
    <n v="476422.93"/>
    <n v="295734.94"/>
    <n v="517536.15"/>
  </r>
  <r>
    <n v="2"/>
    <s v="Region II - Northeast"/>
    <x v="11"/>
    <s v="NJ"/>
    <x v="62"/>
    <n v="3"/>
    <x v="2"/>
    <n v="102821.79"/>
    <n v="179938.14"/>
    <n v="140239.10999999999"/>
    <n v="245418.45"/>
    <n v="177602.3"/>
    <n v="310804.02"/>
    <n v="234114.72"/>
    <n v="409700.77"/>
    <n v="290123.09000000003"/>
    <n v="507715.41"/>
    <n v="326901.93"/>
    <n v="572078.38"/>
    <n v="363232.72"/>
    <n v="635657.25"/>
  </r>
  <r>
    <n v="2"/>
    <s v="Region II - Northeast"/>
    <x v="11"/>
    <s v="NJ"/>
    <x v="62"/>
    <n v="4"/>
    <x v="3"/>
    <n v="110157.25"/>
    <n v="176251.61"/>
    <n v="154220.15"/>
    <n v="246752.25"/>
    <n v="198283.06"/>
    <n v="317252.89"/>
    <n v="264377.40999999997"/>
    <n v="423003.86"/>
    <n v="330471.76"/>
    <n v="528754.81999999995"/>
    <n v="374534.66"/>
    <n v="599255.47"/>
    <n v="418597.56"/>
    <n v="669756.11"/>
  </r>
  <r>
    <n v="2"/>
    <s v="Region II - Northeast"/>
    <x v="11"/>
    <s v="NJ"/>
    <x v="63"/>
    <n v="1"/>
    <x v="0"/>
    <n v="134830.1"/>
    <n v="235952.67"/>
    <n v="174815.1"/>
    <n v="305926.42"/>
    <n v="208837.55"/>
    <n v="365465.71"/>
    <n v="248806.08"/>
    <n v="435410.64"/>
    <n v="292765.90999999997"/>
    <n v="512340.34"/>
    <n v="320973.14"/>
    <n v="561702.99"/>
    <n v="348214.81"/>
    <n v="609375.92000000004"/>
  </r>
  <r>
    <n v="2"/>
    <s v="Region II - Northeast"/>
    <x v="11"/>
    <s v="NJ"/>
    <x v="63"/>
    <n v="2"/>
    <x v="1"/>
    <n v="106388.34"/>
    <n v="186179.6"/>
    <n v="139228.57"/>
    <n v="243650"/>
    <n v="168524.5"/>
    <n v="294917.88"/>
    <n v="205933.82"/>
    <n v="360384.19"/>
    <n v="244165.5"/>
    <n v="427289.62"/>
    <n v="268981.11"/>
    <n v="470716.93"/>
    <n v="292149.43"/>
    <n v="511261.51"/>
  </r>
  <r>
    <n v="2"/>
    <s v="Region II - Northeast"/>
    <x v="11"/>
    <s v="NJ"/>
    <x v="63"/>
    <n v="3"/>
    <x v="2"/>
    <n v="102019.54"/>
    <n v="178534.2"/>
    <n v="139203.63"/>
    <n v="243606.36"/>
    <n v="176334.86"/>
    <n v="308586.01"/>
    <n v="232488.32000000001"/>
    <n v="406854.56"/>
    <n v="288149.62"/>
    <n v="504261.83"/>
    <n v="324710.31"/>
    <n v="568243.04"/>
    <n v="360833.53"/>
    <n v="631458.68000000005"/>
  </r>
  <r>
    <n v="2"/>
    <s v="Region II - Northeast"/>
    <x v="11"/>
    <s v="NJ"/>
    <x v="63"/>
    <n v="4"/>
    <x v="3"/>
    <n v="108889.9"/>
    <n v="174223.85"/>
    <n v="152445.87"/>
    <n v="243913.39"/>
    <n v="196001.83"/>
    <n v="313602.93"/>
    <n v="261335.77"/>
    <n v="418137.24"/>
    <n v="326669.71000000002"/>
    <n v="522671.55"/>
    <n v="370225.67"/>
    <n v="592361.09"/>
    <n v="413781.64"/>
    <n v="662050.63"/>
  </r>
  <r>
    <n v="2"/>
    <s v="Region II - Northeast"/>
    <x v="11"/>
    <s v="NJ"/>
    <x v="64"/>
    <n v="1"/>
    <x v="0"/>
    <n v="133587.41"/>
    <n v="233777.98"/>
    <n v="173136.54"/>
    <n v="302988.95"/>
    <n v="206775.4"/>
    <n v="361856.95"/>
    <n v="246267.54"/>
    <n v="430968.2"/>
    <n v="289727.07"/>
    <n v="507022.37"/>
    <n v="317611.69"/>
    <n v="555820.44999999995"/>
    <n v="344513.82"/>
    <n v="602899.18000000005"/>
  </r>
  <r>
    <n v="2"/>
    <s v="Region II - Northeast"/>
    <x v="11"/>
    <s v="NJ"/>
    <x v="64"/>
    <n v="2"/>
    <x v="1"/>
    <n v="105833.76"/>
    <n v="185209.09"/>
    <n v="138410.98000000001"/>
    <n v="242219.21"/>
    <n v="167437.67000000001"/>
    <n v="293015.92"/>
    <n v="204432.52"/>
    <n v="357756.9"/>
    <n v="242302.48"/>
    <n v="424029.34"/>
    <n v="266877.53000000003"/>
    <n v="467035.67"/>
    <n v="289804.84999999998"/>
    <n v="507158.5"/>
  </r>
  <r>
    <n v="2"/>
    <s v="Region II - Northeast"/>
    <x v="11"/>
    <s v="NJ"/>
    <x v="64"/>
    <n v="3"/>
    <x v="2"/>
    <n v="101810.91"/>
    <n v="178169.09"/>
    <n v="138999.22"/>
    <n v="243248.63"/>
    <n v="176135.94"/>
    <n v="308237.90000000002"/>
    <n v="232286.6"/>
    <n v="406501.54"/>
    <n v="287957"/>
    <n v="503924.75"/>
    <n v="324536.99"/>
    <n v="567939.73"/>
    <n v="360690.1"/>
    <n v="631207.67000000004"/>
  </r>
  <r>
    <n v="2"/>
    <s v="Region II - Northeast"/>
    <x v="11"/>
    <s v="NJ"/>
    <x v="64"/>
    <n v="4"/>
    <x v="3"/>
    <n v="108109.68"/>
    <n v="172975.48"/>
    <n v="151353.54999999999"/>
    <n v="242165.68"/>
    <n v="194597.42"/>
    <n v="311355.87"/>
    <n v="259463.22"/>
    <n v="415141.16"/>
    <n v="324329.03000000003"/>
    <n v="518926.45"/>
    <n v="367572.9"/>
    <n v="588116.65"/>
    <n v="410816.77"/>
    <n v="657306.84"/>
  </r>
  <r>
    <n v="2"/>
    <s v="Region II - Northeast"/>
    <x v="11"/>
    <s v="NJ"/>
    <x v="65"/>
    <n v="1"/>
    <x v="0"/>
    <n v="127509.64"/>
    <n v="223141.87"/>
    <n v="165313.99"/>
    <n v="289299.49"/>
    <n v="197479.15"/>
    <n v="345588.51"/>
    <n v="235262.07"/>
    <n v="411708.62"/>
    <n v="276821.44"/>
    <n v="484437.51"/>
    <n v="303488.15999999997"/>
    <n v="531104.28"/>
    <n v="329238.03999999998"/>
    <n v="576166.56000000006"/>
  </r>
  <r>
    <n v="2"/>
    <s v="Region II - Northeast"/>
    <x v="11"/>
    <s v="NJ"/>
    <x v="65"/>
    <n v="2"/>
    <x v="1"/>
    <n v="100673.47"/>
    <n v="176178.57"/>
    <n v="131736.39000000001"/>
    <n v="230538.68"/>
    <n v="159441.84"/>
    <n v="279023.21999999997"/>
    <n v="194810.02"/>
    <n v="340917.54"/>
    <n v="230964.6"/>
    <n v="404188.06"/>
    <n v="254431.17"/>
    <n v="445254.54"/>
    <n v="276337.64"/>
    <n v="483590.87"/>
  </r>
  <r>
    <n v="2"/>
    <s v="Region II - Northeast"/>
    <x v="11"/>
    <s v="NJ"/>
    <x v="65"/>
    <n v="3"/>
    <x v="2"/>
    <n v="96585.91"/>
    <n v="169025.34"/>
    <n v="131801.10999999999"/>
    <n v="230651.95"/>
    <n v="166966.44"/>
    <n v="292191.27"/>
    <n v="220145.26"/>
    <n v="385254.21"/>
    <n v="272859.71000000002"/>
    <n v="477504.5"/>
    <n v="307486.71000000002"/>
    <n v="538101.74"/>
    <n v="341700.93"/>
    <n v="597976.63"/>
  </r>
  <r>
    <n v="2"/>
    <s v="Region II - Northeast"/>
    <x v="11"/>
    <s v="NJ"/>
    <x v="65"/>
    <n v="4"/>
    <x v="3"/>
    <n v="103010.03"/>
    <n v="164816.04"/>
    <n v="144214.03"/>
    <n v="230742.46"/>
    <n v="185418.04"/>
    <n v="296668.88"/>
    <n v="247224.06"/>
    <n v="395558.5"/>
    <n v="309030.07"/>
    <n v="494448.13"/>
    <n v="350234.08"/>
    <n v="560374.54"/>
    <n v="391438.09"/>
    <n v="626300.96"/>
  </r>
  <r>
    <n v="2"/>
    <s v="Region II - Northeast"/>
    <x v="12"/>
    <s v="NY"/>
    <x v="66"/>
    <n v="1"/>
    <x v="0"/>
    <n v="119128.18"/>
    <n v="208474.32"/>
    <n v="154472.62"/>
    <n v="270327.09000000003"/>
    <n v="184549.54"/>
    <n v="322961.69"/>
    <n v="219889.08"/>
    <n v="384805.9"/>
    <n v="258752.05"/>
    <n v="452816.09"/>
    <n v="283689.21000000002"/>
    <n v="496456.12"/>
    <n v="307779.40000000002"/>
    <n v="538613.94999999995"/>
  </r>
  <r>
    <n v="2"/>
    <s v="Region II - Northeast"/>
    <x v="12"/>
    <s v="NY"/>
    <x v="66"/>
    <n v="2"/>
    <x v="1"/>
    <n v="93897.59"/>
    <n v="164320.79"/>
    <n v="122903.93"/>
    <n v="215081.88"/>
    <n v="148787.97"/>
    <n v="260378.94"/>
    <n v="181857.24"/>
    <n v="318250.17"/>
    <n v="215638.79"/>
    <n v="377367.88"/>
    <n v="237567.25"/>
    <n v="415742.69"/>
    <n v="258043.98"/>
    <n v="451576.97"/>
  </r>
  <r>
    <n v="2"/>
    <s v="Region II - Northeast"/>
    <x v="12"/>
    <s v="NY"/>
    <x v="66"/>
    <n v="3"/>
    <x v="2"/>
    <n v="89965.04"/>
    <n v="157438.81"/>
    <n v="122736.45"/>
    <n v="214788.8"/>
    <n v="155460.98000000001"/>
    <n v="272056.71999999997"/>
    <n v="204952.83"/>
    <n v="358667.45"/>
    <n v="254008.08"/>
    <n v="444514.15"/>
    <n v="286226.49"/>
    <n v="500896.35"/>
    <n v="318056.81"/>
    <n v="556599.42000000004"/>
  </r>
  <r>
    <n v="2"/>
    <s v="Region II - Northeast"/>
    <x v="12"/>
    <s v="NY"/>
    <x v="66"/>
    <n v="4"/>
    <x v="3"/>
    <n v="96155.9"/>
    <n v="153849.45000000001"/>
    <n v="134618.26"/>
    <n v="215389.23"/>
    <n v="173080.63"/>
    <n v="276929"/>
    <n v="230774.17"/>
    <n v="369238.67"/>
    <n v="288467.71000000002"/>
    <n v="461548.34"/>
    <n v="326930.07"/>
    <n v="523088.12"/>
    <n v="365392.43"/>
    <n v="584627.9"/>
  </r>
  <r>
    <n v="2"/>
    <s v="Region II - Northeast"/>
    <x v="12"/>
    <s v="NY"/>
    <x v="67"/>
    <n v="1"/>
    <x v="0"/>
    <n v="111626.05"/>
    <n v="195345.59"/>
    <n v="144633.24"/>
    <n v="253108.17"/>
    <n v="172700.2"/>
    <n v="302225.34000000003"/>
    <n v="205635.51"/>
    <n v="359862.15"/>
    <n v="241893.67"/>
    <n v="423313.91999999998"/>
    <n v="265156.77"/>
    <n v="464024.34"/>
    <n v="287583.49"/>
    <n v="503271.1"/>
  </r>
  <r>
    <n v="2"/>
    <s v="Region II - Northeast"/>
    <x v="12"/>
    <s v="NY"/>
    <x v="67"/>
    <n v="2"/>
    <x v="1"/>
    <n v="88689.15"/>
    <n v="155206.01"/>
    <n v="115934.43"/>
    <n v="202885.25"/>
    <n v="140189.68"/>
    <n v="245331.93"/>
    <n v="171061.11"/>
    <n v="299356.95"/>
    <n v="202699.79"/>
    <n v="354724.63"/>
    <n v="223227.71"/>
    <n v="390648.5"/>
    <n v="242369.47"/>
    <n v="424146.57"/>
  </r>
  <r>
    <n v="2"/>
    <s v="Region II - Northeast"/>
    <x v="12"/>
    <s v="NY"/>
    <x v="67"/>
    <n v="3"/>
    <x v="2"/>
    <n v="85510.01"/>
    <n v="149642.51"/>
    <n v="116791.65"/>
    <n v="204385.39"/>
    <n v="148030.66"/>
    <n v="259053.66"/>
    <n v="195257.41"/>
    <n v="341700.48"/>
    <n v="242087.27"/>
    <n v="423652.72"/>
    <n v="272866.17"/>
    <n v="477515.8"/>
    <n v="303292.27"/>
    <n v="530761.48"/>
  </r>
  <r>
    <n v="2"/>
    <s v="Region II - Northeast"/>
    <x v="12"/>
    <s v="NY"/>
    <x v="67"/>
    <n v="4"/>
    <x v="3"/>
    <n v="90470.04"/>
    <n v="144752.06"/>
    <n v="126658.05"/>
    <n v="202652.89"/>
    <n v="162846.07"/>
    <n v="260553.71"/>
    <n v="217128.09"/>
    <n v="347404.95"/>
    <n v="271410.11"/>
    <n v="434256.19"/>
    <n v="307598.13"/>
    <n v="492157.01"/>
    <n v="343786.14"/>
    <n v="550057.84"/>
  </r>
  <r>
    <n v="2"/>
    <s v="Region II - Northeast"/>
    <x v="12"/>
    <s v="NY"/>
    <x v="68"/>
    <n v="1"/>
    <x v="0"/>
    <n v="149061.63"/>
    <n v="260857.84"/>
    <n v="193372.68"/>
    <n v="338402.19"/>
    <n v="231096.04"/>
    <n v="404418.07"/>
    <n v="275452.65000000002"/>
    <n v="482042.14"/>
    <n v="324201.65999999997"/>
    <n v="567352.9"/>
    <n v="355484.4"/>
    <n v="622097.71"/>
    <n v="385740.19"/>
    <n v="675045.33"/>
  </r>
  <r>
    <n v="2"/>
    <s v="Region II - Northeast"/>
    <x v="12"/>
    <s v="NY"/>
    <x v="68"/>
    <n v="2"/>
    <x v="1"/>
    <n v="116949.97"/>
    <n v="204662.44"/>
    <n v="153194.35"/>
    <n v="268090.11"/>
    <n v="185581.31"/>
    <n v="324767.28999999998"/>
    <n v="227048.49"/>
    <n v="397334.86"/>
    <n v="269330.23"/>
    <n v="471327.9"/>
    <n v="296783.73"/>
    <n v="519371.52000000002"/>
    <n v="322440.57"/>
    <n v="564271"/>
  </r>
  <r>
    <n v="2"/>
    <s v="Region II - Northeast"/>
    <x v="12"/>
    <s v="NY"/>
    <x v="68"/>
    <n v="3"/>
    <x v="2"/>
    <n v="111640.79"/>
    <n v="195371.39"/>
    <n v="152205.81"/>
    <n v="266360.15999999997"/>
    <n v="192711.14"/>
    <n v="337244.49"/>
    <n v="253984.66"/>
    <n v="444473.16"/>
    <n v="314702.53000000003"/>
    <n v="550729.42000000004"/>
    <n v="354563.7"/>
    <n v="620486.48"/>
    <n v="393930.96"/>
    <n v="689379.18"/>
  </r>
  <r>
    <n v="2"/>
    <s v="Region II - Northeast"/>
    <x v="12"/>
    <s v="NY"/>
    <x v="68"/>
    <n v="4"/>
    <x v="3"/>
    <n v="120033.2"/>
    <n v="192053.12"/>
    <n v="168046.48"/>
    <n v="268874.37"/>
    <n v="216059.76"/>
    <n v="345695.62"/>
    <n v="288079.68"/>
    <n v="460927.49"/>
    <n v="360099.6"/>
    <n v="576159.36"/>
    <n v="408112.88"/>
    <n v="652980.61"/>
    <n v="456126.16"/>
    <n v="729801.86"/>
  </r>
  <r>
    <n v="2"/>
    <s v="Region II - Northeast"/>
    <x v="12"/>
    <s v="NY"/>
    <x v="69"/>
    <n v="1"/>
    <x v="0"/>
    <n v="152714.59"/>
    <n v="267250.53000000003"/>
    <n v="197950.88"/>
    <n v="346414.04"/>
    <n v="236431.63"/>
    <n v="413755.36"/>
    <n v="281617.57"/>
    <n v="492830.74"/>
    <n v="331334.25"/>
    <n v="579834.93999999994"/>
    <n v="363234.18"/>
    <n v="635659.81999999995"/>
    <n v="394020.35"/>
    <n v="689535.61"/>
  </r>
  <r>
    <n v="2"/>
    <s v="Region II - Northeast"/>
    <x v="12"/>
    <s v="NY"/>
    <x v="69"/>
    <n v="2"/>
    <x v="1"/>
    <n v="120832.3"/>
    <n v="211456.52"/>
    <n v="158059.53"/>
    <n v="276604.18"/>
    <n v="191242.01"/>
    <n v="334673.52"/>
    <n v="233559.15"/>
    <n v="408728.51"/>
    <n v="276854.77"/>
    <n v="484495.84"/>
    <n v="304952.8"/>
    <n v="533667.4"/>
    <n v="331172.87"/>
    <n v="579552.52"/>
  </r>
  <r>
    <n v="2"/>
    <s v="Region II - Northeast"/>
    <x v="12"/>
    <s v="NY"/>
    <x v="69"/>
    <n v="3"/>
    <x v="2"/>
    <n v="116122.33"/>
    <n v="203214.07"/>
    <n v="158509.18"/>
    <n v="277391.06"/>
    <n v="200836.77"/>
    <n v="351464.35"/>
    <n v="264840.01"/>
    <n v="463470.02"/>
    <n v="328291.56"/>
    <n v="574510.23"/>
    <n v="369979.6"/>
    <n v="647464.30000000005"/>
    <n v="411177.25"/>
    <n v="719560.19"/>
  </r>
  <r>
    <n v="2"/>
    <s v="Region II - Northeast"/>
    <x v="12"/>
    <s v="NY"/>
    <x v="69"/>
    <n v="4"/>
    <x v="3"/>
    <n v="123507.72"/>
    <n v="197612.36"/>
    <n v="172910.81"/>
    <n v="276657.31"/>
    <n v="222313.9"/>
    <n v="355702.25"/>
    <n v="296418.53999999998"/>
    <n v="474269.67"/>
    <n v="370523.17"/>
    <n v="592837.07999999996"/>
    <n v="419926.26"/>
    <n v="671882.03"/>
    <n v="469329.35"/>
    <n v="750926.97"/>
  </r>
  <r>
    <n v="2"/>
    <s v="Region II - Northeast"/>
    <x v="12"/>
    <s v="NY"/>
    <x v="70"/>
    <n v="1"/>
    <x v="0"/>
    <n v="122432.32000000001"/>
    <n v="214256.55"/>
    <n v="158718.96"/>
    <n v="277758.18"/>
    <n v="189590.46"/>
    <n v="331783.31"/>
    <n v="225849.06"/>
    <n v="395235.85"/>
    <n v="265736.09000000003"/>
    <n v="465038.16"/>
    <n v="291329.46000000002"/>
    <n v="509826.56"/>
    <n v="316037.75"/>
    <n v="553066.05000000005"/>
  </r>
  <r>
    <n v="2"/>
    <s v="Region II - Northeast"/>
    <x v="12"/>
    <s v="NY"/>
    <x v="70"/>
    <n v="2"/>
    <x v="1"/>
    <n v="96742.99"/>
    <n v="169300.23"/>
    <n v="126576.29"/>
    <n v="221508.51"/>
    <n v="153178.68"/>
    <n v="268062.69"/>
    <n v="187125.73"/>
    <n v="327470.03000000003"/>
    <n v="221838.95"/>
    <n v="388218.16"/>
    <n v="244368.92"/>
    <n v="427645.61"/>
    <n v="265398.05"/>
    <n v="464446.58"/>
  </r>
  <r>
    <n v="2"/>
    <s v="Region II - Northeast"/>
    <x v="12"/>
    <s v="NY"/>
    <x v="70"/>
    <n v="3"/>
    <x v="2"/>
    <n v="92874.34"/>
    <n v="162530.1"/>
    <n v="126751.03999999999"/>
    <n v="221814.32"/>
    <n v="160579.99"/>
    <n v="281014.98"/>
    <n v="211735.83"/>
    <n v="370537.71"/>
    <n v="262447.15000000002"/>
    <n v="459282.51"/>
    <n v="295760.78000000003"/>
    <n v="517581.36"/>
    <n v="328679.27"/>
    <n v="575188.71"/>
  </r>
  <r>
    <n v="2"/>
    <s v="Region II - Northeast"/>
    <x v="12"/>
    <s v="NY"/>
    <x v="70"/>
    <n v="4"/>
    <x v="3"/>
    <n v="98949.29"/>
    <n v="158318.85999999999"/>
    <n v="138529"/>
    <n v="221646.41"/>
    <n v="178108.72"/>
    <n v="284973.95"/>
    <n v="237478.29"/>
    <n v="379965.27"/>
    <n v="296847.86"/>
    <n v="474956.58"/>
    <n v="336427.57"/>
    <n v="538284.13"/>
    <n v="376007.29"/>
    <n v="601611.67000000004"/>
  </r>
  <r>
    <n v="2"/>
    <s v="Region II - Northeast"/>
    <x v="12"/>
    <s v="NY"/>
    <x v="71"/>
    <n v="1"/>
    <x v="0"/>
    <n v="108503.59"/>
    <n v="189881.28"/>
    <n v="140725.18"/>
    <n v="246269.07"/>
    <n v="168150.21"/>
    <n v="294262.87"/>
    <n v="200385.09"/>
    <n v="350673.91"/>
    <n v="235823.54"/>
    <n v="412691.19"/>
    <n v="258563.98"/>
    <n v="452486.97"/>
    <n v="280544.27"/>
    <n v="490952.47"/>
  </r>
  <r>
    <n v="2"/>
    <s v="Region II - Northeast"/>
    <x v="12"/>
    <s v="NY"/>
    <x v="71"/>
    <n v="2"/>
    <x v="1"/>
    <n v="85337.32"/>
    <n v="149340.31"/>
    <n v="111739.39"/>
    <n v="195543.93"/>
    <n v="135314.59"/>
    <n v="236800.52"/>
    <n v="165464.95000000001"/>
    <n v="289563.65999999997"/>
    <n v="196237.72"/>
    <n v="343416.02"/>
    <n v="216215.64"/>
    <n v="378377.37"/>
    <n v="234878.11"/>
    <n v="411036.7"/>
  </r>
  <r>
    <n v="2"/>
    <s v="Region II - Northeast"/>
    <x v="12"/>
    <s v="NY"/>
    <x v="71"/>
    <n v="3"/>
    <x v="2"/>
    <n v="81622.09"/>
    <n v="142838.66"/>
    <n v="111319.35"/>
    <n v="194808.86"/>
    <n v="140973.54"/>
    <n v="246703.7"/>
    <n v="185826.76"/>
    <n v="325196.82"/>
    <n v="230279.1"/>
    <n v="402988.43"/>
    <n v="259468.59"/>
    <n v="454070.03"/>
    <n v="288301.74"/>
    <n v="504528.05"/>
  </r>
  <r>
    <n v="2"/>
    <s v="Region II - Northeast"/>
    <x v="12"/>
    <s v="NY"/>
    <x v="71"/>
    <n v="4"/>
    <x v="3"/>
    <n v="87482.64"/>
    <n v="139972.22"/>
    <n v="122475.69"/>
    <n v="195961.11"/>
    <n v="157468.75"/>
    <n v="251950"/>
    <n v="209958.33"/>
    <n v="335933.33"/>
    <n v="262447.90999999997"/>
    <n v="419916.67"/>
    <n v="297440.96999999997"/>
    <n v="475905.56"/>
    <n v="332434.02"/>
    <n v="531894.43999999994"/>
  </r>
  <r>
    <n v="2"/>
    <s v="Region II - Northeast"/>
    <x v="12"/>
    <s v="NY"/>
    <x v="72"/>
    <n v="1"/>
    <x v="0"/>
    <n v="108094.2"/>
    <n v="189164.86"/>
    <n v="140280.57"/>
    <n v="245490.99"/>
    <n v="167691.89000000001"/>
    <n v="293460.82"/>
    <n v="199943.64"/>
    <n v="349901.37"/>
    <n v="235370.35"/>
    <n v="411898.11"/>
    <n v="258105.3"/>
    <n v="451684.28"/>
    <n v="280116.09000000003"/>
    <n v="490203.15"/>
  </r>
  <r>
    <n v="2"/>
    <s v="Region II - Northeast"/>
    <x v="12"/>
    <s v="NY"/>
    <x v="72"/>
    <n v="2"/>
    <x v="1"/>
    <n v="84469.2"/>
    <n v="147821.09"/>
    <n v="110720.79"/>
    <n v="193761.39"/>
    <n v="134206.06"/>
    <n v="234860.6"/>
    <n v="164332.01"/>
    <n v="287581.01"/>
    <n v="195000.66"/>
    <n v="341251.15"/>
    <n v="214918.37"/>
    <n v="376107.16"/>
    <n v="233545.65"/>
    <n v="408704.89"/>
  </r>
  <r>
    <n v="2"/>
    <s v="Region II - Northeast"/>
    <x v="12"/>
    <s v="NY"/>
    <x v="72"/>
    <n v="3"/>
    <x v="2"/>
    <n v="80376.070000000007"/>
    <n v="140658.12"/>
    <n v="109516.47"/>
    <n v="191653.82"/>
    <n v="138612.95000000001"/>
    <n v="242572.67"/>
    <n v="182636.97"/>
    <n v="319614.69"/>
    <n v="226252.18"/>
    <n v="395941.31"/>
    <n v="254874.75"/>
    <n v="446030.81"/>
    <n v="283133.94"/>
    <n v="495484.4"/>
  </r>
  <r>
    <n v="2"/>
    <s v="Region II - Northeast"/>
    <x v="12"/>
    <s v="NY"/>
    <x v="72"/>
    <n v="4"/>
    <x v="3"/>
    <n v="86866.17"/>
    <n v="138985.88"/>
    <n v="121612.64"/>
    <n v="194580.23"/>
    <n v="156359.10999999999"/>
    <n v="250174.58"/>
    <n v="208478.81"/>
    <n v="333566.09999999998"/>
    <n v="260598.51"/>
    <n v="416957.63"/>
    <n v="295344.98"/>
    <n v="472551.98"/>
    <n v="330091.45"/>
    <n v="528146.32999999996"/>
  </r>
  <r>
    <n v="2"/>
    <s v="Region II - Northeast"/>
    <x v="12"/>
    <s v="NY"/>
    <x v="73"/>
    <n v="1"/>
    <x v="0"/>
    <n v="125327.07"/>
    <n v="219322.38"/>
    <n v="162520.69"/>
    <n v="284411.21000000002"/>
    <n v="194173.08"/>
    <n v="339802.89"/>
    <n v="231367.59"/>
    <n v="404893.29"/>
    <n v="272266.96000000002"/>
    <n v="476467.18"/>
    <n v="298511.05"/>
    <n v="522394.33"/>
    <n v="323867.93"/>
    <n v="566768.88"/>
  </r>
  <r>
    <n v="2"/>
    <s v="Region II - Northeast"/>
    <x v="12"/>
    <s v="NY"/>
    <x v="73"/>
    <n v="2"/>
    <x v="1"/>
    <n v="98720.27"/>
    <n v="172760.47"/>
    <n v="129230.07"/>
    <n v="226152.63"/>
    <n v="156460.88"/>
    <n v="273806.53999999998"/>
    <n v="191261.29"/>
    <n v="334707.26"/>
    <n v="226802.06"/>
    <n v="396903.61"/>
    <n v="249873.34"/>
    <n v="437278.35"/>
    <n v="271419.67"/>
    <n v="474984.43"/>
  </r>
  <r>
    <n v="2"/>
    <s v="Region II - Northeast"/>
    <x v="12"/>
    <s v="NY"/>
    <x v="73"/>
    <n v="3"/>
    <x v="2"/>
    <n v="94537.64"/>
    <n v="165440.87"/>
    <n v="128962.76"/>
    <n v="225684.82"/>
    <n v="163338.42000000001"/>
    <n v="285842.24"/>
    <n v="215329.08"/>
    <n v="376825.88"/>
    <n v="266859.32"/>
    <n v="467003.82"/>
    <n v="300701.26"/>
    <n v="526227.21"/>
    <n v="334133.95"/>
    <n v="584734.42000000004"/>
  </r>
  <r>
    <n v="2"/>
    <s v="Region II - Northeast"/>
    <x v="12"/>
    <s v="NY"/>
    <x v="73"/>
    <n v="4"/>
    <x v="3"/>
    <n v="101126.21"/>
    <n v="161801.94"/>
    <n v="141576.70000000001"/>
    <n v="226522.72"/>
    <n v="182027.18"/>
    <n v="291243.5"/>
    <n v="242702.91"/>
    <n v="388324.66"/>
    <n v="303378.64"/>
    <n v="485405.83"/>
    <n v="343829.12"/>
    <n v="550126.6"/>
    <n v="384279.61"/>
    <n v="614847.38"/>
  </r>
  <r>
    <n v="2"/>
    <s v="Region II - Northeast"/>
    <x v="12"/>
    <s v="NY"/>
    <x v="74"/>
    <n v="1"/>
    <x v="0"/>
    <n v="151714.14000000001"/>
    <n v="265499.74"/>
    <n v="196723.36"/>
    <n v="344265.88"/>
    <n v="235024.06"/>
    <n v="411292.11"/>
    <n v="280025.09999999998"/>
    <n v="490043.92"/>
    <n v="329513.96000000002"/>
    <n v="576649.43000000005"/>
    <n v="361269.35"/>
    <n v="632221.36"/>
    <n v="391944.85"/>
    <n v="685903.48"/>
  </r>
  <r>
    <n v="2"/>
    <s v="Region II - Northeast"/>
    <x v="12"/>
    <s v="NY"/>
    <x v="74"/>
    <n v="2"/>
    <x v="1"/>
    <n v="119602.48"/>
    <n v="209304.34"/>
    <n v="156545.03"/>
    <n v="273953.78999999998"/>
    <n v="189509.33"/>
    <n v="331641.33"/>
    <n v="231620.94"/>
    <n v="405336.64"/>
    <n v="274642.53000000003"/>
    <n v="480624.43"/>
    <n v="302568.67"/>
    <n v="529495.18000000005"/>
    <n v="328645.23"/>
    <n v="575129.15"/>
  </r>
  <r>
    <n v="2"/>
    <s v="Region II - Northeast"/>
    <x v="12"/>
    <s v="NY"/>
    <x v="74"/>
    <n v="3"/>
    <x v="2"/>
    <n v="114608.88"/>
    <n v="200565.55"/>
    <n v="156361.13"/>
    <n v="273631.98"/>
    <n v="198053.7"/>
    <n v="346593.97"/>
    <n v="261108.08"/>
    <n v="456939.14"/>
    <n v="323606.8"/>
    <n v="566311.9"/>
    <n v="364655.21"/>
    <n v="638146.62"/>
    <n v="405209.71"/>
    <n v="709116.99"/>
  </r>
  <r>
    <n v="2"/>
    <s v="Region II - Northeast"/>
    <x v="12"/>
    <s v="NY"/>
    <x v="74"/>
    <n v="4"/>
    <x v="3"/>
    <n v="122468.8"/>
    <n v="195950.09"/>
    <n v="171456.33"/>
    <n v="274330.13"/>
    <n v="220443.85"/>
    <n v="352710.16"/>
    <n v="293925.13"/>
    <n v="470280.22"/>
    <n v="367406.41"/>
    <n v="587850.27"/>
    <n v="416393.93"/>
    <n v="666230.31000000006"/>
    <n v="465381.46"/>
    <n v="744610.34"/>
  </r>
  <r>
    <n v="2"/>
    <s v="Region II - Northeast"/>
    <x v="12"/>
    <s v="NY"/>
    <x v="75"/>
    <n v="1"/>
    <x v="0"/>
    <n v="115945.16"/>
    <n v="202904.04"/>
    <n v="150451.81"/>
    <n v="263290.65999999997"/>
    <n v="179835.91"/>
    <n v="314712.83"/>
    <n v="214402.14"/>
    <n v="375203.75"/>
    <n v="252377.28"/>
    <n v="441660.25"/>
    <n v="276747.27"/>
    <n v="484307.72"/>
    <n v="300333.8"/>
    <n v="525584.15"/>
  </r>
  <r>
    <n v="2"/>
    <s v="Region II - Northeast"/>
    <x v="12"/>
    <s v="NY"/>
    <x v="75"/>
    <n v="2"/>
    <x v="1"/>
    <n v="90714.57"/>
    <n v="158750.5"/>
    <n v="118883.11"/>
    <n v="208045.45"/>
    <n v="144074.32999999999"/>
    <n v="252130.08"/>
    <n v="176370.3"/>
    <n v="308648.03000000003"/>
    <n v="209264.02"/>
    <n v="366212.03"/>
    <n v="230625.31"/>
    <n v="403594.29"/>
    <n v="250598.38"/>
    <n v="438547.17"/>
  </r>
  <r>
    <n v="2"/>
    <s v="Region II - Northeast"/>
    <x v="12"/>
    <s v="NY"/>
    <x v="75"/>
    <n v="3"/>
    <x v="2"/>
    <n v="86403.32"/>
    <n v="151205.82"/>
    <n v="117750.06"/>
    <n v="206062.6"/>
    <n v="149049.9"/>
    <n v="260837.32"/>
    <n v="196404.72"/>
    <n v="343708.25"/>
    <n v="243322.95"/>
    <n v="425815.16"/>
    <n v="274116.67"/>
    <n v="479704.16"/>
    <n v="304522.3"/>
    <n v="532914.03"/>
  </r>
  <r>
    <n v="2"/>
    <s v="Region II - Northeast"/>
    <x v="12"/>
    <s v="NY"/>
    <x v="75"/>
    <n v="4"/>
    <x v="3"/>
    <n v="93233.17"/>
    <n v="149173.07999999999"/>
    <n v="130526.44"/>
    <n v="208842.31"/>
    <n v="167819.71"/>
    <n v="268511.53999999998"/>
    <n v="223759.62"/>
    <n v="358015.39"/>
    <n v="279699.52"/>
    <n v="447519.24"/>
    <n v="316992.78999999998"/>
    <n v="507188.47"/>
    <n v="354286.06"/>
    <n v="566857.71"/>
  </r>
  <r>
    <n v="2"/>
    <s v="Region II - Northeast"/>
    <x v="12"/>
    <s v="NY"/>
    <x v="76"/>
    <n v="1"/>
    <x v="0"/>
    <n v="112338.23"/>
    <n v="196591.9"/>
    <n v="145641.66"/>
    <n v="254872.9"/>
    <n v="173976.74"/>
    <n v="304459.3"/>
    <n v="207259.56"/>
    <n v="362704.23"/>
    <n v="243870.04"/>
    <n v="426772.58"/>
    <n v="267361.23"/>
    <n v="467882.15"/>
    <n v="290043.55"/>
    <n v="507576.22"/>
  </r>
  <r>
    <n v="2"/>
    <s v="Region II - Northeast"/>
    <x v="12"/>
    <s v="NY"/>
    <x v="76"/>
    <n v="2"/>
    <x v="1"/>
    <n v="88713.22"/>
    <n v="155248.14000000001"/>
    <n v="116081.89"/>
    <n v="203143.3"/>
    <n v="140490.91"/>
    <n v="245859.09"/>
    <n v="171647.93"/>
    <n v="300383.88"/>
    <n v="203500.35"/>
    <n v="356125.62"/>
    <n v="224174.3"/>
    <n v="392305.03"/>
    <n v="243473.12"/>
    <n v="426077.96"/>
  </r>
  <r>
    <n v="2"/>
    <s v="Region II - Northeast"/>
    <x v="12"/>
    <s v="NY"/>
    <x v="76"/>
    <n v="3"/>
    <x v="2"/>
    <n v="85125.02"/>
    <n v="148968.79"/>
    <n v="116165"/>
    <n v="203288.75"/>
    <n v="147161.07"/>
    <n v="257531.87"/>
    <n v="194034.45"/>
    <n v="339560.29"/>
    <n v="240499.03"/>
    <n v="420873.31"/>
    <n v="271021.19"/>
    <n v="474287.08"/>
    <n v="301179.96000000002"/>
    <n v="527064.93000000005"/>
  </r>
  <r>
    <n v="2"/>
    <s v="Region II - Northeast"/>
    <x v="12"/>
    <s v="NY"/>
    <x v="76"/>
    <n v="4"/>
    <x v="3"/>
    <n v="90763.15"/>
    <n v="145221.03"/>
    <n v="127068.4"/>
    <n v="203309.45"/>
    <n v="163373.66"/>
    <n v="261397.86"/>
    <n v="217831.55"/>
    <n v="348530.48"/>
    <n v="272289.44"/>
    <n v="435663.1"/>
    <n v="308594.69"/>
    <n v="493751.52"/>
    <n v="344899.95"/>
    <n v="551839.93000000005"/>
  </r>
  <r>
    <n v="2"/>
    <s v="Region II - Northeast"/>
    <x v="12"/>
    <s v="NY"/>
    <x v="77"/>
    <n v="1"/>
    <x v="0"/>
    <n v="129101.15"/>
    <n v="225927.01"/>
    <n v="167324.4"/>
    <n v="292817.7"/>
    <n v="199835.96"/>
    <n v="349712.93"/>
    <n v="238005.54"/>
    <n v="416509.69"/>
    <n v="280008.82"/>
    <n v="490015.43"/>
    <n v="306959.13"/>
    <n v="537178.47"/>
    <n v="332960.83"/>
    <n v="582681.44999999995"/>
  </r>
  <r>
    <n v="2"/>
    <s v="Region II - Northeast"/>
    <x v="12"/>
    <s v="NY"/>
    <x v="77"/>
    <n v="2"/>
    <x v="1"/>
    <n v="102264.98"/>
    <n v="178963.71"/>
    <n v="133746.79"/>
    <n v="234056.89"/>
    <n v="161798.65"/>
    <n v="283147.64"/>
    <n v="197553.49"/>
    <n v="345718.61"/>
    <n v="234151.98"/>
    <n v="409765.97"/>
    <n v="257902.13"/>
    <n v="451328.74"/>
    <n v="280060.43"/>
    <n v="490105.76"/>
  </r>
  <r>
    <n v="2"/>
    <s v="Region II - Northeast"/>
    <x v="12"/>
    <s v="NY"/>
    <x v="77"/>
    <n v="3"/>
    <x v="2"/>
    <n v="98366.76"/>
    <n v="172141.84"/>
    <n v="134294.31"/>
    <n v="235015.04000000001"/>
    <n v="170171.98"/>
    <n v="297800.96000000002"/>
    <n v="224419.31"/>
    <n v="392733.8"/>
    <n v="278202.28000000003"/>
    <n v="486853.98"/>
    <n v="313541.61"/>
    <n v="548697.81999999995"/>
    <n v="348468.18"/>
    <n v="609819.31000000006"/>
  </r>
  <r>
    <n v="2"/>
    <s v="Region II - Northeast"/>
    <x v="12"/>
    <s v="NY"/>
    <x v="77"/>
    <n v="4"/>
    <x v="3"/>
    <n v="104471.39"/>
    <n v="167154.22"/>
    <n v="146259.94"/>
    <n v="234015.91"/>
    <n v="188048.5"/>
    <n v="300877.59999999998"/>
    <n v="250731.33"/>
    <n v="401170.14"/>
    <n v="313414.15999999997"/>
    <n v="501462.67"/>
    <n v="355202.72"/>
    <n v="568324.36"/>
    <n v="396991.27"/>
    <n v="635186.05000000005"/>
  </r>
  <r>
    <n v="2"/>
    <s v="Region II - Northeast"/>
    <x v="12"/>
    <s v="NY"/>
    <x v="78"/>
    <n v="1"/>
    <x v="0"/>
    <n v="148470.56"/>
    <n v="259823.49"/>
    <n v="192589.78"/>
    <n v="337032.12"/>
    <n v="230146.79"/>
    <n v="402756.88"/>
    <n v="274301.64"/>
    <n v="480027.87"/>
    <n v="322834.56"/>
    <n v="564960.48"/>
    <n v="353978.26"/>
    <n v="619461.94999999995"/>
    <n v="384092.88"/>
    <n v="672162.54"/>
  </r>
  <r>
    <n v="2"/>
    <s v="Region II - Northeast"/>
    <x v="12"/>
    <s v="NY"/>
    <x v="78"/>
    <n v="2"/>
    <x v="1"/>
    <n v="116588.27"/>
    <n v="204029.48"/>
    <n v="152698.44"/>
    <n v="267222.27"/>
    <n v="184957.16"/>
    <n v="323675.03000000003"/>
    <n v="226243.22"/>
    <n v="395925.64"/>
    <n v="268355.07"/>
    <n v="469621.37"/>
    <n v="295696.87"/>
    <n v="517469.52"/>
    <n v="321245.40000000002"/>
    <n v="562179.44999999995"/>
  </r>
  <r>
    <n v="2"/>
    <s v="Region II - Northeast"/>
    <x v="12"/>
    <s v="NY"/>
    <x v="78"/>
    <n v="3"/>
    <x v="2"/>
    <n v="111373.38"/>
    <n v="194903.41"/>
    <n v="151860.64000000001"/>
    <n v="265756.13"/>
    <n v="192288.66"/>
    <n v="336505.15"/>
    <n v="253442.53"/>
    <n v="443524.42"/>
    <n v="314044.7"/>
    <n v="549578.23"/>
    <n v="353833.16"/>
    <n v="619208.04"/>
    <n v="393131.23"/>
    <n v="687979.66"/>
  </r>
  <r>
    <n v="2"/>
    <s v="Region II - Northeast"/>
    <x v="12"/>
    <s v="NY"/>
    <x v="78"/>
    <n v="4"/>
    <x v="3"/>
    <n v="119610.75"/>
    <n v="191377.2"/>
    <n v="167455.04999999999"/>
    <n v="267928.08"/>
    <n v="215299.35"/>
    <n v="344478.96"/>
    <n v="287065.8"/>
    <n v="459305.28"/>
    <n v="358832.25"/>
    <n v="574131.61"/>
    <n v="406676.55"/>
    <n v="650682.49"/>
    <n v="454520.85"/>
    <n v="727233.37"/>
  </r>
  <r>
    <n v="2"/>
    <s v="Region II - Northeast"/>
    <x v="12"/>
    <s v="NY"/>
    <x v="79"/>
    <n v="1"/>
    <x v="0"/>
    <n v="118658.24000000001"/>
    <n v="207651.92"/>
    <n v="153915.25"/>
    <n v="269351.69"/>
    <n v="183927.58"/>
    <n v="321873.27"/>
    <n v="219211.11"/>
    <n v="383619.45"/>
    <n v="257994.23"/>
    <n v="451489.9"/>
    <n v="282881.38"/>
    <n v="495042.42"/>
    <n v="306944.84999999998"/>
    <n v="537153.48"/>
  </r>
  <r>
    <n v="2"/>
    <s v="Region II - Northeast"/>
    <x v="12"/>
    <s v="NY"/>
    <x v="79"/>
    <n v="2"/>
    <x v="1"/>
    <n v="93198.28"/>
    <n v="163096.99"/>
    <n v="122059.57"/>
    <n v="213604.25"/>
    <n v="147840.9"/>
    <n v="258721.58"/>
    <n v="180833.53"/>
    <n v="316458.68"/>
    <n v="214489.03"/>
    <n v="375355.8"/>
    <n v="236340.13"/>
    <n v="413595.22"/>
    <n v="256757.29"/>
    <n v="449325.25"/>
  </r>
  <r>
    <n v="2"/>
    <s v="Region II - Northeast"/>
    <x v="12"/>
    <s v="NY"/>
    <x v="79"/>
    <n v="3"/>
    <x v="2"/>
    <n v="89045.22"/>
    <n v="155829.13"/>
    <n v="121419.48"/>
    <n v="212484.1"/>
    <n v="153746.43"/>
    <n v="269056.26"/>
    <n v="202645.6"/>
    <n v="354629.79"/>
    <n v="251104.2"/>
    <n v="439432.35"/>
    <n v="282920.42"/>
    <n v="495110.74"/>
    <n v="314345.03999999998"/>
    <n v="550103.81999999995"/>
  </r>
  <r>
    <n v="2"/>
    <s v="Region II - Northeast"/>
    <x v="12"/>
    <s v="NY"/>
    <x v="79"/>
    <n v="4"/>
    <x v="3"/>
    <n v="95604.11"/>
    <n v="152966.57999999999"/>
    <n v="133845.75"/>
    <n v="214153.21"/>
    <n v="172087.4"/>
    <n v="275339.84000000003"/>
    <n v="229449.87"/>
    <n v="367119.79"/>
    <n v="286812.33"/>
    <n v="458899.74"/>
    <n v="325053.98"/>
    <n v="520086.37"/>
    <n v="363295.62"/>
    <n v="581273"/>
  </r>
  <r>
    <n v="2"/>
    <s v="Region II - Northeast"/>
    <x v="12"/>
    <s v="NY"/>
    <x v="80"/>
    <n v="1"/>
    <x v="0"/>
    <n v="119658.69"/>
    <n v="209402.7"/>
    <n v="155142.76"/>
    <n v="271499.83"/>
    <n v="185335.14"/>
    <n v="324336.5"/>
    <n v="220803.57"/>
    <n v="386406.25"/>
    <n v="259814.51"/>
    <n v="454675.4"/>
    <n v="284846.2"/>
    <n v="498480.85"/>
    <n v="309020.33"/>
    <n v="540785.57999999996"/>
  </r>
  <r>
    <n v="2"/>
    <s v="Region II - Northeast"/>
    <x v="12"/>
    <s v="NY"/>
    <x v="80"/>
    <n v="2"/>
    <x v="1"/>
    <n v="94428.09"/>
    <n v="165249.16"/>
    <n v="123574.07"/>
    <n v="216254.62"/>
    <n v="149573.57"/>
    <n v="261753.75"/>
    <n v="182771.73"/>
    <n v="319850.53000000003"/>
    <n v="216701.25"/>
    <n v="379227.18"/>
    <n v="238724.24"/>
    <n v="417767.42"/>
    <n v="259284.91"/>
    <n v="453748.6"/>
  </r>
  <r>
    <n v="2"/>
    <s v="Region II - Northeast"/>
    <x v="12"/>
    <s v="NY"/>
    <x v="80"/>
    <n v="3"/>
    <x v="2"/>
    <n v="90558.65"/>
    <n v="158477.65"/>
    <n v="123567.52"/>
    <n v="216243.16"/>
    <n v="156529.49"/>
    <n v="273926.61"/>
    <n v="206377.51"/>
    <n v="361160.64"/>
    <n v="255788.94"/>
    <n v="447630.64"/>
    <n v="288244.78999999998"/>
    <n v="504428.38"/>
    <n v="320312.56"/>
    <n v="560546.98"/>
  </r>
  <r>
    <n v="2"/>
    <s v="Region II - Northeast"/>
    <x v="12"/>
    <s v="NY"/>
    <x v="80"/>
    <n v="4"/>
    <x v="3"/>
    <n v="96643.02"/>
    <n v="154628.84"/>
    <n v="135300.23000000001"/>
    <n v="216480.38"/>
    <n v="173957.44"/>
    <n v="278331.90999999997"/>
    <n v="231943.26"/>
    <n v="371109.22"/>
    <n v="289929.07"/>
    <n v="463886.52"/>
    <n v="328586.28000000003"/>
    <n v="525738.06000000006"/>
    <n v="367243.49"/>
    <n v="587589.6"/>
  </r>
  <r>
    <n v="2"/>
    <s v="Region II - Northeast"/>
    <x v="12"/>
    <s v="NY"/>
    <x v="81"/>
    <n v="1"/>
    <x v="0"/>
    <n v="141559.49"/>
    <n v="247729.11"/>
    <n v="183533.3"/>
    <n v="321183.27"/>
    <n v="219246.7"/>
    <n v="383681.72"/>
    <n v="261199.08"/>
    <n v="457098.39"/>
    <n v="307343.27"/>
    <n v="537850.73"/>
    <n v="336951.96"/>
    <n v="589665.93000000005"/>
    <n v="365544.28"/>
    <n v="639702.48"/>
  </r>
  <r>
    <n v="2"/>
    <s v="Region II - Northeast"/>
    <x v="12"/>
    <s v="NY"/>
    <x v="81"/>
    <n v="2"/>
    <x v="1"/>
    <n v="111741.52"/>
    <n v="195547.66"/>
    <n v="146224.85"/>
    <n v="255893.48"/>
    <n v="176983.02"/>
    <n v="309720.28999999998"/>
    <n v="216252.36"/>
    <n v="378441.63"/>
    <n v="256391.24"/>
    <n v="448684.66"/>
    <n v="282444.19"/>
    <n v="494277.33"/>
    <n v="306766.06"/>
    <n v="536840.6"/>
  </r>
  <r>
    <n v="2"/>
    <s v="Region II - Northeast"/>
    <x v="12"/>
    <s v="NY"/>
    <x v="81"/>
    <n v="3"/>
    <x v="2"/>
    <n v="107185.76"/>
    <n v="187575.08"/>
    <n v="146261"/>
    <n v="255956.75"/>
    <n v="185280.82"/>
    <n v="324241.43"/>
    <n v="244289.25"/>
    <n v="427506.19"/>
    <n v="302781.71000000002"/>
    <n v="529868"/>
    <n v="341203.39"/>
    <n v="597105.93000000005"/>
    <n v="379166.42"/>
    <n v="663541.24"/>
  </r>
  <r>
    <n v="2"/>
    <s v="Region II - Northeast"/>
    <x v="12"/>
    <s v="NY"/>
    <x v="81"/>
    <n v="4"/>
    <x v="3"/>
    <n v="114347.33"/>
    <n v="182955.74"/>
    <n v="160086.26999999999"/>
    <n v="256138.03"/>
    <n v="205825.2"/>
    <n v="329320.33"/>
    <n v="274433.59999999998"/>
    <n v="439093.77"/>
    <n v="343042"/>
    <n v="548867.21"/>
    <n v="388780.94"/>
    <n v="622049.51"/>
    <n v="434519.87"/>
    <n v="695231.8"/>
  </r>
  <r>
    <n v="2"/>
    <s v="Region II - Northeast"/>
    <x v="12"/>
    <s v="NY"/>
    <x v="82"/>
    <n v="1"/>
    <x v="0"/>
    <n v="116945.61"/>
    <n v="204654.82"/>
    <n v="151679.32"/>
    <n v="265438.81"/>
    <n v="181243.47"/>
    <n v="317176.08"/>
    <n v="215994.61"/>
    <n v="377990.56"/>
    <n v="254197.57"/>
    <n v="444845.75"/>
    <n v="278712.09999999998"/>
    <n v="487746.17"/>
    <n v="302409.28999999998"/>
    <n v="529216.27"/>
  </r>
  <r>
    <n v="2"/>
    <s v="Region II - Northeast"/>
    <x v="12"/>
    <s v="NY"/>
    <x v="82"/>
    <n v="2"/>
    <x v="1"/>
    <n v="91944.39"/>
    <n v="160902.68"/>
    <n v="120397.62"/>
    <n v="210695.83"/>
    <n v="145807"/>
    <n v="255162.26"/>
    <n v="178308.51"/>
    <n v="312039.89"/>
    <n v="211476.25"/>
    <n v="370083.43"/>
    <n v="233009.43"/>
    <n v="407766.5"/>
    <n v="253126.02"/>
    <n v="442970.53"/>
  </r>
  <r>
    <n v="2"/>
    <s v="Region II - Northeast"/>
    <x v="12"/>
    <s v="NY"/>
    <x v="82"/>
    <n v="3"/>
    <x v="2"/>
    <n v="87916.76"/>
    <n v="153854.34"/>
    <n v="119898.1"/>
    <n v="209821.67"/>
    <n v="151832.95999999999"/>
    <n v="265707.69"/>
    <n v="200136.64"/>
    <n v="350239.12"/>
    <n v="248007.7"/>
    <n v="434013.47"/>
    <n v="279441.03999999998"/>
    <n v="489021.82"/>
    <n v="310489.84000000003"/>
    <n v="543357.21"/>
  </r>
  <r>
    <n v="2"/>
    <s v="Region II - Northeast"/>
    <x v="12"/>
    <s v="NY"/>
    <x v="82"/>
    <n v="4"/>
    <x v="3"/>
    <n v="94272.09"/>
    <n v="150835.35"/>
    <n v="131980.93"/>
    <n v="211169.49"/>
    <n v="169689.76"/>
    <n v="271503.62"/>
    <n v="226253.02"/>
    <n v="362004.83"/>
    <n v="282816.27"/>
    <n v="452506.04"/>
    <n v="320525.11"/>
    <n v="512840.18"/>
    <n v="358233.94"/>
    <n v="573174.31999999995"/>
  </r>
  <r>
    <n v="2"/>
    <s v="Region II - Northeast"/>
    <x v="12"/>
    <s v="NY"/>
    <x v="83"/>
    <n v="1"/>
    <x v="0"/>
    <n v="114641.92"/>
    <n v="200623.35999999999"/>
    <n v="148660.49"/>
    <n v="260155.85"/>
    <n v="177610.1"/>
    <n v="310817.68"/>
    <n v="211627.08"/>
    <n v="370347.39"/>
    <n v="249033.8"/>
    <n v="435809.15"/>
    <n v="273036.65000000002"/>
    <n v="477814.15"/>
    <n v="296226.40999999997"/>
    <n v="518396.22"/>
  </r>
  <r>
    <n v="2"/>
    <s v="Region II - Northeast"/>
    <x v="12"/>
    <s v="NY"/>
    <x v="83"/>
    <n v="2"/>
    <x v="1"/>
    <n v="90328.8"/>
    <n v="158075.41"/>
    <n v="118239.75"/>
    <n v="206919.56"/>
    <n v="143148.95000000001"/>
    <n v="250510.67"/>
    <n v="174978.21"/>
    <n v="306211.88"/>
    <n v="207488.29"/>
    <n v="363104.51"/>
    <n v="228591.86"/>
    <n v="400035.75"/>
    <n v="248299.56"/>
    <n v="434524.23"/>
  </r>
  <r>
    <n v="2"/>
    <s v="Region II - Northeast"/>
    <x v="12"/>
    <s v="NY"/>
    <x v="83"/>
    <n v="3"/>
    <x v="2"/>
    <n v="86520.89"/>
    <n v="151411.56"/>
    <n v="118031.55"/>
    <n v="206555.21"/>
    <n v="149497.01"/>
    <n v="261619.77"/>
    <n v="197085.54"/>
    <n v="344899.7"/>
    <n v="244253.36"/>
    <n v="427443.38"/>
    <n v="275231.11"/>
    <n v="481654.44"/>
    <n v="305834.89"/>
    <n v="535211.06000000006"/>
  </r>
  <r>
    <n v="2"/>
    <s v="Region II - Northeast"/>
    <x v="12"/>
    <s v="NY"/>
    <x v="83"/>
    <n v="4"/>
    <x v="3"/>
    <n v="92517.62"/>
    <n v="148028.19"/>
    <n v="129524.66"/>
    <n v="207239.46"/>
    <n v="166531.71"/>
    <n v="266450.74"/>
    <n v="222042.28"/>
    <n v="355267.65"/>
    <n v="277552.84999999998"/>
    <n v="444084.56"/>
    <n v="314559.89"/>
    <n v="503295.83"/>
    <n v="351566.94"/>
    <n v="562507.11"/>
  </r>
  <r>
    <n v="2"/>
    <s v="Region II - Northeast"/>
    <x v="12"/>
    <s v="NY"/>
    <x v="84"/>
    <n v="1"/>
    <x v="0"/>
    <n v="108503.59"/>
    <n v="189881.28"/>
    <n v="140725.18"/>
    <n v="246269.07"/>
    <n v="168150.21"/>
    <n v="294262.87"/>
    <n v="200385.09"/>
    <n v="350673.91"/>
    <n v="235823.54"/>
    <n v="412691.19"/>
    <n v="258563.98"/>
    <n v="452486.97"/>
    <n v="280544.27"/>
    <n v="490952.47"/>
  </r>
  <r>
    <n v="2"/>
    <s v="Region II - Northeast"/>
    <x v="12"/>
    <s v="NY"/>
    <x v="84"/>
    <n v="2"/>
    <x v="1"/>
    <n v="85337.32"/>
    <n v="149340.31"/>
    <n v="111739.39"/>
    <n v="195543.93"/>
    <n v="135314.59"/>
    <n v="236800.52"/>
    <n v="165464.95000000001"/>
    <n v="289563.65999999997"/>
    <n v="196237.72"/>
    <n v="343416.02"/>
    <n v="216215.64"/>
    <n v="378377.37"/>
    <n v="234878.11"/>
    <n v="411036.7"/>
  </r>
  <r>
    <n v="2"/>
    <s v="Region II - Northeast"/>
    <x v="12"/>
    <s v="NY"/>
    <x v="84"/>
    <n v="3"/>
    <x v="2"/>
    <n v="81622.09"/>
    <n v="142838.66"/>
    <n v="111319.35"/>
    <n v="194808.86"/>
    <n v="140973.54"/>
    <n v="246703.7"/>
    <n v="185826.76"/>
    <n v="325196.82"/>
    <n v="230279.1"/>
    <n v="402988.43"/>
    <n v="259468.59"/>
    <n v="454070.03"/>
    <n v="288301.74"/>
    <n v="504528.05"/>
  </r>
  <r>
    <n v="2"/>
    <s v="Region II - Northeast"/>
    <x v="12"/>
    <s v="NY"/>
    <x v="84"/>
    <n v="4"/>
    <x v="3"/>
    <n v="87482.64"/>
    <n v="139972.22"/>
    <n v="122475.69"/>
    <n v="195961.11"/>
    <n v="157468.75"/>
    <n v="251950"/>
    <n v="209958.33"/>
    <n v="335933.33"/>
    <n v="262447.90999999997"/>
    <n v="419916.67"/>
    <n v="297440.96999999997"/>
    <n v="475905.56"/>
    <n v="332434.02"/>
    <n v="531894.43999999994"/>
  </r>
  <r>
    <n v="2"/>
    <s v="Region II - Northeast"/>
    <x v="12"/>
    <s v="NY"/>
    <x v="85"/>
    <n v="1"/>
    <x v="0"/>
    <n v="144817.60000000001"/>
    <n v="253430.8"/>
    <n v="188011.59"/>
    <n v="329020.28000000003"/>
    <n v="224811.19"/>
    <n v="393419.58"/>
    <n v="268136.73"/>
    <n v="469239.27"/>
    <n v="315701.96000000002"/>
    <n v="552478.43000000005"/>
    <n v="346228.47999999998"/>
    <n v="605899.82999999996"/>
    <n v="375812.72"/>
    <n v="657672.26"/>
  </r>
  <r>
    <n v="2"/>
    <s v="Region II - Northeast"/>
    <x v="12"/>
    <s v="NY"/>
    <x v="85"/>
    <n v="2"/>
    <x v="1"/>
    <n v="112705.94"/>
    <n v="197235.39"/>
    <n v="147833.25"/>
    <n v="258708.2"/>
    <n v="179296.46"/>
    <n v="313768.81"/>
    <n v="219732.57"/>
    <n v="384531.99"/>
    <n v="260830.54"/>
    <n v="456453.44"/>
    <n v="287527.8"/>
    <n v="503173.65"/>
    <n v="312513.09999999998"/>
    <n v="546897.93000000005"/>
  </r>
  <r>
    <n v="2"/>
    <s v="Region II - Northeast"/>
    <x v="12"/>
    <s v="NY"/>
    <x v="85"/>
    <n v="3"/>
    <x v="2"/>
    <n v="106891.84"/>
    <n v="187060.72"/>
    <n v="145557.26999999999"/>
    <n v="254725.23"/>
    <n v="184163.02"/>
    <n v="322285.28999999998"/>
    <n v="242587.18"/>
    <n v="424527.56"/>
    <n v="300455.67"/>
    <n v="525797.42000000004"/>
    <n v="338417.27"/>
    <n v="592230.22"/>
    <n v="375884.94"/>
    <n v="657798.65"/>
  </r>
  <r>
    <n v="2"/>
    <s v="Region II - Northeast"/>
    <x v="12"/>
    <s v="NY"/>
    <x v="85"/>
    <n v="4"/>
    <x v="3"/>
    <n v="116136.22"/>
    <n v="185817.96"/>
    <n v="162590.71"/>
    <n v="260145.15"/>
    <n v="209045.2"/>
    <n v="334472.33"/>
    <n v="278726.94"/>
    <n v="445963.11"/>
    <n v="348408.67"/>
    <n v="557453.89"/>
    <n v="394863.16"/>
    <n v="631781.06999999995"/>
    <n v="441317.65"/>
    <n v="706108.26"/>
  </r>
  <r>
    <n v="2"/>
    <s v="Region II - Northeast"/>
    <x v="13"/>
    <s v="PR"/>
    <x v="86"/>
    <n v="1"/>
    <x v="0"/>
    <n v="114474.78"/>
    <n v="200330.86"/>
    <n v="148666.92000000001"/>
    <n v="260167.11"/>
    <n v="177806.38"/>
    <n v="311161.17"/>
    <n v="212131.72"/>
    <n v="371230.5"/>
    <n v="249799.18"/>
    <n v="437148.56"/>
    <n v="273974.62"/>
    <n v="479455.58"/>
    <n v="297423.76"/>
    <n v="520491.59"/>
  </r>
  <r>
    <n v="2"/>
    <s v="Region II - Northeast"/>
    <x v="13"/>
    <s v="PR"/>
    <x v="86"/>
    <n v="2"/>
    <x v="1"/>
    <n v="88785.45"/>
    <n v="155374.53"/>
    <n v="116524.25"/>
    <n v="203917.45"/>
    <n v="141394.6"/>
    <n v="247440.55"/>
    <n v="173408.39"/>
    <n v="303464.68"/>
    <n v="205902.04"/>
    <n v="360328.57"/>
    <n v="227014.07"/>
    <n v="397274.63"/>
    <n v="246784.07"/>
    <n v="431872.12"/>
  </r>
  <r>
    <n v="2"/>
    <s v="Region II - Northeast"/>
    <x v="13"/>
    <s v="PR"/>
    <x v="86"/>
    <n v="3"/>
    <x v="2"/>
    <n v="83970.07"/>
    <n v="146947.62"/>
    <n v="114285.05"/>
    <n v="199998.84"/>
    <n v="144552.29"/>
    <n v="252966.51"/>
    <n v="190365.57"/>
    <n v="333139.75"/>
    <n v="235734.32"/>
    <n v="412535.06"/>
    <n v="265486.24"/>
    <n v="464600.91"/>
    <n v="294843.02"/>
    <n v="515975.28"/>
  </r>
  <r>
    <n v="2"/>
    <s v="Region II - Northeast"/>
    <x v="13"/>
    <s v="PR"/>
    <x v="86"/>
    <n v="4"/>
    <x v="3"/>
    <n v="91642.47"/>
    <n v="146627.95000000001"/>
    <n v="128299.46"/>
    <n v="205279.13"/>
    <n v="164956.44"/>
    <n v="263930.31"/>
    <n v="219941.92"/>
    <n v="351907.08"/>
    <n v="274927.40000000002"/>
    <n v="439883.85"/>
    <n v="311584.39"/>
    <n v="498535.03"/>
    <n v="348241.38"/>
    <n v="557186.21"/>
  </r>
  <r>
    <n v="2"/>
    <s v="Region II - Northeast"/>
    <x v="14"/>
    <s v="VI"/>
    <x v="87"/>
    <n v="1"/>
    <x v="0"/>
    <n v="145696.93"/>
    <n v="254969.63"/>
    <n v="189013.58"/>
    <n v="330773.77"/>
    <n v="225891.47"/>
    <n v="395310.07"/>
    <n v="269256.15999999997"/>
    <n v="471198.27"/>
    <n v="316912.98"/>
    <n v="554597.71"/>
    <n v="347495"/>
    <n v="608116.25"/>
    <n v="377075.47"/>
    <n v="659882.06999999995"/>
  </r>
  <r>
    <n v="2"/>
    <s v="Region II - Northeast"/>
    <x v="14"/>
    <s v="VI"/>
    <x v="87"/>
    <n v="2"/>
    <x v="1"/>
    <n v="114273.38"/>
    <n v="199978.41"/>
    <n v="149696.21"/>
    <n v="261968.37"/>
    <n v="181352.06"/>
    <n v="317366.09999999998"/>
    <n v="221889.23"/>
    <n v="388306.15"/>
    <n v="263217.37"/>
    <n v="460630.4"/>
    <n v="290052.19"/>
    <n v="507591.34"/>
    <n v="315132.26"/>
    <n v="551481.46"/>
  </r>
  <r>
    <n v="2"/>
    <s v="Region II - Northeast"/>
    <x v="14"/>
    <s v="VI"/>
    <x v="87"/>
    <n v="3"/>
    <x v="2"/>
    <n v="109057.69"/>
    <n v="190850.95"/>
    <n v="148677.13"/>
    <n v="260184.97"/>
    <n v="188238.17"/>
    <n v="329416.78999999998"/>
    <n v="248084.2"/>
    <n v="434147.36"/>
    <n v="307386.49"/>
    <n v="537926.36"/>
    <n v="346317.18"/>
    <n v="606055.06000000006"/>
    <n v="384764.53"/>
    <n v="673337.93"/>
  </r>
  <r>
    <n v="2"/>
    <s v="Region II - Northeast"/>
    <x v="14"/>
    <s v="VI"/>
    <x v="87"/>
    <n v="4"/>
    <x v="3"/>
    <n v="117304.49"/>
    <n v="187687.18"/>
    <n v="164226.28"/>
    <n v="262762.05"/>
    <n v="211148.08"/>
    <n v="337836.93"/>
    <n v="281530.77"/>
    <n v="450449.24"/>
    <n v="351913.46"/>
    <n v="563061.55000000005"/>
    <n v="398835.26"/>
    <n v="638136.42000000004"/>
    <n v="445757.05"/>
    <n v="713211.29"/>
  </r>
  <r>
    <n v="2"/>
    <s v="Region II - Northeast"/>
    <x v="14"/>
    <s v="VI"/>
    <x v="88"/>
    <n v="1"/>
    <x v="0"/>
    <n v="155153.93"/>
    <n v="271519.38"/>
    <n v="201539.94"/>
    <n v="352694.9"/>
    <n v="241079.51"/>
    <n v="421889.13"/>
    <n v="287672.31"/>
    <n v="503426.55"/>
    <n v="338786.58"/>
    <n v="592876.51"/>
    <n v="371593.35"/>
    <n v="650288.36"/>
    <n v="403432.44"/>
    <n v="706006.78"/>
  </r>
  <r>
    <n v="2"/>
    <s v="Region II - Northeast"/>
    <x v="14"/>
    <s v="VI"/>
    <x v="88"/>
    <n v="2"/>
    <x v="1"/>
    <n v="120060.47"/>
    <n v="210105.83"/>
    <n v="157630.76"/>
    <n v="275853.83"/>
    <n v="191338.41"/>
    <n v="334842.21999999997"/>
    <n v="234773.48"/>
    <n v="410853.59"/>
    <n v="278819.95"/>
    <n v="487934.91"/>
    <n v="307441.90000000002"/>
    <n v="538023.31999999995"/>
    <n v="334255"/>
    <n v="584946.25"/>
  </r>
  <r>
    <n v="2"/>
    <s v="Region II - Northeast"/>
    <x v="14"/>
    <s v="VI"/>
    <x v="88"/>
    <n v="3"/>
    <x v="2"/>
    <n v="113336.37"/>
    <n v="198338.64"/>
    <n v="154199.70000000001"/>
    <n v="269849.48"/>
    <n v="194997.81"/>
    <n v="341246.17"/>
    <n v="256758.38"/>
    <n v="449327.16"/>
    <n v="317911.69"/>
    <n v="556345.44999999995"/>
    <n v="358005.83"/>
    <n v="626510.21"/>
    <n v="397560.19"/>
    <n v="695730.33"/>
  </r>
  <r>
    <n v="2"/>
    <s v="Region II - Northeast"/>
    <x v="14"/>
    <s v="VI"/>
    <x v="88"/>
    <n v="4"/>
    <x v="3"/>
    <n v="124063.69"/>
    <n v="198501.9"/>
    <n v="173689.16"/>
    <n v="277902.65999999997"/>
    <n v="223314.64"/>
    <n v="357303.42"/>
    <n v="297752.84999999998"/>
    <n v="476404.56"/>
    <n v="372191.06"/>
    <n v="595505.71"/>
    <n v="421816.54"/>
    <n v="674906.47"/>
    <n v="471442.01"/>
    <n v="754307.23"/>
  </r>
  <r>
    <n v="2"/>
    <s v="Region II - Northeast"/>
    <x v="14"/>
    <s v="VI"/>
    <x v="89"/>
    <n v="1"/>
    <x v="0"/>
    <n v="146879.06"/>
    <n v="257038.35"/>
    <n v="190579.38"/>
    <n v="333513.90999999997"/>
    <n v="227789.97"/>
    <n v="398632.45"/>
    <n v="271558.17"/>
    <n v="475226.8"/>
    <n v="319647.18"/>
    <n v="559382.56000000006"/>
    <n v="350507.29"/>
    <n v="613387.76"/>
    <n v="380370.09"/>
    <n v="665647.65"/>
  </r>
  <r>
    <n v="2"/>
    <s v="Region II - Northeast"/>
    <x v="14"/>
    <s v="VI"/>
    <x v="89"/>
    <n v="2"/>
    <x v="1"/>
    <n v="114996.76"/>
    <n v="201244.34"/>
    <n v="150688.03"/>
    <n v="263704.06"/>
    <n v="182600.35"/>
    <n v="319550.61"/>
    <n v="223499.76"/>
    <n v="391124.58"/>
    <n v="265167.69"/>
    <n v="464043.46"/>
    <n v="292225.90000000002"/>
    <n v="511395.33"/>
    <n v="317522.59999999998"/>
    <n v="555664.56000000006"/>
  </r>
  <r>
    <n v="2"/>
    <s v="Region II - Northeast"/>
    <x v="14"/>
    <s v="VI"/>
    <x v="89"/>
    <n v="3"/>
    <x v="2"/>
    <n v="109592.52"/>
    <n v="191786.91"/>
    <n v="149367.45000000001"/>
    <n v="261393.03"/>
    <n v="189083.12"/>
    <n v="330895.46000000002"/>
    <n v="249168.48"/>
    <n v="436044.83"/>
    <n v="308702.14"/>
    <n v="540228.74"/>
    <n v="347778.26"/>
    <n v="608611.94999999995"/>
    <n v="386363.99"/>
    <n v="676136.97"/>
  </r>
  <r>
    <n v="2"/>
    <s v="Region II - Northeast"/>
    <x v="14"/>
    <s v="VI"/>
    <x v="89"/>
    <n v="4"/>
    <x v="3"/>
    <n v="118149.39"/>
    <n v="189039.02"/>
    <n v="165409.14000000001"/>
    <n v="264654.63"/>
    <n v="212668.9"/>
    <n v="340270.24"/>
    <n v="283558.53000000003"/>
    <n v="453693.65"/>
    <n v="354448.16"/>
    <n v="567117.06000000006"/>
    <n v="401707.91"/>
    <n v="642732.67000000004"/>
    <n v="448967.67"/>
    <n v="718348.28"/>
  </r>
  <r>
    <n v="3"/>
    <s v="Region III -"/>
    <x v="15"/>
    <s v="DE"/>
    <x v="90"/>
    <n v="1"/>
    <x v="0"/>
    <n v="117946.06"/>
    <n v="206405.6"/>
    <n v="152906.82999999999"/>
    <n v="267586.95"/>
    <n v="182651.04"/>
    <n v="319639.31"/>
    <n v="217587.07"/>
    <n v="380777.36"/>
    <n v="256017.85"/>
    <n v="448031.24"/>
    <n v="280676.92"/>
    <n v="491184.61"/>
    <n v="304484.78000000003"/>
    <n v="532848.36"/>
  </r>
  <r>
    <n v="3"/>
    <s v="Region III -"/>
    <x v="15"/>
    <s v="DE"/>
    <x v="90"/>
    <n v="2"/>
    <x v="1"/>
    <n v="93174.21"/>
    <n v="163054.85999999999"/>
    <n v="121912.11"/>
    <n v="213346.2"/>
    <n v="147539.67000000001"/>
    <n v="258194.43"/>
    <n v="180246.71"/>
    <n v="315431.74"/>
    <n v="213688.47"/>
    <n v="373954.82"/>
    <n v="235393.54"/>
    <n v="411938.69"/>
    <n v="255653.64"/>
    <n v="447393.87"/>
  </r>
  <r>
    <n v="3"/>
    <s v="Region III -"/>
    <x v="15"/>
    <s v="DE"/>
    <x v="90"/>
    <n v="3"/>
    <x v="2"/>
    <n v="89430.2"/>
    <n v="156502.85"/>
    <n v="122046.13"/>
    <n v="213580.73"/>
    <n v="154616.03"/>
    <n v="270578.03999999998"/>
    <n v="203868.56"/>
    <n v="356769.97"/>
    <n v="252692.43"/>
    <n v="442211.76"/>
    <n v="284765.40999999997"/>
    <n v="498339.46"/>
    <n v="316457.36"/>
    <n v="553800.37"/>
  </r>
  <r>
    <n v="3"/>
    <s v="Region III -"/>
    <x v="15"/>
    <s v="DE"/>
    <x v="90"/>
    <n v="4"/>
    <x v="3"/>
    <n v="95311"/>
    <n v="152497.60999999999"/>
    <n v="133435.41"/>
    <n v="213496.65"/>
    <n v="171559.81"/>
    <n v="274495.69"/>
    <n v="228746.41"/>
    <n v="365994.26"/>
    <n v="285933.01"/>
    <n v="457492.82"/>
    <n v="324057.40999999997"/>
    <n v="518491.87"/>
    <n v="362181.81"/>
    <n v="579490.91"/>
  </r>
  <r>
    <n v="3"/>
    <s v="Region III -"/>
    <x v="15"/>
    <s v="DE"/>
    <x v="91"/>
    <n v="1"/>
    <x v="0"/>
    <n v="119719.24"/>
    <n v="209508.68"/>
    <n v="155255.51999999999"/>
    <n v="271697.15999999997"/>
    <n v="185498.79"/>
    <n v="324622.88"/>
    <n v="221040.09"/>
    <n v="386820.16"/>
    <n v="260119.15"/>
    <n v="455208.51"/>
    <n v="285195.36"/>
    <n v="499091.88"/>
    <n v="309426.71000000002"/>
    <n v="541496.74"/>
  </r>
  <r>
    <n v="3"/>
    <s v="Region III -"/>
    <x v="15"/>
    <s v="DE"/>
    <x v="91"/>
    <n v="2"/>
    <x v="1"/>
    <n v="94259.28"/>
    <n v="164953.75"/>
    <n v="123399.84"/>
    <n v="215949.72"/>
    <n v="149412.10999999999"/>
    <n v="261471.2"/>
    <n v="182662.51"/>
    <n v="319659.39"/>
    <n v="216613.95"/>
    <n v="379074.41"/>
    <n v="238654.11"/>
    <n v="417644.69"/>
    <n v="259239.15"/>
    <n v="453668.51"/>
  </r>
  <r>
    <n v="3"/>
    <s v="Region III -"/>
    <x v="15"/>
    <s v="DE"/>
    <x v="91"/>
    <n v="3"/>
    <x v="2"/>
    <n v="90232.45"/>
    <n v="157906.79"/>
    <n v="123081.62"/>
    <n v="215392.83"/>
    <n v="155883.46"/>
    <n v="272796.05"/>
    <n v="205494.96"/>
    <n v="359616.18"/>
    <n v="254665.91"/>
    <n v="445665.34"/>
    <n v="286957.03000000003"/>
    <n v="502174.8"/>
    <n v="318856.53999999998"/>
    <n v="557998.94999999995"/>
  </r>
  <r>
    <n v="3"/>
    <s v="Region III -"/>
    <x v="15"/>
    <s v="DE"/>
    <x v="91"/>
    <n v="4"/>
    <x v="3"/>
    <n v="96578.35"/>
    <n v="154525.37"/>
    <n v="135209.69"/>
    <n v="216335.51"/>
    <n v="173841.03"/>
    <n v="278145.65999999997"/>
    <n v="231788.05"/>
    <n v="370860.88"/>
    <n v="289735.06"/>
    <n v="463576.1"/>
    <n v="328366.40000000002"/>
    <n v="525386.25"/>
    <n v="366997.74"/>
    <n v="587196.39"/>
  </r>
  <r>
    <n v="3"/>
    <s v="Region III -"/>
    <x v="16"/>
    <s v="DC"/>
    <x v="92"/>
    <n v="1"/>
    <x v="0"/>
    <n v="110746.72"/>
    <n v="193806.76"/>
    <n v="143631.25"/>
    <n v="251354.69"/>
    <n v="171619.92"/>
    <n v="300334.87"/>
    <n v="204516.09"/>
    <n v="357903.16"/>
    <n v="240682.66"/>
    <n v="421194.65"/>
    <n v="263890.25"/>
    <n v="461807.94"/>
    <n v="286320.75"/>
    <n v="501061.31"/>
  </r>
  <r>
    <n v="3"/>
    <s v="Region III -"/>
    <x v="16"/>
    <s v="DC"/>
    <x v="92"/>
    <n v="2"/>
    <x v="1"/>
    <n v="87121.71"/>
    <n v="152463"/>
    <n v="114071.48"/>
    <n v="199625.08"/>
    <n v="138134.09"/>
    <n v="241734.65"/>
    <n v="168904.46"/>
    <n v="295582.8"/>
    <n v="200312.95999999999"/>
    <n v="350547.69"/>
    <n v="220703.33"/>
    <n v="386230.82"/>
    <n v="239750.32"/>
    <n v="419563.05"/>
  </r>
  <r>
    <n v="3"/>
    <s v="Region III -"/>
    <x v="16"/>
    <s v="DC"/>
    <x v="92"/>
    <n v="3"/>
    <x v="2"/>
    <n v="83344.160000000003"/>
    <n v="145852.29"/>
    <n v="113671.8"/>
    <n v="198925.65"/>
    <n v="143955.51999999999"/>
    <n v="251922.17"/>
    <n v="189760.39"/>
    <n v="332080.69"/>
    <n v="235156.46"/>
    <n v="411523.8"/>
    <n v="264966.27"/>
    <n v="463690.97"/>
    <n v="294412.7"/>
    <n v="515222.22"/>
  </r>
  <r>
    <n v="3"/>
    <s v="Region III -"/>
    <x v="16"/>
    <s v="DC"/>
    <x v="92"/>
    <n v="4"/>
    <x v="3"/>
    <n v="89301.78"/>
    <n v="142882.85"/>
    <n v="125022.49"/>
    <n v="200035.99"/>
    <n v="160743.20000000001"/>
    <n v="257189.13"/>
    <n v="214324.27"/>
    <n v="342918.84"/>
    <n v="267905.34000000003"/>
    <n v="428648.55"/>
    <n v="303626.05"/>
    <n v="485801.68"/>
    <n v="339346.76"/>
    <n v="542954.81999999995"/>
  </r>
  <r>
    <n v="3"/>
    <s v="Region III -"/>
    <x v="17"/>
    <s v="MD"/>
    <x v="93"/>
    <n v="1"/>
    <x v="0"/>
    <n v="107260.91"/>
    <n v="187706.59"/>
    <n v="139046.63"/>
    <n v="243331.6"/>
    <n v="166088.06"/>
    <n v="290654.11"/>
    <n v="197846.55"/>
    <n v="346231.47"/>
    <n v="232784.7"/>
    <n v="407373.23"/>
    <n v="255202.54"/>
    <n v="446604.44"/>
    <n v="276843.27"/>
    <n v="484475.72"/>
  </r>
  <r>
    <n v="3"/>
    <s v="Region III -"/>
    <x v="17"/>
    <s v="MD"/>
    <x v="93"/>
    <n v="2"/>
    <x v="1"/>
    <n v="84782.74"/>
    <n v="148369.79999999999"/>
    <n v="110921.79"/>
    <n v="194113.14"/>
    <n v="134227.75"/>
    <n v="234898.56"/>
    <n v="163963.64000000001"/>
    <n v="286936.37"/>
    <n v="194374.7"/>
    <n v="340155.73"/>
    <n v="214112.06"/>
    <n v="374696.1"/>
    <n v="232533.53"/>
    <n v="406933.68"/>
  </r>
  <r>
    <n v="3"/>
    <s v="Region III -"/>
    <x v="17"/>
    <s v="MD"/>
    <x v="93"/>
    <n v="3"/>
    <x v="2"/>
    <n v="81413.460000000006"/>
    <n v="142473.54999999999"/>
    <n v="111114.93"/>
    <n v="194451.13"/>
    <n v="140774.62"/>
    <n v="246355.59"/>
    <n v="185625.03"/>
    <n v="324843.81"/>
    <n v="230086.48"/>
    <n v="402651.34"/>
    <n v="259295.27"/>
    <n v="453766.72"/>
    <n v="288158.31"/>
    <n v="504277.04"/>
  </r>
  <r>
    <n v="3"/>
    <s v="Region III -"/>
    <x v="17"/>
    <s v="MD"/>
    <x v="93"/>
    <n v="4"/>
    <x v="3"/>
    <n v="86702.41"/>
    <n v="138723.85999999999"/>
    <n v="121383.37"/>
    <n v="194213.4"/>
    <n v="156064.34"/>
    <n v="249702.94"/>
    <n v="208085.78"/>
    <n v="332937.26"/>
    <n v="260107.23"/>
    <n v="416171.57"/>
    <n v="294788.19"/>
    <n v="471661.12"/>
    <n v="329469.15999999997"/>
    <n v="527150.66"/>
  </r>
  <r>
    <n v="3"/>
    <s v="Region III -"/>
    <x v="17"/>
    <s v="MD"/>
    <x v="94"/>
    <n v="1"/>
    <x v="0"/>
    <n v="108215.32"/>
    <n v="189376.81"/>
    <n v="140506.09"/>
    <n v="245885.66"/>
    <n v="168019.19"/>
    <n v="294033.58"/>
    <n v="200416.68"/>
    <n v="350729.19"/>
    <n v="235979.63"/>
    <n v="412964.34"/>
    <n v="258803.61"/>
    <n v="452906.33"/>
    <n v="280928.84000000003"/>
    <n v="491625.47"/>
  </r>
  <r>
    <n v="3"/>
    <s v="Region III -"/>
    <x v="17"/>
    <s v="MD"/>
    <x v="94"/>
    <n v="2"/>
    <x v="1"/>
    <n v="84131.58"/>
    <n v="147230.26"/>
    <n v="110372.34"/>
    <n v="193151.59"/>
    <n v="133883.14000000001"/>
    <n v="234295.5"/>
    <n v="164113.56"/>
    <n v="287198.73"/>
    <n v="194826.06"/>
    <n v="340945.6"/>
    <n v="214778.11"/>
    <n v="375861.69"/>
    <n v="233454.13"/>
    <n v="408544.72"/>
  </r>
  <r>
    <n v="3"/>
    <s v="Region III -"/>
    <x v="17"/>
    <s v="MD"/>
    <x v="94"/>
    <n v="3"/>
    <x v="2"/>
    <n v="79723.67"/>
    <n v="139516.42000000001"/>
    <n v="108544.66"/>
    <n v="189953.15"/>
    <n v="137320.88"/>
    <n v="240311.55"/>
    <n v="180871.87"/>
    <n v="316525.78000000003"/>
    <n v="224006.11"/>
    <n v="392010.7"/>
    <n v="252299.23"/>
    <n v="441523.65"/>
    <n v="280221.90000000002"/>
    <n v="490388.32"/>
  </r>
  <r>
    <n v="3"/>
    <s v="Region III -"/>
    <x v="17"/>
    <s v="MD"/>
    <x v="94"/>
    <n v="4"/>
    <x v="3"/>
    <n v="86736.83"/>
    <n v="138778.93"/>
    <n v="121431.56"/>
    <n v="194290.5"/>
    <n v="156126.29"/>
    <n v="249802.07"/>
    <n v="208168.39"/>
    <n v="333069.42"/>
    <n v="260210.48"/>
    <n v="416336.78"/>
    <n v="294905.21999999997"/>
    <n v="471848.35"/>
    <n v="329599.95"/>
    <n v="527359.92000000004"/>
  </r>
  <r>
    <n v="3"/>
    <s v="Region III -"/>
    <x v="17"/>
    <s v="MD"/>
    <x v="95"/>
    <n v="1"/>
    <x v="0"/>
    <n v="107503.14"/>
    <n v="188130.5"/>
    <n v="139497.67000000001"/>
    <n v="244120.92"/>
    <n v="166742.64000000001"/>
    <n v="291799.63"/>
    <n v="198792.63"/>
    <n v="347887.1"/>
    <n v="234003.25"/>
    <n v="409505.69"/>
    <n v="256599.16"/>
    <n v="449048.52"/>
    <n v="278468.78000000003"/>
    <n v="487320.36"/>
  </r>
  <r>
    <n v="3"/>
    <s v="Region III -"/>
    <x v="17"/>
    <s v="MD"/>
    <x v="95"/>
    <n v="2"/>
    <x v="1"/>
    <n v="84107.5"/>
    <n v="147188.13"/>
    <n v="110224.88"/>
    <n v="192893.55"/>
    <n v="133581.91"/>
    <n v="233768.35"/>
    <n v="163526.74"/>
    <n v="286171.8"/>
    <n v="194025.5"/>
    <n v="339544.62"/>
    <n v="213831.52"/>
    <n v="374205.16"/>
    <n v="232350.48"/>
    <n v="406613.34"/>
  </r>
  <r>
    <n v="3"/>
    <s v="Region III -"/>
    <x v="17"/>
    <s v="MD"/>
    <x v="95"/>
    <n v="3"/>
    <x v="2"/>
    <n v="80108.649999999994"/>
    <n v="140190.14000000001"/>
    <n v="109171.31"/>
    <n v="191049.78"/>
    <n v="138190.48000000001"/>
    <n v="241833.33"/>
    <n v="182094.83"/>
    <n v="318665.96000000002"/>
    <n v="225594.35"/>
    <n v="394790.11"/>
    <n v="254144.21"/>
    <n v="444752.37"/>
    <n v="282334.21000000002"/>
    <n v="494084.87"/>
  </r>
  <r>
    <n v="3"/>
    <s v="Region III -"/>
    <x v="17"/>
    <s v="MD"/>
    <x v="95"/>
    <n v="4"/>
    <x v="3"/>
    <n v="86443.72"/>
    <n v="138309.96"/>
    <n v="121021.21"/>
    <n v="193633.94"/>
    <n v="155598.70000000001"/>
    <n v="248957.92"/>
    <n v="207464.93"/>
    <n v="331943.89"/>
    <n v="259331.16"/>
    <n v="414929.87"/>
    <n v="293908.65000000002"/>
    <n v="470253.85"/>
    <n v="328486.14"/>
    <n v="525577.82999999996"/>
  </r>
  <r>
    <n v="3"/>
    <s v="Region III -"/>
    <x v="17"/>
    <s v="MD"/>
    <x v="96"/>
    <n v="1"/>
    <x v="0"/>
    <n v="105790.51"/>
    <n v="185133.4"/>
    <n v="137261.74"/>
    <n v="240208.05"/>
    <n v="164058.54"/>
    <n v="287102.44"/>
    <n v="195576.12"/>
    <n v="342258.21"/>
    <n v="230206.59"/>
    <n v="402861.54"/>
    <n v="252429.87"/>
    <n v="441752.28"/>
    <n v="273933.21999999997"/>
    <n v="479383.14"/>
  </r>
  <r>
    <n v="3"/>
    <s v="Region III -"/>
    <x v="17"/>
    <s v="MD"/>
    <x v="96"/>
    <n v="2"/>
    <x v="1"/>
    <n v="82853.61"/>
    <n v="144993.82999999999"/>
    <n v="108562.93"/>
    <n v="189985.13"/>
    <n v="131548.01"/>
    <n v="230209.03"/>
    <n v="161001.72"/>
    <n v="281753.01"/>
    <n v="191012.72"/>
    <n v="334272.25"/>
    <n v="210500.82"/>
    <n v="368376.43"/>
    <n v="228719.21"/>
    <n v="400258.61"/>
  </r>
  <r>
    <n v="3"/>
    <s v="Region III -"/>
    <x v="17"/>
    <s v="MD"/>
    <x v="96"/>
    <n v="3"/>
    <x v="2"/>
    <n v="78980.2"/>
    <n v="138215.35"/>
    <n v="107649.92"/>
    <n v="188387.36"/>
    <n v="136277.01"/>
    <n v="238484.76"/>
    <n v="179585.88"/>
    <n v="314275.28999999998"/>
    <n v="222497.85"/>
    <n v="389371.23"/>
    <n v="250664.83"/>
    <n v="438663.45"/>
    <n v="278479.01"/>
    <n v="487338.26"/>
  </r>
  <r>
    <n v="3"/>
    <s v="Region III -"/>
    <x v="17"/>
    <s v="MD"/>
    <x v="96"/>
    <n v="4"/>
    <x v="3"/>
    <n v="85111.7"/>
    <n v="136178.72"/>
    <n v="119156.38"/>
    <n v="190650.21"/>
    <n v="153201.06"/>
    <n v="245121.7"/>
    <n v="204268.08"/>
    <n v="326828.94"/>
    <n v="255335.1"/>
    <n v="408536.17"/>
    <n v="289379.78000000003"/>
    <n v="463007.66"/>
    <n v="323424.46000000002"/>
    <n v="517479.15"/>
  </r>
  <r>
    <n v="3"/>
    <s v="Region III -"/>
    <x v="18"/>
    <s v="PA"/>
    <x v="97"/>
    <n v="1"/>
    <x v="0"/>
    <n v="121431.87"/>
    <n v="212505.77"/>
    <n v="157491.45000000001"/>
    <n v="275610.03999999998"/>
    <n v="188182.9"/>
    <n v="329320.07"/>
    <n v="224256.6"/>
    <n v="392449.05"/>
    <n v="263915.81"/>
    <n v="461852.66"/>
    <n v="289364.64"/>
    <n v="506388.12"/>
    <n v="313962.26"/>
    <n v="549433.96"/>
  </r>
  <r>
    <n v="3"/>
    <s v="Region III -"/>
    <x v="18"/>
    <s v="PA"/>
    <x v="97"/>
    <n v="2"/>
    <x v="1"/>
    <n v="95513.17"/>
    <n v="167148.04999999999"/>
    <n v="125061.79"/>
    <n v="218858.14"/>
    <n v="151446.01"/>
    <n v="265030.52"/>
    <n v="185187.53"/>
    <n v="324078.17"/>
    <n v="219626.73"/>
    <n v="384346.77"/>
    <n v="241984.81"/>
    <n v="423473.41"/>
    <n v="262870.42"/>
    <n v="460023.24"/>
  </r>
  <r>
    <n v="3"/>
    <s v="Region III -"/>
    <x v="18"/>
    <s v="PA"/>
    <x v="97"/>
    <n v="3"/>
    <x v="2"/>
    <n v="91360.91"/>
    <n v="159881.59"/>
    <n v="124603"/>
    <n v="218055.25"/>
    <n v="157796.93"/>
    <n v="276144.62"/>
    <n v="208003.92"/>
    <n v="364006.85"/>
    <n v="257762.41"/>
    <n v="451084.22"/>
    <n v="290436.40999999997"/>
    <n v="508263.72"/>
    <n v="322711.75"/>
    <n v="564745.56000000006"/>
  </r>
  <r>
    <n v="3"/>
    <s v="Region III -"/>
    <x v="18"/>
    <s v="PA"/>
    <x v="97"/>
    <n v="4"/>
    <x v="3"/>
    <n v="97910.37"/>
    <n v="156656.6"/>
    <n v="137074.51999999999"/>
    <n v="219319.24"/>
    <n v="176238.67"/>
    <n v="281981.88"/>
    <n v="234984.9"/>
    <n v="375975.84"/>
    <n v="293731.12"/>
    <n v="469969.8"/>
    <n v="332895.27"/>
    <n v="532632.43999999994"/>
    <n v="372059.42"/>
    <n v="595295.07999999996"/>
  </r>
  <r>
    <n v="3"/>
    <s v="Region III -"/>
    <x v="18"/>
    <s v="PA"/>
    <x v="98"/>
    <n v="1"/>
    <x v="0"/>
    <n v="111701.14"/>
    <n v="195477"/>
    <n v="145090.72"/>
    <n v="253908.76"/>
    <n v="173551.06"/>
    <n v="303714.36"/>
    <n v="207086.22"/>
    <n v="362400.89"/>
    <n v="243877.6"/>
    <n v="426785.79"/>
    <n v="267491.34999999998"/>
    <n v="468109.86"/>
    <n v="290406.34000000003"/>
    <n v="508211.1"/>
  </r>
  <r>
    <n v="3"/>
    <s v="Region III -"/>
    <x v="18"/>
    <s v="PA"/>
    <x v="98"/>
    <n v="2"/>
    <x v="1"/>
    <n v="86470.55"/>
    <n v="151323.46"/>
    <n v="113522.03"/>
    <n v="198663.55"/>
    <n v="137789.49"/>
    <n v="241131.61"/>
    <n v="169054.38"/>
    <n v="295845.17"/>
    <n v="200764.33"/>
    <n v="351337.58"/>
    <n v="221369.39"/>
    <n v="387396.43"/>
    <n v="240670.92"/>
    <n v="421174.12"/>
  </r>
  <r>
    <n v="3"/>
    <s v="Region III -"/>
    <x v="18"/>
    <s v="PA"/>
    <x v="98"/>
    <n v="3"/>
    <x v="2"/>
    <n v="81654.37"/>
    <n v="142895.16"/>
    <n v="111101.53"/>
    <n v="194427.68"/>
    <n v="140501.79"/>
    <n v="245878.13"/>
    <n v="185007.24"/>
    <n v="323762.67"/>
    <n v="229076.1"/>
    <n v="400883.17"/>
    <n v="257970.24"/>
    <n v="451447.92"/>
    <n v="286476.3"/>
    <n v="501333.52"/>
  </r>
  <r>
    <n v="3"/>
    <s v="Region III -"/>
    <x v="18"/>
    <s v="PA"/>
    <x v="98"/>
    <n v="4"/>
    <x v="3"/>
    <n v="89336.2"/>
    <n v="142937.93"/>
    <n v="125070.68"/>
    <n v="200113.1"/>
    <n v="160805.16"/>
    <n v="257288.27"/>
    <n v="214406.89"/>
    <n v="343051.02"/>
    <n v="268008.61"/>
    <n v="428813.78"/>
    <n v="303743.09000000003"/>
    <n v="485988.95"/>
    <n v="339477.57"/>
    <n v="543164.12"/>
  </r>
  <r>
    <n v="3"/>
    <s v="Region III -"/>
    <x v="18"/>
    <s v="PA"/>
    <x v="99"/>
    <n v="1"/>
    <x v="0"/>
    <n v="113641.48"/>
    <n v="198872.58"/>
    <n v="147432.98000000001"/>
    <n v="258007.72"/>
    <n v="176202.55"/>
    <n v="308354.46000000002"/>
    <n v="210034.63"/>
    <n v="367560.6"/>
    <n v="247213.53"/>
    <n v="432623.67"/>
    <n v="271071.84000000003"/>
    <n v="474375.73"/>
    <n v="294150.94"/>
    <n v="514764.15"/>
  </r>
  <r>
    <n v="3"/>
    <s v="Region III -"/>
    <x v="18"/>
    <s v="PA"/>
    <x v="99"/>
    <n v="2"/>
    <x v="1"/>
    <n v="89098.99"/>
    <n v="155923.24"/>
    <n v="116725.25"/>
    <n v="204269.19"/>
    <n v="141416.29"/>
    <n v="247478.5"/>
    <n v="173040.02"/>
    <n v="302820.03000000003"/>
    <n v="205276.08"/>
    <n v="359233.14"/>
    <n v="226207.75"/>
    <n v="395863.57"/>
    <n v="245771.94"/>
    <n v="430100.9"/>
  </r>
  <r>
    <n v="3"/>
    <s v="Region III -"/>
    <x v="18"/>
    <s v="PA"/>
    <x v="99"/>
    <n v="3"/>
    <x v="2"/>
    <n v="85007.45"/>
    <n v="148763.04"/>
    <n v="115883.51"/>
    <n v="202796.14"/>
    <n v="146713.95000000001"/>
    <n v="256749.42"/>
    <n v="193353.63"/>
    <n v="338368.85"/>
    <n v="239568.62"/>
    <n v="419245.08"/>
    <n v="269906.74"/>
    <n v="472336.8"/>
    <n v="299867.37"/>
    <n v="524767.9"/>
  </r>
  <r>
    <n v="3"/>
    <s v="Region III -"/>
    <x v="18"/>
    <s v="PA"/>
    <x v="99"/>
    <n v="4"/>
    <x v="3"/>
    <n v="91478.7"/>
    <n v="146365.93"/>
    <n v="128070.19"/>
    <n v="204912.3"/>
    <n v="164661.67000000001"/>
    <n v="263458.67"/>
    <n v="219548.89"/>
    <n v="351278.23"/>
    <n v="274436.11"/>
    <n v="439097.78"/>
    <n v="311027.59000000003"/>
    <n v="497644.16"/>
    <n v="347619.07"/>
    <n v="556190.53"/>
  </r>
  <r>
    <n v="3"/>
    <s v="Region III -"/>
    <x v="18"/>
    <s v="PA"/>
    <x v="100"/>
    <n v="1"/>
    <x v="0"/>
    <n v="114641.92"/>
    <n v="200623.35999999999"/>
    <n v="148660.49"/>
    <n v="260155.85"/>
    <n v="177610.1"/>
    <n v="310817.68"/>
    <n v="211627.08"/>
    <n v="370347.39"/>
    <n v="249033.8"/>
    <n v="435809.15"/>
    <n v="273036.65000000002"/>
    <n v="477814.15"/>
    <n v="296226.40999999997"/>
    <n v="518396.22"/>
  </r>
  <r>
    <n v="3"/>
    <s v="Region III -"/>
    <x v="18"/>
    <s v="PA"/>
    <x v="100"/>
    <n v="2"/>
    <x v="1"/>
    <n v="90328.8"/>
    <n v="158075.41"/>
    <n v="118239.75"/>
    <n v="206919.56"/>
    <n v="143148.95000000001"/>
    <n v="250510.67"/>
    <n v="174978.21"/>
    <n v="306211.88"/>
    <n v="207488.29"/>
    <n v="363104.51"/>
    <n v="228591.86"/>
    <n v="400035.75"/>
    <n v="248299.56"/>
    <n v="434524.23"/>
  </r>
  <r>
    <n v="3"/>
    <s v="Region III -"/>
    <x v="18"/>
    <s v="PA"/>
    <x v="100"/>
    <n v="3"/>
    <x v="2"/>
    <n v="86520.89"/>
    <n v="151411.56"/>
    <n v="118031.55"/>
    <n v="206555.21"/>
    <n v="149497.01"/>
    <n v="261619.77"/>
    <n v="197085.54"/>
    <n v="344899.7"/>
    <n v="244253.36"/>
    <n v="427443.38"/>
    <n v="275231.11"/>
    <n v="481654.44"/>
    <n v="305834.89"/>
    <n v="535211.06000000006"/>
  </r>
  <r>
    <n v="3"/>
    <s v="Region III -"/>
    <x v="18"/>
    <s v="PA"/>
    <x v="100"/>
    <n v="4"/>
    <x v="3"/>
    <n v="92517.62"/>
    <n v="148028.19"/>
    <n v="129524.66"/>
    <n v="207239.46"/>
    <n v="166531.71"/>
    <n v="266450.74"/>
    <n v="222042.28"/>
    <n v="355267.65"/>
    <n v="277552.84999999998"/>
    <n v="444084.56"/>
    <n v="314559.89"/>
    <n v="503295.83"/>
    <n v="351566.94"/>
    <n v="562507.11"/>
  </r>
  <r>
    <n v="3"/>
    <s v="Region III -"/>
    <x v="18"/>
    <s v="PA"/>
    <x v="101"/>
    <n v="1"/>
    <x v="0"/>
    <n v="110988.96"/>
    <n v="194230.68"/>
    <n v="144082.29999999999"/>
    <n v="252144.02"/>
    <n v="172274.52"/>
    <n v="301480.40999999997"/>
    <n v="205462.18"/>
    <n v="359558.81"/>
    <n v="241901.22"/>
    <n v="423327.13"/>
    <n v="265286.89"/>
    <n v="464252.06"/>
    <n v="287946.28000000003"/>
    <n v="503905.98"/>
  </r>
  <r>
    <n v="3"/>
    <s v="Region III -"/>
    <x v="18"/>
    <s v="PA"/>
    <x v="101"/>
    <n v="2"/>
    <x v="1"/>
    <n v="86446.48"/>
    <n v="151281.32999999999"/>
    <n v="113374.57"/>
    <n v="198405.5"/>
    <n v="137488.26"/>
    <n v="240604.45"/>
    <n v="168467.57"/>
    <n v="294818.24"/>
    <n v="199963.77"/>
    <n v="349936.6"/>
    <n v="220422.8"/>
    <n v="385739.9"/>
    <n v="239567.28"/>
    <n v="419242.73"/>
  </r>
  <r>
    <n v="3"/>
    <s v="Region III -"/>
    <x v="18"/>
    <s v="PA"/>
    <x v="101"/>
    <n v="3"/>
    <x v="2"/>
    <n v="82039.360000000001"/>
    <n v="143568.88"/>
    <n v="111728.18"/>
    <n v="195524.31"/>
    <n v="141371.38"/>
    <n v="247399.92"/>
    <n v="186230.2"/>
    <n v="325902.84999999998"/>
    <n v="230664.33"/>
    <n v="403662.59"/>
    <n v="259815.22"/>
    <n v="454676.64"/>
    <n v="288588.61"/>
    <n v="505030.07"/>
  </r>
  <r>
    <n v="3"/>
    <s v="Region III -"/>
    <x v="18"/>
    <s v="PA"/>
    <x v="101"/>
    <n v="4"/>
    <x v="3"/>
    <n v="89043.1"/>
    <n v="142468.96"/>
    <n v="124660.33"/>
    <n v="199456.54"/>
    <n v="160277.57"/>
    <n v="256444.12"/>
    <n v="213703.43"/>
    <n v="341925.49"/>
    <n v="267129.28999999998"/>
    <n v="427406.87"/>
    <n v="302746.53000000003"/>
    <n v="484394.45"/>
    <n v="338363.76"/>
    <n v="541382.03"/>
  </r>
  <r>
    <n v="3"/>
    <s v="Region III -"/>
    <x v="18"/>
    <s v="PA"/>
    <x v="102"/>
    <n v="1"/>
    <x v="0"/>
    <n v="111398.34"/>
    <n v="194947.1"/>
    <n v="144526.91"/>
    <n v="252922.09"/>
    <n v="172732.82"/>
    <n v="302282.44"/>
    <n v="205903.62"/>
    <n v="360331.33"/>
    <n v="242354.39"/>
    <n v="424120.19"/>
    <n v="265745.56"/>
    <n v="465054.71999999997"/>
    <n v="288374.44"/>
    <n v="504655.27"/>
  </r>
  <r>
    <n v="3"/>
    <s v="Region III -"/>
    <x v="18"/>
    <s v="PA"/>
    <x v="102"/>
    <n v="2"/>
    <x v="1"/>
    <n v="87314.6"/>
    <n v="152800.54"/>
    <n v="114393.16"/>
    <n v="200188.03"/>
    <n v="138596.78"/>
    <n v="242544.36"/>
    <n v="169600.5"/>
    <n v="296800.87"/>
    <n v="201200.83"/>
    <n v="352101.44"/>
    <n v="221720.05"/>
    <n v="388010.09"/>
    <n v="240899.72"/>
    <n v="421574.52"/>
  </r>
  <r>
    <n v="3"/>
    <s v="Region III -"/>
    <x v="18"/>
    <s v="PA"/>
    <x v="102"/>
    <n v="3"/>
    <x v="2"/>
    <n v="83285.38"/>
    <n v="145749.41"/>
    <n v="113531.05"/>
    <n v="198679.34"/>
    <n v="143731.97"/>
    <n v="251530.94"/>
    <n v="189419.98"/>
    <n v="331484.96999999997"/>
    <n v="234691.25"/>
    <n v="410709.69"/>
    <n v="264409.05"/>
    <n v="462715.84"/>
    <n v="293756.40999999997"/>
    <n v="514073.71"/>
  </r>
  <r>
    <n v="3"/>
    <s v="Region III -"/>
    <x v="18"/>
    <s v="PA"/>
    <x v="102"/>
    <n v="4"/>
    <x v="3"/>
    <n v="89659.56"/>
    <n v="143455.29"/>
    <n v="125523.38"/>
    <n v="200837.41"/>
    <n v="161387.20000000001"/>
    <n v="258219.53"/>
    <n v="215182.94"/>
    <n v="344292.71"/>
    <n v="268978.67"/>
    <n v="430365.88"/>
    <n v="304842.49"/>
    <n v="487748"/>
    <n v="340706.32"/>
    <n v="545130.12"/>
  </r>
  <r>
    <n v="3"/>
    <s v="Region III -"/>
    <x v="18"/>
    <s v="PA"/>
    <x v="103"/>
    <n v="1"/>
    <x v="0"/>
    <n v="126281.49"/>
    <n v="220992.61"/>
    <n v="163980.16"/>
    <n v="286965.27"/>
    <n v="196104.22"/>
    <n v="343182.38"/>
    <n v="233937.72"/>
    <n v="409391.02"/>
    <n v="275461.89"/>
    <n v="482058.31"/>
    <n v="302112.14"/>
    <n v="528696.24"/>
    <n v="327953.52"/>
    <n v="573918.65"/>
  </r>
  <r>
    <n v="3"/>
    <s v="Region III -"/>
    <x v="18"/>
    <s v="PA"/>
    <x v="103"/>
    <n v="2"/>
    <x v="1"/>
    <n v="98069.1"/>
    <n v="171620.93"/>
    <n v="128680.62"/>
    <n v="225191.08"/>
    <n v="156116.28"/>
    <n v="273203.48"/>
    <n v="191411.21"/>
    <n v="334969.62"/>
    <n v="227253.42"/>
    <n v="397693.49"/>
    <n v="250539.4"/>
    <n v="438443.95"/>
    <n v="272340.28000000003"/>
    <n v="476595.48"/>
  </r>
  <r>
    <n v="3"/>
    <s v="Region III -"/>
    <x v="18"/>
    <s v="PA"/>
    <x v="103"/>
    <n v="3"/>
    <x v="2"/>
    <n v="92847.85"/>
    <n v="162483.73000000001"/>
    <n v="126392.48"/>
    <n v="221186.84"/>
    <n v="159884.68"/>
    <n v="279798.19"/>
    <n v="210575.91"/>
    <n v="368507.84"/>
    <n v="260778.95"/>
    <n v="456363.17"/>
    <n v="293705.21999999997"/>
    <n v="513984.13"/>
    <n v="326197.53999999998"/>
    <n v="570845.69999999995"/>
  </r>
  <r>
    <n v="3"/>
    <s v="Region III -"/>
    <x v="18"/>
    <s v="PA"/>
    <x v="103"/>
    <n v="4"/>
    <x v="3"/>
    <n v="101160.63"/>
    <n v="161857.01"/>
    <n v="141624.89000000001"/>
    <n v="226599.82"/>
    <n v="182089.14"/>
    <n v="291342.63"/>
    <n v="242785.52"/>
    <n v="388456.84"/>
    <n v="303481.90000000002"/>
    <n v="485571.04"/>
    <n v="343946.15"/>
    <n v="550313.85"/>
    <n v="384410.4"/>
    <n v="615056.66"/>
  </r>
  <r>
    <n v="3"/>
    <s v="Region III -"/>
    <x v="18"/>
    <s v="PA"/>
    <x v="104"/>
    <n v="1"/>
    <x v="0"/>
    <n v="134708.98000000001"/>
    <n v="235740.71"/>
    <n v="174589.57"/>
    <n v="305531.75"/>
    <n v="208510.25"/>
    <n v="364892.95"/>
    <n v="248333.04"/>
    <n v="434582.82"/>
    <n v="292156.63"/>
    <n v="511274.1"/>
    <n v="320274.82"/>
    <n v="560480.93999999994"/>
    <n v="347402.06"/>
    <n v="607953.6"/>
  </r>
  <r>
    <n v="3"/>
    <s v="Region III -"/>
    <x v="18"/>
    <s v="PA"/>
    <x v="104"/>
    <n v="2"/>
    <x v="1"/>
    <n v="106725.96"/>
    <n v="186770.43"/>
    <n v="139577.01999999999"/>
    <n v="244259.79"/>
    <n v="168847.42"/>
    <n v="295482.98"/>
    <n v="206152.27"/>
    <n v="360766.47"/>
    <n v="244340.1"/>
    <n v="427595.17"/>
    <n v="269121.37"/>
    <n v="470962.4"/>
    <n v="292240.96000000002"/>
    <n v="511421.67"/>
  </r>
  <r>
    <n v="3"/>
    <s v="Region III -"/>
    <x v="18"/>
    <s v="PA"/>
    <x v="104"/>
    <n v="3"/>
    <x v="2"/>
    <n v="102671.94"/>
    <n v="179675.9"/>
    <n v="140175.44"/>
    <n v="245307.03"/>
    <n v="177626.93"/>
    <n v="310847.13"/>
    <n v="234253.41"/>
    <n v="409943.47"/>
    <n v="290395.68"/>
    <n v="508192.44"/>
    <n v="327285.83"/>
    <n v="572750.21"/>
    <n v="363745.57"/>
    <n v="636554.75"/>
  </r>
  <r>
    <n v="3"/>
    <s v="Region III -"/>
    <x v="18"/>
    <s v="PA"/>
    <x v="104"/>
    <n v="4"/>
    <x v="3"/>
    <n v="109019.25"/>
    <n v="174430.8"/>
    <n v="152626.95000000001"/>
    <n v="244203.12"/>
    <n v="196234.64"/>
    <n v="313975.44"/>
    <n v="261646.19"/>
    <n v="418633.91"/>
    <n v="327057.74"/>
    <n v="523292.39"/>
    <n v="370665.44"/>
    <n v="593064.71"/>
    <n v="414273.14"/>
    <n v="662837.03"/>
  </r>
  <r>
    <n v="3"/>
    <s v="Region III -"/>
    <x v="18"/>
    <s v="PA"/>
    <x v="105"/>
    <n v="1"/>
    <x v="0"/>
    <n v="119658.69"/>
    <n v="209402.7"/>
    <n v="155142.76"/>
    <n v="271499.83"/>
    <n v="185335.14"/>
    <n v="324336.5"/>
    <n v="220803.57"/>
    <n v="386406.25"/>
    <n v="259814.51"/>
    <n v="454675.4"/>
    <n v="284846.2"/>
    <n v="498480.85"/>
    <n v="309020.33"/>
    <n v="540785.57999999996"/>
  </r>
  <r>
    <n v="3"/>
    <s v="Region III -"/>
    <x v="18"/>
    <s v="PA"/>
    <x v="105"/>
    <n v="2"/>
    <x v="1"/>
    <n v="94428.09"/>
    <n v="165249.16"/>
    <n v="123574.07"/>
    <n v="216254.62"/>
    <n v="149573.57"/>
    <n v="261753.75"/>
    <n v="182771.73"/>
    <n v="319850.53000000003"/>
    <n v="216701.25"/>
    <n v="379227.18"/>
    <n v="238724.24"/>
    <n v="417767.42"/>
    <n v="259284.91"/>
    <n v="453748.6"/>
  </r>
  <r>
    <n v="3"/>
    <s v="Region III -"/>
    <x v="18"/>
    <s v="PA"/>
    <x v="105"/>
    <n v="3"/>
    <x v="2"/>
    <n v="90558.65"/>
    <n v="158477.65"/>
    <n v="123567.52"/>
    <n v="216243.16"/>
    <n v="156529.49"/>
    <n v="273926.61"/>
    <n v="206377.51"/>
    <n v="361160.64"/>
    <n v="255788.94"/>
    <n v="447630.64"/>
    <n v="288244.78999999998"/>
    <n v="504428.38"/>
    <n v="320312.56"/>
    <n v="560546.98"/>
  </r>
  <r>
    <n v="3"/>
    <s v="Region III -"/>
    <x v="18"/>
    <s v="PA"/>
    <x v="105"/>
    <n v="4"/>
    <x v="3"/>
    <n v="96643.02"/>
    <n v="154628.84"/>
    <n v="135300.23000000001"/>
    <n v="216480.38"/>
    <n v="173957.44"/>
    <n v="278331.90999999997"/>
    <n v="231943.26"/>
    <n v="371109.22"/>
    <n v="289929.07"/>
    <n v="463886.52"/>
    <n v="328586.28000000003"/>
    <n v="525738.06000000006"/>
    <n v="367243.49"/>
    <n v="587589.6"/>
  </r>
  <r>
    <n v="3"/>
    <s v="Region III -"/>
    <x v="18"/>
    <s v="PA"/>
    <x v="106"/>
    <n v="1"/>
    <x v="0"/>
    <n v="117006.17"/>
    <n v="204760.8"/>
    <n v="151792.07999999999"/>
    <n v="265636.14"/>
    <n v="181407.12"/>
    <n v="317462.46000000002"/>
    <n v="216231.13"/>
    <n v="378404.47"/>
    <n v="254502.21"/>
    <n v="445378.87"/>
    <n v="279061.26"/>
    <n v="488357.2"/>
    <n v="302815.67"/>
    <n v="529927.43000000005"/>
  </r>
  <r>
    <n v="3"/>
    <s v="Region III -"/>
    <x v="18"/>
    <s v="PA"/>
    <x v="106"/>
    <n v="2"/>
    <x v="1"/>
    <n v="91775.58"/>
    <n v="160607.26999999999"/>
    <n v="120223.39"/>
    <n v="210390.93"/>
    <n v="145645.54999999999"/>
    <n v="254879.71"/>
    <n v="178199.29"/>
    <n v="311848.75"/>
    <n v="211388.95"/>
    <n v="369930.66"/>
    <n v="232939.29"/>
    <n v="407643.76"/>
    <n v="253080.25"/>
    <n v="442890.45"/>
  </r>
  <r>
    <n v="3"/>
    <s v="Region III -"/>
    <x v="18"/>
    <s v="PA"/>
    <x v="106"/>
    <n v="3"/>
    <x v="2"/>
    <n v="87590.56"/>
    <n v="153283.49"/>
    <n v="119412.19"/>
    <n v="208971.34"/>
    <n v="151186.93"/>
    <n v="264577.13"/>
    <n v="199254.09"/>
    <n v="348694.66"/>
    <n v="246884.67"/>
    <n v="432048.16"/>
    <n v="278153.28000000003"/>
    <n v="486768.24"/>
    <n v="309033.82"/>
    <n v="540809.18000000005"/>
  </r>
  <r>
    <n v="3"/>
    <s v="Region III -"/>
    <x v="18"/>
    <s v="PA"/>
    <x v="106"/>
    <n v="4"/>
    <x v="3"/>
    <n v="94207.42"/>
    <n v="150731.87"/>
    <n v="131890.39000000001"/>
    <n v="211024.62"/>
    <n v="169573.35"/>
    <n v="271317.37"/>
    <n v="226097.81"/>
    <n v="361756.49"/>
    <n v="282622.26"/>
    <n v="452195.62"/>
    <n v="320305.21999999997"/>
    <n v="512488.37"/>
    <n v="357988.19"/>
    <n v="572781.12"/>
  </r>
  <r>
    <n v="3"/>
    <s v="Region III -"/>
    <x v="18"/>
    <s v="PA"/>
    <x v="107"/>
    <n v="1"/>
    <x v="0"/>
    <n v="112338.23"/>
    <n v="196591.9"/>
    <n v="145641.66"/>
    <n v="254872.9"/>
    <n v="173976.74"/>
    <n v="304459.3"/>
    <n v="207259.56"/>
    <n v="362704.23"/>
    <n v="243870.04"/>
    <n v="426772.58"/>
    <n v="267361.23"/>
    <n v="467882.15"/>
    <n v="290043.55"/>
    <n v="507576.22"/>
  </r>
  <r>
    <n v="3"/>
    <s v="Region III -"/>
    <x v="18"/>
    <s v="PA"/>
    <x v="107"/>
    <n v="2"/>
    <x v="1"/>
    <n v="88713.22"/>
    <n v="155248.14000000001"/>
    <n v="116081.89"/>
    <n v="203143.3"/>
    <n v="140490.91"/>
    <n v="245859.09"/>
    <n v="171647.93"/>
    <n v="300383.88"/>
    <n v="203500.35"/>
    <n v="356125.62"/>
    <n v="224174.3"/>
    <n v="392305.03"/>
    <n v="243473.12"/>
    <n v="426077.96"/>
  </r>
  <r>
    <n v="3"/>
    <s v="Region III -"/>
    <x v="18"/>
    <s v="PA"/>
    <x v="107"/>
    <n v="3"/>
    <x v="2"/>
    <n v="85125.02"/>
    <n v="148968.79"/>
    <n v="116165"/>
    <n v="203288.75"/>
    <n v="147161.07"/>
    <n v="257531.87"/>
    <n v="194034.45"/>
    <n v="339560.29"/>
    <n v="240499.03"/>
    <n v="420873.31"/>
    <n v="271021.19"/>
    <n v="474287.08"/>
    <n v="301179.96000000002"/>
    <n v="527064.93000000005"/>
  </r>
  <r>
    <n v="3"/>
    <s v="Region III -"/>
    <x v="18"/>
    <s v="PA"/>
    <x v="107"/>
    <n v="4"/>
    <x v="3"/>
    <n v="90763.15"/>
    <n v="145221.03"/>
    <n v="127068.4"/>
    <n v="203309.45"/>
    <n v="163373.66"/>
    <n v="261397.86"/>
    <n v="217831.55"/>
    <n v="348530.48"/>
    <n v="272289.44"/>
    <n v="435663.1"/>
    <n v="308594.69"/>
    <n v="493751.52"/>
    <n v="344899.95"/>
    <n v="551839.93000000005"/>
  </r>
  <r>
    <n v="3"/>
    <s v="Region III -"/>
    <x v="18"/>
    <s v="PA"/>
    <x v="108"/>
    <n v="1"/>
    <x v="0"/>
    <n v="110337.34"/>
    <n v="193090.34"/>
    <n v="143186.64000000001"/>
    <n v="250576.61"/>
    <n v="171161.61"/>
    <n v="299532.82"/>
    <n v="204074.64"/>
    <n v="357130.62"/>
    <n v="240229.47"/>
    <n v="420401.58"/>
    <n v="263431.58"/>
    <n v="461005.26"/>
    <n v="285892.58"/>
    <n v="500312.01"/>
  </r>
  <r>
    <n v="3"/>
    <s v="Region III -"/>
    <x v="18"/>
    <s v="PA"/>
    <x v="108"/>
    <n v="2"/>
    <x v="1"/>
    <n v="86253.59"/>
    <n v="150943.78"/>
    <n v="113052.89"/>
    <n v="197842.55"/>
    <n v="137025.57"/>
    <n v="239794.74"/>
    <n v="167771.51999999999"/>
    <n v="293600.15999999997"/>
    <n v="199075.9"/>
    <n v="348382.83"/>
    <n v="219406.07"/>
    <n v="383960.62"/>
    <n v="238417.86"/>
    <n v="417231.26"/>
  </r>
  <r>
    <n v="3"/>
    <s v="Region III -"/>
    <x v="18"/>
    <s v="PA"/>
    <x v="108"/>
    <n v="3"/>
    <x v="2"/>
    <n v="82098.14"/>
    <n v="143671.75"/>
    <n v="111868.92"/>
    <n v="195770.62"/>
    <n v="141594.94"/>
    <n v="247791.15"/>
    <n v="186570.61"/>
    <n v="326498.58"/>
    <n v="231129.54"/>
    <n v="404476.7"/>
    <n v="260372.45"/>
    <n v="455651.78"/>
    <n v="289244.90999999997"/>
    <n v="506178.59"/>
  </r>
  <r>
    <n v="3"/>
    <s v="Region III -"/>
    <x v="18"/>
    <s v="PA"/>
    <x v="108"/>
    <n v="4"/>
    <x v="3"/>
    <n v="88685.32"/>
    <n v="141896.51"/>
    <n v="124159.44"/>
    <n v="198655.11"/>
    <n v="159633.57"/>
    <n v="255413.71"/>
    <n v="212844.76"/>
    <n v="340551.62"/>
    <n v="266055.95"/>
    <n v="425689.52"/>
    <n v="301530.07"/>
    <n v="482448.12"/>
    <n v="337004.2"/>
    <n v="539206.72"/>
  </r>
  <r>
    <n v="3"/>
    <s v="Region III -"/>
    <x v="18"/>
    <s v="PA"/>
    <x v="109"/>
    <n v="1"/>
    <x v="0"/>
    <n v="108564.15"/>
    <n v="189987.26"/>
    <n v="140837.95000000001"/>
    <n v="246466.4"/>
    <n v="168313.86"/>
    <n v="294549.25"/>
    <n v="200621.61"/>
    <n v="351087.82"/>
    <n v="236128.18"/>
    <n v="413224.31"/>
    <n v="258913.14"/>
    <n v="453098"/>
    <n v="280950.65000000002"/>
    <n v="491663.63"/>
  </r>
  <r>
    <n v="3"/>
    <s v="Region III -"/>
    <x v="18"/>
    <s v="PA"/>
    <x v="109"/>
    <n v="2"/>
    <x v="1"/>
    <n v="85168.51"/>
    <n v="149044.89000000001"/>
    <n v="111565.16"/>
    <n v="195239.03"/>
    <n v="135153.13"/>
    <n v="236517.97"/>
    <n v="165355.72"/>
    <n v="289372.52"/>
    <n v="196150.42"/>
    <n v="343263.24"/>
    <n v="216145.5"/>
    <n v="378254.63"/>
    <n v="234832.35"/>
    <n v="410956.61"/>
  </r>
  <r>
    <n v="3"/>
    <s v="Region III -"/>
    <x v="18"/>
    <s v="PA"/>
    <x v="109"/>
    <n v="3"/>
    <x v="2"/>
    <n v="81295.89"/>
    <n v="142267.81"/>
    <n v="110833.44"/>
    <n v="193958.52"/>
    <n v="140327.51"/>
    <n v="245573.14"/>
    <n v="184944.21"/>
    <n v="323652.36"/>
    <n v="229156.07"/>
    <n v="401023.12"/>
    <n v="258180.83"/>
    <n v="451816.44"/>
    <n v="286845.71999999997"/>
    <n v="501980.02"/>
  </r>
  <r>
    <n v="3"/>
    <s v="Region III -"/>
    <x v="18"/>
    <s v="PA"/>
    <x v="109"/>
    <n v="4"/>
    <x v="3"/>
    <n v="87417.97"/>
    <n v="139868.75"/>
    <n v="122385.15"/>
    <n v="195816.25"/>
    <n v="157352.34"/>
    <n v="251763.75"/>
    <n v="209803.12"/>
    <n v="335685"/>
    <n v="262253.90000000002"/>
    <n v="419606.24"/>
    <n v="297221.08"/>
    <n v="475553.74"/>
    <n v="332188.27"/>
    <n v="531501.24"/>
  </r>
  <r>
    <n v="3"/>
    <s v="Region III -"/>
    <x v="18"/>
    <s v="PA"/>
    <x v="110"/>
    <n v="1"/>
    <x v="0"/>
    <n v="108154.76"/>
    <n v="189270.83"/>
    <n v="140393.32999999999"/>
    <n v="245688.32000000001"/>
    <n v="167855.54"/>
    <n v="293747.20000000001"/>
    <n v="200180.16"/>
    <n v="350315.28"/>
    <n v="235674.99"/>
    <n v="412431.23"/>
    <n v="258454.46"/>
    <n v="452295.3"/>
    <n v="280522.46000000002"/>
    <n v="490914.31"/>
  </r>
  <r>
    <n v="3"/>
    <s v="Region III -"/>
    <x v="18"/>
    <s v="PA"/>
    <x v="110"/>
    <n v="2"/>
    <x v="1"/>
    <n v="84300.39"/>
    <n v="147525.68"/>
    <n v="110546.57"/>
    <n v="193456.49"/>
    <n v="134044.6"/>
    <n v="234578.05"/>
    <n v="164222.78"/>
    <n v="287389.87"/>
    <n v="194913.36"/>
    <n v="341098.38"/>
    <n v="214848.24"/>
    <n v="375984.42"/>
    <n v="233499.89"/>
    <n v="408624.81"/>
  </r>
  <r>
    <n v="3"/>
    <s v="Region III -"/>
    <x v="18"/>
    <s v="PA"/>
    <x v="110"/>
    <n v="3"/>
    <x v="2"/>
    <n v="80049.87"/>
    <n v="140087.26999999999"/>
    <n v="109030.56"/>
    <n v="190803.48"/>
    <n v="137966.92000000001"/>
    <n v="241442.11"/>
    <n v="181754.42"/>
    <n v="318070.23"/>
    <n v="225129.14"/>
    <n v="393976"/>
    <n v="253586.99"/>
    <n v="443777.23"/>
    <n v="281677.92"/>
    <n v="492936.36"/>
  </r>
  <r>
    <n v="3"/>
    <s v="Region III -"/>
    <x v="18"/>
    <s v="PA"/>
    <x v="110"/>
    <n v="4"/>
    <x v="3"/>
    <n v="86801.5"/>
    <n v="138882.4"/>
    <n v="121522.1"/>
    <n v="194435.36"/>
    <n v="156242.70000000001"/>
    <n v="249988.32"/>
    <n v="208323.6"/>
    <n v="333317.76000000001"/>
    <n v="260404.5"/>
    <n v="416647.2"/>
    <n v="295125.09999999998"/>
    <n v="472200.16"/>
    <n v="329845.7"/>
    <n v="527753.12"/>
  </r>
  <r>
    <n v="3"/>
    <s v="Region III -"/>
    <x v="18"/>
    <s v="PA"/>
    <x v="111"/>
    <n v="1"/>
    <x v="0"/>
    <n v="110988.96"/>
    <n v="194230.68"/>
    <n v="144082.29999999999"/>
    <n v="252144.02"/>
    <n v="172274.52"/>
    <n v="301480.40999999997"/>
    <n v="205462.18"/>
    <n v="359558.81"/>
    <n v="241901.22"/>
    <n v="423327.13"/>
    <n v="265286.89"/>
    <n v="464252.06"/>
    <n v="287946.28000000003"/>
    <n v="503905.98"/>
  </r>
  <r>
    <n v="3"/>
    <s v="Region III -"/>
    <x v="18"/>
    <s v="PA"/>
    <x v="111"/>
    <n v="2"/>
    <x v="1"/>
    <n v="86446.48"/>
    <n v="151281.32999999999"/>
    <n v="113374.57"/>
    <n v="198405.5"/>
    <n v="137488.26"/>
    <n v="240604.45"/>
    <n v="168467.57"/>
    <n v="294818.24"/>
    <n v="199963.77"/>
    <n v="349936.6"/>
    <n v="220422.8"/>
    <n v="385739.9"/>
    <n v="239567.28"/>
    <n v="419242.73"/>
  </r>
  <r>
    <n v="3"/>
    <s v="Region III -"/>
    <x v="18"/>
    <s v="PA"/>
    <x v="111"/>
    <n v="3"/>
    <x v="2"/>
    <n v="82039.360000000001"/>
    <n v="143568.88"/>
    <n v="111728.18"/>
    <n v="195524.31"/>
    <n v="141371.38"/>
    <n v="247399.92"/>
    <n v="186230.2"/>
    <n v="325902.84999999998"/>
    <n v="230664.33"/>
    <n v="403662.59"/>
    <n v="259815.22"/>
    <n v="454676.64"/>
    <n v="288588.61"/>
    <n v="505030.07"/>
  </r>
  <r>
    <n v="3"/>
    <s v="Region III -"/>
    <x v="18"/>
    <s v="PA"/>
    <x v="111"/>
    <n v="4"/>
    <x v="3"/>
    <n v="89043.1"/>
    <n v="142468.96"/>
    <n v="124660.33"/>
    <n v="199456.54"/>
    <n v="160277.57"/>
    <n v="256444.12"/>
    <n v="213703.43"/>
    <n v="341925.49"/>
    <n v="267129.28999999998"/>
    <n v="427406.87"/>
    <n v="302746.53000000003"/>
    <n v="484394.45"/>
    <n v="338363.76"/>
    <n v="541382.03"/>
  </r>
  <r>
    <n v="3"/>
    <s v="Region III -"/>
    <x v="19"/>
    <s v="VA"/>
    <x v="112"/>
    <n v="1"/>
    <x v="0"/>
    <n v="115930.63"/>
    <n v="202878.6"/>
    <n v="150107.09"/>
    <n v="262687.40000000002"/>
    <n v="179148.68"/>
    <n v="313510.19"/>
    <n v="213187.95"/>
    <n v="373078.91"/>
    <n v="250697.99"/>
    <n v="438721.48"/>
    <n v="274761.84000000003"/>
    <n v="480833.22"/>
    <n v="297917.32"/>
    <n v="521355.31"/>
  </r>
  <r>
    <n v="3"/>
    <s v="Region III -"/>
    <x v="19"/>
    <s v="VA"/>
    <x v="112"/>
    <n v="2"/>
    <x v="1"/>
    <n v="92764.36"/>
    <n v="162337.63"/>
    <n v="121121.29"/>
    <n v="211962.25"/>
    <n v="146313.06"/>
    <n v="256047.85"/>
    <n v="178267.8"/>
    <n v="311968.65000000002"/>
    <n v="211112.17"/>
    <n v="369446.3"/>
    <n v="232413.49"/>
    <n v="406723.61"/>
    <n v="252251.16"/>
    <n v="441439.53"/>
  </r>
  <r>
    <n v="3"/>
    <s v="Region III -"/>
    <x v="19"/>
    <s v="VA"/>
    <x v="112"/>
    <n v="3"/>
    <x v="2"/>
    <n v="89932.75"/>
    <n v="157382.31"/>
    <n v="122954.27"/>
    <n v="215169.97"/>
    <n v="155932.73000000001"/>
    <n v="272882.27"/>
    <n v="205772.34"/>
    <n v="360101.59"/>
    <n v="255211.07"/>
    <n v="446619.38"/>
    <n v="287724.82"/>
    <n v="503518.44"/>
    <n v="319882.23999999999"/>
    <n v="559793.93000000005"/>
  </r>
  <r>
    <n v="3"/>
    <s v="Region III -"/>
    <x v="19"/>
    <s v="VA"/>
    <x v="112"/>
    <n v="4"/>
    <x v="3"/>
    <n v="94302.34"/>
    <n v="150883.74"/>
    <n v="132023.26999999999"/>
    <n v="211237.23"/>
    <n v="169744.2"/>
    <n v="271590.73"/>
    <n v="226325.6"/>
    <n v="362120.97"/>
    <n v="282907.01"/>
    <n v="452651.22"/>
    <n v="320627.94"/>
    <n v="513004.71"/>
    <n v="358348.87"/>
    <n v="573358.21"/>
  </r>
  <r>
    <n v="3"/>
    <s v="Region III -"/>
    <x v="19"/>
    <s v="VA"/>
    <x v="113"/>
    <n v="1"/>
    <x v="0"/>
    <n v="113869.18"/>
    <n v="199271.06"/>
    <n v="147539.31"/>
    <n v="258193.78"/>
    <n v="176169.91"/>
    <n v="308297.34000000003"/>
    <n v="209766.51"/>
    <n v="367091.39"/>
    <n v="246752.79"/>
    <n v="431817.37"/>
    <n v="270483.03999999998"/>
    <n v="473345.32"/>
    <n v="293359.96999999997"/>
    <n v="513379.95"/>
  </r>
  <r>
    <n v="3"/>
    <s v="Region III -"/>
    <x v="19"/>
    <s v="VA"/>
    <x v="113"/>
    <n v="2"/>
    <x v="1"/>
    <n v="90473.54"/>
    <n v="158328.69"/>
    <n v="118266.52"/>
    <n v="206966.41"/>
    <n v="143009.18"/>
    <n v="250266.06"/>
    <n v="174500.62"/>
    <n v="305376.09000000003"/>
    <n v="206775.03"/>
    <n v="361856.31"/>
    <n v="227715.4"/>
    <n v="398501.95"/>
    <n v="247241.67"/>
    <n v="432672.93"/>
  </r>
  <r>
    <n v="3"/>
    <s v="Region III -"/>
    <x v="19"/>
    <s v="VA"/>
    <x v="113"/>
    <n v="3"/>
    <x v="2"/>
    <n v="87232.08"/>
    <n v="152656.13"/>
    <n v="119144.1"/>
    <n v="208502.18"/>
    <n v="151012.64000000001"/>
    <n v="264272.12"/>
    <n v="199191.05"/>
    <n v="348584.34"/>
    <n v="246964.63"/>
    <n v="432188.1"/>
    <n v="278363.86"/>
    <n v="487136.75"/>
    <n v="309403.23"/>
    <n v="541455.65"/>
  </r>
  <r>
    <n v="3"/>
    <s v="Region III -"/>
    <x v="19"/>
    <s v="VA"/>
    <x v="113"/>
    <n v="4"/>
    <x v="3"/>
    <n v="92289.18"/>
    <n v="147662.69"/>
    <n v="129204.85"/>
    <n v="206727.77"/>
    <n v="166120.51999999999"/>
    <n v="265792.84000000003"/>
    <n v="221494.03"/>
    <n v="354390.45"/>
    <n v="276867.53999999998"/>
    <n v="442988.07"/>
    <n v="313783.21000000002"/>
    <n v="502053.14"/>
    <n v="350698.88"/>
    <n v="561118.22"/>
  </r>
  <r>
    <n v="3"/>
    <s v="Region III -"/>
    <x v="19"/>
    <s v="VA"/>
    <x v="114"/>
    <n v="1"/>
    <x v="0"/>
    <n v="105427.16"/>
    <n v="184497.53"/>
    <n v="136585.17000000001"/>
    <n v="239024.05"/>
    <n v="163076.65"/>
    <n v="285384.14"/>
    <n v="194157"/>
    <n v="339774.75"/>
    <n v="228378.76"/>
    <n v="399662.83"/>
    <n v="250334.93"/>
    <n v="438086.13"/>
    <n v="271494.95"/>
    <n v="475116.17"/>
  </r>
  <r>
    <n v="3"/>
    <s v="Region III -"/>
    <x v="19"/>
    <s v="VA"/>
    <x v="114"/>
    <n v="2"/>
    <x v="1"/>
    <n v="83866.47"/>
    <n v="146766.32"/>
    <n v="109608.29"/>
    <n v="191814.51"/>
    <n v="132516.76"/>
    <n v="231904.34"/>
    <n v="161657.06"/>
    <n v="282899.86"/>
    <n v="191536.52"/>
    <n v="335188.90000000002"/>
    <n v="210921.62"/>
    <n v="369112.83"/>
    <n v="228993.78"/>
    <n v="400739.11"/>
  </r>
  <r>
    <n v="3"/>
    <s v="Region III -"/>
    <x v="19"/>
    <s v="VA"/>
    <x v="114"/>
    <n v="3"/>
    <x v="2"/>
    <n v="80937.41"/>
    <n v="141640.46"/>
    <n v="110565.35"/>
    <n v="193489.36"/>
    <n v="140153.22"/>
    <n v="245268.14"/>
    <n v="184881.17"/>
    <n v="323542.05"/>
    <n v="229236.03"/>
    <n v="401163.06"/>
    <n v="258391.4"/>
    <n v="452184.96"/>
    <n v="287215.14"/>
    <n v="502626.5"/>
  </r>
  <r>
    <n v="3"/>
    <s v="Region III -"/>
    <x v="19"/>
    <s v="VA"/>
    <x v="114"/>
    <n v="4"/>
    <x v="3"/>
    <n v="85499.73"/>
    <n v="136799.57"/>
    <n v="119699.62"/>
    <n v="191519.4"/>
    <n v="153899.51"/>
    <n v="246239.22"/>
    <n v="205199.35"/>
    <n v="328318.96999999997"/>
    <n v="256499.19"/>
    <n v="410398.71"/>
    <n v="290699.08"/>
    <n v="465118.53"/>
    <n v="324898.96999999997"/>
    <n v="519838.36"/>
  </r>
  <r>
    <n v="3"/>
    <s v="Region III -"/>
    <x v="19"/>
    <s v="VA"/>
    <x v="115"/>
    <n v="1"/>
    <x v="0"/>
    <n v="112277.67"/>
    <n v="196485.92"/>
    <n v="145528.9"/>
    <n v="254675.57"/>
    <n v="173813.1"/>
    <n v="304172.92"/>
    <n v="207023.04"/>
    <n v="362290.32"/>
    <n v="243565.4"/>
    <n v="426239.46"/>
    <n v="267012.07"/>
    <n v="467271.12"/>
    <n v="289637.17"/>
    <n v="506865.06"/>
  </r>
  <r>
    <n v="3"/>
    <s v="Region III -"/>
    <x v="19"/>
    <s v="VA"/>
    <x v="115"/>
    <n v="2"/>
    <x v="1"/>
    <n v="88882.03"/>
    <n v="155543.56"/>
    <n v="116256.11"/>
    <n v="203448.2"/>
    <n v="140652.35999999999"/>
    <n v="246141.64"/>
    <n v="171757.15"/>
    <n v="300575.02"/>
    <n v="203587.65"/>
    <n v="356278.39"/>
    <n v="224244.44"/>
    <n v="392427.76"/>
    <n v="243518.88"/>
    <n v="426158.04"/>
  </r>
  <r>
    <n v="3"/>
    <s v="Region III -"/>
    <x v="19"/>
    <s v="VA"/>
    <x v="115"/>
    <n v="3"/>
    <x v="2"/>
    <n v="85451.22"/>
    <n v="149539.64000000001"/>
    <n v="116650.9"/>
    <n v="204139.08"/>
    <n v="147807.1"/>
    <n v="258662.43"/>
    <n v="194917"/>
    <n v="341104.75"/>
    <n v="241622.06"/>
    <n v="422838.61"/>
    <n v="272308.95"/>
    <n v="476540.66"/>
    <n v="302635.98"/>
    <n v="529612.97"/>
  </r>
  <r>
    <n v="3"/>
    <s v="Region III -"/>
    <x v="19"/>
    <s v="VA"/>
    <x v="115"/>
    <n v="4"/>
    <x v="3"/>
    <n v="90827.82"/>
    <n v="145324.51"/>
    <n v="127158.94"/>
    <n v="203454.31"/>
    <n v="163490.07"/>
    <n v="261584.12"/>
    <n v="217986.76"/>
    <n v="348778.82"/>
    <n v="272483.45"/>
    <n v="435973.53"/>
    <n v="308814.58"/>
    <n v="494103.33"/>
    <n v="345145.7"/>
    <n v="552233.13"/>
  </r>
  <r>
    <n v="3"/>
    <s v="Region III -"/>
    <x v="19"/>
    <s v="VA"/>
    <x v="116"/>
    <n v="1"/>
    <x v="0"/>
    <n v="105366.6"/>
    <n v="184391.55"/>
    <n v="136472.41"/>
    <n v="238826.72"/>
    <n v="162913.01"/>
    <n v="285097.76"/>
    <n v="193920.48"/>
    <n v="339360.84"/>
    <n v="228074.12"/>
    <n v="399129.71"/>
    <n v="249985.77"/>
    <n v="437475.11"/>
    <n v="271088.57"/>
    <n v="474405"/>
  </r>
  <r>
    <n v="3"/>
    <s v="Region III -"/>
    <x v="19"/>
    <s v="VA"/>
    <x v="116"/>
    <n v="2"/>
    <x v="1"/>
    <n v="84035.28"/>
    <n v="147061.74"/>
    <n v="109782.52"/>
    <n v="192119.41"/>
    <n v="132678.22"/>
    <n v="232186.89"/>
    <n v="161766.29"/>
    <n v="283091.01"/>
    <n v="191623.82"/>
    <n v="335341.68"/>
    <n v="210991.75"/>
    <n v="369235.57"/>
    <n v="229039.54"/>
    <n v="400819.19"/>
  </r>
  <r>
    <n v="3"/>
    <s v="Region III -"/>
    <x v="19"/>
    <s v="VA"/>
    <x v="116"/>
    <n v="3"/>
    <x v="2"/>
    <n v="81263.61"/>
    <n v="142211.31"/>
    <n v="111051.26"/>
    <n v="194339.7"/>
    <n v="140799.26"/>
    <n v="246398.7"/>
    <n v="185763.72"/>
    <n v="325086.51"/>
    <n v="230359.07"/>
    <n v="403128.36"/>
    <n v="259679.17"/>
    <n v="454438.54"/>
    <n v="288671.15999999997"/>
    <n v="505174.53"/>
  </r>
  <r>
    <n v="3"/>
    <s v="Region III -"/>
    <x v="19"/>
    <s v="VA"/>
    <x v="116"/>
    <n v="4"/>
    <x v="3"/>
    <n v="85564.4"/>
    <n v="136903.04000000001"/>
    <n v="119790.16"/>
    <n v="191664.26"/>
    <n v="154015.92000000001"/>
    <n v="246425.48"/>
    <n v="205354.56"/>
    <n v="328567.3"/>
    <n v="256693.2"/>
    <n v="410709.13"/>
    <n v="290918.96000000002"/>
    <n v="465470.35"/>
    <n v="325144.71999999997"/>
    <n v="520231.56"/>
  </r>
  <r>
    <n v="3"/>
    <s v="Region III -"/>
    <x v="19"/>
    <s v="VA"/>
    <x v="117"/>
    <n v="1"/>
    <x v="0"/>
    <n v="109382.92"/>
    <n v="191420.11"/>
    <n v="141727.18"/>
    <n v="248022.56"/>
    <n v="169230.48"/>
    <n v="296153.34999999998"/>
    <n v="201504.52"/>
    <n v="352632.9"/>
    <n v="237034.55"/>
    <n v="414810.46"/>
    <n v="259830.5"/>
    <n v="454703.37"/>
    <n v="281807"/>
    <n v="493162.26"/>
  </r>
  <r>
    <n v="3"/>
    <s v="Region III -"/>
    <x v="19"/>
    <s v="VA"/>
    <x v="117"/>
    <n v="2"/>
    <x v="1"/>
    <n v="86904.76"/>
    <n v="152083.32"/>
    <n v="113602.34"/>
    <n v="198804.1"/>
    <n v="137370.17000000001"/>
    <n v="240397.8"/>
    <n v="167621.6"/>
    <n v="293337.81"/>
    <n v="198624.55"/>
    <n v="347592.96000000002"/>
    <n v="218740.02"/>
    <n v="382795.04"/>
    <n v="237497.27"/>
    <n v="415620.22"/>
  </r>
  <r>
    <n v="3"/>
    <s v="Region III -"/>
    <x v="19"/>
    <s v="VA"/>
    <x v="117"/>
    <n v="3"/>
    <x v="2"/>
    <n v="83787.94"/>
    <n v="146628.89000000001"/>
    <n v="114439.2"/>
    <n v="200268.59"/>
    <n v="145048.68"/>
    <n v="253835.19"/>
    <n v="191323.78"/>
    <n v="334816.61"/>
    <n v="237209.91"/>
    <n v="415117.34"/>
    <n v="267368.49"/>
    <n v="467894.85"/>
    <n v="297181.32"/>
    <n v="520067.31"/>
  </r>
  <r>
    <n v="3"/>
    <s v="Region III -"/>
    <x v="19"/>
    <s v="VA"/>
    <x v="117"/>
    <n v="4"/>
    <x v="3"/>
    <n v="88650.9"/>
    <n v="141841.44"/>
    <n v="124111.26"/>
    <n v="198578.01"/>
    <n v="159571.60999999999"/>
    <n v="255314.59"/>
    <n v="212762.15"/>
    <n v="340419.45"/>
    <n v="265952.69"/>
    <n v="425524.31"/>
    <n v="301413.05"/>
    <n v="482260.88"/>
    <n v="336873.41"/>
    <n v="538997.46"/>
  </r>
  <r>
    <n v="3"/>
    <s v="Region III -"/>
    <x v="19"/>
    <s v="VA"/>
    <x v="118"/>
    <n v="1"/>
    <x v="0"/>
    <n v="108200.79"/>
    <n v="189351.39"/>
    <n v="140161.38"/>
    <n v="245282.41"/>
    <n v="167331.98000000001"/>
    <n v="292830.96000000002"/>
    <n v="199202.49"/>
    <n v="348604.36"/>
    <n v="234300.34"/>
    <n v="410025.6"/>
    <n v="256818.2"/>
    <n v="449431.85"/>
    <n v="278512.37"/>
    <n v="487396.65"/>
  </r>
  <r>
    <n v="3"/>
    <s v="Region III -"/>
    <x v="19"/>
    <s v="VA"/>
    <x v="118"/>
    <n v="2"/>
    <x v="1"/>
    <n v="86181.37"/>
    <n v="150817.39000000001"/>
    <n v="112610.52"/>
    <n v="197068.41"/>
    <n v="136121.88"/>
    <n v="238213.28"/>
    <n v="166011.07"/>
    <n v="290519.37"/>
    <n v="196674.22"/>
    <n v="344179.89"/>
    <n v="216566.3"/>
    <n v="378991.03"/>
    <n v="235106.92"/>
    <n v="411437.11"/>
  </r>
  <r>
    <n v="3"/>
    <s v="Region III -"/>
    <x v="19"/>
    <s v="VA"/>
    <x v="118"/>
    <n v="3"/>
    <x v="2"/>
    <n v="83253.100000000006"/>
    <n v="145692.92000000001"/>
    <n v="113748.87"/>
    <n v="199060.53"/>
    <n v="144203.72"/>
    <n v="252356.51"/>
    <n v="190239.5"/>
    <n v="332919.13"/>
    <n v="235894.26"/>
    <n v="412814.95"/>
    <n v="265907.40000000002"/>
    <n v="465337.95"/>
    <n v="295581.86"/>
    <n v="517268.25"/>
  </r>
  <r>
    <n v="3"/>
    <s v="Region III -"/>
    <x v="19"/>
    <s v="VA"/>
    <x v="118"/>
    <n v="4"/>
    <x v="3"/>
    <n v="87805.99"/>
    <n v="140489.59"/>
    <n v="122928.39"/>
    <n v="196685.43"/>
    <n v="158050.79"/>
    <n v="252881.27"/>
    <n v="210734.39"/>
    <n v="337175.02"/>
    <n v="263417.98"/>
    <n v="421468.78"/>
    <n v="298540.38"/>
    <n v="477664.62"/>
    <n v="333662.78000000003"/>
    <n v="533860.46"/>
  </r>
  <r>
    <n v="3"/>
    <s v="Region III -"/>
    <x v="19"/>
    <s v="VA"/>
    <x v="119"/>
    <n v="1"/>
    <x v="0"/>
    <n v="108852.41"/>
    <n v="190491.72"/>
    <n v="141057.04"/>
    <n v="246849.81"/>
    <n v="168444.87"/>
    <n v="294778.53000000003"/>
    <n v="200590.02"/>
    <n v="351032.54"/>
    <n v="235972.08"/>
    <n v="412951.14"/>
    <n v="258673.5"/>
    <n v="452678.63"/>
    <n v="280566.06"/>
    <n v="490990.61"/>
  </r>
  <r>
    <n v="3"/>
    <s v="Region III -"/>
    <x v="19"/>
    <s v="VA"/>
    <x v="119"/>
    <n v="2"/>
    <x v="1"/>
    <n v="86374.25"/>
    <n v="151154.94"/>
    <n v="112932.2"/>
    <n v="197631.35"/>
    <n v="136584.56"/>
    <n v="239022.99"/>
    <n v="166707.10999999999"/>
    <n v="291737.44"/>
    <n v="197562.08"/>
    <n v="345733.65"/>
    <n v="217583.03"/>
    <n v="380770.3"/>
    <n v="236256.33"/>
    <n v="413448.57"/>
  </r>
  <r>
    <n v="3"/>
    <s v="Region III -"/>
    <x v="19"/>
    <s v="VA"/>
    <x v="119"/>
    <n v="3"/>
    <x v="2"/>
    <n v="83194.31"/>
    <n v="145590.04999999999"/>
    <n v="113608.13"/>
    <n v="198814.22"/>
    <n v="143980.16"/>
    <n v="251965.28"/>
    <n v="189899.08"/>
    <n v="332323.40000000002"/>
    <n v="235429.05"/>
    <n v="412000.83"/>
    <n v="265350.17"/>
    <n v="464362.8"/>
    <n v="294925.56"/>
    <n v="516119.72"/>
  </r>
  <r>
    <n v="3"/>
    <s v="Region III -"/>
    <x v="19"/>
    <s v="VA"/>
    <x v="119"/>
    <n v="4"/>
    <x v="3"/>
    <n v="88163.77"/>
    <n v="141062.04"/>
    <n v="123429.28"/>
    <n v="197486.85"/>
    <n v="158694.79"/>
    <n v="253911.67"/>
    <n v="211593.05"/>
    <n v="338548.89"/>
    <n v="264491.32"/>
    <n v="423186.12"/>
    <n v="299756.83"/>
    <n v="479610.93"/>
    <n v="335022.34000000003"/>
    <n v="536035.75"/>
  </r>
  <r>
    <n v="3"/>
    <s v="Region III -"/>
    <x v="19"/>
    <s v="VA"/>
    <x v="25"/>
    <n v="1"/>
    <x v="0"/>
    <n v="105548.28"/>
    <n v="184709.48"/>
    <n v="136810.70000000001"/>
    <n v="239418.72"/>
    <n v="163403.95000000001"/>
    <n v="285956.90999999997"/>
    <n v="194630.04"/>
    <n v="340602.57"/>
    <n v="228988.04"/>
    <n v="400729.06"/>
    <n v="251033.25"/>
    <n v="439308.18"/>
    <n v="272307.71000000002"/>
    <n v="476538.49"/>
  </r>
  <r>
    <n v="3"/>
    <s v="Region III -"/>
    <x v="19"/>
    <s v="VA"/>
    <x v="25"/>
    <n v="2"/>
    <x v="1"/>
    <n v="83528.850000000006"/>
    <n v="146175.49"/>
    <n v="109259.84"/>
    <n v="191204.72"/>
    <n v="132193.85"/>
    <n v="231339.23"/>
    <n v="161438.62"/>
    <n v="282517.58"/>
    <n v="191361.92000000001"/>
    <n v="334883.34999999998"/>
    <n v="210781.35"/>
    <n v="368867.37"/>
    <n v="228902.25"/>
    <n v="400578.95"/>
  </r>
  <r>
    <n v="3"/>
    <s v="Region III -"/>
    <x v="19"/>
    <s v="VA"/>
    <x v="25"/>
    <n v="3"/>
    <x v="2"/>
    <n v="80285"/>
    <n v="140498.76"/>
    <n v="109593.54"/>
    <n v="191788.7"/>
    <n v="138861.15"/>
    <n v="243007.02"/>
    <n v="183116.08"/>
    <n v="320453.13"/>
    <n v="226989.97"/>
    <n v="397232.46"/>
    <n v="255815.88"/>
    <n v="447677.79"/>
    <n v="284303.09999999998"/>
    <n v="497530.42"/>
  </r>
  <r>
    <n v="3"/>
    <s v="Region III -"/>
    <x v="19"/>
    <s v="VA"/>
    <x v="25"/>
    <n v="4"/>
    <x v="3"/>
    <n v="85370.39"/>
    <n v="136592.62"/>
    <n v="119518.54"/>
    <n v="191229.67"/>
    <n v="153666.70000000001"/>
    <n v="245866.72"/>
    <n v="204888.93"/>
    <n v="327822.28999999998"/>
    <n v="256111.16"/>
    <n v="409777.86"/>
    <n v="290259.31"/>
    <n v="464414.91"/>
    <n v="324407.46999999997"/>
    <n v="519051.96"/>
  </r>
  <r>
    <n v="3"/>
    <s v="Region III -"/>
    <x v="19"/>
    <s v="VA"/>
    <x v="120"/>
    <n v="1"/>
    <x v="0"/>
    <n v="113399.23"/>
    <n v="198448.66"/>
    <n v="146981.93"/>
    <n v="257218.38"/>
    <n v="175547.95"/>
    <n v="307208.92"/>
    <n v="209088.54"/>
    <n v="365904.94"/>
    <n v="245994.96"/>
    <n v="430491.19"/>
    <n v="269675.21000000002"/>
    <n v="471931.61"/>
    <n v="292525.42"/>
    <n v="511919.48"/>
  </r>
  <r>
    <n v="3"/>
    <s v="Region III -"/>
    <x v="19"/>
    <s v="VA"/>
    <x v="120"/>
    <n v="2"/>
    <x v="1"/>
    <n v="89774.23"/>
    <n v="157104.9"/>
    <n v="117422.16"/>
    <n v="205488.77"/>
    <n v="142062.12"/>
    <n v="248608.7"/>
    <n v="173476.91"/>
    <n v="303584.59000000003"/>
    <n v="205625.27"/>
    <n v="359844.23"/>
    <n v="226488.28"/>
    <n v="396354.49"/>
    <n v="245954.98"/>
    <n v="430421.22"/>
  </r>
  <r>
    <n v="3"/>
    <s v="Region III -"/>
    <x v="19"/>
    <s v="VA"/>
    <x v="120"/>
    <n v="3"/>
    <x v="2"/>
    <n v="86312.26"/>
    <n v="151046.45000000001"/>
    <n v="117827.13"/>
    <n v="206197.48"/>
    <n v="149298.09"/>
    <n v="261271.66"/>
    <n v="196883.82"/>
    <n v="344546.69"/>
    <n v="244060.74"/>
    <n v="427106.3"/>
    <n v="275057.78999999998"/>
    <n v="481351.14"/>
    <n v="305691.46000000002"/>
    <n v="534960.05000000005"/>
  </r>
  <r>
    <n v="3"/>
    <s v="Region III -"/>
    <x v="19"/>
    <s v="VA"/>
    <x v="120"/>
    <n v="4"/>
    <x v="3"/>
    <n v="91737.39"/>
    <n v="146779.82"/>
    <n v="128432.34"/>
    <n v="205491.75"/>
    <n v="165127.29999999999"/>
    <n v="264203.68"/>
    <n v="220169.73"/>
    <n v="352271.57"/>
    <n v="275212.15999999997"/>
    <n v="440339.46"/>
    <n v="311907.12"/>
    <n v="499051.39"/>
    <n v="348602.07"/>
    <n v="557763.31999999995"/>
  </r>
  <r>
    <n v="3"/>
    <s v="Region III -"/>
    <x v="19"/>
    <s v="VA"/>
    <x v="121"/>
    <n v="1"/>
    <x v="0"/>
    <n v="109261.8"/>
    <n v="191208.15"/>
    <n v="141501.65"/>
    <n v="247627.89"/>
    <n v="168903.18"/>
    <n v="295580.57"/>
    <n v="201031.47"/>
    <n v="351805.07"/>
    <n v="236425.26"/>
    <n v="413744.21"/>
    <n v="259132.18"/>
    <n v="453481.31"/>
    <n v="280994.24"/>
    <n v="491739.91"/>
  </r>
  <r>
    <n v="3"/>
    <s v="Region III -"/>
    <x v="19"/>
    <s v="VA"/>
    <x v="121"/>
    <n v="2"/>
    <x v="1"/>
    <n v="87242.37"/>
    <n v="152674.15"/>
    <n v="113950.79"/>
    <n v="199413.89"/>
    <n v="137693.09"/>
    <n v="240962.9"/>
    <n v="167840.05"/>
    <n v="293720.08"/>
    <n v="198799.14"/>
    <n v="347898.5"/>
    <n v="218880.28"/>
    <n v="383040.5"/>
    <n v="237588.78"/>
    <n v="415780.37"/>
  </r>
  <r>
    <n v="3"/>
    <s v="Region III -"/>
    <x v="19"/>
    <s v="VA"/>
    <x v="121"/>
    <n v="3"/>
    <x v="2"/>
    <n v="84440.34"/>
    <n v="147770.59"/>
    <n v="115411"/>
    <n v="201969.26"/>
    <n v="146340.75"/>
    <n v="256096.31"/>
    <n v="193088.87"/>
    <n v="337905.52"/>
    <n v="239455.97"/>
    <n v="419047.94"/>
    <n v="269944.01"/>
    <n v="472402.01"/>
    <n v="300093.36"/>
    <n v="525163.37"/>
  </r>
  <r>
    <n v="3"/>
    <s v="Region III -"/>
    <x v="19"/>
    <s v="VA"/>
    <x v="121"/>
    <n v="4"/>
    <x v="3"/>
    <n v="88780.24"/>
    <n v="142048.38"/>
    <n v="124292.33"/>
    <n v="198867.73"/>
    <n v="159804.43"/>
    <n v="255687.09"/>
    <n v="213072.57"/>
    <n v="340916.11"/>
    <n v="266340.71000000002"/>
    <n v="426145.14"/>
    <n v="301852.81"/>
    <n v="482964.5"/>
    <n v="337364.9"/>
    <n v="539783.85"/>
  </r>
  <r>
    <n v="3"/>
    <s v="Region III -"/>
    <x v="19"/>
    <s v="VA"/>
    <x v="122"/>
    <n v="1"/>
    <x v="0"/>
    <n v="111156.11"/>
    <n v="194523.18"/>
    <n v="144075.87"/>
    <n v="252132.77"/>
    <n v="172078.24"/>
    <n v="301136.92"/>
    <n v="204957.54"/>
    <n v="358675.7"/>
    <n v="241135.85"/>
    <n v="421987.73"/>
    <n v="264348.94"/>
    <n v="462610.64"/>
    <n v="286748.93"/>
    <n v="501810.63"/>
  </r>
  <r>
    <n v="3"/>
    <s v="Region III -"/>
    <x v="19"/>
    <s v="VA"/>
    <x v="122"/>
    <n v="2"/>
    <x v="1"/>
    <n v="87989.84"/>
    <n v="153982.21"/>
    <n v="115090.07"/>
    <n v="201407.62"/>
    <n v="139242.60999999999"/>
    <n v="243674.57"/>
    <n v="170037.4"/>
    <n v="297565.45"/>
    <n v="201550.03"/>
    <n v="352712.55"/>
    <n v="222000.59"/>
    <n v="388501.03"/>
    <n v="241082.78"/>
    <n v="421894.86"/>
  </r>
  <r>
    <n v="3"/>
    <s v="Region III -"/>
    <x v="19"/>
    <s v="VA"/>
    <x v="122"/>
    <n v="3"/>
    <x v="2"/>
    <n v="84590.19"/>
    <n v="148032.82999999999"/>
    <n v="115474.68"/>
    <n v="202080.69"/>
    <n v="146316.10999999999"/>
    <n v="256053.2"/>
    <n v="192950.18"/>
    <n v="337662.82"/>
    <n v="239183.38"/>
    <n v="418570.92"/>
    <n v="269560.11"/>
    <n v="471730.19"/>
    <n v="299580.5"/>
    <n v="524265.88"/>
  </r>
  <r>
    <n v="3"/>
    <s v="Region III -"/>
    <x v="19"/>
    <s v="VA"/>
    <x v="122"/>
    <n v="4"/>
    <x v="3"/>
    <n v="89918.25"/>
    <n v="143869.20000000001"/>
    <n v="125885.54"/>
    <n v="201416.87"/>
    <n v="161852.84"/>
    <n v="258964.55"/>
    <n v="215803.79"/>
    <n v="345286.07"/>
    <n v="269754.74"/>
    <n v="431607.59"/>
    <n v="305722.03999999998"/>
    <n v="489155.26"/>
    <n v="341689.33"/>
    <n v="546702.93999999994"/>
  </r>
  <r>
    <n v="3"/>
    <s v="Region III -"/>
    <x v="20"/>
    <s v="WV"/>
    <x v="123"/>
    <n v="1"/>
    <x v="0"/>
    <n v="109909.61"/>
    <n v="192341.81"/>
    <n v="142685.18"/>
    <n v="249699.06"/>
    <n v="170607.45"/>
    <n v="298563.03999999998"/>
    <n v="203478.88"/>
    <n v="356088.04"/>
    <n v="239569.29"/>
    <n v="419246.27"/>
    <n v="262731.32"/>
    <n v="459779.81"/>
    <n v="285175.67999999999"/>
    <n v="499057.44"/>
  </r>
  <r>
    <n v="3"/>
    <s v="Region III -"/>
    <x v="20"/>
    <s v="WV"/>
    <x v="123"/>
    <n v="2"/>
    <x v="1"/>
    <n v="85580.11"/>
    <n v="149765.19"/>
    <n v="112243.94"/>
    <n v="196426.9"/>
    <n v="136123.07999999999"/>
    <n v="238215.39"/>
    <n v="166805.32"/>
    <n v="291909.31"/>
    <n v="197995.79"/>
    <n v="346492.64"/>
    <n v="218256.57"/>
    <n v="381949.01"/>
    <n v="237216.53"/>
    <n v="415128.93"/>
  </r>
  <r>
    <n v="3"/>
    <s v="Region III -"/>
    <x v="20"/>
    <s v="WV"/>
    <x v="123"/>
    <n v="3"/>
    <x v="2"/>
    <n v="81197.42"/>
    <n v="142095.49"/>
    <n v="110576.6"/>
    <n v="193509.05"/>
    <n v="139910.56"/>
    <n v="244843.49"/>
    <n v="184302.1"/>
    <n v="322528.67"/>
    <n v="228272.64000000001"/>
    <n v="399477.11"/>
    <n v="257118.55"/>
    <n v="449957.47"/>
    <n v="285590.25"/>
    <n v="499782.94"/>
  </r>
  <r>
    <n v="3"/>
    <s v="Region III -"/>
    <x v="20"/>
    <s v="WV"/>
    <x v="123"/>
    <n v="4"/>
    <x v="3"/>
    <n v="88163.69"/>
    <n v="141061.91"/>
    <n v="123429.17"/>
    <n v="197486.68"/>
    <n v="158694.65"/>
    <n v="253911.44"/>
    <n v="211592.87"/>
    <n v="338548.59"/>
    <n v="264491.08"/>
    <n v="423185.74"/>
    <n v="299756.56"/>
    <n v="479610.51"/>
    <n v="335022.03999999998"/>
    <n v="536035.27"/>
  </r>
  <r>
    <n v="3"/>
    <s v="Region III -"/>
    <x v="20"/>
    <s v="WV"/>
    <x v="124"/>
    <n v="1"/>
    <x v="0"/>
    <n v="111103.8"/>
    <n v="194431.65"/>
    <n v="144266.96"/>
    <n v="252467.18"/>
    <n v="172525.34"/>
    <n v="301919.34999999998"/>
    <n v="205804.4"/>
    <n v="360157.7"/>
    <n v="242331.41"/>
    <n v="424079.96"/>
    <n v="265774.37"/>
    <n v="465105.14"/>
    <n v="288503.94"/>
    <n v="504881.89"/>
  </r>
  <r>
    <n v="3"/>
    <s v="Region III -"/>
    <x v="20"/>
    <s v="WV"/>
    <x v="124"/>
    <n v="2"/>
    <x v="1"/>
    <n v="86310.88"/>
    <n v="151044.04999999999"/>
    <n v="113245.89"/>
    <n v="198180.3"/>
    <n v="137384.12"/>
    <n v="240422.21"/>
    <n v="168432.29"/>
    <n v="294756.52"/>
    <n v="199966.03"/>
    <n v="349940.55"/>
    <n v="220452.48000000001"/>
    <n v="385791.84"/>
    <n v="239631.28"/>
    <n v="419354.73"/>
  </r>
  <r>
    <n v="3"/>
    <s v="Region III -"/>
    <x v="20"/>
    <s v="WV"/>
    <x v="124"/>
    <n v="3"/>
    <x v="2"/>
    <n v="81737.72"/>
    <n v="143041.01"/>
    <n v="111273.97"/>
    <n v="194729.45"/>
    <n v="140764.15"/>
    <n v="246337.26"/>
    <n v="185397.44"/>
    <n v="324445.52"/>
    <n v="229601.72"/>
    <n v="401803.01"/>
    <n v="258594.55"/>
    <n v="452540.46"/>
    <n v="287206.03999999998"/>
    <n v="502610.56"/>
  </r>
  <r>
    <n v="3"/>
    <s v="Region III -"/>
    <x v="20"/>
    <s v="WV"/>
    <x v="124"/>
    <n v="4"/>
    <x v="3"/>
    <n v="89017.22"/>
    <n v="142427.56"/>
    <n v="124624.11"/>
    <n v="199398.58"/>
    <n v="160231"/>
    <n v="256369.6"/>
    <n v="213641.33"/>
    <n v="341826.13"/>
    <n v="267051.65999999997"/>
    <n v="427282.67"/>
    <n v="302658.55"/>
    <n v="484253.69"/>
    <n v="338265.44"/>
    <n v="541224.71"/>
  </r>
  <r>
    <n v="3"/>
    <s v="Region III -"/>
    <x v="20"/>
    <s v="WV"/>
    <x v="125"/>
    <n v="1"/>
    <x v="0"/>
    <n v="114220.22"/>
    <n v="199885.39"/>
    <n v="148167.01999999999"/>
    <n v="259292.28"/>
    <n v="177065.63"/>
    <n v="309864.84999999998"/>
    <n v="211043.06"/>
    <n v="369325.36"/>
    <n v="248387.57"/>
    <n v="434678.25"/>
    <n v="272351.77"/>
    <n v="476615.59"/>
    <n v="295526.33"/>
    <n v="517171.07"/>
  </r>
  <r>
    <n v="3"/>
    <s v="Region III -"/>
    <x v="20"/>
    <s v="WV"/>
    <x v="125"/>
    <n v="2"/>
    <x v="1"/>
    <n v="89659.02"/>
    <n v="156903.28"/>
    <n v="117435.86"/>
    <n v="205512.76"/>
    <n v="142252.84"/>
    <n v="248942.46"/>
    <n v="174020.23"/>
    <n v="304535.40999999997"/>
    <n v="206418.13"/>
    <n v="361231.73"/>
    <n v="227453.45"/>
    <n v="398043.54"/>
    <n v="247110.42"/>
    <n v="432443.24"/>
  </r>
  <r>
    <n v="3"/>
    <s v="Region III -"/>
    <x v="20"/>
    <s v="WV"/>
    <x v="125"/>
    <n v="3"/>
    <x v="2"/>
    <n v="85622.9"/>
    <n v="149840.07"/>
    <n v="116742.75"/>
    <n v="204299.81"/>
    <n v="147816.95000000001"/>
    <n v="258679.66"/>
    <n v="194822.56"/>
    <n v="340939.48"/>
    <n v="241403.16"/>
    <n v="422455.54"/>
    <n v="271984.67"/>
    <n v="475973.18"/>
    <n v="302188.39"/>
    <n v="528829.68999999994"/>
  </r>
  <r>
    <n v="3"/>
    <s v="Region III -"/>
    <x v="20"/>
    <s v="WV"/>
    <x v="125"/>
    <n v="4"/>
    <x v="3"/>
    <n v="92000.31"/>
    <n v="147200.49"/>
    <n v="128800.43"/>
    <n v="206080.69"/>
    <n v="165600.54999999999"/>
    <n v="264960.88"/>
    <n v="220800.73"/>
    <n v="353281.18"/>
    <n v="276000.92"/>
    <n v="441601.47"/>
    <n v="312801.03999999998"/>
    <n v="500481.67"/>
    <n v="349601.16"/>
    <n v="559361.87"/>
  </r>
  <r>
    <n v="3"/>
    <s v="Region III -"/>
    <x v="20"/>
    <s v="WV"/>
    <x v="126"/>
    <n v="1"/>
    <x v="0"/>
    <n v="109312.51"/>
    <n v="191296.9"/>
    <n v="141894.29"/>
    <n v="248315.01"/>
    <n v="169648.52"/>
    <n v="296884.90000000002"/>
    <n v="202316.13"/>
    <n v="354053.22"/>
    <n v="238188.25"/>
    <n v="416829.43"/>
    <n v="261209.81"/>
    <n v="457117.16"/>
    <n v="283511.56"/>
    <n v="496145.23"/>
  </r>
  <r>
    <n v="3"/>
    <s v="Region III -"/>
    <x v="20"/>
    <s v="WV"/>
    <x v="126"/>
    <n v="2"/>
    <x v="1"/>
    <n v="85214.73"/>
    <n v="149125.76999999999"/>
    <n v="111742.97"/>
    <n v="195550.2"/>
    <n v="135492.57"/>
    <n v="237111.99"/>
    <n v="165991.84"/>
    <n v="290485.71999999997"/>
    <n v="197010.68"/>
    <n v="344768.69"/>
    <n v="217158.63"/>
    <n v="380027.6"/>
    <n v="236009.16"/>
    <n v="413016.04"/>
  </r>
  <r>
    <n v="3"/>
    <s v="Region III -"/>
    <x v="20"/>
    <s v="WV"/>
    <x v="126"/>
    <n v="3"/>
    <x v="2"/>
    <n v="80927.28"/>
    <n v="141622.73000000001"/>
    <n v="110227.92"/>
    <n v="192898.86"/>
    <n v="139483.78"/>
    <n v="244096.61"/>
    <n v="183754.43"/>
    <n v="321570.25"/>
    <n v="227608.1"/>
    <n v="398314.17"/>
    <n v="256380.56"/>
    <n v="448665.98"/>
    <n v="284782.36"/>
    <n v="498369.13"/>
  </r>
  <r>
    <n v="3"/>
    <s v="Region III -"/>
    <x v="20"/>
    <s v="WV"/>
    <x v="126"/>
    <n v="4"/>
    <x v="3"/>
    <n v="87736.93"/>
    <n v="140379.1"/>
    <n v="122831.71"/>
    <n v="196530.74"/>
    <n v="157926.48000000001"/>
    <n v="252682.37"/>
    <n v="210568.64"/>
    <n v="336909.83"/>
    <n v="263210.8"/>
    <n v="421137.29"/>
    <n v="298305.58"/>
    <n v="477288.93"/>
    <n v="333400.34999999998"/>
    <n v="533440.56999999995"/>
  </r>
  <r>
    <n v="3"/>
    <s v="Region III -"/>
    <x v="20"/>
    <s v="WV"/>
    <x v="127"/>
    <n v="1"/>
    <x v="0"/>
    <n v="111831.85"/>
    <n v="195705.74"/>
    <n v="145003.48000000001"/>
    <n v="253756.08"/>
    <n v="173229.88"/>
    <n v="303152.28999999998"/>
    <n v="206392.05"/>
    <n v="361186.08"/>
    <n v="242863.38"/>
    <n v="425010.91"/>
    <n v="266265.71000000002"/>
    <n v="465964.99"/>
    <n v="288869.84999999998"/>
    <n v="505522.24"/>
  </r>
  <r>
    <n v="3"/>
    <s v="Region III -"/>
    <x v="20"/>
    <s v="WV"/>
    <x v="127"/>
    <n v="2"/>
    <x v="1"/>
    <n v="88197.48"/>
    <n v="154345.59"/>
    <n v="115431.99"/>
    <n v="202005.98"/>
    <n v="139730.76999999999"/>
    <n v="244528.85"/>
    <n v="170766.3"/>
    <n v="298841.03000000003"/>
    <n v="202477.69"/>
    <n v="354335.95"/>
    <n v="223061.67"/>
    <n v="390357.92"/>
    <n v="242280.95999999999"/>
    <n v="423991.68"/>
  </r>
  <r>
    <n v="3"/>
    <s v="Region III -"/>
    <x v="20"/>
    <s v="WV"/>
    <x v="127"/>
    <n v="3"/>
    <x v="2"/>
    <n v="84542.31"/>
    <n v="147949.04999999999"/>
    <n v="115348.02"/>
    <n v="201859.03"/>
    <n v="146109.79"/>
    <n v="255692.14"/>
    <n v="192631.89"/>
    <n v="337105.81"/>
    <n v="238745.02"/>
    <n v="417803.78"/>
    <n v="269032.69"/>
    <n v="470807.21"/>
    <n v="298956.84000000003"/>
    <n v="523174.47"/>
  </r>
  <r>
    <n v="3"/>
    <s v="Region III -"/>
    <x v="20"/>
    <s v="WV"/>
    <x v="127"/>
    <n v="4"/>
    <x v="3"/>
    <n v="90293.26"/>
    <n v="144469.22"/>
    <n v="126410.57"/>
    <n v="202256.91"/>
    <n v="162527.87"/>
    <n v="260044.6"/>
    <n v="216703.83"/>
    <n v="346726.14"/>
    <n v="270879.78999999998"/>
    <n v="433407.67"/>
    <n v="306997.09999999998"/>
    <n v="491195.36"/>
    <n v="343114.4"/>
    <n v="548983.05000000005"/>
  </r>
  <r>
    <n v="3"/>
    <s v="Region III -"/>
    <x v="20"/>
    <s v="WV"/>
    <x v="128"/>
    <n v="1"/>
    <x v="0"/>
    <n v="109312.51"/>
    <n v="191296.9"/>
    <n v="141894.29"/>
    <n v="248315.01"/>
    <n v="169648.52"/>
    <n v="296884.90000000002"/>
    <n v="202316.13"/>
    <n v="354053.22"/>
    <n v="238188.25"/>
    <n v="416829.43"/>
    <n v="261209.81"/>
    <n v="457117.16"/>
    <n v="283511.56"/>
    <n v="496145.23"/>
  </r>
  <r>
    <n v="3"/>
    <s v="Region III -"/>
    <x v="20"/>
    <s v="WV"/>
    <x v="128"/>
    <n v="2"/>
    <x v="1"/>
    <n v="85214.73"/>
    <n v="149125.76999999999"/>
    <n v="111742.97"/>
    <n v="195550.2"/>
    <n v="135492.57"/>
    <n v="237111.99"/>
    <n v="165991.84"/>
    <n v="290485.71999999997"/>
    <n v="197010.68"/>
    <n v="344768.69"/>
    <n v="217158.63"/>
    <n v="380027.6"/>
    <n v="236009.16"/>
    <n v="413016.04"/>
  </r>
  <r>
    <n v="3"/>
    <s v="Region III -"/>
    <x v="20"/>
    <s v="WV"/>
    <x v="128"/>
    <n v="3"/>
    <x v="2"/>
    <n v="80927.28"/>
    <n v="141622.73000000001"/>
    <n v="110227.92"/>
    <n v="192898.86"/>
    <n v="139483.78"/>
    <n v="244096.61"/>
    <n v="183754.43"/>
    <n v="321570.25"/>
    <n v="227608.1"/>
    <n v="398314.17"/>
    <n v="256380.56"/>
    <n v="448665.98"/>
    <n v="284782.36"/>
    <n v="498369.13"/>
  </r>
  <r>
    <n v="3"/>
    <s v="Region III -"/>
    <x v="20"/>
    <s v="WV"/>
    <x v="128"/>
    <n v="4"/>
    <x v="3"/>
    <n v="87736.93"/>
    <n v="140379.1"/>
    <n v="122831.71"/>
    <n v="196530.74"/>
    <n v="157926.48000000001"/>
    <n v="252682.37"/>
    <n v="210568.64"/>
    <n v="336909.83"/>
    <n v="263210.8"/>
    <n v="421137.29"/>
    <n v="298305.58"/>
    <n v="477288.93"/>
    <n v="333400.34999999998"/>
    <n v="533440.56999999995"/>
  </r>
  <r>
    <n v="3"/>
    <s v="Region III -"/>
    <x v="20"/>
    <s v="WV"/>
    <x v="129"/>
    <n v="1"/>
    <x v="0"/>
    <n v="109179.34"/>
    <n v="191063.84"/>
    <n v="141652.79999999999"/>
    <n v="247892.4"/>
    <n v="169301.85"/>
    <n v="296278.24"/>
    <n v="201819.6"/>
    <n v="353184.3"/>
    <n v="237551.08"/>
    <n v="415714.38"/>
    <n v="260480.76"/>
    <n v="455841.33"/>
    <n v="282665.19"/>
    <n v="494664.09"/>
  </r>
  <r>
    <n v="3"/>
    <s v="Region III -"/>
    <x v="20"/>
    <s v="WV"/>
    <x v="129"/>
    <n v="2"/>
    <x v="1"/>
    <n v="85544.97"/>
    <n v="149703.69"/>
    <n v="112081.31"/>
    <n v="196142.29"/>
    <n v="135802.75"/>
    <n v="237654.81"/>
    <n v="166193.85999999999"/>
    <n v="290839.25"/>
    <n v="197165.39"/>
    <n v="345039.43"/>
    <n v="217276.72"/>
    <n v="380234.26"/>
    <n v="236076.3"/>
    <n v="413133.53"/>
  </r>
  <r>
    <n v="3"/>
    <s v="Region III -"/>
    <x v="20"/>
    <s v="WV"/>
    <x v="129"/>
    <n v="3"/>
    <x v="2"/>
    <n v="81574.22"/>
    <n v="142754.89000000001"/>
    <n v="111192.69"/>
    <n v="194587.21"/>
    <n v="140767.23000000001"/>
    <n v="246342.65"/>
    <n v="185508.47"/>
    <n v="324639.83"/>
    <n v="229840.74"/>
    <n v="402221.3"/>
    <n v="258941.18"/>
    <n v="453147.07"/>
    <n v="287678.09000000003"/>
    <n v="503436.66"/>
  </r>
  <r>
    <n v="3"/>
    <s v="Region III -"/>
    <x v="20"/>
    <s v="WV"/>
    <x v="129"/>
    <n v="4"/>
    <x v="3"/>
    <n v="87857.66"/>
    <n v="140572.26"/>
    <n v="123000.72"/>
    <n v="196801.16"/>
    <n v="158143.79"/>
    <n v="253030.06"/>
    <n v="210858.38"/>
    <n v="337373.41"/>
    <n v="263572.98"/>
    <n v="421716.77"/>
    <n v="298716.03999999998"/>
    <n v="477945.67"/>
    <n v="333859.09999999998"/>
    <n v="534174.56999999995"/>
  </r>
  <r>
    <n v="3"/>
    <s v="Region III -"/>
    <x v="20"/>
    <s v="WV"/>
    <x v="130"/>
    <n v="1"/>
    <x v="0"/>
    <n v="109843.02"/>
    <n v="192225.28"/>
    <n v="142564.43"/>
    <n v="249487.75"/>
    <n v="170434.12"/>
    <n v="298259.71000000002"/>
    <n v="203230.61"/>
    <n v="355653.58"/>
    <n v="239250.71"/>
    <n v="418688.74"/>
    <n v="262366.78999999998"/>
    <n v="459141.89"/>
    <n v="284752.49"/>
    <n v="498316.86"/>
  </r>
  <r>
    <n v="3"/>
    <s v="Region III -"/>
    <x v="20"/>
    <s v="WV"/>
    <x v="130"/>
    <n v="2"/>
    <x v="1"/>
    <n v="85745.23"/>
    <n v="150054.15"/>
    <n v="112413.11"/>
    <n v="196722.94"/>
    <n v="136278.17000000001"/>
    <n v="238486.8"/>
    <n v="166906.32999999999"/>
    <n v="292086.07"/>
    <n v="198073.14"/>
    <n v="346628"/>
    <n v="218315.62"/>
    <n v="382052.33"/>
    <n v="237250.1"/>
    <n v="415187.67"/>
  </r>
  <r>
    <n v="3"/>
    <s v="Region III -"/>
    <x v="20"/>
    <s v="WV"/>
    <x v="130"/>
    <n v="3"/>
    <x v="2"/>
    <n v="81520.89"/>
    <n v="142661.57"/>
    <n v="111058.98"/>
    <n v="194353.22"/>
    <n v="140552.29"/>
    <n v="245966.5"/>
    <n v="185179.11"/>
    <n v="324063.45"/>
    <n v="229388.95"/>
    <n v="401430.67"/>
    <n v="258398.86"/>
    <n v="452198"/>
    <n v="287038.11"/>
    <n v="502316.69"/>
  </r>
  <r>
    <n v="3"/>
    <s v="Region III -"/>
    <x v="20"/>
    <s v="WV"/>
    <x v="130"/>
    <n v="4"/>
    <x v="3"/>
    <n v="88224.06"/>
    <n v="141158.49"/>
    <n v="123513.68"/>
    <n v="197621.89"/>
    <n v="158803.29999999999"/>
    <n v="254085.28"/>
    <n v="211737.73"/>
    <n v="338780.38"/>
    <n v="264672.17"/>
    <n v="423475.47"/>
    <n v="299961.78999999998"/>
    <n v="479938.87"/>
    <n v="335251.40999999997"/>
    <n v="536402.27"/>
  </r>
  <r>
    <n v="4"/>
    <s v="Region IV - Southeast"/>
    <x v="21"/>
    <s v="AL"/>
    <x v="131"/>
    <n v="1"/>
    <x v="0"/>
    <n v="87994.27"/>
    <n v="153989.98000000001"/>
    <n v="113949.93"/>
    <n v="199412.38"/>
    <n v="136008.69"/>
    <n v="238015.2"/>
    <n v="161869.19"/>
    <n v="283271.08"/>
    <n v="190361.25"/>
    <n v="333132.19"/>
    <n v="208640.15"/>
    <n v="365120.26"/>
    <n v="226235.27"/>
    <n v="395911.71"/>
  </r>
  <r>
    <n v="4"/>
    <s v="Region IV - Southeast"/>
    <x v="21"/>
    <s v="AL"/>
    <x v="131"/>
    <n v="2"/>
    <x v="1"/>
    <n v="70316.479999999996"/>
    <n v="123053.83"/>
    <n v="91831.35"/>
    <n v="160704.85999999999"/>
    <n v="110952.37"/>
    <n v="194166.64"/>
    <n v="135222.20000000001"/>
    <n v="236638.85"/>
    <n v="160153.97"/>
    <n v="280269.45"/>
    <n v="176324.82"/>
    <n v="308568.44"/>
    <n v="191388.18"/>
    <n v="334929.31"/>
  </r>
  <r>
    <n v="4"/>
    <s v="Region IV - Southeast"/>
    <x v="21"/>
    <s v="AL"/>
    <x v="131"/>
    <n v="3"/>
    <x v="2"/>
    <n v="68099.75"/>
    <n v="119174.56"/>
    <n v="93087.34"/>
    <n v="162902.85"/>
    <n v="118042.08"/>
    <n v="206573.65"/>
    <n v="155758"/>
    <n v="272576.49"/>
    <n v="193168.01"/>
    <n v="338044.02"/>
    <n v="217768.14"/>
    <n v="381094.24"/>
    <n v="242096.36"/>
    <n v="423668.62"/>
  </r>
  <r>
    <n v="4"/>
    <s v="Region IV - Southeast"/>
    <x v="21"/>
    <s v="AL"/>
    <x v="131"/>
    <n v="4"/>
    <x v="3"/>
    <n v="71528.55"/>
    <n v="114445.69"/>
    <n v="100139.97"/>
    <n v="160223.96"/>
    <n v="128751.39"/>
    <n v="206002.23"/>
    <n v="171668.53"/>
    <n v="274669.64"/>
    <n v="214585.66"/>
    <n v="343337.06"/>
    <n v="243197.08"/>
    <n v="389115.33"/>
    <n v="271808.5"/>
    <n v="434893.6"/>
  </r>
  <r>
    <n v="4"/>
    <s v="Region IV - Southeast"/>
    <x v="21"/>
    <s v="AL"/>
    <x v="132"/>
    <n v="1"/>
    <x v="0"/>
    <n v="95549.7"/>
    <n v="167211.97"/>
    <n v="123729.72"/>
    <n v="216527"/>
    <n v="147678.07"/>
    <n v="258436.62"/>
    <n v="175752.18"/>
    <n v="307566.32"/>
    <n v="206684.63"/>
    <n v="361698.1"/>
    <n v="226529.03"/>
    <n v="396425.81"/>
    <n v="245629.32"/>
    <n v="429851.3"/>
  </r>
  <r>
    <n v="4"/>
    <s v="Region IV - Southeast"/>
    <x v="21"/>
    <s v="AL"/>
    <x v="132"/>
    <n v="2"/>
    <x v="1"/>
    <n v="76381"/>
    <n v="133666.76"/>
    <n v="99745.71"/>
    <n v="174554.99"/>
    <n v="120508.56"/>
    <n v="210889.98"/>
    <n v="146857.85999999999"/>
    <n v="257001.26"/>
    <n v="173929.75"/>
    <n v="304377.06"/>
    <n v="191488.32"/>
    <n v="335104.57"/>
    <n v="207843.32"/>
    <n v="363725.81"/>
  </r>
  <r>
    <n v="4"/>
    <s v="Region IV - Southeast"/>
    <x v="21"/>
    <s v="AL"/>
    <x v="132"/>
    <n v="3"/>
    <x v="2"/>
    <n v="73993.289999999994"/>
    <n v="129488.26"/>
    <n v="101148.35"/>
    <n v="177009.62"/>
    <n v="128267.79"/>
    <n v="224468.62"/>
    <n v="169254.67"/>
    <n v="296195.68"/>
    <n v="209909.87"/>
    <n v="367342.27"/>
    <n v="236644.78"/>
    <n v="414128.36"/>
    <n v="263084.84999999998"/>
    <n v="460398.49"/>
  </r>
  <r>
    <n v="4"/>
    <s v="Region IV - Southeast"/>
    <x v="21"/>
    <s v="AL"/>
    <x v="132"/>
    <n v="4"/>
    <x v="3"/>
    <n v="77684.33"/>
    <n v="124294.93"/>
    <n v="108758.06"/>
    <n v="174012.9"/>
    <n v="139831.79"/>
    <n v="223730.87"/>
    <n v="186442.39"/>
    <n v="298307.82"/>
    <n v="233052.98"/>
    <n v="372884.78"/>
    <n v="264126.71000000002"/>
    <n v="422602.75"/>
    <n v="295200.45"/>
    <n v="472320.72"/>
  </r>
  <r>
    <n v="4"/>
    <s v="Region IV - Southeast"/>
    <x v="21"/>
    <s v="AL"/>
    <x v="133"/>
    <n v="1"/>
    <x v="0"/>
    <n v="95019.199999999997"/>
    <n v="166283.59"/>
    <n v="123059.58"/>
    <n v="215354.27"/>
    <n v="146892.46"/>
    <n v="257061.81"/>
    <n v="174837.69"/>
    <n v="305965.96000000002"/>
    <n v="205622.17"/>
    <n v="359838.8"/>
    <n v="225372.04"/>
    <n v="394401.08"/>
    <n v="244388.39"/>
    <n v="427679.67"/>
  </r>
  <r>
    <n v="4"/>
    <s v="Region IV - Southeast"/>
    <x v="21"/>
    <s v="AL"/>
    <x v="133"/>
    <n v="2"/>
    <x v="1"/>
    <n v="75850.5"/>
    <n v="132738.38"/>
    <n v="99075.58"/>
    <n v="173382.26"/>
    <n v="119722.96"/>
    <n v="209515.17"/>
    <n v="145943.37"/>
    <n v="255400.9"/>
    <n v="172867.29"/>
    <n v="302517.75"/>
    <n v="190331.33"/>
    <n v="333079.84000000003"/>
    <n v="206602.39"/>
    <n v="361554.18"/>
  </r>
  <r>
    <n v="4"/>
    <s v="Region IV - Southeast"/>
    <x v="21"/>
    <s v="AL"/>
    <x v="133"/>
    <n v="3"/>
    <x v="2"/>
    <n v="73399.67"/>
    <n v="128449.43"/>
    <n v="100317.29"/>
    <n v="175555.25"/>
    <n v="127199.27"/>
    <n v="222598.73"/>
    <n v="167829.99"/>
    <n v="293702.48"/>
    <n v="208129.01"/>
    <n v="364225.77"/>
    <n v="234626.48"/>
    <n v="410596.34"/>
    <n v="260829.1"/>
    <n v="456450.93"/>
  </r>
  <r>
    <n v="4"/>
    <s v="Region IV - Southeast"/>
    <x v="21"/>
    <s v="AL"/>
    <x v="133"/>
    <n v="4"/>
    <x v="3"/>
    <n v="77197.210000000006"/>
    <n v="123515.53"/>
    <n v="108076.09"/>
    <n v="172921.75"/>
    <n v="138954.97"/>
    <n v="222327.96"/>
    <n v="185273.3"/>
    <n v="296437.28000000003"/>
    <n v="231591.62"/>
    <n v="370546.6"/>
    <n v="262470.5"/>
    <n v="419952.81"/>
    <n v="293349.39"/>
    <n v="469359.02"/>
  </r>
  <r>
    <n v="4"/>
    <s v="Region IV - Southeast"/>
    <x v="21"/>
    <s v="AL"/>
    <x v="134"/>
    <n v="1"/>
    <x v="0"/>
    <n v="89073.62"/>
    <n v="155878.82999999999"/>
    <n v="115347.04"/>
    <n v="201857.32"/>
    <n v="137675.74"/>
    <n v="240932.55"/>
    <n v="163852.47"/>
    <n v="286741.82"/>
    <n v="192693.16"/>
    <n v="337213.03"/>
    <n v="211195.7"/>
    <n v="369592.47"/>
    <n v="229005.84"/>
    <n v="400760.22"/>
  </r>
  <r>
    <n v="4"/>
    <s v="Region IV - Southeast"/>
    <x v="21"/>
    <s v="AL"/>
    <x v="134"/>
    <n v="2"/>
    <x v="1"/>
    <n v="71182.84"/>
    <n v="124569.96"/>
    <n v="92961.97"/>
    <n v="162683.45000000001"/>
    <n v="112317.53"/>
    <n v="196555.69"/>
    <n v="136884.44"/>
    <n v="239547.77"/>
    <n v="162121.94"/>
    <n v="283713.39"/>
    <n v="178491.04"/>
    <n v="312359.31"/>
    <n v="193738.91"/>
    <n v="339043.09"/>
  </r>
  <r>
    <n v="4"/>
    <s v="Region IV - Southeast"/>
    <x v="21"/>
    <s v="AL"/>
    <x v="134"/>
    <n v="3"/>
    <x v="2"/>
    <n v="68941.679999999993"/>
    <n v="120647.95"/>
    <n v="94238.92"/>
    <n v="164918.1"/>
    <n v="119502.9"/>
    <n v="209130.07"/>
    <n v="157686.09"/>
    <n v="275950.65999999997"/>
    <n v="195559.7"/>
    <n v="342229.48"/>
    <n v="220464.8"/>
    <n v="385813.4"/>
    <n v="245094.71"/>
    <n v="428915.74"/>
  </r>
  <r>
    <n v="4"/>
    <s v="Region IV - Southeast"/>
    <x v="21"/>
    <s v="AL"/>
    <x v="134"/>
    <n v="4"/>
    <x v="3"/>
    <n v="72407.95"/>
    <n v="115852.72"/>
    <n v="101371.13"/>
    <n v="162193.81"/>
    <n v="130334.31"/>
    <n v="208534.89"/>
    <n v="173779.08"/>
    <n v="278046.52"/>
    <n v="217223.84"/>
    <n v="347558.16"/>
    <n v="246187.02"/>
    <n v="393899.24"/>
    <n v="275150.2"/>
    <n v="440240.33"/>
  </r>
  <r>
    <n v="4"/>
    <s v="Region IV - Southeast"/>
    <x v="21"/>
    <s v="AL"/>
    <x v="135"/>
    <n v="1"/>
    <x v="0"/>
    <n v="96665.73"/>
    <n v="169165.03"/>
    <n v="125240.51"/>
    <n v="219170.9"/>
    <n v="149536.81"/>
    <n v="261689.42"/>
    <n v="178044.08"/>
    <n v="311577.14"/>
    <n v="209430.52"/>
    <n v="366503.42"/>
    <n v="229567.75"/>
    <n v="401743.55"/>
    <n v="248977.33"/>
    <n v="435710.33"/>
  </r>
  <r>
    <n v="4"/>
    <s v="Region IV - Southeast"/>
    <x v="21"/>
    <s v="AL"/>
    <x v="135"/>
    <n v="2"/>
    <x v="1"/>
    <n v="76858.080000000002"/>
    <n v="134501.63"/>
    <n v="100457.04"/>
    <n v="175799.82"/>
    <n v="121461.65"/>
    <n v="212557.89"/>
    <n v="148186.60999999999"/>
    <n v="259326.58"/>
    <n v="175583.81"/>
    <n v="307271.67"/>
    <n v="193359.01"/>
    <n v="338378.27"/>
    <n v="209931.8"/>
    <n v="367380.64"/>
  </r>
  <r>
    <n v="4"/>
    <s v="Region IV - Southeast"/>
    <x v="21"/>
    <s v="AL"/>
    <x v="135"/>
    <n v="3"/>
    <x v="2"/>
    <n v="74144.62"/>
    <n v="129753.09"/>
    <n v="101278.81"/>
    <n v="177237.91"/>
    <n v="128376.18"/>
    <n v="224658.31"/>
    <n v="169340.23"/>
    <n v="296345.40000000002"/>
    <n v="209961.53"/>
    <n v="367432.67"/>
    <n v="236661.56"/>
    <n v="414157.73"/>
    <n v="263056.92"/>
    <n v="460349.61"/>
  </r>
  <r>
    <n v="4"/>
    <s v="Region IV - Southeast"/>
    <x v="21"/>
    <s v="AL"/>
    <x v="135"/>
    <n v="4"/>
    <x v="3"/>
    <n v="78374.03"/>
    <n v="125398.46"/>
    <n v="109723.65"/>
    <n v="175557.84"/>
    <n v="141073.26"/>
    <n v="225717.22"/>
    <n v="188097.68"/>
    <n v="300956.28999999998"/>
    <n v="235122.1"/>
    <n v="376195.37"/>
    <n v="266471.71000000002"/>
    <n v="426354.75"/>
    <n v="297821.33"/>
    <n v="476514.13"/>
  </r>
  <r>
    <n v="4"/>
    <s v="Region IV - Southeast"/>
    <x v="21"/>
    <s v="AL"/>
    <x v="136"/>
    <n v="1"/>
    <x v="0"/>
    <n v="94525.38"/>
    <n v="165419.41"/>
    <n v="122503.13"/>
    <n v="214380.47"/>
    <n v="146298.54"/>
    <n v="256022.45"/>
    <n v="174231.81"/>
    <n v="304905.67"/>
    <n v="204973.69"/>
    <n v="358703.95"/>
    <n v="224698.21"/>
    <n v="393221.86"/>
    <n v="243724.88"/>
    <n v="426518.54"/>
  </r>
  <r>
    <n v="4"/>
    <s v="Region IV - Southeast"/>
    <x v="21"/>
    <s v="AL"/>
    <x v="136"/>
    <n v="2"/>
    <x v="1"/>
    <n v="74930.710000000006"/>
    <n v="131128.74"/>
    <n v="97986.14"/>
    <n v="171475.75"/>
    <n v="118525.27"/>
    <n v="207419.22"/>
    <n v="144695.4"/>
    <n v="253216.94"/>
    <n v="171490.92"/>
    <n v="300109.11"/>
    <n v="188878.81"/>
    <n v="330537.92"/>
    <n v="205099.19"/>
    <n v="358923.59"/>
  </r>
  <r>
    <n v="4"/>
    <s v="Region IV - Southeast"/>
    <x v="21"/>
    <s v="AL"/>
    <x v="136"/>
    <n v="3"/>
    <x v="2"/>
    <n v="72115.45"/>
    <n v="126202.04"/>
    <n v="98465.1"/>
    <n v="172313.93"/>
    <n v="124778.33"/>
    <n v="218362.08"/>
    <n v="164562.76"/>
    <n v="287984.82"/>
    <n v="204008.12"/>
    <n v="357014.2"/>
    <n v="229928.28"/>
    <n v="402374.49"/>
    <n v="255547.06"/>
    <n v="447207.35"/>
  </r>
  <r>
    <n v="4"/>
    <s v="Region IV - Southeast"/>
    <x v="21"/>
    <s v="AL"/>
    <x v="136"/>
    <n v="4"/>
    <x v="3"/>
    <n v="76520.39"/>
    <n v="122432.63"/>
    <n v="107128.55"/>
    <n v="171405.68"/>
    <n v="137736.71"/>
    <n v="220378.73"/>
    <n v="183648.94"/>
    <n v="293838.31"/>
    <n v="229561.18"/>
    <n v="367297.89"/>
    <n v="260169.33"/>
    <n v="416270.94"/>
    <n v="290777.49"/>
    <n v="465243.99"/>
  </r>
  <r>
    <n v="4"/>
    <s v="Region IV - Southeast"/>
    <x v="21"/>
    <s v="AL"/>
    <x v="137"/>
    <n v="1"/>
    <x v="0"/>
    <n v="94488.69"/>
    <n v="165355.21"/>
    <n v="122389.45"/>
    <n v="214181.53"/>
    <n v="146106.85999999999"/>
    <n v="255687"/>
    <n v="173923.20000000001"/>
    <n v="304365.59999999998"/>
    <n v="204559.71"/>
    <n v="357979.49"/>
    <n v="224215.06"/>
    <n v="392376.35"/>
    <n v="243147.45"/>
    <n v="425508.04"/>
  </r>
  <r>
    <n v="4"/>
    <s v="Region IV - Southeast"/>
    <x v="21"/>
    <s v="AL"/>
    <x v="137"/>
    <n v="2"/>
    <x v="1"/>
    <n v="75320"/>
    <n v="131810"/>
    <n v="98405.440000000002"/>
    <n v="172209.52"/>
    <n v="118937.35"/>
    <n v="208140.36"/>
    <n v="145028.88"/>
    <n v="253800.54"/>
    <n v="171804.83"/>
    <n v="300658.45"/>
    <n v="189174.35"/>
    <n v="331055.09999999998"/>
    <n v="205361.46"/>
    <n v="359382.55"/>
  </r>
  <r>
    <n v="4"/>
    <s v="Region IV - Southeast"/>
    <x v="21"/>
    <s v="AL"/>
    <x v="137"/>
    <n v="3"/>
    <x v="2"/>
    <n v="72806.06"/>
    <n v="127410.6"/>
    <n v="99486.22"/>
    <n v="174100.89"/>
    <n v="126130.76"/>
    <n v="220728.83"/>
    <n v="166405.31"/>
    <n v="291209.28999999998"/>
    <n v="206348.16"/>
    <n v="361109.28"/>
    <n v="232608.18"/>
    <n v="407064.31"/>
    <n v="258573.35"/>
    <n v="452503.37"/>
  </r>
  <r>
    <n v="4"/>
    <s v="Region IV - Southeast"/>
    <x v="21"/>
    <s v="AL"/>
    <x v="137"/>
    <n v="4"/>
    <x v="3"/>
    <n v="76710.09"/>
    <n v="122736.14"/>
    <n v="107394.12"/>
    <n v="171830.59"/>
    <n v="138078.15"/>
    <n v="220925.05"/>
    <n v="184104.21"/>
    <n v="294566.73"/>
    <n v="230130.26"/>
    <n v="368208.42"/>
    <n v="260814.29"/>
    <n v="417302.87"/>
    <n v="291498.33"/>
    <n v="466397.33"/>
  </r>
  <r>
    <n v="4"/>
    <s v="Region IV - Southeast"/>
    <x v="21"/>
    <s v="AL"/>
    <x v="138"/>
    <n v="1"/>
    <x v="0"/>
    <n v="88506.43"/>
    <n v="154886.26"/>
    <n v="114563.23"/>
    <n v="200485.64"/>
    <n v="136698.45000000001"/>
    <n v="239222.29"/>
    <n v="162629.37"/>
    <n v="284601.40000000002"/>
    <n v="191216.72"/>
    <n v="334629.27"/>
    <n v="209555.56"/>
    <n v="366722.23"/>
    <n v="227187.48"/>
    <n v="397578.1"/>
  </r>
  <r>
    <n v="4"/>
    <s v="Region IV - Southeast"/>
    <x v="21"/>
    <s v="AL"/>
    <x v="138"/>
    <n v="2"/>
    <x v="1"/>
    <n v="71041.62"/>
    <n v="124322.84"/>
    <n v="92711.13"/>
    <n v="162244.48000000001"/>
    <n v="111944.01"/>
    <n v="195902.02"/>
    <n v="136303.43"/>
    <n v="238531.01"/>
    <n v="161373.39000000001"/>
    <n v="282403.43"/>
    <n v="177629.58"/>
    <n v="310851.76"/>
    <n v="192760.24"/>
    <n v="337330.42"/>
  </r>
  <r>
    <n v="4"/>
    <s v="Region IV - Southeast"/>
    <x v="21"/>
    <s v="AL"/>
    <x v="138"/>
    <n v="3"/>
    <x v="2"/>
    <n v="69038.67"/>
    <n v="120817.67"/>
    <n v="94428.97"/>
    <n v="165250.69"/>
    <n v="119786.81"/>
    <n v="209626.91"/>
    <n v="158103.95000000001"/>
    <n v="276681.92"/>
    <n v="196118.88"/>
    <n v="343208.05"/>
    <n v="221126.38"/>
    <n v="386971.17"/>
    <n v="245865.25"/>
    <n v="430264.19"/>
  </r>
  <r>
    <n v="4"/>
    <s v="Region IV - Southeast"/>
    <x v="21"/>
    <s v="AL"/>
    <x v="138"/>
    <n v="4"/>
    <x v="3"/>
    <n v="72110.52"/>
    <n v="115376.83"/>
    <n v="100954.73"/>
    <n v="161527.57"/>
    <n v="129798.94"/>
    <n v="207678.3"/>
    <n v="173065.25"/>
    <n v="276904.40000000002"/>
    <n v="216331.56"/>
    <n v="346130.5"/>
    <n v="245175.77"/>
    <n v="392281.23"/>
    <n v="274019.96999999997"/>
    <n v="438431.97"/>
  </r>
  <r>
    <n v="4"/>
    <s v="Region IV - Southeast"/>
    <x v="21"/>
    <s v="AL"/>
    <x v="139"/>
    <n v="1"/>
    <x v="0"/>
    <n v="91177.29"/>
    <n v="159560.26"/>
    <n v="117970.75"/>
    <n v="206448.81"/>
    <n v="140722.32"/>
    <n v="246264.06"/>
    <n v="167356.13"/>
    <n v="292873.21999999997"/>
    <n v="196736.02"/>
    <n v="344288.03"/>
    <n v="215582.09"/>
    <n v="377268.65"/>
    <n v="233680.86"/>
    <n v="408941.51"/>
  </r>
  <r>
    <n v="4"/>
    <s v="Region IV - Southeast"/>
    <x v="21"/>
    <s v="AL"/>
    <x v="139"/>
    <n v="2"/>
    <x v="1"/>
    <n v="73499.490000000005"/>
    <n v="128624.11"/>
    <n v="95852.160000000003"/>
    <n v="167741.29"/>
    <n v="115666"/>
    <n v="202415.5"/>
    <n v="140709.14000000001"/>
    <n v="246241"/>
    <n v="166528.74"/>
    <n v="291425.3"/>
    <n v="183266.77"/>
    <n v="320716.84000000003"/>
    <n v="198833.77"/>
    <n v="347959.11"/>
  </r>
  <r>
    <n v="4"/>
    <s v="Region IV - Southeast"/>
    <x v="21"/>
    <s v="AL"/>
    <x v="139"/>
    <n v="3"/>
    <x v="2"/>
    <n v="71661.460000000006"/>
    <n v="125407.56"/>
    <n v="98073.74"/>
    <n v="171629.05"/>
    <n v="124453.17"/>
    <n v="217793.04"/>
    <n v="164306.10999999999"/>
    <n v="287535.69"/>
    <n v="203853.15"/>
    <n v="356743.01"/>
    <n v="229877.96"/>
    <n v="402286.43"/>
    <n v="255630.86"/>
    <n v="447354.01"/>
  </r>
  <r>
    <n v="4"/>
    <s v="Region IV - Southeast"/>
    <x v="21"/>
    <s v="AL"/>
    <x v="139"/>
    <n v="4"/>
    <x v="3"/>
    <n v="74451.28"/>
    <n v="119122.05"/>
    <n v="104231.79"/>
    <n v="166770.87"/>
    <n v="134012.31"/>
    <n v="214419.69"/>
    <n v="178683.08"/>
    <n v="285892.93"/>
    <n v="223353.84"/>
    <n v="357366.16"/>
    <n v="253134.36"/>
    <n v="405014.98"/>
    <n v="282914.87"/>
    <n v="452663.8"/>
  </r>
  <r>
    <n v="4"/>
    <s v="Region IV - Southeast"/>
    <x v="22"/>
    <s v="FL"/>
    <x v="140"/>
    <n v="1"/>
    <x v="0"/>
    <n v="97818.44"/>
    <n v="171182.27"/>
    <n v="126864.98"/>
    <n v="222013.72"/>
    <n v="151587.24"/>
    <n v="265277.65999999997"/>
    <n v="180644.58"/>
    <n v="316128.02"/>
    <n v="212590.39"/>
    <n v="372033.18"/>
    <n v="233089.6"/>
    <n v="407906.8"/>
    <n v="252902.76"/>
    <n v="442579.83"/>
  </r>
  <r>
    <n v="4"/>
    <s v="Region IV - Southeast"/>
    <x v="22"/>
    <s v="FL"/>
    <x v="140"/>
    <n v="2"/>
    <x v="1"/>
    <n v="76945.86"/>
    <n v="134655.25"/>
    <n v="100749.07"/>
    <n v="176310.86"/>
    <n v="122002.66"/>
    <n v="213504.66"/>
    <n v="149181.88"/>
    <n v="261068.29"/>
    <n v="176923.96"/>
    <n v="309616.93"/>
    <n v="194934.16"/>
    <n v="341134.78"/>
    <n v="211758.01"/>
    <n v="370576.51"/>
  </r>
  <r>
    <n v="4"/>
    <s v="Region IV - Southeast"/>
    <x v="22"/>
    <s v="FL"/>
    <x v="140"/>
    <n v="3"/>
    <x v="2"/>
    <n v="73605.350000000006"/>
    <n v="128809.36"/>
    <n v="100388.14"/>
    <n v="175679.24"/>
    <n v="127132.14"/>
    <n v="222481.24"/>
    <n v="167583.23000000001"/>
    <n v="293270.65000000002"/>
    <n v="207673.14"/>
    <n v="363428"/>
    <n v="233998.44"/>
    <n v="409497.27"/>
    <n v="260002.69"/>
    <n v="455004.71"/>
  </r>
  <r>
    <n v="4"/>
    <s v="Region IV - Southeast"/>
    <x v="22"/>
    <s v="FL"/>
    <x v="140"/>
    <n v="4"/>
    <x v="3"/>
    <n v="78874.039999999994"/>
    <n v="126198.47"/>
    <n v="110423.66"/>
    <n v="176677.86"/>
    <n v="141973.28"/>
    <n v="227157.25"/>
    <n v="189297.7"/>
    <n v="302876.33"/>
    <n v="236622.13"/>
    <n v="378595.41"/>
    <n v="268171.75"/>
    <n v="429074.8"/>
    <n v="299721.36"/>
    <n v="479554.19"/>
  </r>
  <r>
    <n v="4"/>
    <s v="Region IV - Southeast"/>
    <x v="22"/>
    <s v="FL"/>
    <x v="141"/>
    <n v="1"/>
    <x v="0"/>
    <n v="96878.55"/>
    <n v="169537.47"/>
    <n v="125750.23"/>
    <n v="220062.91"/>
    <n v="150343.32"/>
    <n v="263100.81"/>
    <n v="179288.64"/>
    <n v="313755.13"/>
    <n v="211074.74"/>
    <n v="369380.8"/>
    <n v="231473.93"/>
    <n v="405079.39"/>
    <n v="251233.65"/>
    <n v="439658.89"/>
  </r>
  <r>
    <n v="4"/>
    <s v="Region IV - Southeast"/>
    <x v="22"/>
    <s v="FL"/>
    <x v="141"/>
    <n v="2"/>
    <x v="1"/>
    <n v="75547.23"/>
    <n v="132207.66"/>
    <n v="99060.34"/>
    <n v="173355.6"/>
    <n v="120108.54"/>
    <n v="210189.94"/>
    <n v="147134.45000000001"/>
    <n v="257485.29"/>
    <n v="174624.44"/>
    <n v="305592.77"/>
    <n v="192479.91"/>
    <n v="336839.85"/>
    <n v="209184.62"/>
    <n v="366073.08"/>
  </r>
  <r>
    <n v="4"/>
    <s v="Region IV - Southeast"/>
    <x v="22"/>
    <s v="FL"/>
    <x v="141"/>
    <n v="3"/>
    <x v="2"/>
    <n v="71765.710000000006"/>
    <n v="125589.99"/>
    <n v="97754.2"/>
    <n v="171069.85"/>
    <n v="123703.03999999999"/>
    <n v="216480.32"/>
    <n v="162968.76999999999"/>
    <n v="285195.34000000003"/>
    <n v="201865.37"/>
    <n v="353264.4"/>
    <n v="227386.31"/>
    <n v="397926.05"/>
    <n v="252579.15"/>
    <n v="442013.51"/>
  </r>
  <r>
    <n v="4"/>
    <s v="Region IV - Southeast"/>
    <x v="22"/>
    <s v="FL"/>
    <x v="141"/>
    <n v="4"/>
    <x v="3"/>
    <n v="77770.460000000006"/>
    <n v="124432.73"/>
    <n v="108878.64"/>
    <n v="174205.83"/>
    <n v="139986.82"/>
    <n v="223978.92"/>
    <n v="186649.1"/>
    <n v="298638.56"/>
    <n v="233311.37"/>
    <n v="373298.2"/>
    <n v="264419.56"/>
    <n v="423071.3"/>
    <n v="295527.74"/>
    <n v="472844.39"/>
  </r>
  <r>
    <n v="4"/>
    <s v="Region IV - Southeast"/>
    <x v="22"/>
    <s v="FL"/>
    <x v="142"/>
    <n v="1"/>
    <x v="0"/>
    <n v="95696.43"/>
    <n v="167468.75"/>
    <n v="124184.44"/>
    <n v="217322.77"/>
    <n v="148444.82"/>
    <n v="259778.43"/>
    <n v="176986.63"/>
    <n v="309726.59999999998"/>
    <n v="208340.55"/>
    <n v="364595.96"/>
    <n v="228461.64"/>
    <n v="399807.88"/>
    <n v="247939.03"/>
    <n v="433893.31"/>
  </r>
  <r>
    <n v="4"/>
    <s v="Region IV - Southeast"/>
    <x v="22"/>
    <s v="FL"/>
    <x v="142"/>
    <n v="2"/>
    <x v="1"/>
    <n v="74823.850000000006"/>
    <n v="130941.73"/>
    <n v="98068.52"/>
    <n v="171619.91"/>
    <n v="118860.24"/>
    <n v="208005.43"/>
    <n v="145523.92000000001"/>
    <n v="254666.86"/>
    <n v="172674.12"/>
    <n v="302179.71000000002"/>
    <n v="190306.2"/>
    <n v="333035.84999999998"/>
    <n v="206794.28"/>
    <n v="361889.99"/>
  </r>
  <r>
    <n v="4"/>
    <s v="Region IV - Southeast"/>
    <x v="22"/>
    <s v="FL"/>
    <x v="142"/>
    <n v="3"/>
    <x v="2"/>
    <n v="71230.880000000005"/>
    <n v="124654.03"/>
    <n v="97063.88"/>
    <n v="169861.79"/>
    <n v="122858.09"/>
    <n v="215001.65"/>
    <n v="161884.49"/>
    <n v="283297.87"/>
    <n v="200549.72"/>
    <n v="350962.01"/>
    <n v="225925.23"/>
    <n v="395369.16"/>
    <n v="250979.69"/>
    <n v="439214.46"/>
  </r>
  <r>
    <n v="4"/>
    <s v="Region IV - Southeast"/>
    <x v="22"/>
    <s v="FL"/>
    <x v="142"/>
    <n v="4"/>
    <x v="3"/>
    <n v="76925.56"/>
    <n v="123080.9"/>
    <n v="107695.78"/>
    <n v="172313.25"/>
    <n v="138466.01"/>
    <n v="221545.61"/>
    <n v="184621.34"/>
    <n v="295394.15000000002"/>
    <n v="230776.68"/>
    <n v="369242.69"/>
    <n v="261546.9"/>
    <n v="418475.05"/>
    <n v="292317.12"/>
    <n v="467707.4"/>
  </r>
  <r>
    <n v="4"/>
    <s v="Region IV - Southeast"/>
    <x v="22"/>
    <s v="FL"/>
    <x v="143"/>
    <n v="1"/>
    <x v="0"/>
    <n v="100182.69"/>
    <n v="175319.7"/>
    <n v="129996.57"/>
    <n v="227494"/>
    <n v="155384.24"/>
    <n v="271922.43"/>
    <n v="185248.62"/>
    <n v="324185.08"/>
    <n v="218058.78"/>
    <n v="381602.87"/>
    <n v="239114.18"/>
    <n v="418449.82"/>
    <n v="259492"/>
    <n v="454111"/>
  </r>
  <r>
    <n v="4"/>
    <s v="Region IV - Southeast"/>
    <x v="22"/>
    <s v="FL"/>
    <x v="143"/>
    <n v="2"/>
    <x v="1"/>
    <n v="78392.63"/>
    <n v="137187.1"/>
    <n v="102732.7"/>
    <n v="179782.23"/>
    <n v="124499.25"/>
    <n v="217873.69"/>
    <n v="152402.94"/>
    <n v="266705.14"/>
    <n v="180824.6"/>
    <n v="316443.05"/>
    <n v="199281.58"/>
    <n v="348742.77"/>
    <n v="216538.69"/>
    <n v="378942.7"/>
  </r>
  <r>
    <n v="4"/>
    <s v="Region IV - Southeast"/>
    <x v="22"/>
    <s v="FL"/>
    <x v="143"/>
    <n v="3"/>
    <x v="2"/>
    <n v="74675.02"/>
    <n v="130681.28"/>
    <n v="101768.78"/>
    <n v="178095.37"/>
    <n v="128822.05"/>
    <n v="225438.58"/>
    <n v="169751.77"/>
    <n v="297065.59999999998"/>
    <n v="210304.44"/>
    <n v="368032.77"/>
    <n v="236920.6"/>
    <n v="414611.05"/>
    <n v="263201.59999999998"/>
    <n v="460602.8"/>
  </r>
  <r>
    <n v="4"/>
    <s v="Region IV - Southeast"/>
    <x v="22"/>
    <s v="FL"/>
    <x v="143"/>
    <n v="4"/>
    <x v="3"/>
    <n v="80563.839999999997"/>
    <n v="128902.15"/>
    <n v="112789.38"/>
    <n v="180463.01"/>
    <n v="145014.92000000001"/>
    <n v="232023.87"/>
    <n v="193353.22"/>
    <n v="309365.15999999997"/>
    <n v="241691.53"/>
    <n v="386706.45"/>
    <n v="273917.06"/>
    <n v="438267.31"/>
    <n v="306142.59999999998"/>
    <n v="489828.16"/>
  </r>
  <r>
    <n v="4"/>
    <s v="Region IV - Southeast"/>
    <x v="22"/>
    <s v="FL"/>
    <x v="144"/>
    <n v="1"/>
    <x v="0"/>
    <n v="97530.17"/>
    <n v="170677.8"/>
    <n v="126645.89"/>
    <n v="221630.3"/>
    <n v="151456.21"/>
    <n v="265048.38"/>
    <n v="180676.17"/>
    <n v="316183.28999999998"/>
    <n v="212746.48"/>
    <n v="372306.33"/>
    <n v="233329.23"/>
    <n v="408326.15"/>
    <n v="253287.33"/>
    <n v="443252.84"/>
  </r>
  <r>
    <n v="4"/>
    <s v="Region IV - Southeast"/>
    <x v="22"/>
    <s v="FL"/>
    <x v="144"/>
    <n v="2"/>
    <x v="1"/>
    <n v="75740.12"/>
    <n v="132545.20000000001"/>
    <n v="99382.02"/>
    <n v="173918.53"/>
    <n v="120571.22"/>
    <n v="210999.64"/>
    <n v="147830.49"/>
    <n v="258703.35"/>
    <n v="175512.29"/>
    <n v="307146.51"/>
    <n v="193496.63"/>
    <n v="338619.1"/>
    <n v="210334.02"/>
    <n v="368084.54"/>
  </r>
  <r>
    <n v="4"/>
    <s v="Region IV - Southeast"/>
    <x v="22"/>
    <s v="FL"/>
    <x v="144"/>
    <n v="3"/>
    <x v="2"/>
    <n v="71706.92"/>
    <n v="125487.11"/>
    <n v="97613.45"/>
    <n v="170823.54"/>
    <n v="123479.48"/>
    <n v="216089.09"/>
    <n v="162628.34"/>
    <n v="284599.59999999998"/>
    <n v="201400.16"/>
    <n v="352450.27"/>
    <n v="226829.08"/>
    <n v="396950.89"/>
    <n v="251922.84"/>
    <n v="440864.98"/>
  </r>
  <r>
    <n v="4"/>
    <s v="Region IV - Southeast"/>
    <x v="22"/>
    <s v="FL"/>
    <x v="144"/>
    <n v="4"/>
    <x v="3"/>
    <n v="78128.23"/>
    <n v="125005.18"/>
    <n v="109379.53"/>
    <n v="175007.25"/>
    <n v="140630.82"/>
    <n v="225009.32"/>
    <n v="187507.76"/>
    <n v="300012.42"/>
    <n v="234384.7"/>
    <n v="375015.53"/>
    <n v="265635.99"/>
    <n v="425017.59999999998"/>
    <n v="296887.28999999998"/>
    <n v="475019.67"/>
  </r>
  <r>
    <n v="4"/>
    <s v="Region IV - Southeast"/>
    <x v="22"/>
    <s v="FL"/>
    <x v="145"/>
    <n v="1"/>
    <x v="0"/>
    <n v="101834.76"/>
    <n v="178210.82"/>
    <n v="132119.74"/>
    <n v="231209.55"/>
    <n v="157904.71"/>
    <n v="276333.24"/>
    <n v="188228.61"/>
    <n v="329400.07"/>
    <n v="221550.81"/>
    <n v="387713.91"/>
    <n v="242934.31"/>
    <n v="425135.05"/>
    <n v="263621.18"/>
    <n v="461337.07"/>
  </r>
  <r>
    <n v="4"/>
    <s v="Region IV - Southeast"/>
    <x v="22"/>
    <s v="FL"/>
    <x v="145"/>
    <n v="2"/>
    <x v="1"/>
    <n v="79815.33"/>
    <n v="139676.82999999999"/>
    <n v="104568.89"/>
    <n v="182995.55"/>
    <n v="126694.61"/>
    <n v="221715.57"/>
    <n v="155037.19"/>
    <n v="271315.08"/>
    <n v="183924.69"/>
    <n v="321868.2"/>
    <n v="202682.42"/>
    <n v="354694.24"/>
    <n v="220215.73"/>
    <n v="385377.52"/>
  </r>
  <r>
    <n v="4"/>
    <s v="Region IV - Southeast"/>
    <x v="22"/>
    <s v="FL"/>
    <x v="145"/>
    <n v="3"/>
    <x v="2"/>
    <n v="76129.67"/>
    <n v="133226.93"/>
    <n v="103776.08"/>
    <n v="181608.14"/>
    <n v="131381.56"/>
    <n v="229917.73"/>
    <n v="173143.28"/>
    <n v="303000.74"/>
    <n v="214523.98"/>
    <n v="375416.97"/>
    <n v="241687.76"/>
    <n v="422953.57"/>
    <n v="268512.84000000003"/>
    <n v="469897.47"/>
  </r>
  <r>
    <n v="4"/>
    <s v="Region IV - Southeast"/>
    <x v="22"/>
    <s v="FL"/>
    <x v="145"/>
    <n v="4"/>
    <x v="3"/>
    <n v="81960.539999999994"/>
    <n v="131136.85999999999"/>
    <n v="114744.75"/>
    <n v="183591.6"/>
    <n v="147528.97"/>
    <n v="236046.35"/>
    <n v="196705.29"/>
    <n v="314728.46000000002"/>
    <n v="245881.61"/>
    <n v="393410.58"/>
    <n v="278665.82"/>
    <n v="445865.32"/>
    <n v="311450.03999999998"/>
    <n v="498320.07"/>
  </r>
  <r>
    <n v="4"/>
    <s v="Region IV - Southeast"/>
    <x v="22"/>
    <s v="FL"/>
    <x v="146"/>
    <n v="1"/>
    <x v="0"/>
    <n v="101304.25"/>
    <n v="177282.44"/>
    <n v="131449.60000000001"/>
    <n v="230036.81"/>
    <n v="157119.1"/>
    <n v="274958.42"/>
    <n v="187314.12"/>
    <n v="327799.7"/>
    <n v="220488.34"/>
    <n v="385854.6"/>
    <n v="241777.32"/>
    <n v="423110.31"/>
    <n v="262380.24"/>
    <n v="459165.42"/>
  </r>
  <r>
    <n v="4"/>
    <s v="Region IV - Southeast"/>
    <x v="22"/>
    <s v="FL"/>
    <x v="146"/>
    <n v="2"/>
    <x v="1"/>
    <n v="79284.83"/>
    <n v="138748.45000000001"/>
    <n v="103898.75"/>
    <n v="181822.8"/>
    <n v="125909"/>
    <n v="220340.75"/>
    <n v="154122.69"/>
    <n v="269714.71000000002"/>
    <n v="182862.22"/>
    <n v="320008.89"/>
    <n v="201525.43"/>
    <n v="352669.49"/>
    <n v="218974.79"/>
    <n v="383205.88"/>
  </r>
  <r>
    <n v="4"/>
    <s v="Region IV - Southeast"/>
    <x v="22"/>
    <s v="FL"/>
    <x v="146"/>
    <n v="3"/>
    <x v="2"/>
    <n v="75536.05"/>
    <n v="132188.09"/>
    <n v="102945.01"/>
    <n v="180153.76"/>
    <n v="130313.04"/>
    <n v="228047.82"/>
    <n v="171718.59"/>
    <n v="300507.53000000003"/>
    <n v="212743.12"/>
    <n v="372300.46"/>
    <n v="239669.44"/>
    <n v="419421.52"/>
    <n v="266257.08"/>
    <n v="465949.89"/>
  </r>
  <r>
    <n v="4"/>
    <s v="Region IV - Southeast"/>
    <x v="22"/>
    <s v="FL"/>
    <x v="146"/>
    <n v="4"/>
    <x v="3"/>
    <n v="81473.41"/>
    <n v="130357.46"/>
    <n v="114062.78"/>
    <n v="182500.45"/>
    <n v="146652.14000000001"/>
    <n v="234643.43"/>
    <n v="195536.19"/>
    <n v="312857.90999999997"/>
    <n v="244420.24"/>
    <n v="391072.39"/>
    <n v="277009.59999999998"/>
    <n v="443215.37"/>
    <n v="309598.96999999997"/>
    <n v="495358.36"/>
  </r>
  <r>
    <n v="4"/>
    <s v="Region IV - Southeast"/>
    <x v="22"/>
    <s v="FL"/>
    <x v="147"/>
    <n v="1"/>
    <x v="0"/>
    <n v="92498.87"/>
    <n v="161873.03"/>
    <n v="119818.9"/>
    <n v="209683.08"/>
    <n v="143043.96"/>
    <n v="250326.93"/>
    <n v="170285.49"/>
    <n v="297999.61"/>
    <n v="200286.48"/>
    <n v="350501.35"/>
    <n v="219534.27"/>
    <n v="384184.97"/>
    <n v="238076.95"/>
    <n v="416634.67"/>
  </r>
  <r>
    <n v="4"/>
    <s v="Region IV - Southeast"/>
    <x v="22"/>
    <s v="FL"/>
    <x v="147"/>
    <n v="2"/>
    <x v="1"/>
    <n v="73690.62"/>
    <n v="128958.58"/>
    <n v="96285.88"/>
    <n v="168500.29"/>
    <n v="116385.33"/>
    <n v="203674.33"/>
    <n v="141934.48000000001"/>
    <n v="248385.34"/>
    <n v="168147.51"/>
    <n v="294258.13"/>
    <n v="185152.44"/>
    <n v="324016.78000000003"/>
    <n v="201001.46"/>
    <n v="351752.55"/>
  </r>
  <r>
    <n v="4"/>
    <s v="Region IV - Southeast"/>
    <x v="22"/>
    <s v="FL"/>
    <x v="147"/>
    <n v="3"/>
    <x v="2"/>
    <n v="71198.59"/>
    <n v="124597.53"/>
    <n v="97281.69"/>
    <n v="170242.96"/>
    <n v="123329.83"/>
    <n v="215827.21"/>
    <n v="162704"/>
    <n v="284732"/>
    <n v="201752.71"/>
    <n v="353067.25"/>
    <n v="227423.57"/>
    <n v="397991.24"/>
    <n v="252805.13"/>
    <n v="442408.97"/>
  </r>
  <r>
    <n v="4"/>
    <s v="Region IV - Southeast"/>
    <x v="22"/>
    <s v="FL"/>
    <x v="147"/>
    <n v="4"/>
    <x v="3"/>
    <n v="75071.990000000005"/>
    <n v="120115.19"/>
    <n v="105100.79"/>
    <n v="168161.26"/>
    <n v="135129.57999999999"/>
    <n v="216207.34"/>
    <n v="180172.78"/>
    <n v="288276.45"/>
    <n v="225215.97"/>
    <n v="360345.56"/>
    <n v="255244.77"/>
    <n v="408391.64"/>
    <n v="285273.57"/>
    <n v="456437.71"/>
  </r>
  <r>
    <n v="4"/>
    <s v="Region IV - Southeast"/>
    <x v="22"/>
    <s v="FL"/>
    <x v="148"/>
    <n v="1"/>
    <x v="0"/>
    <n v="94272.06"/>
    <n v="164976.10999999999"/>
    <n v="122167.6"/>
    <n v="213793.3"/>
    <n v="145891.72"/>
    <n v="255310.51"/>
    <n v="173738.52"/>
    <n v="304042.42"/>
    <n v="204387.79"/>
    <n v="357678.63"/>
    <n v="224052.72"/>
    <n v="392092.25"/>
    <n v="243018.89"/>
    <n v="425283.06"/>
  </r>
  <r>
    <n v="4"/>
    <s v="Region IV - Southeast"/>
    <x v="22"/>
    <s v="FL"/>
    <x v="148"/>
    <n v="2"/>
    <x v="1"/>
    <n v="74775.7"/>
    <n v="130857.47"/>
    <n v="97773.61"/>
    <n v="171103.81"/>
    <n v="118257.78"/>
    <n v="206951.11"/>
    <n v="144350.28"/>
    <n v="252612.99"/>
    <n v="171072.99"/>
    <n v="299377.74"/>
    <n v="188413.02"/>
    <n v="329722.78000000003"/>
    <n v="204586.98"/>
    <n v="358027.21"/>
  </r>
  <r>
    <n v="4"/>
    <s v="Region IV - Southeast"/>
    <x v="22"/>
    <s v="FL"/>
    <x v="148"/>
    <n v="3"/>
    <x v="2"/>
    <n v="72000.84"/>
    <n v="126001.48"/>
    <n v="98317.17"/>
    <n v="172055.05"/>
    <n v="124597.27"/>
    <n v="218045.22"/>
    <n v="164330.41"/>
    <n v="287578.21999999997"/>
    <n v="203726.19"/>
    <n v="356520.83"/>
    <n v="229615.19"/>
    <n v="401826.59"/>
    <n v="255204.31"/>
    <n v="446607.55"/>
  </r>
  <r>
    <n v="4"/>
    <s v="Region IV - Southeast"/>
    <x v="22"/>
    <s v="FL"/>
    <x v="148"/>
    <n v="4"/>
    <x v="3"/>
    <n v="76339.34"/>
    <n v="122142.95"/>
    <n v="106875.08"/>
    <n v="171000.13"/>
    <n v="137410.82"/>
    <n v="219857.31"/>
    <n v="183214.42"/>
    <n v="293143.08"/>
    <n v="229018.03"/>
    <n v="366428.85"/>
    <n v="259553.76"/>
    <n v="415286.03"/>
    <n v="290089.5"/>
    <n v="464143.21"/>
  </r>
  <r>
    <n v="4"/>
    <s v="Region IV - Southeast"/>
    <x v="22"/>
    <s v="FL"/>
    <x v="149"/>
    <n v="1"/>
    <x v="0"/>
    <n v="102486.38"/>
    <n v="179351.16"/>
    <n v="133015.4"/>
    <n v="232776.95"/>
    <n v="159017.60999999999"/>
    <n v="278280.81"/>
    <n v="189616.14"/>
    <n v="331828.25"/>
    <n v="223222.55"/>
    <n v="390639.46"/>
    <n v="244789.62"/>
    <n v="428381.83"/>
    <n v="265674.87"/>
    <n v="464931.02"/>
  </r>
  <r>
    <n v="4"/>
    <s v="Region IV - Southeast"/>
    <x v="22"/>
    <s v="FL"/>
    <x v="149"/>
    <n v="2"/>
    <x v="1"/>
    <n v="80008.210000000006"/>
    <n v="140014.38"/>
    <n v="104890.57"/>
    <n v="183558.49"/>
    <n v="127157.3"/>
    <n v="222525.27"/>
    <n v="155733.23000000001"/>
    <n v="272533.15000000002"/>
    <n v="184812.55"/>
    <n v="323421.96000000002"/>
    <n v="203699.14"/>
    <n v="356473.5"/>
    <n v="221365.13"/>
    <n v="387388.99"/>
  </r>
  <r>
    <n v="4"/>
    <s v="Region IV - Southeast"/>
    <x v="22"/>
    <s v="FL"/>
    <x v="149"/>
    <n v="3"/>
    <x v="2"/>
    <n v="76070.89"/>
    <n v="133124.04999999999"/>
    <n v="103635.33"/>
    <n v="181361.83"/>
    <n v="131158"/>
    <n v="229526.49"/>
    <n v="172802.86"/>
    <n v="302405.01"/>
    <n v="214058.77"/>
    <n v="374602.85"/>
    <n v="241130.53"/>
    <n v="421978.42"/>
    <n v="267856.53999999998"/>
    <n v="468748.95"/>
  </r>
  <r>
    <n v="4"/>
    <s v="Region IV - Southeast"/>
    <x v="22"/>
    <s v="FL"/>
    <x v="149"/>
    <n v="4"/>
    <x v="3"/>
    <n v="82318.31"/>
    <n v="131709.29999999999"/>
    <n v="115245.64"/>
    <n v="184393.03"/>
    <n v="148172.97"/>
    <n v="237076.75"/>
    <n v="197563.95"/>
    <n v="316102.33"/>
    <n v="246954.94"/>
    <n v="395127.91"/>
    <n v="279882.27"/>
    <n v="447811.64"/>
    <n v="312809.59000000003"/>
    <n v="500495.35999999999"/>
  </r>
  <r>
    <n v="4"/>
    <s v="Region IV - Southeast"/>
    <x v="22"/>
    <s v="FL"/>
    <x v="150"/>
    <n v="1"/>
    <x v="0"/>
    <n v="100122.13"/>
    <n v="175213.72"/>
    <n v="129883.81"/>
    <n v="227296.67"/>
    <n v="155220.6"/>
    <n v="271636.03999999998"/>
    <n v="185012.1"/>
    <n v="323771.17"/>
    <n v="217754.14"/>
    <n v="381069.75"/>
    <n v="238765.03"/>
    <n v="417838.8"/>
    <n v="259085.62"/>
    <n v="453399.84"/>
  </r>
  <r>
    <n v="4"/>
    <s v="Region IV - Southeast"/>
    <x v="22"/>
    <s v="FL"/>
    <x v="150"/>
    <n v="2"/>
    <x v="1"/>
    <n v="78561.440000000002"/>
    <n v="137482.51999999999"/>
    <n v="102906.93"/>
    <n v="180087.12"/>
    <n v="124660.71"/>
    <n v="218156.24"/>
    <n v="152512.16"/>
    <n v="266896.28000000003"/>
    <n v="180911.9"/>
    <n v="316595.83"/>
    <n v="199351.71"/>
    <n v="348865.5"/>
    <n v="216584.45"/>
    <n v="379022.78"/>
  </r>
  <r>
    <n v="4"/>
    <s v="Region IV - Southeast"/>
    <x v="22"/>
    <s v="FL"/>
    <x v="150"/>
    <n v="3"/>
    <x v="2"/>
    <n v="75001.22"/>
    <n v="131252.13"/>
    <n v="102254.69"/>
    <n v="178945.7"/>
    <n v="129468.08"/>
    <n v="226569.15"/>
    <n v="170634.32"/>
    <n v="298610.06"/>
    <n v="211427.47"/>
    <n v="369998.07"/>
    <n v="238208.36"/>
    <n v="416864.63"/>
    <n v="264657.62"/>
    <n v="463150.84"/>
  </r>
  <r>
    <n v="4"/>
    <s v="Region IV - Southeast"/>
    <x v="22"/>
    <s v="FL"/>
    <x v="150"/>
    <n v="4"/>
    <x v="3"/>
    <n v="80628.509999999995"/>
    <n v="129005.62"/>
    <n v="112879.92"/>
    <n v="180607.87"/>
    <n v="145131.32"/>
    <n v="232210.12"/>
    <n v="193508.43"/>
    <n v="309613.49"/>
    <n v="241885.54"/>
    <n v="387016.87"/>
    <n v="274136.94"/>
    <n v="438619.12"/>
    <n v="306388.34999999998"/>
    <n v="490221.37"/>
  </r>
  <r>
    <n v="4"/>
    <s v="Region IV - Southeast"/>
    <x v="22"/>
    <s v="FL"/>
    <x v="151"/>
    <n v="1"/>
    <x v="0"/>
    <n v="101364.81"/>
    <n v="177388.42"/>
    <n v="131562.37"/>
    <n v="230234.15"/>
    <n v="157282.75"/>
    <n v="275244.82"/>
    <n v="187550.64"/>
    <n v="328213.63"/>
    <n v="220792.99"/>
    <n v="386387.73"/>
    <n v="242126.48"/>
    <n v="423721.35"/>
    <n v="262786.63"/>
    <n v="459876.6"/>
  </r>
  <r>
    <n v="4"/>
    <s v="Region IV - Southeast"/>
    <x v="22"/>
    <s v="FL"/>
    <x v="151"/>
    <n v="2"/>
    <x v="1"/>
    <n v="79116.02"/>
    <n v="138453.03"/>
    <n v="103724.52"/>
    <n v="181517.91"/>
    <n v="125747.55"/>
    <n v="220058.21"/>
    <n v="154013.47"/>
    <n v="269523.58"/>
    <n v="182774.93"/>
    <n v="319856.12"/>
    <n v="201455.3"/>
    <n v="352546.77"/>
    <n v="218929.03"/>
    <n v="383125.81"/>
  </r>
  <r>
    <n v="4"/>
    <s v="Region IV - Southeast"/>
    <x v="22"/>
    <s v="FL"/>
    <x v="151"/>
    <n v="3"/>
    <x v="2"/>
    <n v="75209.850000000006"/>
    <n v="131617.24"/>
    <n v="102459.11"/>
    <n v="179303.43"/>
    <n v="129667.01"/>
    <n v="226917.26"/>
    <n v="170836.04"/>
    <n v="298963.08"/>
    <n v="211620.09"/>
    <n v="370335.16"/>
    <n v="238381.69"/>
    <n v="417167.95"/>
    <n v="264801.06"/>
    <n v="463401.86"/>
  </r>
  <r>
    <n v="4"/>
    <s v="Region IV - Southeast"/>
    <x v="22"/>
    <s v="FL"/>
    <x v="151"/>
    <n v="4"/>
    <x v="3"/>
    <n v="81408.740000000005"/>
    <n v="130253.99"/>
    <n v="113972.24"/>
    <n v="182355.59"/>
    <n v="146535.74"/>
    <n v="234457.18"/>
    <n v="195380.98"/>
    <n v="312609.58"/>
    <n v="244226.23"/>
    <n v="390761.98"/>
    <n v="276789.73"/>
    <n v="442863.57"/>
    <n v="309353.23"/>
    <n v="494965.17"/>
  </r>
  <r>
    <n v="4"/>
    <s v="Region IV - Southeast"/>
    <x v="23"/>
    <s v="GA"/>
    <x v="66"/>
    <n v="1"/>
    <x v="0"/>
    <n v="93620.44"/>
    <n v="163835.76999999999"/>
    <n v="121271.94"/>
    <n v="212225.89"/>
    <n v="144778.82"/>
    <n v="253362.93"/>
    <n v="172350.99"/>
    <n v="301614.23"/>
    <n v="202716.04"/>
    <n v="354753.07"/>
    <n v="222197.4"/>
    <n v="388845.46"/>
    <n v="240965.19"/>
    <n v="421689.09"/>
  </r>
  <r>
    <n v="4"/>
    <s v="Region IV - Southeast"/>
    <x v="23"/>
    <s v="GA"/>
    <x v="66"/>
    <n v="2"/>
    <x v="1"/>
    <n v="74582.81"/>
    <n v="130519.92"/>
    <n v="97451.92"/>
    <n v="170540.87"/>
    <n v="117795.09"/>
    <n v="206141.4"/>
    <n v="143654.24"/>
    <n v="251394.91"/>
    <n v="170185.13"/>
    <n v="297823.96999999997"/>
    <n v="187396.29"/>
    <n v="327943.5"/>
    <n v="203437.56"/>
    <n v="356015.73"/>
  </r>
  <r>
    <n v="4"/>
    <s v="Region IV - Southeast"/>
    <x v="23"/>
    <s v="GA"/>
    <x v="66"/>
    <n v="3"/>
    <x v="2"/>
    <n v="72059.63"/>
    <n v="126104.34"/>
    <n v="98457.919999999998"/>
    <n v="172301.35"/>
    <n v="124820.82"/>
    <n v="218436.44"/>
    <n v="164670.82"/>
    <n v="288173.94"/>
    <n v="204191.39"/>
    <n v="357334.94"/>
    <n v="230172.41"/>
    <n v="402801.72"/>
    <n v="255860.6"/>
    <n v="447756.05"/>
  </r>
  <r>
    <n v="4"/>
    <s v="Region IV - Southeast"/>
    <x v="23"/>
    <s v="GA"/>
    <x v="66"/>
    <n v="4"/>
    <x v="3"/>
    <n v="75981.56"/>
    <n v="121570.5"/>
    <n v="106374.19"/>
    <n v="170198.7"/>
    <n v="136766.81"/>
    <n v="218826.9"/>
    <n v="182355.75"/>
    <n v="291769.2"/>
    <n v="227944.68"/>
    <n v="364711.5"/>
    <n v="258337.31"/>
    <n v="413339.7"/>
    <n v="288729.93"/>
    <n v="461967.9"/>
  </r>
  <r>
    <n v="4"/>
    <s v="Region IV - Southeast"/>
    <x v="23"/>
    <s v="GA"/>
    <x v="152"/>
    <n v="1"/>
    <x v="0"/>
    <n v="94453.74"/>
    <n v="165294.04999999999"/>
    <n v="122505.88"/>
    <n v="214385.29"/>
    <n v="146382.66"/>
    <n v="256169.66"/>
    <n v="174448.08"/>
    <n v="305284.14"/>
    <n v="205301.7"/>
    <n v="359277.98"/>
    <n v="225100.19"/>
    <n v="393925.32"/>
    <n v="244238.03"/>
    <n v="427416.55"/>
  </r>
  <r>
    <n v="4"/>
    <s v="Region IV - Southeast"/>
    <x v="23"/>
    <s v="GA"/>
    <x v="152"/>
    <n v="2"/>
    <x v="1"/>
    <n v="74269.27"/>
    <n v="129971.22"/>
    <n v="97250.93"/>
    <n v="170189.12"/>
    <n v="117773.4"/>
    <n v="206103.46"/>
    <n v="144022.60999999999"/>
    <n v="252039.57"/>
    <n v="170811.09"/>
    <n v="298919.40999999997"/>
    <n v="188202.62"/>
    <n v="329354.58"/>
    <n v="204449.69"/>
    <n v="357786.96"/>
  </r>
  <r>
    <n v="4"/>
    <s v="Region IV - Southeast"/>
    <x v="23"/>
    <s v="GA"/>
    <x v="152"/>
    <n v="3"/>
    <x v="2"/>
    <n v="71022.240000000005"/>
    <n v="124288.92"/>
    <n v="96859.46"/>
    <n v="169504.05"/>
    <n v="122659.16"/>
    <n v="214653.54"/>
    <n v="161682.76999999999"/>
    <n v="282944.84000000003"/>
    <n v="200357.1"/>
    <n v="350624.93"/>
    <n v="225751.91"/>
    <n v="395065.84"/>
    <n v="250836.25"/>
    <n v="438963.44"/>
  </r>
  <r>
    <n v="4"/>
    <s v="Region IV - Southeast"/>
    <x v="23"/>
    <s v="GA"/>
    <x v="152"/>
    <n v="4"/>
    <x v="3"/>
    <n v="76145.33"/>
    <n v="121832.53"/>
    <n v="106603.46"/>
    <n v="170565.54"/>
    <n v="137061.59"/>
    <n v="219298.55"/>
    <n v="182748.79"/>
    <n v="292398.07"/>
    <n v="228435.99"/>
    <n v="365497.58"/>
    <n v="258894.12"/>
    <n v="414230.59"/>
    <n v="289352.25"/>
    <n v="462963.6"/>
  </r>
  <r>
    <n v="4"/>
    <s v="Region IV - Southeast"/>
    <x v="23"/>
    <s v="GA"/>
    <x v="153"/>
    <n v="1"/>
    <x v="0"/>
    <n v="104957.21"/>
    <n v="183675.13"/>
    <n v="136027.79999999999"/>
    <n v="238048.65"/>
    <n v="162454.70000000001"/>
    <n v="284295.71999999997"/>
    <n v="193479.03"/>
    <n v="338588.31"/>
    <n v="227620.94"/>
    <n v="398336.64"/>
    <n v="249527.1"/>
    <n v="436672.42"/>
    <n v="270660.40000000002"/>
    <n v="473655.7"/>
  </r>
  <r>
    <n v="4"/>
    <s v="Region IV - Southeast"/>
    <x v="23"/>
    <s v="GA"/>
    <x v="153"/>
    <n v="2"/>
    <x v="1"/>
    <n v="83167.16"/>
    <n v="145542.53"/>
    <n v="108763.93"/>
    <n v="190336.88"/>
    <n v="131569.70000000001"/>
    <n v="230246.98"/>
    <n v="160633.35"/>
    <n v="281108.37"/>
    <n v="190386.76"/>
    <n v="333176.82"/>
    <n v="209694.5"/>
    <n v="366965.37"/>
    <n v="227707.08"/>
    <n v="398487.4"/>
  </r>
  <r>
    <n v="4"/>
    <s v="Region IV - Southeast"/>
    <x v="23"/>
    <s v="GA"/>
    <x v="153"/>
    <n v="3"/>
    <x v="2"/>
    <n v="80017.59"/>
    <n v="140030.78"/>
    <n v="109248.38"/>
    <n v="191184.67"/>
    <n v="138438.68"/>
    <n v="242267.68"/>
    <n v="182573.94"/>
    <n v="319504.40000000002"/>
    <n v="226332.15"/>
    <n v="396081.26"/>
    <n v="255085.34"/>
    <n v="446399.35"/>
    <n v="283503.37"/>
    <n v="496130.9"/>
  </r>
  <r>
    <n v="4"/>
    <s v="Region IV - Southeast"/>
    <x v="23"/>
    <s v="GA"/>
    <x v="153"/>
    <n v="4"/>
    <x v="3"/>
    <n v="84947.94"/>
    <n v="135916.70000000001"/>
    <n v="118927.11"/>
    <n v="190283.38"/>
    <n v="152906.29"/>
    <n v="244650.06"/>
    <n v="203875.05"/>
    <n v="326200.08"/>
    <n v="254843.81"/>
    <n v="407750.1"/>
    <n v="288822.99"/>
    <n v="462116.78"/>
    <n v="322802.15999999997"/>
    <n v="516483.46"/>
  </r>
  <r>
    <n v="4"/>
    <s v="Region IV - Southeast"/>
    <x v="23"/>
    <s v="GA"/>
    <x v="8"/>
    <n v="1"/>
    <x v="0"/>
    <n v="95742.45"/>
    <n v="167549.29"/>
    <n v="123952.48"/>
    <n v="216916.84"/>
    <n v="147921.24"/>
    <n v="258862.17"/>
    <n v="176008.95"/>
    <n v="308015.65999999997"/>
    <n v="206965.89"/>
    <n v="362190.31"/>
    <n v="226825.37"/>
    <n v="396944.39"/>
    <n v="245928.93"/>
    <n v="430375.62"/>
  </r>
  <r>
    <n v="4"/>
    <s v="Region IV - Southeast"/>
    <x v="23"/>
    <s v="GA"/>
    <x v="8"/>
    <n v="2"/>
    <x v="1"/>
    <n v="76704.820000000007"/>
    <n v="134233.44"/>
    <n v="100132.47"/>
    <n v="175231.82"/>
    <n v="120937.51"/>
    <n v="211640.64"/>
    <n v="147312.20000000001"/>
    <n v="257796.35"/>
    <n v="174434.97"/>
    <n v="305261.2"/>
    <n v="192024.25"/>
    <n v="336042.44"/>
    <n v="208401.29"/>
    <n v="364702.27"/>
  </r>
  <r>
    <n v="4"/>
    <s v="Region IV - Southeast"/>
    <x v="23"/>
    <s v="GA"/>
    <x v="8"/>
    <n v="3"/>
    <x v="2"/>
    <n v="74434.100000000006"/>
    <n v="130259.68"/>
    <n v="101782.18"/>
    <n v="178118.82"/>
    <n v="129094.88"/>
    <n v="225916.04"/>
    <n v="170369.56"/>
    <n v="298146.74"/>
    <n v="211314.82"/>
    <n v="369800.94"/>
    <n v="238245.63"/>
    <n v="416929.85"/>
    <n v="264883.61"/>
    <n v="463546.32"/>
  </r>
  <r>
    <n v="4"/>
    <s v="Region IV - Southeast"/>
    <x v="23"/>
    <s v="GA"/>
    <x v="8"/>
    <n v="4"/>
    <x v="3"/>
    <n v="77930.05"/>
    <n v="124688.08"/>
    <n v="109102.07"/>
    <n v="174563.31"/>
    <n v="140274.09"/>
    <n v="224438.54"/>
    <n v="187032.12"/>
    <n v="299251.39"/>
    <n v="233790.15"/>
    <n v="374064.24"/>
    <n v="264962.17"/>
    <n v="423939.47"/>
    <n v="296134.19"/>
    <n v="473814.7"/>
  </r>
  <r>
    <n v="4"/>
    <s v="Region IV - Southeast"/>
    <x v="23"/>
    <s v="GA"/>
    <x v="154"/>
    <n v="1"/>
    <x v="0"/>
    <n v="93620.44"/>
    <n v="163835.76999999999"/>
    <n v="121271.94"/>
    <n v="212225.89"/>
    <n v="144778.82"/>
    <n v="253362.93"/>
    <n v="172350.99"/>
    <n v="301614.23"/>
    <n v="202716.04"/>
    <n v="354753.07"/>
    <n v="222197.4"/>
    <n v="388845.46"/>
    <n v="240965.19"/>
    <n v="421689.09"/>
  </r>
  <r>
    <n v="4"/>
    <s v="Region IV - Southeast"/>
    <x v="23"/>
    <s v="GA"/>
    <x v="154"/>
    <n v="2"/>
    <x v="1"/>
    <n v="74582.81"/>
    <n v="130519.92"/>
    <n v="97451.92"/>
    <n v="170540.87"/>
    <n v="117795.09"/>
    <n v="206141.4"/>
    <n v="143654.24"/>
    <n v="251394.91"/>
    <n v="170185.13"/>
    <n v="297823.96999999997"/>
    <n v="187396.29"/>
    <n v="327943.5"/>
    <n v="203437.56"/>
    <n v="356015.73"/>
  </r>
  <r>
    <n v="4"/>
    <s v="Region IV - Southeast"/>
    <x v="23"/>
    <s v="GA"/>
    <x v="154"/>
    <n v="3"/>
    <x v="2"/>
    <n v="72059.63"/>
    <n v="126104.34"/>
    <n v="98457.919999999998"/>
    <n v="172301.35"/>
    <n v="124820.82"/>
    <n v="218436.44"/>
    <n v="164670.82"/>
    <n v="288173.94"/>
    <n v="204191.39"/>
    <n v="357334.94"/>
    <n v="230172.41"/>
    <n v="402801.72"/>
    <n v="255860.6"/>
    <n v="447756.05"/>
  </r>
  <r>
    <n v="4"/>
    <s v="Region IV - Southeast"/>
    <x v="23"/>
    <s v="GA"/>
    <x v="154"/>
    <n v="4"/>
    <x v="3"/>
    <n v="75981.56"/>
    <n v="121570.5"/>
    <n v="106374.19"/>
    <n v="170198.7"/>
    <n v="136766.81"/>
    <n v="218826.9"/>
    <n v="182355.75"/>
    <n v="291769.2"/>
    <n v="227944.68"/>
    <n v="364711.5"/>
    <n v="258337.31"/>
    <n v="413339.7"/>
    <n v="288729.93"/>
    <n v="461967.9"/>
  </r>
  <r>
    <n v="4"/>
    <s v="Region IV - Southeast"/>
    <x v="23"/>
    <s v="GA"/>
    <x v="155"/>
    <n v="1"/>
    <x v="0"/>
    <n v="94863.12"/>
    <n v="166010.47"/>
    <n v="122950.49"/>
    <n v="215163.37"/>
    <n v="146840.97"/>
    <n v="256971.7"/>
    <n v="174889.53"/>
    <n v="306056.68"/>
    <n v="205754.89"/>
    <n v="360071.05"/>
    <n v="225558.86"/>
    <n v="394728.01"/>
    <n v="244666.2"/>
    <n v="428165.85"/>
  </r>
  <r>
    <n v="4"/>
    <s v="Region IV - Southeast"/>
    <x v="23"/>
    <s v="GA"/>
    <x v="155"/>
    <n v="2"/>
    <x v="1"/>
    <n v="75137.39"/>
    <n v="131490.43"/>
    <n v="98269.52"/>
    <n v="171971.66"/>
    <n v="118881.92"/>
    <n v="208043.37"/>
    <n v="145155.54999999999"/>
    <n v="254022.21"/>
    <n v="172048.15"/>
    <n v="301084.27"/>
    <n v="189499.87"/>
    <n v="331624.78000000003"/>
    <n v="205782.15"/>
    <n v="360118.76"/>
  </r>
  <r>
    <n v="4"/>
    <s v="Region IV - Southeast"/>
    <x v="23"/>
    <s v="GA"/>
    <x v="155"/>
    <n v="3"/>
    <x v="2"/>
    <n v="72268.259999999995"/>
    <n v="126469.46"/>
    <n v="98662.33"/>
    <n v="172659.09"/>
    <n v="125019.75"/>
    <n v="218784.56"/>
    <n v="164872.54999999999"/>
    <n v="288526.96000000002"/>
    <n v="204384.02"/>
    <n v="357672.03"/>
    <n v="230345.73"/>
    <n v="403105.03"/>
    <n v="256004.04"/>
    <n v="448007.08"/>
  </r>
  <r>
    <n v="4"/>
    <s v="Region IV - Southeast"/>
    <x v="23"/>
    <s v="GA"/>
    <x v="155"/>
    <n v="4"/>
    <x v="3"/>
    <n v="76761.789999999994"/>
    <n v="122818.87"/>
    <n v="107466.51"/>
    <n v="171946.42"/>
    <n v="138171.23000000001"/>
    <n v="221073.96"/>
    <n v="184228.3"/>
    <n v="294765.28999999998"/>
    <n v="230285.38"/>
    <n v="368456.61"/>
    <n v="260990.09"/>
    <n v="417584.16"/>
    <n v="291694.81"/>
    <n v="466711.7"/>
  </r>
  <r>
    <n v="4"/>
    <s v="Region IV - Southeast"/>
    <x v="23"/>
    <s v="GA"/>
    <x v="156"/>
    <n v="1"/>
    <x v="0"/>
    <n v="98758.32"/>
    <n v="172827.07"/>
    <n v="127979.73"/>
    <n v="223964.53"/>
    <n v="152831.15"/>
    <n v="267454.52"/>
    <n v="182000.52"/>
    <n v="318500.90999999997"/>
    <n v="214106.03"/>
    <n v="374685.55"/>
    <n v="234705.26"/>
    <n v="410734.21"/>
    <n v="254571.86"/>
    <n v="445500.76"/>
  </r>
  <r>
    <n v="4"/>
    <s v="Region IV - Southeast"/>
    <x v="23"/>
    <s v="GA"/>
    <x v="156"/>
    <n v="2"/>
    <x v="1"/>
    <n v="78344.479999999996"/>
    <n v="137102.84"/>
    <n v="102437.79"/>
    <n v="179266.13"/>
    <n v="123896.79"/>
    <n v="216819.38"/>
    <n v="151229.29999999999"/>
    <n v="264651.28000000003"/>
    <n v="179223.48"/>
    <n v="313641.09000000003"/>
    <n v="197388.4"/>
    <n v="345429.71"/>
    <n v="214331.39"/>
    <n v="375079.93"/>
  </r>
  <r>
    <n v="4"/>
    <s v="Region IV - Southeast"/>
    <x v="23"/>
    <s v="GA"/>
    <x v="156"/>
    <n v="3"/>
    <x v="2"/>
    <n v="75444.990000000005"/>
    <n v="132028.73000000001"/>
    <n v="103022.08"/>
    <n v="180288.65"/>
    <n v="130561.24"/>
    <n v="228482.16"/>
    <n v="172197.7"/>
    <n v="301345.96999999997"/>
    <n v="213480.92"/>
    <n v="373591.6"/>
    <n v="240610.57"/>
    <n v="421068.5"/>
    <n v="267426.24"/>
    <n v="467995.92"/>
  </r>
  <r>
    <n v="4"/>
    <s v="Region IV - Southeast"/>
    <x v="23"/>
    <s v="GA"/>
    <x v="156"/>
    <n v="4"/>
    <x v="3"/>
    <n v="79977.63"/>
    <n v="127964.21"/>
    <n v="111968.68"/>
    <n v="179149.89"/>
    <n v="143959.73000000001"/>
    <n v="230335.57"/>
    <n v="191946.31"/>
    <n v="307114.09999999998"/>
    <n v="239932.88"/>
    <n v="383892.62"/>
    <n v="271923.94"/>
    <n v="435078.3"/>
    <n v="303914.99"/>
    <n v="486263.99"/>
  </r>
  <r>
    <n v="4"/>
    <s v="Region IV - Southeast"/>
    <x v="23"/>
    <s v="GA"/>
    <x v="157"/>
    <n v="1"/>
    <x v="0"/>
    <n v="91498.43"/>
    <n v="160122.25"/>
    <n v="118591.39"/>
    <n v="207534.94"/>
    <n v="141636.4"/>
    <n v="247863.7"/>
    <n v="168693.03"/>
    <n v="295212.79999999999"/>
    <n v="198466.2"/>
    <n v="347315.85"/>
    <n v="217569.45"/>
    <n v="380746.53"/>
    <n v="236001.47"/>
    <n v="413002.57"/>
  </r>
  <r>
    <n v="4"/>
    <s v="Region IV - Southeast"/>
    <x v="23"/>
    <s v="GA"/>
    <x v="157"/>
    <n v="2"/>
    <x v="1"/>
    <n v="72460.800000000003"/>
    <n v="126806.39999999999"/>
    <n v="94771.38"/>
    <n v="165849.92000000001"/>
    <n v="114652.67"/>
    <n v="200642.17"/>
    <n v="139996.28"/>
    <n v="244993.49"/>
    <n v="165935.28"/>
    <n v="290386.75"/>
    <n v="182768.33"/>
    <n v="319844.58"/>
    <n v="198473.83"/>
    <n v="347329.21"/>
  </r>
  <r>
    <n v="4"/>
    <s v="Region IV - Southeast"/>
    <x v="23"/>
    <s v="GA"/>
    <x v="157"/>
    <n v="3"/>
    <x v="2"/>
    <n v="69685.149999999994"/>
    <n v="121949.02"/>
    <n v="95133.65"/>
    <n v="166483.9"/>
    <n v="120546.77"/>
    <n v="210956.85"/>
    <n v="158972.09"/>
    <n v="278201.15000000002"/>
    <n v="197067.97"/>
    <n v="344868.96"/>
    <n v="222099.20000000001"/>
    <n v="388673.6"/>
    <n v="246837.61"/>
    <n v="431965.81"/>
  </r>
  <r>
    <n v="4"/>
    <s v="Region IV - Southeast"/>
    <x v="23"/>
    <s v="GA"/>
    <x v="157"/>
    <n v="4"/>
    <x v="3"/>
    <n v="74033.08"/>
    <n v="118452.93"/>
    <n v="103646.31"/>
    <n v="165834.1"/>
    <n v="133259.54"/>
    <n v="213215.27"/>
    <n v="177679.39"/>
    <n v="284287.02"/>
    <n v="222099.23"/>
    <n v="355358.78"/>
    <n v="251712.46"/>
    <n v="402739.95"/>
    <n v="281325.69"/>
    <n v="450121.12"/>
  </r>
  <r>
    <n v="4"/>
    <s v="Region IV - Southeast"/>
    <x v="24"/>
    <s v="KY"/>
    <x v="158"/>
    <n v="1"/>
    <x v="0"/>
    <n v="104911.19"/>
    <n v="183594.57"/>
    <n v="136259.75"/>
    <n v="238454.56"/>
    <n v="162978.26"/>
    <n v="285211.96000000002"/>
    <n v="194456.7"/>
    <n v="340299.22"/>
    <n v="228995.58"/>
    <n v="400742.27"/>
    <n v="251163.36"/>
    <n v="439535.88"/>
    <n v="272670.49"/>
    <n v="477173.36"/>
  </r>
  <r>
    <n v="4"/>
    <s v="Region IV - Southeast"/>
    <x v="24"/>
    <s v="KY"/>
    <x v="158"/>
    <n v="2"/>
    <x v="1"/>
    <n v="81286.179999999993"/>
    <n v="142250.81"/>
    <n v="106699.98"/>
    <n v="186724.96"/>
    <n v="129492.43"/>
    <n v="226611.75"/>
    <n v="158845.07"/>
    <n v="277978.86"/>
    <n v="188625.89"/>
    <n v="330095.31"/>
    <n v="207976.43"/>
    <n v="363958.76"/>
    <n v="226100.05"/>
    <n v="395675.09"/>
  </r>
  <r>
    <n v="4"/>
    <s v="Region IV - Southeast"/>
    <x v="24"/>
    <s v="KY"/>
    <x v="158"/>
    <n v="3"/>
    <x v="2"/>
    <n v="76814.36"/>
    <n v="134425.12"/>
    <n v="104530.07"/>
    <n v="182927.62"/>
    <n v="132201.87"/>
    <n v="231353.27"/>
    <n v="174088.86"/>
    <n v="304655.5"/>
    <n v="215567.04"/>
    <n v="377242.32"/>
    <n v="242764.93"/>
    <n v="424838.62"/>
    <n v="269599.43"/>
    <n v="471799.01"/>
  </r>
  <r>
    <n v="4"/>
    <s v="Region IV - Southeast"/>
    <x v="24"/>
    <s v="KY"/>
    <x v="158"/>
    <n v="4"/>
    <x v="3"/>
    <n v="83943.44"/>
    <n v="134309.51"/>
    <n v="117520.82"/>
    <n v="188033.31"/>
    <n v="151098.20000000001"/>
    <n v="241757.12"/>
    <n v="201464.26"/>
    <n v="322342.82"/>
    <n v="251830.32"/>
    <n v="402928.53"/>
    <n v="285407.7"/>
    <n v="456652.33"/>
    <n v="318985.08"/>
    <n v="510376.13"/>
  </r>
  <r>
    <n v="4"/>
    <s v="Region IV - Southeast"/>
    <x v="24"/>
    <s v="KY"/>
    <x v="159"/>
    <n v="1"/>
    <x v="0"/>
    <n v="103016.88"/>
    <n v="180279.55"/>
    <n v="133685.54"/>
    <n v="233949.7"/>
    <n v="159803.22"/>
    <n v="279655.63"/>
    <n v="190530.64"/>
    <n v="333428.61"/>
    <n v="224285.01"/>
    <n v="392498.77"/>
    <n v="245946.61"/>
    <n v="430406.58"/>
    <n v="266915.81"/>
    <n v="467102.67"/>
  </r>
  <r>
    <n v="4"/>
    <s v="Region IV - Southeast"/>
    <x v="24"/>
    <s v="KY"/>
    <x v="159"/>
    <n v="2"/>
    <x v="1"/>
    <n v="80538.720000000001"/>
    <n v="140942.76"/>
    <n v="105560.71"/>
    <n v="184731.24"/>
    <n v="127942.91"/>
    <n v="223900.09"/>
    <n v="156647.72"/>
    <n v="274133.52"/>
    <n v="185875.01"/>
    <n v="325281.28000000003"/>
    <n v="204856.14"/>
    <n v="358498.24"/>
    <n v="222606.07"/>
    <n v="389560.63"/>
  </r>
  <r>
    <n v="4"/>
    <s v="Region IV - Southeast"/>
    <x v="24"/>
    <s v="KY"/>
    <x v="159"/>
    <n v="3"/>
    <x v="2"/>
    <n v="76664.509999999995"/>
    <n v="134162.89000000001"/>
    <n v="104466.4"/>
    <n v="182816.2"/>
    <n v="132226.51999999999"/>
    <n v="231396.4"/>
    <n v="174227.56"/>
    <n v="304898.21999999997"/>
    <n v="215839.64"/>
    <n v="377719.36"/>
    <n v="243148.84"/>
    <n v="425510.47"/>
    <n v="270112.3"/>
    <n v="472696.53"/>
  </r>
  <r>
    <n v="4"/>
    <s v="Region IV - Southeast"/>
    <x v="24"/>
    <s v="KY"/>
    <x v="159"/>
    <n v="4"/>
    <x v="3"/>
    <n v="82805.440000000002"/>
    <n v="132488.70000000001"/>
    <n v="115927.61"/>
    <n v="185484.18"/>
    <n v="149049.79"/>
    <n v="238479.67"/>
    <n v="198733.05"/>
    <n v="317972.89"/>
    <n v="248416.31"/>
    <n v="397466.11"/>
    <n v="281538.49"/>
    <n v="450461.59"/>
    <n v="314660.67"/>
    <n v="503457.07"/>
  </r>
  <r>
    <n v="4"/>
    <s v="Region IV - Southeast"/>
    <x v="24"/>
    <s v="KY"/>
    <x v="160"/>
    <n v="1"/>
    <x v="0"/>
    <n v="101485.93"/>
    <n v="177600.38"/>
    <n v="131787.89000000001"/>
    <n v="230628.81"/>
    <n v="157610.04999999999"/>
    <n v="275817.58"/>
    <n v="188023.67999999999"/>
    <n v="329041.45"/>
    <n v="221402.27"/>
    <n v="387453.96"/>
    <n v="242824.8"/>
    <n v="424943.4"/>
    <n v="263599.39"/>
    <n v="461298.93"/>
  </r>
  <r>
    <n v="4"/>
    <s v="Region IV - Southeast"/>
    <x v="24"/>
    <s v="KY"/>
    <x v="160"/>
    <n v="2"/>
    <x v="1"/>
    <n v="78778.399999999994"/>
    <n v="137862.20000000001"/>
    <n v="103376.07"/>
    <n v="180908.12"/>
    <n v="125424.63"/>
    <n v="219493.1"/>
    <n v="153795.03"/>
    <n v="269141.3"/>
    <n v="182600.33"/>
    <n v="319550.57"/>
    <n v="201315.03"/>
    <n v="352301.31"/>
    <n v="218837.51"/>
    <n v="382965.64"/>
  </r>
  <r>
    <n v="4"/>
    <s v="Region IV - Southeast"/>
    <x v="24"/>
    <s v="KY"/>
    <x v="160"/>
    <n v="3"/>
    <x v="2"/>
    <n v="74557.45"/>
    <n v="130475.54"/>
    <n v="101487.3"/>
    <n v="177602.77"/>
    <n v="128374.94"/>
    <n v="224656.14"/>
    <n v="169070.95"/>
    <n v="295874.15999999997"/>
    <n v="209374.03"/>
    <n v="366404.55"/>
    <n v="235806.16"/>
    <n v="412660.78"/>
    <n v="261889.02"/>
    <n v="458305.79"/>
  </r>
  <r>
    <n v="4"/>
    <s v="Region IV - Southeast"/>
    <x v="24"/>
    <s v="KY"/>
    <x v="160"/>
    <n v="4"/>
    <x v="3"/>
    <n v="81279.399999999994"/>
    <n v="130047.03999999999"/>
    <n v="113791.16"/>
    <n v="182065.86"/>
    <n v="146302.92000000001"/>
    <n v="234084.68"/>
    <n v="195070.56"/>
    <n v="312112.90000000002"/>
    <n v="243838.2"/>
    <n v="390141.13"/>
    <n v="276349.96000000002"/>
    <n v="442159.95"/>
    <n v="308861.71999999997"/>
    <n v="494178.76"/>
  </r>
  <r>
    <n v="4"/>
    <s v="Region IV - Southeast"/>
    <x v="24"/>
    <s v="KY"/>
    <x v="161"/>
    <n v="1"/>
    <x v="0"/>
    <n v="104547.83"/>
    <n v="182958.71"/>
    <n v="135583.19"/>
    <n v="237270.58"/>
    <n v="161996.39000000001"/>
    <n v="283493.67"/>
    <n v="193037.58"/>
    <n v="337815.77"/>
    <n v="227167.76"/>
    <n v="397543.57"/>
    <n v="249068.43"/>
    <n v="435869.74"/>
    <n v="270232.23"/>
    <n v="472906.4"/>
  </r>
  <r>
    <n v="4"/>
    <s v="Region IV - Southeast"/>
    <x v="24"/>
    <s v="KY"/>
    <x v="161"/>
    <n v="2"/>
    <x v="1"/>
    <n v="82299.039999999994"/>
    <n v="144023.32"/>
    <n v="107745.34"/>
    <n v="188554.34"/>
    <n v="130461.18"/>
    <n v="228307.06"/>
    <n v="159500.41"/>
    <n v="279125.73"/>
    <n v="189149.7"/>
    <n v="331011.96999999997"/>
    <n v="208397.24"/>
    <n v="364695.17"/>
    <n v="226374.63"/>
    <n v="396155.6"/>
  </r>
  <r>
    <n v="4"/>
    <s v="Region IV - Southeast"/>
    <x v="24"/>
    <s v="KY"/>
    <x v="161"/>
    <n v="3"/>
    <x v="2"/>
    <n v="78771.570000000007"/>
    <n v="137850.23999999999"/>
    <n v="107445.5"/>
    <n v="188029.63"/>
    <n v="136078.09"/>
    <n v="238136.65"/>
    <n v="179384.16"/>
    <n v="313922.27"/>
    <n v="222305.23"/>
    <n v="389034.15"/>
    <n v="250491.51"/>
    <n v="438360.14"/>
    <n v="278335.57"/>
    <n v="487087.25"/>
  </r>
  <r>
    <n v="4"/>
    <s v="Region IV - Southeast"/>
    <x v="24"/>
    <s v="KY"/>
    <x v="161"/>
    <n v="4"/>
    <x v="3"/>
    <n v="84331.47"/>
    <n v="134930.35999999999"/>
    <n v="118064.06"/>
    <n v="188902.5"/>
    <n v="151796.65"/>
    <n v="242874.65"/>
    <n v="202395.53"/>
    <n v="323832.86"/>
    <n v="252994.42"/>
    <n v="404791.08"/>
    <n v="286727.01"/>
    <n v="458763.22"/>
    <n v="320459.59999999998"/>
    <n v="512735.36"/>
  </r>
  <r>
    <n v="4"/>
    <s v="Region IV - Southeast"/>
    <x v="24"/>
    <s v="KY"/>
    <x v="162"/>
    <n v="1"/>
    <x v="0"/>
    <n v="104017.33"/>
    <n v="182030.33"/>
    <n v="134913.04999999999"/>
    <n v="236097.84"/>
    <n v="161210.78"/>
    <n v="282118.87"/>
    <n v="192123.09"/>
    <n v="336215.42"/>
    <n v="226105.3"/>
    <n v="395684.27"/>
    <n v="247911.44"/>
    <n v="433845.01"/>
    <n v="268991.28999999998"/>
    <n v="470734.77"/>
  </r>
  <r>
    <n v="4"/>
    <s v="Region IV - Southeast"/>
    <x v="24"/>
    <s v="KY"/>
    <x v="162"/>
    <n v="2"/>
    <x v="1"/>
    <n v="81768.53"/>
    <n v="143094.94"/>
    <n v="107075.2"/>
    <n v="187381.61"/>
    <n v="129675.57"/>
    <n v="226932.26"/>
    <n v="158585.93"/>
    <n v="277525.37"/>
    <n v="188087.24"/>
    <n v="329152.65999999997"/>
    <n v="207240.25"/>
    <n v="362670.44"/>
    <n v="225133.7"/>
    <n v="393983.97"/>
  </r>
  <r>
    <n v="4"/>
    <s v="Region IV - Southeast"/>
    <x v="24"/>
    <s v="KY"/>
    <x v="162"/>
    <n v="3"/>
    <x v="2"/>
    <n v="78177.95"/>
    <n v="136811.41"/>
    <n v="106614.44"/>
    <n v="186575.27"/>
    <n v="135009.57999999999"/>
    <n v="236266.76"/>
    <n v="177959.47"/>
    <n v="311429.08"/>
    <n v="220524.37"/>
    <n v="385917.65"/>
    <n v="248473.21"/>
    <n v="434828.11"/>
    <n v="276079.82"/>
    <n v="483139.69"/>
  </r>
  <r>
    <n v="4"/>
    <s v="Region IV - Southeast"/>
    <x v="24"/>
    <s v="KY"/>
    <x v="162"/>
    <n v="4"/>
    <x v="3"/>
    <n v="83844.350000000006"/>
    <n v="134150.96"/>
    <n v="117382.09"/>
    <n v="187811.35"/>
    <n v="150919.82999999999"/>
    <n v="241471.74"/>
    <n v="201226.44"/>
    <n v="321962.32"/>
    <n v="251533.06"/>
    <n v="402452.89"/>
    <n v="285070.8"/>
    <n v="456113.28"/>
    <n v="318608.53999999998"/>
    <n v="509773.67"/>
  </r>
  <r>
    <n v="4"/>
    <s v="Region IV - Southeast"/>
    <x v="24"/>
    <s v="KY"/>
    <x v="163"/>
    <n v="1"/>
    <x v="0"/>
    <n v="103365.7"/>
    <n v="180889.98"/>
    <n v="134017.39000000001"/>
    <n v="234530.43"/>
    <n v="160097.88"/>
    <n v="280171.28000000003"/>
    <n v="190735.56"/>
    <n v="333787.23"/>
    <n v="224433.55"/>
    <n v="392758.71"/>
    <n v="246056.12"/>
    <n v="430598.22"/>
    <n v="266937.59999999998"/>
    <n v="467140.79"/>
  </r>
  <r>
    <n v="4"/>
    <s v="Region IV - Southeast"/>
    <x v="24"/>
    <s v="KY"/>
    <x v="163"/>
    <n v="2"/>
    <x v="1"/>
    <n v="81575.649999999994"/>
    <n v="142757.39000000001"/>
    <n v="106753.52"/>
    <n v="186818.66"/>
    <n v="129212.88"/>
    <n v="226122.54"/>
    <n v="157889.88"/>
    <n v="276307.28999999998"/>
    <n v="187199.37"/>
    <n v="327598.90000000002"/>
    <n v="206223.52"/>
    <n v="360891.16"/>
    <n v="223984.28"/>
    <n v="391972.49"/>
  </r>
  <r>
    <n v="4"/>
    <s v="Region IV - Southeast"/>
    <x v="24"/>
    <s v="KY"/>
    <x v="163"/>
    <n v="3"/>
    <x v="2"/>
    <n v="78236.73"/>
    <n v="136914.28"/>
    <n v="106755.18"/>
    <n v="186821.56"/>
    <n v="135233.13"/>
    <n v="236657.98"/>
    <n v="178299.88"/>
    <n v="312024.78999999998"/>
    <n v="220989.58"/>
    <n v="386731.76"/>
    <n v="249030.42"/>
    <n v="435803.24"/>
    <n v="276736.11"/>
    <n v="484288.19"/>
  </r>
  <r>
    <n v="4"/>
    <s v="Region IV - Southeast"/>
    <x v="24"/>
    <s v="KY"/>
    <x v="163"/>
    <n v="4"/>
    <x v="3"/>
    <n v="83486.570000000007"/>
    <n v="133578.51999999999"/>
    <n v="116881.2"/>
    <n v="187009.92000000001"/>
    <n v="150275.82999999999"/>
    <n v="240441.33"/>
    <n v="200367.77"/>
    <n v="320588.44"/>
    <n v="250459.71"/>
    <n v="400735.55"/>
    <n v="283854.34000000003"/>
    <n v="454166.95"/>
    <n v="317248.96999999997"/>
    <n v="507598.36"/>
  </r>
  <r>
    <n v="4"/>
    <s v="Region IV - Southeast"/>
    <x v="24"/>
    <s v="KY"/>
    <x v="164"/>
    <n v="1"/>
    <x v="0"/>
    <n v="102365.26"/>
    <n v="179139.20000000001"/>
    <n v="132789.88"/>
    <n v="232382.29"/>
    <n v="158690.31"/>
    <n v="277708.05"/>
    <n v="189143.1"/>
    <n v="331000.43"/>
    <n v="222613.27"/>
    <n v="389573.22"/>
    <n v="244091.3"/>
    <n v="427159.78"/>
    <n v="264862.11"/>
    <n v="463508.7"/>
  </r>
  <r>
    <n v="4"/>
    <s v="Region IV - Southeast"/>
    <x v="24"/>
    <s v="KY"/>
    <x v="164"/>
    <n v="2"/>
    <x v="1"/>
    <n v="80345.83"/>
    <n v="140605.21"/>
    <n v="105239.02"/>
    <n v="184168.29"/>
    <n v="127480.21"/>
    <n v="223090.38"/>
    <n v="155951.67999999999"/>
    <n v="272915.43"/>
    <n v="184987.15"/>
    <n v="323727.51"/>
    <n v="203839.41"/>
    <n v="356718.97"/>
    <n v="221456.66"/>
    <n v="387549.15"/>
  </r>
  <r>
    <n v="4"/>
    <s v="Region IV - Southeast"/>
    <x v="24"/>
    <s v="KY"/>
    <x v="164"/>
    <n v="3"/>
    <x v="2"/>
    <n v="76723.289999999994"/>
    <n v="134265.76"/>
    <n v="104607.14"/>
    <n v="183062.5"/>
    <n v="132450.07"/>
    <n v="231787.62"/>
    <n v="174567.97"/>
    <n v="305493.94"/>
    <n v="216304.84"/>
    <n v="378533.46"/>
    <n v="243706.06"/>
    <n v="426485.6"/>
    <n v="270768.59000000003"/>
    <n v="473845.03"/>
  </r>
  <r>
    <n v="4"/>
    <s v="Region IV - Southeast"/>
    <x v="24"/>
    <s v="KY"/>
    <x v="164"/>
    <n v="4"/>
    <x v="3"/>
    <n v="82447.66"/>
    <n v="131916.25"/>
    <n v="115426.72"/>
    <n v="184682.76"/>
    <n v="148405.78"/>
    <n v="237449.26"/>
    <n v="197874.38"/>
    <n v="316599.01"/>
    <n v="247342.97"/>
    <n v="395748.76"/>
    <n v="280322.03999999998"/>
    <n v="448515.26"/>
    <n v="313301.09999999998"/>
    <n v="501281.76"/>
  </r>
  <r>
    <n v="4"/>
    <s v="Region IV - Southeast"/>
    <x v="24"/>
    <s v="KY"/>
    <x v="165"/>
    <n v="1"/>
    <x v="0"/>
    <n v="101834.76"/>
    <n v="178210.82"/>
    <n v="132119.74"/>
    <n v="231209.55"/>
    <n v="157904.71"/>
    <n v="276333.24"/>
    <n v="188228.61"/>
    <n v="329400.07"/>
    <n v="221550.81"/>
    <n v="387713.91"/>
    <n v="242934.31"/>
    <n v="425135.05"/>
    <n v="263621.18"/>
    <n v="461337.07"/>
  </r>
  <r>
    <n v="4"/>
    <s v="Region IV - Southeast"/>
    <x v="24"/>
    <s v="KY"/>
    <x v="165"/>
    <n v="2"/>
    <x v="1"/>
    <n v="79815.33"/>
    <n v="139676.82999999999"/>
    <n v="104568.89"/>
    <n v="182995.55"/>
    <n v="126694.61"/>
    <n v="221715.57"/>
    <n v="155037.19"/>
    <n v="271315.08"/>
    <n v="183924.69"/>
    <n v="321868.2"/>
    <n v="202682.42"/>
    <n v="354694.24"/>
    <n v="220215.73"/>
    <n v="385377.52"/>
  </r>
  <r>
    <n v="4"/>
    <s v="Region IV - Southeast"/>
    <x v="24"/>
    <s v="KY"/>
    <x v="165"/>
    <n v="3"/>
    <x v="2"/>
    <n v="76129.67"/>
    <n v="133226.93"/>
    <n v="103776.08"/>
    <n v="181608.14"/>
    <n v="131381.56"/>
    <n v="229917.73"/>
    <n v="173143.28"/>
    <n v="303000.74"/>
    <n v="214523.98"/>
    <n v="375416.97"/>
    <n v="241687.76"/>
    <n v="422953.57"/>
    <n v="268512.84000000003"/>
    <n v="469897.47"/>
  </r>
  <r>
    <n v="4"/>
    <s v="Region IV - Southeast"/>
    <x v="24"/>
    <s v="KY"/>
    <x v="165"/>
    <n v="4"/>
    <x v="3"/>
    <n v="81960.539999999994"/>
    <n v="131136.85999999999"/>
    <n v="114744.75"/>
    <n v="183591.6"/>
    <n v="147528.97"/>
    <n v="236046.35"/>
    <n v="196705.29"/>
    <n v="314728.46000000002"/>
    <n v="245881.61"/>
    <n v="393410.58"/>
    <n v="278665.82"/>
    <n v="445865.32"/>
    <n v="311450.03999999998"/>
    <n v="498320.07"/>
  </r>
  <r>
    <n v="4"/>
    <s v="Region IV - Southeast"/>
    <x v="25"/>
    <s v="MS"/>
    <x v="166"/>
    <n v="1"/>
    <x v="0"/>
    <n v="98818.880000000005"/>
    <n v="172933.05"/>
    <n v="128092.49"/>
    <n v="224161.86"/>
    <n v="152994.79999999999"/>
    <n v="267740.90000000002"/>
    <n v="182237.04"/>
    <n v="318914.82"/>
    <n v="214410.67"/>
    <n v="375218.67"/>
    <n v="235054.42"/>
    <n v="411345.23"/>
    <n v="254978.24"/>
    <n v="446211.93"/>
  </r>
  <r>
    <n v="4"/>
    <s v="Region IV - Southeast"/>
    <x v="25"/>
    <s v="MS"/>
    <x v="166"/>
    <n v="2"/>
    <x v="1"/>
    <n v="78175.67"/>
    <n v="136807.43"/>
    <n v="102263.56"/>
    <n v="178961.24"/>
    <n v="123735.33"/>
    <n v="216536.83"/>
    <n v="151120.07999999999"/>
    <n v="264460.14"/>
    <n v="179136.18"/>
    <n v="313488.32"/>
    <n v="197318.27"/>
    <n v="345306.97"/>
    <n v="214285.63"/>
    <n v="374999.85"/>
  </r>
  <r>
    <n v="4"/>
    <s v="Region IV - Southeast"/>
    <x v="25"/>
    <s v="MS"/>
    <x v="166"/>
    <n v="3"/>
    <x v="2"/>
    <n v="75118.789999999994"/>
    <n v="131457.88"/>
    <n v="102536.18"/>
    <n v="179438.31"/>
    <n v="129915.2"/>
    <n v="227351.6"/>
    <n v="171315.15"/>
    <n v="299801.51"/>
    <n v="212357.89"/>
    <n v="371626.3"/>
    <n v="239322.81"/>
    <n v="418814.92"/>
    <n v="265970.21999999997"/>
    <n v="465447.88"/>
  </r>
  <r>
    <n v="4"/>
    <s v="Region IV - Southeast"/>
    <x v="25"/>
    <s v="MS"/>
    <x v="166"/>
    <n v="4"/>
    <x v="3"/>
    <n v="79912.960000000006"/>
    <n v="127860.73"/>
    <n v="111878.14"/>
    <n v="179005.03"/>
    <n v="143843.32"/>
    <n v="230149.32"/>
    <n v="191791.1"/>
    <n v="306865.76"/>
    <n v="239738.87"/>
    <n v="383582.2"/>
    <n v="271704.05"/>
    <n v="434726.49"/>
    <n v="303669.24"/>
    <n v="485870.78"/>
  </r>
  <r>
    <n v="4"/>
    <s v="Region IV - Southeast"/>
    <x v="25"/>
    <s v="MS"/>
    <x v="154"/>
    <n v="1"/>
    <x v="0"/>
    <n v="91861.79"/>
    <n v="160758.12"/>
    <n v="119267.96"/>
    <n v="208718.93"/>
    <n v="142618.28"/>
    <n v="249581.99"/>
    <n v="170112.15"/>
    <n v="297696.26"/>
    <n v="200294.03"/>
    <n v="350514.56"/>
    <n v="219664.39"/>
    <n v="384412.68"/>
    <n v="238439.74"/>
    <n v="417269.54"/>
  </r>
  <r>
    <n v="4"/>
    <s v="Region IV - Southeast"/>
    <x v="25"/>
    <s v="MS"/>
    <x v="154"/>
    <n v="2"/>
    <x v="1"/>
    <n v="71447.94"/>
    <n v="125033.9"/>
    <n v="93726.02"/>
    <n v="164020.53"/>
    <n v="113683.92"/>
    <n v="198946.86"/>
    <n v="139340.93"/>
    <n v="243846.64"/>
    <n v="165411.48000000001"/>
    <n v="289470.09999999998"/>
    <n v="182347.53"/>
    <n v="319108.18"/>
    <n v="198199.27"/>
    <n v="346848.72"/>
  </r>
  <r>
    <n v="4"/>
    <s v="Region IV - Southeast"/>
    <x v="25"/>
    <s v="MS"/>
    <x v="154"/>
    <n v="3"/>
    <x v="2"/>
    <n v="67727.94"/>
    <n v="118523.9"/>
    <n v="92218.22"/>
    <n v="161381.89000000001"/>
    <n v="116670.56"/>
    <n v="204173.48"/>
    <n v="153676.79"/>
    <n v="268934.39"/>
    <n v="190329.79"/>
    <n v="333077.13"/>
    <n v="214372.63"/>
    <n v="375152.1"/>
    <n v="238101.47"/>
    <n v="416677.58"/>
  </r>
  <r>
    <n v="4"/>
    <s v="Region IV - Southeast"/>
    <x v="25"/>
    <s v="MS"/>
    <x v="154"/>
    <n v="4"/>
    <x v="3"/>
    <n v="73645.05"/>
    <n v="117832.08"/>
    <n v="103103.07"/>
    <n v="164964.91"/>
    <n v="132561.09"/>
    <n v="212097.74"/>
    <n v="176748.12"/>
    <n v="282796.99"/>
    <n v="220935.15"/>
    <n v="353496.24"/>
    <n v="250393.17"/>
    <n v="400629.07"/>
    <n v="279851.19"/>
    <n v="447761.9"/>
  </r>
  <r>
    <n v="4"/>
    <s v="Region IV - Southeast"/>
    <x v="25"/>
    <s v="MS"/>
    <x v="167"/>
    <n v="1"/>
    <x v="0"/>
    <n v="96287.49"/>
    <n v="168503.11"/>
    <n v="124967.34"/>
    <n v="218692.84"/>
    <n v="149394.07"/>
    <n v="261439.62"/>
    <n v="178137.64"/>
    <n v="311740.86"/>
    <n v="209707.65"/>
    <n v="366988.38"/>
    <n v="229967.79"/>
    <n v="402443.63"/>
    <n v="249586.34"/>
    <n v="436776.1"/>
  </r>
  <r>
    <n v="4"/>
    <s v="Region IV - Southeast"/>
    <x v="25"/>
    <s v="MS"/>
    <x v="167"/>
    <n v="2"/>
    <x v="1"/>
    <n v="75185.539999999994"/>
    <n v="131574.70000000001"/>
    <n v="98564.43"/>
    <n v="172487.76"/>
    <n v="119484.39"/>
    <n v="209097.68"/>
    <n v="146329.19"/>
    <n v="256076.08"/>
    <n v="173649.28"/>
    <n v="303886.24"/>
    <n v="191393.06"/>
    <n v="334937.84999999998"/>
    <n v="207989.45"/>
    <n v="363981.54"/>
  </r>
  <r>
    <n v="4"/>
    <s v="Region IV - Southeast"/>
    <x v="25"/>
    <s v="MS"/>
    <x v="167"/>
    <n v="3"/>
    <x v="2"/>
    <n v="71498.289999999994"/>
    <n v="125122.01"/>
    <n v="97409.04"/>
    <n v="170465.82"/>
    <n v="123280.56"/>
    <n v="215740.99"/>
    <n v="162426.63"/>
    <n v="284246.59999999998"/>
    <n v="201207.55"/>
    <n v="352113.21"/>
    <n v="226655.77"/>
    <n v="396647.6"/>
    <n v="251779.42"/>
    <n v="440613.99"/>
  </r>
  <r>
    <n v="4"/>
    <s v="Region IV - Southeast"/>
    <x v="25"/>
    <s v="MS"/>
    <x v="167"/>
    <n v="4"/>
    <x v="3"/>
    <n v="77348.009999999995"/>
    <n v="123756.82"/>
    <n v="108287.21"/>
    <n v="173259.54"/>
    <n v="139226.42000000001"/>
    <n v="222762.27"/>
    <n v="185635.22"/>
    <n v="297016.36"/>
    <n v="232044.03"/>
    <n v="371270.45"/>
    <n v="262983.23"/>
    <n v="420773.17"/>
    <n v="293922.43"/>
    <n v="470275.9"/>
  </r>
  <r>
    <n v="4"/>
    <s v="Region IV - Southeast"/>
    <x v="25"/>
    <s v="MS"/>
    <x v="168"/>
    <n v="1"/>
    <x v="0"/>
    <n v="98227.82"/>
    <n v="171898.69"/>
    <n v="127309.6"/>
    <n v="222791.79"/>
    <n v="152045.54999999999"/>
    <n v="266079.71000000002"/>
    <n v="181086.03"/>
    <n v="316900.56"/>
    <n v="213043.57"/>
    <n v="372826.25"/>
    <n v="233548.27"/>
    <n v="408709.48"/>
    <n v="253330.93"/>
    <n v="443329.13"/>
  </r>
  <r>
    <n v="4"/>
    <s v="Region IV - Southeast"/>
    <x v="25"/>
    <s v="MS"/>
    <x v="168"/>
    <n v="2"/>
    <x v="1"/>
    <n v="77813.98"/>
    <n v="136174.47"/>
    <n v="101767.66"/>
    <n v="178093.4"/>
    <n v="123111.18"/>
    <n v="215444.57"/>
    <n v="150314.82"/>
    <n v="263050.93"/>
    <n v="178161.02"/>
    <n v="311781.78999999998"/>
    <n v="196231.41"/>
    <n v="343404.97"/>
    <n v="213090.46"/>
    <n v="372908.3"/>
  </r>
  <r>
    <n v="4"/>
    <s v="Region IV - Southeast"/>
    <x v="25"/>
    <s v="MS"/>
    <x v="168"/>
    <n v="3"/>
    <x v="2"/>
    <n v="74851.37"/>
    <n v="130989.9"/>
    <n v="102191.02"/>
    <n v="178834.28"/>
    <n v="129492.72"/>
    <n v="226612.27"/>
    <n v="170773.01"/>
    <n v="298852.77"/>
    <n v="211700.06"/>
    <n v="370475.11"/>
    <n v="238592.27"/>
    <n v="417536.47"/>
    <n v="265170.49"/>
    <n v="464048.35"/>
  </r>
  <r>
    <n v="4"/>
    <s v="Region IV - Southeast"/>
    <x v="25"/>
    <s v="MS"/>
    <x v="168"/>
    <n v="4"/>
    <x v="3"/>
    <n v="79490.509999999995"/>
    <n v="127184.81"/>
    <n v="111286.71"/>
    <n v="178058.74"/>
    <n v="143082.91"/>
    <n v="228932.66"/>
    <n v="190777.22"/>
    <n v="305243.55"/>
    <n v="238471.52"/>
    <n v="381554.44"/>
    <n v="270267.71999999997"/>
    <n v="432428.37"/>
    <n v="302063.93"/>
    <n v="483302.29"/>
  </r>
  <r>
    <n v="4"/>
    <s v="Region IV - Southeast"/>
    <x v="25"/>
    <s v="MS"/>
    <x v="169"/>
    <n v="1"/>
    <x v="0"/>
    <n v="93453.29"/>
    <n v="163543.26"/>
    <n v="121278.37"/>
    <n v="212237.14"/>
    <n v="144975.09"/>
    <n v="253706.42"/>
    <n v="172855.62"/>
    <n v="302497.33"/>
    <n v="203481.41"/>
    <n v="356092.48"/>
    <n v="223135.35999999999"/>
    <n v="390486.87"/>
    <n v="242162.53"/>
    <n v="423784.44"/>
  </r>
  <r>
    <n v="4"/>
    <s v="Region IV - Southeast"/>
    <x v="25"/>
    <s v="MS"/>
    <x v="169"/>
    <n v="2"/>
    <x v="1"/>
    <n v="73039.45"/>
    <n v="127819.04"/>
    <n v="95736.43"/>
    <n v="167538.75"/>
    <n v="116040.73"/>
    <n v="203071.28"/>
    <n v="142084.4"/>
    <n v="248647.7"/>
    <n v="168598.87"/>
    <n v="295048.01"/>
    <n v="185818.5"/>
    <n v="325182.37"/>
    <n v="201922.06"/>
    <n v="353363.61"/>
  </r>
  <r>
    <n v="4"/>
    <s v="Region IV - Southeast"/>
    <x v="25"/>
    <s v="MS"/>
    <x v="169"/>
    <n v="3"/>
    <x v="2"/>
    <n v="69508.800000000003"/>
    <n v="121640.4"/>
    <n v="94711.42"/>
    <n v="165744.98000000001"/>
    <n v="119876.1"/>
    <n v="209783.17"/>
    <n v="157950.84"/>
    <n v="276413.98"/>
    <n v="195672.35"/>
    <n v="342426.61"/>
    <n v="220427.53"/>
    <n v="385748.18"/>
    <n v="244868.72"/>
    <n v="428520.26"/>
  </r>
  <r>
    <n v="4"/>
    <s v="Region IV - Southeast"/>
    <x v="25"/>
    <s v="MS"/>
    <x v="169"/>
    <n v="4"/>
    <x v="3"/>
    <n v="75106.41"/>
    <n v="120170.26"/>
    <n v="105148.98"/>
    <n v="168238.37"/>
    <n v="135191.54"/>
    <n v="216306.47"/>
    <n v="180255.39"/>
    <n v="288408.63"/>
    <n v="225319.24"/>
    <n v="360510.78"/>
    <n v="255361.8"/>
    <n v="408578.89"/>
    <n v="285404.37"/>
    <n v="456646.99"/>
  </r>
  <r>
    <n v="4"/>
    <s v="Region IV - Southeast"/>
    <x v="25"/>
    <s v="MS"/>
    <x v="170"/>
    <n v="1"/>
    <x v="0"/>
    <n v="95696.43"/>
    <n v="167468.75"/>
    <n v="124184.44"/>
    <n v="217322.77"/>
    <n v="148444.82"/>
    <n v="259778.43"/>
    <n v="176986.63"/>
    <n v="309726.59999999998"/>
    <n v="208340.55"/>
    <n v="364595.96"/>
    <n v="228461.64"/>
    <n v="399807.88"/>
    <n v="247939.03"/>
    <n v="433893.31"/>
  </r>
  <r>
    <n v="4"/>
    <s v="Region IV - Southeast"/>
    <x v="25"/>
    <s v="MS"/>
    <x v="170"/>
    <n v="2"/>
    <x v="1"/>
    <n v="74823.850000000006"/>
    <n v="130941.73"/>
    <n v="98068.52"/>
    <n v="171619.91"/>
    <n v="118860.24"/>
    <n v="208005.43"/>
    <n v="145523.92000000001"/>
    <n v="254666.86"/>
    <n v="172674.12"/>
    <n v="302179.71000000002"/>
    <n v="190306.2"/>
    <n v="333035.84999999998"/>
    <n v="206794.28"/>
    <n v="361889.99"/>
  </r>
  <r>
    <n v="4"/>
    <s v="Region IV - Southeast"/>
    <x v="25"/>
    <s v="MS"/>
    <x v="170"/>
    <n v="3"/>
    <x v="2"/>
    <n v="71230.880000000005"/>
    <n v="124654.03"/>
    <n v="97063.88"/>
    <n v="169861.79"/>
    <n v="122858.09"/>
    <n v="215001.65"/>
    <n v="161884.49"/>
    <n v="283297.87"/>
    <n v="200549.72"/>
    <n v="350962.01"/>
    <n v="225925.23"/>
    <n v="395369.16"/>
    <n v="250979.69"/>
    <n v="439214.46"/>
  </r>
  <r>
    <n v="4"/>
    <s v="Region IV - Southeast"/>
    <x v="25"/>
    <s v="MS"/>
    <x v="170"/>
    <n v="4"/>
    <x v="3"/>
    <n v="76925.56"/>
    <n v="123080.9"/>
    <n v="107695.78"/>
    <n v="172313.25"/>
    <n v="138466.01"/>
    <n v="221545.61"/>
    <n v="184621.34"/>
    <n v="295394.15000000002"/>
    <n v="230776.68"/>
    <n v="369242.69"/>
    <n v="261546.9"/>
    <n v="418475.05"/>
    <n v="292317.12"/>
    <n v="467707.4"/>
  </r>
  <r>
    <n v="4"/>
    <s v="Region IV - Southeast"/>
    <x v="25"/>
    <s v="MS"/>
    <x v="171"/>
    <n v="1"/>
    <x v="0"/>
    <n v="90740.22"/>
    <n v="158795.39000000001"/>
    <n v="117814.93"/>
    <n v="206176.12"/>
    <n v="140883.42000000001"/>
    <n v="246545.99"/>
    <n v="168046.65"/>
    <n v="294081.64"/>
    <n v="197864.47"/>
    <n v="346262.83"/>
    <n v="217001.25"/>
    <n v="379752.2"/>
    <n v="235551.5"/>
    <n v="412215.12"/>
  </r>
  <r>
    <n v="4"/>
    <s v="Region IV - Southeast"/>
    <x v="25"/>
    <s v="MS"/>
    <x v="171"/>
    <n v="2"/>
    <x v="1"/>
    <n v="70555.75"/>
    <n v="123472.56"/>
    <n v="92559.98"/>
    <n v="161979.96"/>
    <n v="112274.17"/>
    <n v="196479.79"/>
    <n v="137621.18"/>
    <n v="240837.07"/>
    <n v="163373.85999999999"/>
    <n v="285904.26"/>
    <n v="180103.69"/>
    <n v="315181.45"/>
    <n v="195763.16"/>
    <n v="342585.54"/>
  </r>
  <r>
    <n v="4"/>
    <s v="Region IV - Southeast"/>
    <x v="25"/>
    <s v="MS"/>
    <x v="171"/>
    <n v="3"/>
    <x v="2"/>
    <n v="66866.91"/>
    <n v="117017.09"/>
    <n v="91042"/>
    <n v="159323.49"/>
    <n v="115179.57"/>
    <n v="201564.25"/>
    <n v="151709.97"/>
    <n v="265492.46000000002"/>
    <n v="187891.11"/>
    <n v="328809.44"/>
    <n v="211623.78"/>
    <n v="370341.62"/>
    <n v="235046"/>
    <n v="411330.49"/>
  </r>
  <r>
    <n v="4"/>
    <s v="Region IV - Southeast"/>
    <x v="25"/>
    <s v="MS"/>
    <x v="171"/>
    <n v="4"/>
    <x v="3"/>
    <n v="72735.48"/>
    <n v="116376.77"/>
    <n v="101829.67"/>
    <n v="162927.47"/>
    <n v="130923.86"/>
    <n v="209478.18"/>
    <n v="174565.15"/>
    <n v="279304.24"/>
    <n v="218206.43"/>
    <n v="349130.3"/>
    <n v="247300.63"/>
    <n v="395681.01"/>
    <n v="276394.82"/>
    <n v="442231.71"/>
  </r>
  <r>
    <n v="4"/>
    <s v="Region IV - Southeast"/>
    <x v="26"/>
    <s v="NC"/>
    <x v="172"/>
    <n v="1"/>
    <x v="0"/>
    <n v="107079.22"/>
    <n v="187388.64"/>
    <n v="138708.34"/>
    <n v="242739.6"/>
    <n v="165597.10999999999"/>
    <n v="289794.95"/>
    <n v="197136.99"/>
    <n v="344989.73"/>
    <n v="231870.78"/>
    <n v="405773.86"/>
    <n v="254155.06"/>
    <n v="444771.35"/>
    <n v="275624.13"/>
    <n v="482342.22"/>
  </r>
  <r>
    <n v="4"/>
    <s v="Region IV - Southeast"/>
    <x v="26"/>
    <s v="NC"/>
    <x v="172"/>
    <n v="2"/>
    <x v="1"/>
    <n v="85289.17"/>
    <n v="149256.04999999999"/>
    <n v="111444.47"/>
    <n v="195027.83"/>
    <n v="134712.12"/>
    <n v="235746.21"/>
    <n v="164291.31"/>
    <n v="287509.78999999998"/>
    <n v="194636.6"/>
    <n v="340614.04"/>
    <n v="214322.45"/>
    <n v="375064.29"/>
    <n v="232670.81"/>
    <n v="407173.92"/>
  </r>
  <r>
    <n v="4"/>
    <s v="Region IV - Southeast"/>
    <x v="26"/>
    <s v="NC"/>
    <x v="172"/>
    <n v="3"/>
    <x v="2"/>
    <n v="82392.06"/>
    <n v="144186.10999999999"/>
    <n v="112572.64"/>
    <n v="197002.12"/>
    <n v="142712.73000000001"/>
    <n v="249747.27"/>
    <n v="188272.67"/>
    <n v="329477.18"/>
    <n v="233455.57"/>
    <n v="408547.24"/>
    <n v="263158.55"/>
    <n v="460527.46"/>
    <n v="292526.37"/>
    <n v="511921.14"/>
  </r>
  <r>
    <n v="4"/>
    <s v="Region IV - Southeast"/>
    <x v="26"/>
    <s v="NC"/>
    <x v="172"/>
    <n v="4"/>
    <x v="3"/>
    <n v="86896.42"/>
    <n v="139034.28"/>
    <n v="121654.99"/>
    <n v="194647.99"/>
    <n v="156413.56"/>
    <n v="250261.7"/>
    <n v="208551.41"/>
    <n v="333682.26"/>
    <n v="260689.26"/>
    <n v="417102.83"/>
    <n v="295447.83"/>
    <n v="472716.54"/>
    <n v="330206.40000000002"/>
    <n v="528330.25"/>
  </r>
  <r>
    <n v="4"/>
    <s v="Region IV - Southeast"/>
    <x v="26"/>
    <s v="NC"/>
    <x v="173"/>
    <n v="1"/>
    <x v="0"/>
    <n v="107428.05"/>
    <n v="187999.09"/>
    <n v="139040.20000000001"/>
    <n v="243320.35"/>
    <n v="165891.78"/>
    <n v="290310.62"/>
    <n v="197341.92"/>
    <n v="345348.37"/>
    <n v="232019.33"/>
    <n v="406033.83"/>
    <n v="254264.58"/>
    <n v="444963.02"/>
    <n v="275645.93"/>
    <n v="482380.38"/>
  </r>
  <r>
    <n v="4"/>
    <s v="Region IV - Southeast"/>
    <x v="26"/>
    <s v="NC"/>
    <x v="173"/>
    <n v="2"/>
    <x v="1"/>
    <n v="86326.1"/>
    <n v="151070.68"/>
    <n v="112637.29"/>
    <n v="197115.26"/>
    <n v="135982.1"/>
    <n v="237968.68"/>
    <n v="165533.47"/>
    <n v="289683.58"/>
    <n v="195960.95999999999"/>
    <n v="342931.69"/>
    <n v="215689.85"/>
    <n v="377457.24"/>
    <n v="234049.03"/>
    <n v="409585.81"/>
  </r>
  <r>
    <n v="4"/>
    <s v="Region IV - Southeast"/>
    <x v="26"/>
    <s v="NC"/>
    <x v="173"/>
    <n v="3"/>
    <x v="2"/>
    <n v="83964.28"/>
    <n v="146937.5"/>
    <n v="114861.43"/>
    <n v="201007.5"/>
    <n v="145719.35"/>
    <n v="255008.86"/>
    <n v="192345.01"/>
    <n v="336603.77"/>
    <n v="238605.52"/>
    <n v="417559.67"/>
    <n v="269040.15000000002"/>
    <n v="470820.25"/>
    <n v="299150.19"/>
    <n v="523512.84"/>
  </r>
  <r>
    <n v="4"/>
    <s v="Region IV - Southeast"/>
    <x v="26"/>
    <s v="NC"/>
    <x v="173"/>
    <n v="4"/>
    <x v="3"/>
    <n v="87577.56"/>
    <n v="140124.1"/>
    <n v="122608.58"/>
    <n v="196173.74"/>
    <n v="157639.60999999999"/>
    <n v="252223.37"/>
    <n v="210186.14"/>
    <n v="336297.83"/>
    <n v="262732.68"/>
    <n v="420372.29"/>
    <n v="297763.7"/>
    <n v="476421.93"/>
    <n v="332794.73"/>
    <n v="532471.56999999995"/>
  </r>
  <r>
    <n v="4"/>
    <s v="Region IV - Southeast"/>
    <x v="26"/>
    <s v="NC"/>
    <x v="174"/>
    <n v="1"/>
    <x v="0"/>
    <n v="108079.67"/>
    <n v="189139.43"/>
    <n v="139935.85999999999"/>
    <n v="244887.75"/>
    <n v="167004.68"/>
    <n v="292258.19"/>
    <n v="198729.45"/>
    <n v="347776.54"/>
    <n v="233691.07"/>
    <n v="408959.37"/>
    <n v="256119.88"/>
    <n v="448209.8"/>
    <n v="277699.62"/>
    <n v="485974.33"/>
  </r>
  <r>
    <n v="4"/>
    <s v="Region IV - Southeast"/>
    <x v="26"/>
    <s v="NC"/>
    <x v="174"/>
    <n v="2"/>
    <x v="1"/>
    <n v="86518.99"/>
    <n v="151408.23000000001"/>
    <n v="112958.97"/>
    <n v="197678.2"/>
    <n v="136444.79"/>
    <n v="238778.39"/>
    <n v="166229.51999999999"/>
    <n v="290901.65000000002"/>
    <n v="196848.82"/>
    <n v="344485.44"/>
    <n v="216706.57"/>
    <n v="379236.5"/>
    <n v="235198.44"/>
    <n v="411597.27"/>
  </r>
  <r>
    <n v="4"/>
    <s v="Region IV - Southeast"/>
    <x v="26"/>
    <s v="NC"/>
    <x v="174"/>
    <n v="3"/>
    <x v="2"/>
    <n v="83905.5"/>
    <n v="146834.63"/>
    <n v="114720.68"/>
    <n v="200761.2"/>
    <n v="145495.79"/>
    <n v="254617.64"/>
    <n v="192004.6"/>
    <n v="336008.05"/>
    <n v="238140.32"/>
    <n v="416745.56"/>
    <n v="268482.92"/>
    <n v="469845.12"/>
    <n v="298493.90000000002"/>
    <n v="522364.32"/>
  </r>
  <r>
    <n v="4"/>
    <s v="Region IV - Southeast"/>
    <x v="26"/>
    <s v="NC"/>
    <x v="174"/>
    <n v="4"/>
    <x v="3"/>
    <n v="87935.34"/>
    <n v="140696.54"/>
    <n v="123109.47"/>
    <n v="196975.16"/>
    <n v="158283.60999999999"/>
    <n v="253253.78"/>
    <n v="211044.81"/>
    <n v="337671.7"/>
    <n v="263806.01"/>
    <n v="422089.63"/>
    <n v="298980.15000000002"/>
    <n v="478368.24"/>
    <n v="334154.28000000003"/>
    <n v="534646.86"/>
  </r>
  <r>
    <n v="4"/>
    <s v="Region IV - Southeast"/>
    <x v="26"/>
    <s v="NC"/>
    <x v="175"/>
    <n v="1"/>
    <x v="0"/>
    <n v="104184.47"/>
    <n v="182322.83"/>
    <n v="134906.62"/>
    <n v="236086.58"/>
    <n v="161014.5"/>
    <n v="281775.38"/>
    <n v="191618.46"/>
    <n v="335332.31"/>
    <n v="225339.92"/>
    <n v="394344.87"/>
    <n v="246973.48"/>
    <n v="432203.6"/>
    <n v="267793.95"/>
    <n v="468639.42"/>
  </r>
  <r>
    <n v="4"/>
    <s v="Region IV - Southeast"/>
    <x v="26"/>
    <s v="NC"/>
    <x v="175"/>
    <n v="2"/>
    <x v="1"/>
    <n v="83311.89"/>
    <n v="145795.82"/>
    <n v="108790.7"/>
    <n v="190383.73"/>
    <n v="131429.93"/>
    <n v="230002.37"/>
    <n v="160155.76"/>
    <n v="280272.58"/>
    <n v="189673.5"/>
    <n v="331928.62"/>
    <n v="208818.04"/>
    <n v="365431.57"/>
    <n v="226649.2"/>
    <n v="396636.1"/>
  </r>
  <r>
    <n v="4"/>
    <s v="Region IV - Southeast"/>
    <x v="26"/>
    <s v="NC"/>
    <x v="175"/>
    <n v="3"/>
    <x v="2"/>
    <n v="80728.77"/>
    <n v="141275.35"/>
    <n v="110360.93"/>
    <n v="193131.64"/>
    <n v="139954.29999999999"/>
    <n v="244920.03"/>
    <n v="184679.45"/>
    <n v="323189.03999999998"/>
    <n v="229043.42"/>
    <n v="400825.98"/>
    <n v="258218.08"/>
    <n v="451881.65"/>
    <n v="287071.7"/>
    <n v="502375.48"/>
  </r>
  <r>
    <n v="4"/>
    <s v="Region IV - Southeast"/>
    <x v="26"/>
    <s v="NC"/>
    <x v="175"/>
    <n v="4"/>
    <x v="3"/>
    <n v="84719.5"/>
    <n v="135551.20000000001"/>
    <n v="118607.3"/>
    <n v="189771.69"/>
    <n v="152495.1"/>
    <n v="243992.17"/>
    <n v="203326.8"/>
    <n v="325322.89"/>
    <n v="254158.5"/>
    <n v="406653.61"/>
    <n v="288046.3"/>
    <n v="460874.09"/>
    <n v="321934.11"/>
    <n v="515094.58"/>
  </r>
  <r>
    <n v="4"/>
    <s v="Region IV - Southeast"/>
    <x v="26"/>
    <s v="NC"/>
    <x v="176"/>
    <n v="1"/>
    <x v="0"/>
    <n v="108019.11"/>
    <n v="189033.45"/>
    <n v="139823.09"/>
    <n v="244690.42"/>
    <n v="166841.03"/>
    <n v="291971.81"/>
    <n v="198492.93"/>
    <n v="347362.63"/>
    <n v="233386.43"/>
    <n v="408426.25"/>
    <n v="255770.73"/>
    <n v="447598.77"/>
    <n v="277293.24"/>
    <n v="485263.17"/>
  </r>
  <r>
    <n v="4"/>
    <s v="Region IV - Southeast"/>
    <x v="26"/>
    <s v="NC"/>
    <x v="176"/>
    <n v="2"/>
    <x v="1"/>
    <n v="86687.8"/>
    <n v="151703.64000000001"/>
    <n v="113133.2"/>
    <n v="197983.1"/>
    <n v="136606.25"/>
    <n v="239060.94"/>
    <n v="166338.74"/>
    <n v="291092.78999999998"/>
    <n v="196936.12"/>
    <n v="344638.22"/>
    <n v="216776.71"/>
    <n v="379359.23"/>
    <n v="235244.2"/>
    <n v="411677.36"/>
  </r>
  <r>
    <n v="4"/>
    <s v="Region IV - Southeast"/>
    <x v="26"/>
    <s v="NC"/>
    <x v="176"/>
    <n v="3"/>
    <x v="2"/>
    <n v="84231.7"/>
    <n v="147405.48000000001"/>
    <n v="115206.59"/>
    <n v="201611.53"/>
    <n v="146141.82999999999"/>
    <n v="255748.2"/>
    <n v="192887.15"/>
    <n v="337552.51"/>
    <n v="239263.35"/>
    <n v="418710.86"/>
    <n v="269770.69"/>
    <n v="472098.7"/>
    <n v="299949.92"/>
    <n v="524912.36"/>
  </r>
  <r>
    <n v="4"/>
    <s v="Region IV - Southeast"/>
    <x v="26"/>
    <s v="NC"/>
    <x v="176"/>
    <n v="4"/>
    <x v="3"/>
    <n v="88000.01"/>
    <n v="140800.01999999999"/>
    <n v="123200.01"/>
    <n v="197120.02"/>
    <n v="158400.01999999999"/>
    <n v="253440.03"/>
    <n v="211200.02"/>
    <n v="337920.04"/>
    <n v="264000.03000000003"/>
    <n v="422400.05"/>
    <n v="299200.03000000003"/>
    <n v="478720.06"/>
    <n v="334400.03000000003"/>
    <n v="535040.06000000006"/>
  </r>
  <r>
    <n v="4"/>
    <s v="Region IV - Southeast"/>
    <x v="26"/>
    <s v="NC"/>
    <x v="177"/>
    <n v="1"/>
    <x v="0"/>
    <n v="107488.61"/>
    <n v="188105.07"/>
    <n v="139152.95999999999"/>
    <n v="243517.68"/>
    <n v="166055.43"/>
    <n v="290597"/>
    <n v="197578.44"/>
    <n v="345762.28"/>
    <n v="232323.97"/>
    <n v="406566.94"/>
    <n v="254613.74"/>
    <n v="445574.04"/>
    <n v="276052.31"/>
    <n v="483091.54"/>
  </r>
  <r>
    <n v="4"/>
    <s v="Region IV - Southeast"/>
    <x v="26"/>
    <s v="NC"/>
    <x v="177"/>
    <n v="2"/>
    <x v="1"/>
    <n v="86157.29"/>
    <n v="150775.26"/>
    <n v="112463.06"/>
    <n v="196810.36"/>
    <n v="135820.65"/>
    <n v="237686.13"/>
    <n v="165424.25"/>
    <n v="289492.44"/>
    <n v="195873.66"/>
    <n v="342778.91"/>
    <n v="215619.72"/>
    <n v="377334.5"/>
    <n v="234003.27"/>
    <n v="409505.73"/>
  </r>
  <r>
    <n v="4"/>
    <s v="Region IV - Southeast"/>
    <x v="26"/>
    <s v="NC"/>
    <x v="177"/>
    <n v="3"/>
    <x v="2"/>
    <n v="83638.080000000002"/>
    <n v="146366.65"/>
    <n v="114375.52"/>
    <n v="200157.16"/>
    <n v="145073.32"/>
    <n v="253878.3"/>
    <n v="191462.46"/>
    <n v="335059.31"/>
    <n v="237482.49"/>
    <n v="415594.36"/>
    <n v="267752.38"/>
    <n v="468566.67"/>
    <n v="297694.17"/>
    <n v="520964.8"/>
  </r>
  <r>
    <n v="4"/>
    <s v="Region IV - Southeast"/>
    <x v="26"/>
    <s v="NC"/>
    <x v="177"/>
    <n v="4"/>
    <x v="3"/>
    <n v="87512.89"/>
    <n v="140020.62"/>
    <n v="122518.04"/>
    <n v="196028.87"/>
    <n v="157523.20000000001"/>
    <n v="252037.12"/>
    <n v="210030.93"/>
    <n v="336049.49"/>
    <n v="262538.65999999997"/>
    <n v="420061.87"/>
    <n v="297543.82"/>
    <n v="476070.12"/>
    <n v="332548.96999999997"/>
    <n v="532078.37"/>
  </r>
  <r>
    <n v="4"/>
    <s v="Region IV - Southeast"/>
    <x v="26"/>
    <s v="NC"/>
    <x v="178"/>
    <n v="1"/>
    <x v="0"/>
    <n v="103593.41"/>
    <n v="181288.47"/>
    <n v="134123.72"/>
    <n v="234716.51"/>
    <n v="160065.25"/>
    <n v="280114.18"/>
    <n v="190467.45"/>
    <n v="333318.03000000003"/>
    <n v="223972.82"/>
    <n v="391952.43"/>
    <n v="245467.33"/>
    <n v="429567.82"/>
    <n v="266146.63"/>
    <n v="465756.61"/>
  </r>
  <r>
    <n v="4"/>
    <s v="Region IV - Southeast"/>
    <x v="26"/>
    <s v="NC"/>
    <x v="178"/>
    <n v="2"/>
    <x v="1"/>
    <n v="82950.2"/>
    <n v="145162.85"/>
    <n v="108294.79"/>
    <n v="189515.88"/>
    <n v="130805.78"/>
    <n v="228910.11"/>
    <n v="159350.49"/>
    <n v="278863.34999999998"/>
    <n v="188698.33"/>
    <n v="330222.08000000002"/>
    <n v="207731.18"/>
    <n v="363529.56"/>
    <n v="225454.02"/>
    <n v="394544.54"/>
  </r>
  <r>
    <n v="4"/>
    <s v="Region IV - Southeast"/>
    <x v="26"/>
    <s v="NC"/>
    <x v="178"/>
    <n v="3"/>
    <x v="2"/>
    <n v="80461.350000000006"/>
    <n v="140807.37"/>
    <n v="110015.77"/>
    <n v="192527.6"/>
    <n v="139531.82"/>
    <n v="244180.69"/>
    <n v="184137.31"/>
    <n v="322240.28999999998"/>
    <n v="228385.59"/>
    <n v="399674.78"/>
    <n v="257487.54"/>
    <n v="450603.19"/>
    <n v="286271.96999999997"/>
    <n v="500975.95"/>
  </r>
  <r>
    <n v="4"/>
    <s v="Region IV - Southeast"/>
    <x v="26"/>
    <s v="NC"/>
    <x v="178"/>
    <n v="4"/>
    <x v="3"/>
    <n v="84297.05"/>
    <n v="134875.28"/>
    <n v="118015.87"/>
    <n v="188825.39"/>
    <n v="151734.69"/>
    <n v="242775.51"/>
    <n v="202312.92"/>
    <n v="323700.67"/>
    <n v="252891.15"/>
    <n v="404625.84"/>
    <n v="286609.96999999997"/>
    <n v="458575.95"/>
    <n v="320328.78999999998"/>
    <n v="512526.07"/>
  </r>
  <r>
    <n v="4"/>
    <s v="Region IV - Southeast"/>
    <x v="26"/>
    <s v="NC"/>
    <x v="179"/>
    <n v="1"/>
    <x v="0"/>
    <n v="107549.17"/>
    <n v="188211.05"/>
    <n v="139265.72"/>
    <n v="243715.01"/>
    <n v="166219.07999999999"/>
    <n v="290883.38"/>
    <n v="197814.96"/>
    <n v="346176.19"/>
    <n v="232628.61"/>
    <n v="407100.06"/>
    <n v="254962.9"/>
    <n v="446185.07"/>
    <n v="276458.69"/>
    <n v="483802.7"/>
  </r>
  <r>
    <n v="4"/>
    <s v="Region IV - Southeast"/>
    <x v="26"/>
    <s v="NC"/>
    <x v="179"/>
    <n v="2"/>
    <x v="1"/>
    <n v="85988.479999999996"/>
    <n v="150479.85"/>
    <n v="112288.84"/>
    <n v="196505.47"/>
    <n v="135659.19"/>
    <n v="237403.58"/>
    <n v="165315.03"/>
    <n v="289301.3"/>
    <n v="195786.36"/>
    <n v="342626.14"/>
    <n v="215549.58"/>
    <n v="377211.77"/>
    <n v="233957.51"/>
    <n v="409425.64"/>
  </r>
  <r>
    <n v="4"/>
    <s v="Region IV - Southeast"/>
    <x v="26"/>
    <s v="NC"/>
    <x v="179"/>
    <n v="3"/>
    <x v="2"/>
    <n v="83311.88"/>
    <n v="145795.79999999999"/>
    <n v="113889.62"/>
    <n v="199306.83"/>
    <n v="144427.28"/>
    <n v="252747.74"/>
    <n v="190579.91"/>
    <n v="333514.84999999998"/>
    <n v="236359.46"/>
    <n v="413629.06"/>
    <n v="266464.62"/>
    <n v="466313.09"/>
    <n v="296238.15000000002"/>
    <n v="518416.76"/>
  </r>
  <r>
    <n v="4"/>
    <s v="Region IV - Southeast"/>
    <x v="26"/>
    <s v="NC"/>
    <x v="179"/>
    <n v="4"/>
    <x v="3"/>
    <n v="87448.22"/>
    <n v="139917.15"/>
    <n v="122427.5"/>
    <n v="195884.01"/>
    <n v="157406.79"/>
    <n v="251850.87"/>
    <n v="209875.72"/>
    <n v="335801.16"/>
    <n v="262344.65000000002"/>
    <n v="419751.45"/>
    <n v="297323.94"/>
    <n v="475718.3"/>
    <n v="332303.21999999997"/>
    <n v="531685.16"/>
  </r>
  <r>
    <n v="4"/>
    <s v="Region IV - Southeast"/>
    <x v="26"/>
    <s v="NC"/>
    <x v="180"/>
    <n v="1"/>
    <x v="0"/>
    <n v="103653.97"/>
    <n v="181394.45"/>
    <n v="134236.48000000001"/>
    <n v="234913.85"/>
    <n v="160228.9"/>
    <n v="280400.57"/>
    <n v="190703.97"/>
    <n v="333731.96000000002"/>
    <n v="224277.46"/>
    <n v="392485.56"/>
    <n v="245816.49"/>
    <n v="430178.86"/>
    <n v="266553.02"/>
    <n v="466467.79"/>
  </r>
  <r>
    <n v="4"/>
    <s v="Region IV - Southeast"/>
    <x v="26"/>
    <s v="NC"/>
    <x v="180"/>
    <n v="2"/>
    <x v="1"/>
    <n v="82781.39"/>
    <n v="144867.44"/>
    <n v="108120.56"/>
    <n v="189210.99"/>
    <n v="130644.32"/>
    <n v="228627.57"/>
    <n v="159241.26999999999"/>
    <n v="278672.21999999997"/>
    <n v="188611.04"/>
    <n v="330069.31"/>
    <n v="207661.05"/>
    <n v="363406.84"/>
    <n v="225408.27"/>
    <n v="394464.47"/>
  </r>
  <r>
    <n v="4"/>
    <s v="Region IV - Southeast"/>
    <x v="26"/>
    <s v="NC"/>
    <x v="180"/>
    <n v="3"/>
    <x v="2"/>
    <n v="80135.149999999994"/>
    <n v="140236.51999999999"/>
    <n v="109529.87"/>
    <n v="191677.27"/>
    <n v="138885.79"/>
    <n v="243050.13"/>
    <n v="183254.77"/>
    <n v="320695.84000000003"/>
    <n v="227262.56"/>
    <n v="397709.48"/>
    <n v="256199.78"/>
    <n v="448349.62"/>
    <n v="284815.96000000002"/>
    <n v="498427.92"/>
  </r>
  <r>
    <n v="4"/>
    <s v="Region IV - Southeast"/>
    <x v="26"/>
    <s v="NC"/>
    <x v="180"/>
    <n v="4"/>
    <x v="3"/>
    <n v="84232.38"/>
    <n v="134771.81"/>
    <n v="117925.33"/>
    <n v="188680.53"/>
    <n v="151618.28"/>
    <n v="242589.26"/>
    <n v="202157.71"/>
    <n v="323452.34999999998"/>
    <n v="252697.14"/>
    <n v="404315.43"/>
    <n v="286390.09000000003"/>
    <n v="458224.16"/>
    <n v="320083.05"/>
    <n v="512132.88"/>
  </r>
  <r>
    <n v="4"/>
    <s v="Region IV - Southeast"/>
    <x v="26"/>
    <s v="NC"/>
    <x v="91"/>
    <n v="1"/>
    <x v="0"/>
    <n v="104775.54"/>
    <n v="183357.19"/>
    <n v="135689.51999999999"/>
    <n v="237456.65"/>
    <n v="161963.75"/>
    <n v="283436.57"/>
    <n v="192769.47"/>
    <n v="337346.58"/>
    <n v="226707.02"/>
    <n v="396737.29"/>
    <n v="248479.63"/>
    <n v="434839.35"/>
    <n v="269441.26"/>
    <n v="471522.21"/>
  </r>
  <r>
    <n v="4"/>
    <s v="Region IV - Southeast"/>
    <x v="26"/>
    <s v="NC"/>
    <x v="91"/>
    <n v="2"/>
    <x v="1"/>
    <n v="83673.59"/>
    <n v="146428.78"/>
    <n v="109286.61"/>
    <n v="191251.57"/>
    <n v="132054.07999999999"/>
    <n v="231094.63"/>
    <n v="160961.01999999999"/>
    <n v="281681.78999999998"/>
    <n v="190648.66"/>
    <n v="333635.15000000002"/>
    <n v="209904.9"/>
    <n v="367333.57"/>
    <n v="227844.37"/>
    <n v="398727.65"/>
  </r>
  <r>
    <n v="4"/>
    <s v="Region IV - Southeast"/>
    <x v="26"/>
    <s v="NC"/>
    <x v="91"/>
    <n v="3"/>
    <x v="2"/>
    <n v="80996.19"/>
    <n v="141743.32999999999"/>
    <n v="110706.1"/>
    <n v="193735.67"/>
    <n v="140376.78"/>
    <n v="245659.37"/>
    <n v="185221.58"/>
    <n v="324137.77"/>
    <n v="229701.24"/>
    <n v="401977.17"/>
    <n v="258948.62"/>
    <n v="453160.09"/>
    <n v="287871.43"/>
    <n v="503775.01"/>
  </r>
  <r>
    <n v="4"/>
    <s v="Region IV - Southeast"/>
    <x v="26"/>
    <s v="NC"/>
    <x v="91"/>
    <n v="4"/>
    <x v="3"/>
    <n v="85141.95"/>
    <n v="136227.12"/>
    <n v="119198.73"/>
    <n v="190717.97"/>
    <n v="153255.51"/>
    <n v="245208.82"/>
    <n v="204340.68"/>
    <n v="326945.09999999998"/>
    <n v="255425.85"/>
    <n v="408681.37"/>
    <n v="289482.63"/>
    <n v="463172.22"/>
    <n v="323539.40999999997"/>
    <n v="517663.07"/>
  </r>
  <r>
    <n v="4"/>
    <s v="Region IV - Southeast"/>
    <x v="26"/>
    <s v="NC"/>
    <x v="181"/>
    <n v="1"/>
    <x v="0"/>
    <n v="105124.36"/>
    <n v="183967.63"/>
    <n v="136021.37"/>
    <n v="238037.39"/>
    <n v="162258.42000000001"/>
    <n v="283952.23"/>
    <n v="192974.4"/>
    <n v="337705.2"/>
    <n v="226855.56"/>
    <n v="396997.24"/>
    <n v="248589.15"/>
    <n v="435031.01"/>
    <n v="269463.06"/>
    <n v="471560.35"/>
  </r>
  <r>
    <n v="4"/>
    <s v="Region IV - Southeast"/>
    <x v="26"/>
    <s v="NC"/>
    <x v="181"/>
    <n v="2"/>
    <x v="1"/>
    <n v="84710.52"/>
    <n v="148243.41"/>
    <n v="110479.43"/>
    <n v="193339"/>
    <n v="133324.04999999999"/>
    <n v="233317.1"/>
    <n v="162203.18"/>
    <n v="283855.57"/>
    <n v="191973.02"/>
    <n v="335952.78"/>
    <n v="211272.29"/>
    <n v="369726.5"/>
    <n v="229222.58"/>
    <n v="401139.52"/>
  </r>
  <r>
    <n v="4"/>
    <s v="Region IV - Southeast"/>
    <x v="26"/>
    <s v="NC"/>
    <x v="181"/>
    <n v="3"/>
    <x v="2"/>
    <n v="82568.41"/>
    <n v="144494.72"/>
    <n v="112994.88"/>
    <n v="197741.04"/>
    <n v="143383.4"/>
    <n v="250920.95"/>
    <n v="189293.92"/>
    <n v="331264.36"/>
    <n v="234851.19"/>
    <n v="410989.59"/>
    <n v="264830.21999999997"/>
    <n v="463452.88"/>
    <n v="294495.25"/>
    <n v="515366.69"/>
  </r>
  <r>
    <n v="4"/>
    <s v="Region IV - Southeast"/>
    <x v="26"/>
    <s v="NC"/>
    <x v="181"/>
    <n v="4"/>
    <x v="3"/>
    <n v="85823.09"/>
    <n v="137316.94"/>
    <n v="120152.32000000001"/>
    <n v="192243.72"/>
    <n v="154481.56"/>
    <n v="247170.49"/>
    <n v="205975.41"/>
    <n v="329560.65999999997"/>
    <n v="257469.26"/>
    <n v="411950.82"/>
    <n v="291798.49"/>
    <n v="466877.6"/>
    <n v="326127.73"/>
    <n v="521804.37"/>
  </r>
  <r>
    <n v="4"/>
    <s v="Region IV - Southeast"/>
    <x v="27"/>
    <s v="SC"/>
    <x v="125"/>
    <n v="1"/>
    <x v="0"/>
    <n v="106958.11"/>
    <n v="187176.69"/>
    <n v="138482.82"/>
    <n v="242344.94"/>
    <n v="165269.82999999999"/>
    <n v="289222.19"/>
    <n v="196663.95"/>
    <n v="344161.92"/>
    <n v="231261.51"/>
    <n v="404707.64"/>
    <n v="253456.75"/>
    <n v="443549.31"/>
    <n v="274811.38"/>
    <n v="480919.91"/>
  </r>
  <r>
    <n v="4"/>
    <s v="Region IV - Southeast"/>
    <x v="27"/>
    <s v="SC"/>
    <x v="125"/>
    <n v="2"/>
    <x v="1"/>
    <n v="85626.79"/>
    <n v="149846.88"/>
    <n v="111792.93"/>
    <n v="195637.63"/>
    <n v="135035.04"/>
    <n v="236311.32"/>
    <n v="164509.76000000001"/>
    <n v="287892.08"/>
    <n v="194811.2"/>
    <n v="340919.61"/>
    <n v="214462.73"/>
    <n v="375309.77"/>
    <n v="232762.34"/>
    <n v="407334.1"/>
  </r>
  <r>
    <n v="4"/>
    <s v="Region IV - Southeast"/>
    <x v="27"/>
    <s v="SC"/>
    <x v="125"/>
    <n v="3"/>
    <x v="2"/>
    <n v="83044.47"/>
    <n v="145327.81"/>
    <n v="113544.46"/>
    <n v="198702.8"/>
    <n v="144004.79999999999"/>
    <n v="252008.4"/>
    <n v="190037.78"/>
    <n v="332566.11"/>
    <n v="235701.64"/>
    <n v="412477.87"/>
    <n v="265734.08"/>
    <n v="465034.64"/>
    <n v="295438.42"/>
    <n v="517017.24"/>
  </r>
  <r>
    <n v="4"/>
    <s v="Region IV - Southeast"/>
    <x v="27"/>
    <s v="SC"/>
    <x v="125"/>
    <n v="4"/>
    <x v="3"/>
    <n v="87025.77"/>
    <n v="139241.23000000001"/>
    <n v="121836.07"/>
    <n v="194937.72"/>
    <n v="156646.38"/>
    <n v="250634.21"/>
    <n v="208861.84"/>
    <n v="334178.95"/>
    <n v="261077.3"/>
    <n v="417723.69"/>
    <n v="295887.61"/>
    <n v="473420.18"/>
    <n v="330697.90999999997"/>
    <n v="529116.67000000004"/>
  </r>
  <r>
    <n v="4"/>
    <s v="Region IV - Southeast"/>
    <x v="27"/>
    <s v="SC"/>
    <x v="182"/>
    <n v="1"/>
    <x v="0"/>
    <n v="104593.86"/>
    <n v="183039.25"/>
    <n v="135351.23000000001"/>
    <n v="236864.65"/>
    <n v="161472.81"/>
    <n v="282577.42"/>
    <n v="192059.91"/>
    <n v="336104.85"/>
    <n v="225793.1"/>
    <n v="395137.93"/>
    <n v="247432.16"/>
    <n v="433006.27"/>
    <n v="268222.13"/>
    <n v="469388.72"/>
  </r>
  <r>
    <n v="4"/>
    <s v="Region IV - Southeast"/>
    <x v="27"/>
    <s v="SC"/>
    <x v="182"/>
    <n v="2"/>
    <x v="1"/>
    <n v="84180.02"/>
    <n v="147315.03"/>
    <n v="109809.29"/>
    <n v="192166.26"/>
    <n v="132538.45000000001"/>
    <n v="231942.29"/>
    <n v="161288.70000000001"/>
    <n v="282255.21999999997"/>
    <n v="190910.56"/>
    <n v="334093.46999999997"/>
    <n v="210115.3"/>
    <n v="367701.77"/>
    <n v="227981.65"/>
    <n v="398967.89"/>
  </r>
  <r>
    <n v="4"/>
    <s v="Region IV - Southeast"/>
    <x v="27"/>
    <s v="SC"/>
    <x v="182"/>
    <n v="3"/>
    <x v="2"/>
    <n v="81974.8"/>
    <n v="143455.89000000001"/>
    <n v="112163.81"/>
    <n v="196286.67"/>
    <n v="142314.89000000001"/>
    <n v="249051.06"/>
    <n v="187869.23"/>
    <n v="328771.15999999997"/>
    <n v="233070.34"/>
    <n v="407873.09"/>
    <n v="262811.92"/>
    <n v="459920.85"/>
    <n v="292239.5"/>
    <n v="511419.13"/>
  </r>
  <r>
    <n v="4"/>
    <s v="Region IV - Southeast"/>
    <x v="27"/>
    <s v="SC"/>
    <x v="182"/>
    <n v="4"/>
    <x v="3"/>
    <n v="85335.97"/>
    <n v="136537.54999999999"/>
    <n v="119470.35"/>
    <n v="191152.57"/>
    <n v="153604.74"/>
    <n v="245767.58"/>
    <n v="204806.32"/>
    <n v="327690.11"/>
    <n v="256007.9"/>
    <n v="409612.64"/>
    <n v="290142.28000000003"/>
    <n v="464227.66"/>
    <n v="324276.67"/>
    <n v="518842.68"/>
  </r>
  <r>
    <n v="4"/>
    <s v="Region IV - Southeast"/>
    <x v="27"/>
    <s v="SC"/>
    <x v="183"/>
    <n v="1"/>
    <x v="0"/>
    <n v="99819.33"/>
    <n v="174683.83"/>
    <n v="129320"/>
    <n v="226310.01"/>
    <n v="154402.35999999999"/>
    <n v="270204.13"/>
    <n v="183829.5"/>
    <n v="321701.62"/>
    <n v="216230.95"/>
    <n v="378404.16"/>
    <n v="237019.24"/>
    <n v="414783.67"/>
    <n v="257053.73"/>
    <n v="449844.02"/>
  </r>
  <r>
    <n v="4"/>
    <s v="Region IV - Southeast"/>
    <x v="27"/>
    <s v="SC"/>
    <x v="183"/>
    <n v="2"/>
    <x v="1"/>
    <n v="79405.490000000005"/>
    <n v="138959.6"/>
    <n v="103778.06"/>
    <n v="181611.61"/>
    <n v="125468"/>
    <n v="219569"/>
    <n v="153058.28"/>
    <n v="267851.99"/>
    <n v="181348.4"/>
    <n v="317359.7"/>
    <n v="199702.38"/>
    <n v="349479.17"/>
    <n v="216813.25"/>
    <n v="379423.2"/>
  </r>
  <r>
    <n v="4"/>
    <s v="Region IV - Southeast"/>
    <x v="27"/>
    <s v="SC"/>
    <x v="183"/>
    <n v="3"/>
    <x v="2"/>
    <n v="76632.22"/>
    <n v="134106.39000000001"/>
    <n v="104684.21"/>
    <n v="183197.37"/>
    <n v="132698.26"/>
    <n v="232221.96"/>
    <n v="175047.06"/>
    <n v="306332.36"/>
    <n v="217042.63"/>
    <n v="379824.6"/>
    <n v="244647.18"/>
    <n v="428132.56"/>
    <n v="271937.74"/>
    <n v="475891.04"/>
  </r>
  <r>
    <n v="4"/>
    <s v="Region IV - Southeast"/>
    <x v="27"/>
    <s v="SC"/>
    <x v="183"/>
    <n v="4"/>
    <x v="3"/>
    <n v="80951.87"/>
    <n v="129522.99"/>
    <n v="113332.62"/>
    <n v="181332.19"/>
    <n v="145713.37"/>
    <n v="233141.39"/>
    <n v="194284.49"/>
    <n v="310855.19"/>
    <n v="242855.61"/>
    <n v="388568.98"/>
    <n v="275236.36"/>
    <n v="440378.18"/>
    <n v="307617.11"/>
    <n v="492187.38"/>
  </r>
  <r>
    <n v="4"/>
    <s v="Region IV - Southeast"/>
    <x v="27"/>
    <s v="SC"/>
    <x v="167"/>
    <n v="1"/>
    <x v="0"/>
    <n v="105366.6"/>
    <n v="184391.55"/>
    <n v="136472.41"/>
    <n v="238826.72"/>
    <n v="162913.01"/>
    <n v="285097.76"/>
    <n v="193920.48"/>
    <n v="339360.84"/>
    <n v="228074.12"/>
    <n v="399129.71"/>
    <n v="249985.77"/>
    <n v="437475.11"/>
    <n v="271088.57"/>
    <n v="474405"/>
  </r>
  <r>
    <n v="4"/>
    <s v="Region IV - Southeast"/>
    <x v="27"/>
    <s v="SC"/>
    <x v="167"/>
    <n v="2"/>
    <x v="1"/>
    <n v="84035.28"/>
    <n v="147061.74"/>
    <n v="109782.52"/>
    <n v="192119.41"/>
    <n v="132678.22"/>
    <n v="232186.89"/>
    <n v="161766.29"/>
    <n v="283091.01"/>
    <n v="191623.82"/>
    <n v="335341.68"/>
    <n v="210991.75"/>
    <n v="369235.57"/>
    <n v="229039.54"/>
    <n v="400819.19"/>
  </r>
  <r>
    <n v="4"/>
    <s v="Region IV - Southeast"/>
    <x v="27"/>
    <s v="SC"/>
    <x v="167"/>
    <n v="3"/>
    <x v="2"/>
    <n v="81263.61"/>
    <n v="142211.31"/>
    <n v="111051.26"/>
    <n v="194339.7"/>
    <n v="140799.26"/>
    <n v="246398.7"/>
    <n v="185763.72"/>
    <n v="325086.51"/>
    <n v="230359.07"/>
    <n v="403128.36"/>
    <n v="259679.17"/>
    <n v="454438.54"/>
    <n v="288671.15999999997"/>
    <n v="505174.53"/>
  </r>
  <r>
    <n v="4"/>
    <s v="Region IV - Southeast"/>
    <x v="27"/>
    <s v="SC"/>
    <x v="167"/>
    <n v="4"/>
    <x v="3"/>
    <n v="85564.4"/>
    <n v="136903.04000000001"/>
    <n v="119790.16"/>
    <n v="191664.26"/>
    <n v="154015.92000000001"/>
    <n v="246425.48"/>
    <n v="205354.56"/>
    <n v="328567.3"/>
    <n v="256693.2"/>
    <n v="410709.13"/>
    <n v="290918.96000000002"/>
    <n v="465470.35"/>
    <n v="325144.71999999997"/>
    <n v="520231.56"/>
  </r>
  <r>
    <n v="4"/>
    <s v="Region IV - Southeast"/>
    <x v="27"/>
    <s v="SC"/>
    <x v="184"/>
    <n v="1"/>
    <x v="0"/>
    <n v="103653.97"/>
    <n v="181394.45"/>
    <n v="134236.48000000001"/>
    <n v="234913.85"/>
    <n v="160228.9"/>
    <n v="280400.57"/>
    <n v="190703.97"/>
    <n v="333731.96000000002"/>
    <n v="224277.46"/>
    <n v="392485.56"/>
    <n v="245816.49"/>
    <n v="430178.86"/>
    <n v="266553.02"/>
    <n v="466467.79"/>
  </r>
  <r>
    <n v="4"/>
    <s v="Region IV - Southeast"/>
    <x v="27"/>
    <s v="SC"/>
    <x v="184"/>
    <n v="2"/>
    <x v="1"/>
    <n v="82781.39"/>
    <n v="144867.44"/>
    <n v="108120.56"/>
    <n v="189210.99"/>
    <n v="130644.32"/>
    <n v="228627.57"/>
    <n v="159241.26999999999"/>
    <n v="278672.21999999997"/>
    <n v="188611.04"/>
    <n v="330069.31"/>
    <n v="207661.05"/>
    <n v="363406.84"/>
    <n v="225408.27"/>
    <n v="394464.47"/>
  </r>
  <r>
    <n v="4"/>
    <s v="Region IV - Southeast"/>
    <x v="27"/>
    <s v="SC"/>
    <x v="184"/>
    <n v="3"/>
    <x v="2"/>
    <n v="80135.149999999994"/>
    <n v="140236.51999999999"/>
    <n v="109529.87"/>
    <n v="191677.27"/>
    <n v="138885.79"/>
    <n v="243050.13"/>
    <n v="183254.77"/>
    <n v="320695.84000000003"/>
    <n v="227262.56"/>
    <n v="397709.48"/>
    <n v="256199.78"/>
    <n v="448349.62"/>
    <n v="284815.96000000002"/>
    <n v="498427.92"/>
  </r>
  <r>
    <n v="4"/>
    <s v="Region IV - Southeast"/>
    <x v="27"/>
    <s v="SC"/>
    <x v="184"/>
    <n v="4"/>
    <x v="3"/>
    <n v="84232.38"/>
    <n v="134771.81"/>
    <n v="117925.33"/>
    <n v="188680.53"/>
    <n v="151618.28"/>
    <n v="242589.26"/>
    <n v="202157.71"/>
    <n v="323452.34999999998"/>
    <n v="252697.14"/>
    <n v="404315.43"/>
    <n v="286390.09000000003"/>
    <n v="458224.16"/>
    <n v="320083.05"/>
    <n v="512132.88"/>
  </r>
  <r>
    <n v="4"/>
    <s v="Region IV - Southeast"/>
    <x v="27"/>
    <s v="SC"/>
    <x v="185"/>
    <n v="1"/>
    <x v="0"/>
    <n v="104714.98"/>
    <n v="183251.21"/>
    <n v="135576.75"/>
    <n v="237259.32"/>
    <n v="161800.10999999999"/>
    <n v="283150.19"/>
    <n v="192532.95"/>
    <n v="336932.67"/>
    <n v="226402.38"/>
    <n v="396204.17"/>
    <n v="248130.47"/>
    <n v="434228.33"/>
    <n v="269034.89"/>
    <n v="470811.05"/>
  </r>
  <r>
    <n v="4"/>
    <s v="Region IV - Southeast"/>
    <x v="27"/>
    <s v="SC"/>
    <x v="185"/>
    <n v="2"/>
    <x v="1"/>
    <n v="83842.399999999994"/>
    <n v="146724.19"/>
    <n v="109460.84"/>
    <n v="191556.46"/>
    <n v="132215.53"/>
    <n v="231377.18"/>
    <n v="161070.25"/>
    <n v="281872.93"/>
    <n v="190735.96"/>
    <n v="333787.92"/>
    <n v="209975.03"/>
    <n v="367456.3"/>
    <n v="227890.13"/>
    <n v="398807.73"/>
  </r>
  <r>
    <n v="4"/>
    <s v="Region IV - Southeast"/>
    <x v="27"/>
    <s v="SC"/>
    <x v="185"/>
    <n v="3"/>
    <x v="2"/>
    <n v="81322.39"/>
    <n v="142314.18"/>
    <n v="111192"/>
    <n v="194586"/>
    <n v="141022.82"/>
    <n v="246789.93"/>
    <n v="186104.13"/>
    <n v="325682.23"/>
    <n v="230824.27"/>
    <n v="403942.47"/>
    <n v="260236.39"/>
    <n v="455413.68"/>
    <n v="289327.45"/>
    <n v="506323.04"/>
  </r>
  <r>
    <n v="4"/>
    <s v="Region IV - Southeast"/>
    <x v="27"/>
    <s v="SC"/>
    <x v="185"/>
    <n v="4"/>
    <x v="3"/>
    <n v="85206.62"/>
    <n v="136330.6"/>
    <n v="119289.27"/>
    <n v="190862.84"/>
    <n v="153371.92000000001"/>
    <n v="245395.08"/>
    <n v="204495.89"/>
    <n v="327193.44"/>
    <n v="255619.87"/>
    <n v="408991.79"/>
    <n v="289702.52"/>
    <n v="463524.03"/>
    <n v="323785.17"/>
    <n v="518056.27"/>
  </r>
  <r>
    <n v="4"/>
    <s v="Region IV - Southeast"/>
    <x v="28"/>
    <s v="TN"/>
    <x v="186"/>
    <n v="1"/>
    <x v="0"/>
    <n v="100001.01"/>
    <n v="175001.77"/>
    <n v="129658.29"/>
    <n v="226902.01"/>
    <n v="154893.31"/>
    <n v="271063.28999999998"/>
    <n v="184539.07"/>
    <n v="322943.35999999999"/>
    <n v="217144.87"/>
    <n v="380003.53"/>
    <n v="238066.72"/>
    <n v="416616.76"/>
    <n v="258272.87"/>
    <n v="451977.53"/>
  </r>
  <r>
    <n v="4"/>
    <s v="Region IV - Southeast"/>
    <x v="28"/>
    <s v="TN"/>
    <x v="186"/>
    <n v="2"/>
    <x v="1"/>
    <n v="78899.06"/>
    <n v="138073.35999999999"/>
    <n v="103255.38"/>
    <n v="180696.92"/>
    <n v="124983.63"/>
    <n v="218721.35"/>
    <n v="152730.62"/>
    <n v="267278.58"/>
    <n v="181086.51"/>
    <n v="316901.39"/>
    <n v="199491.99"/>
    <n v="349110.98"/>
    <n v="216675.98"/>
    <n v="379182.96"/>
  </r>
  <r>
    <n v="4"/>
    <s v="Region IV - Southeast"/>
    <x v="28"/>
    <s v="TN"/>
    <x v="186"/>
    <n v="3"/>
    <x v="2"/>
    <n v="75653.62"/>
    <n v="132393.84"/>
    <n v="103226.5"/>
    <n v="180646.38"/>
    <n v="130760.16"/>
    <n v="228830.28"/>
    <n v="172399.42"/>
    <n v="301698.99"/>
    <n v="213673.54"/>
    <n v="373928.69"/>
    <n v="240783.9"/>
    <n v="421371.82"/>
    <n v="267569.68"/>
    <n v="468246.94"/>
  </r>
  <r>
    <n v="4"/>
    <s v="Region IV - Southeast"/>
    <x v="28"/>
    <s v="TN"/>
    <x v="186"/>
    <n v="4"/>
    <x v="3"/>
    <n v="80757.86"/>
    <n v="129212.58"/>
    <n v="113061"/>
    <n v="180897.61"/>
    <n v="145364.15"/>
    <n v="232582.64"/>
    <n v="193818.86"/>
    <n v="310110.18"/>
    <n v="242273.58"/>
    <n v="387637.73"/>
    <n v="274576.71999999997"/>
    <n v="439322.76"/>
    <n v="306879.86"/>
    <n v="491007.79"/>
  </r>
  <r>
    <n v="4"/>
    <s v="Region IV - Southeast"/>
    <x v="28"/>
    <s v="TN"/>
    <x v="182"/>
    <n v="1"/>
    <x v="0"/>
    <n v="91801.23"/>
    <n v="160652.14000000001"/>
    <n v="119155.2"/>
    <n v="208521.60000000001"/>
    <n v="142454.63"/>
    <n v="249295.61"/>
    <n v="169875.63"/>
    <n v="297282.34999999998"/>
    <n v="199989.4"/>
    <n v="349981.44"/>
    <n v="219315.23"/>
    <n v="383801.66"/>
    <n v="238033.36"/>
    <n v="416558.38"/>
  </r>
  <r>
    <n v="4"/>
    <s v="Region IV - Southeast"/>
    <x v="28"/>
    <s v="TN"/>
    <x v="182"/>
    <n v="2"/>
    <x v="1"/>
    <n v="71616.75"/>
    <n v="125329.32"/>
    <n v="93900.25"/>
    <n v="164325.43"/>
    <n v="113845.38"/>
    <n v="199229.41"/>
    <n v="139450.16"/>
    <n v="244037.78"/>
    <n v="165498.78"/>
    <n v="289622.87"/>
    <n v="182417.66"/>
    <n v="319230.90999999997"/>
    <n v="198245.03"/>
    <n v="346928.8"/>
  </r>
  <r>
    <n v="4"/>
    <s v="Region IV - Southeast"/>
    <x v="28"/>
    <s v="TN"/>
    <x v="182"/>
    <n v="3"/>
    <x v="2"/>
    <n v="68054.149999999994"/>
    <n v="119094.76"/>
    <n v="92704.13"/>
    <n v="162232.22"/>
    <n v="117316.59"/>
    <n v="205304.04"/>
    <n v="154559.34"/>
    <n v="270478.84999999998"/>
    <n v="191452.82"/>
    <n v="335042.43"/>
    <n v="215660.39"/>
    <n v="377405.68"/>
    <n v="239557.49"/>
    <n v="419225.61"/>
  </r>
  <r>
    <n v="4"/>
    <s v="Region IV - Southeast"/>
    <x v="28"/>
    <s v="TN"/>
    <x v="182"/>
    <n v="4"/>
    <x v="3"/>
    <n v="73709.72"/>
    <n v="117935.55"/>
    <n v="103193.61"/>
    <n v="165109.78"/>
    <n v="132677.5"/>
    <n v="212284"/>
    <n v="176903.33"/>
    <n v="283045.33"/>
    <n v="221129.16"/>
    <n v="353806.66"/>
    <n v="250613.05"/>
    <n v="400980.88"/>
    <n v="280096.94"/>
    <n v="448155.11"/>
  </r>
  <r>
    <n v="4"/>
    <s v="Region IV - Southeast"/>
    <x v="28"/>
    <s v="TN"/>
    <x v="168"/>
    <n v="1"/>
    <x v="0"/>
    <n v="97227.37"/>
    <n v="170147.9"/>
    <n v="126082.08"/>
    <n v="220643.64"/>
    <n v="150637.98000000001"/>
    <n v="263616.46000000002"/>
    <n v="179493.57"/>
    <n v="314113.74"/>
    <n v="211223.28"/>
    <n v="369640.74"/>
    <n v="231583.44"/>
    <n v="405271.03"/>
    <n v="251255.44"/>
    <n v="439697.02"/>
  </r>
  <r>
    <n v="4"/>
    <s v="Region IV - Southeast"/>
    <x v="28"/>
    <s v="TN"/>
    <x v="168"/>
    <n v="2"/>
    <x v="1"/>
    <n v="76584.160000000003"/>
    <n v="134022.29"/>
    <n v="100253.15"/>
    <n v="175443.02"/>
    <n v="121378.51"/>
    <n v="212412.4"/>
    <n v="148376.60999999999"/>
    <n v="259659.06"/>
    <n v="175948.79"/>
    <n v="307910.39"/>
    <n v="193847.3"/>
    <n v="339232.77"/>
    <n v="210562.83"/>
    <n v="368484.95"/>
  </r>
  <r>
    <n v="4"/>
    <s v="Region IV - Southeast"/>
    <x v="28"/>
    <s v="TN"/>
    <x v="168"/>
    <n v="3"/>
    <x v="2"/>
    <n v="73337.929999999993"/>
    <n v="128341.38"/>
    <n v="100042.98"/>
    <n v="175075.21"/>
    <n v="126709.66"/>
    <n v="221741.9"/>
    <n v="167041.09"/>
    <n v="292321.90999999997"/>
    <n v="207015.31"/>
    <n v="362276.8"/>
    <n v="233267.89"/>
    <n v="408218.81"/>
    <n v="259202.96"/>
    <n v="453605.17"/>
  </r>
  <r>
    <n v="4"/>
    <s v="Region IV - Southeast"/>
    <x v="28"/>
    <s v="TN"/>
    <x v="168"/>
    <n v="4"/>
    <x v="3"/>
    <n v="78451.59"/>
    <n v="125522.55"/>
    <n v="109832.23"/>
    <n v="175731.57"/>
    <n v="141212.85999999999"/>
    <n v="225940.58"/>
    <n v="188283.82"/>
    <n v="301254.11"/>
    <n v="235354.77"/>
    <n v="376567.64"/>
    <n v="266735.40999999997"/>
    <n v="426776.66"/>
    <n v="298116.05"/>
    <n v="476985.68"/>
  </r>
  <r>
    <n v="4"/>
    <s v="Region IV - Southeast"/>
    <x v="28"/>
    <s v="TN"/>
    <x v="187"/>
    <n v="1"/>
    <x v="0"/>
    <n v="91801.23"/>
    <n v="160652.14000000001"/>
    <n v="119155.2"/>
    <n v="208521.60000000001"/>
    <n v="142454.63"/>
    <n v="249295.61"/>
    <n v="169875.63"/>
    <n v="297282.34999999998"/>
    <n v="199989.4"/>
    <n v="349981.44"/>
    <n v="219315.23"/>
    <n v="383801.66"/>
    <n v="238033.36"/>
    <n v="416558.38"/>
  </r>
  <r>
    <n v="4"/>
    <s v="Region IV - Southeast"/>
    <x v="28"/>
    <s v="TN"/>
    <x v="187"/>
    <n v="2"/>
    <x v="1"/>
    <n v="71616.75"/>
    <n v="125329.32"/>
    <n v="93900.25"/>
    <n v="164325.43"/>
    <n v="113845.38"/>
    <n v="199229.41"/>
    <n v="139450.16"/>
    <n v="244037.78"/>
    <n v="165498.78"/>
    <n v="289622.87"/>
    <n v="182417.66"/>
    <n v="319230.90999999997"/>
    <n v="198245.03"/>
    <n v="346928.8"/>
  </r>
  <r>
    <n v="4"/>
    <s v="Region IV - Southeast"/>
    <x v="28"/>
    <s v="TN"/>
    <x v="187"/>
    <n v="3"/>
    <x v="2"/>
    <n v="68054.149999999994"/>
    <n v="119094.76"/>
    <n v="92704.13"/>
    <n v="162232.22"/>
    <n v="117316.59"/>
    <n v="205304.04"/>
    <n v="154559.34"/>
    <n v="270478.84999999998"/>
    <n v="191452.82"/>
    <n v="335042.43"/>
    <n v="215660.39"/>
    <n v="377405.68"/>
    <n v="239557.49"/>
    <n v="419225.61"/>
  </r>
  <r>
    <n v="4"/>
    <s v="Region IV - Southeast"/>
    <x v="28"/>
    <s v="TN"/>
    <x v="187"/>
    <n v="4"/>
    <x v="3"/>
    <n v="73709.72"/>
    <n v="117935.55"/>
    <n v="103193.61"/>
    <n v="165109.78"/>
    <n v="132677.5"/>
    <n v="212284"/>
    <n v="176903.33"/>
    <n v="283045.33"/>
    <n v="221129.16"/>
    <n v="353806.66"/>
    <n v="250613.05"/>
    <n v="400980.88"/>
    <n v="280096.94"/>
    <n v="448155.11"/>
  </r>
  <r>
    <n v="4"/>
    <s v="Region IV - Southeast"/>
    <x v="28"/>
    <s v="TN"/>
    <x v="188"/>
    <n v="1"/>
    <x v="0"/>
    <n v="97818.44"/>
    <n v="171182.27"/>
    <n v="126864.98"/>
    <n v="222013.72"/>
    <n v="151587.24"/>
    <n v="265277.65999999997"/>
    <n v="180644.58"/>
    <n v="316128.02"/>
    <n v="212590.39"/>
    <n v="372033.18"/>
    <n v="233089.6"/>
    <n v="407906.8"/>
    <n v="252902.76"/>
    <n v="442579.83"/>
  </r>
  <r>
    <n v="4"/>
    <s v="Region IV - Southeast"/>
    <x v="28"/>
    <s v="TN"/>
    <x v="188"/>
    <n v="2"/>
    <x v="1"/>
    <n v="76945.86"/>
    <n v="134655.25"/>
    <n v="100749.07"/>
    <n v="176310.86"/>
    <n v="122002.66"/>
    <n v="213504.66"/>
    <n v="149181.88"/>
    <n v="261068.29"/>
    <n v="176923.96"/>
    <n v="309616.93"/>
    <n v="194934.16"/>
    <n v="341134.78"/>
    <n v="211758.01"/>
    <n v="370576.51"/>
  </r>
  <r>
    <n v="4"/>
    <s v="Region IV - Southeast"/>
    <x v="28"/>
    <s v="TN"/>
    <x v="188"/>
    <n v="3"/>
    <x v="2"/>
    <n v="73605.350000000006"/>
    <n v="128809.36"/>
    <n v="100388.14"/>
    <n v="175679.24"/>
    <n v="127132.14"/>
    <n v="222481.24"/>
    <n v="167583.23000000001"/>
    <n v="293270.65000000002"/>
    <n v="207673.14"/>
    <n v="363428"/>
    <n v="233998.44"/>
    <n v="409497.27"/>
    <n v="260002.69"/>
    <n v="455004.71"/>
  </r>
  <r>
    <n v="4"/>
    <s v="Region IV - Southeast"/>
    <x v="28"/>
    <s v="TN"/>
    <x v="188"/>
    <n v="4"/>
    <x v="3"/>
    <n v="78874.039999999994"/>
    <n v="126198.47"/>
    <n v="110423.66"/>
    <n v="176677.86"/>
    <n v="141973.28"/>
    <n v="227157.25"/>
    <n v="189297.7"/>
    <n v="302876.33"/>
    <n v="236622.13"/>
    <n v="378595.41"/>
    <n v="268171.75"/>
    <n v="429074.8"/>
    <n v="299721.36"/>
    <n v="479554.19"/>
  </r>
  <r>
    <n v="4"/>
    <s v="Region IV - Southeast"/>
    <x v="28"/>
    <s v="TN"/>
    <x v="189"/>
    <n v="1"/>
    <x v="0"/>
    <n v="101713.64"/>
    <n v="177998.86"/>
    <n v="131894.22"/>
    <n v="230814.89"/>
    <n v="157577.42000000001"/>
    <n v="275760.48"/>
    <n v="187755.57"/>
    <n v="328572.25"/>
    <n v="220941.53"/>
    <n v="386647.68"/>
    <n v="242236"/>
    <n v="423913"/>
    <n v="262808.42"/>
    <n v="459914.74"/>
  </r>
  <r>
    <n v="4"/>
    <s v="Region IV - Southeast"/>
    <x v="28"/>
    <s v="TN"/>
    <x v="189"/>
    <n v="2"/>
    <x v="1"/>
    <n v="80152.95"/>
    <n v="140267.66"/>
    <n v="104917.34"/>
    <n v="183605.34"/>
    <n v="127017.53"/>
    <n v="222280.67"/>
    <n v="155255.64000000001"/>
    <n v="271697.36"/>
    <n v="184099.29"/>
    <n v="322173.75"/>
    <n v="202822.69"/>
    <n v="354939.7"/>
    <n v="220307.25"/>
    <n v="385537.69"/>
  </r>
  <r>
    <n v="4"/>
    <s v="Region IV - Southeast"/>
    <x v="28"/>
    <s v="TN"/>
    <x v="189"/>
    <n v="3"/>
    <x v="2"/>
    <n v="76782.080000000002"/>
    <n v="134368.63"/>
    <n v="104747.89"/>
    <n v="183308.79999999999"/>
    <n v="132673.63"/>
    <n v="232178.85"/>
    <n v="174908.38"/>
    <n v="306089.65999999997"/>
    <n v="216770.04"/>
    <n v="379347.57"/>
    <n v="244263.28"/>
    <n v="427460.74"/>
    <n v="271424.88"/>
    <n v="474993.55"/>
  </r>
  <r>
    <n v="4"/>
    <s v="Region IV - Southeast"/>
    <x v="28"/>
    <s v="TN"/>
    <x v="189"/>
    <n v="4"/>
    <x v="3"/>
    <n v="82089.88"/>
    <n v="131343.81"/>
    <n v="114925.83"/>
    <n v="183881.33"/>
    <n v="147761.78"/>
    <n v="236418.86"/>
    <n v="197015.71"/>
    <n v="315225.14"/>
    <n v="246269.64"/>
    <n v="394031.43"/>
    <n v="279105.59000000003"/>
    <n v="446568.95"/>
    <n v="311941.53999999998"/>
    <n v="499106.47"/>
  </r>
  <r>
    <n v="4"/>
    <s v="Region IV - Southeast"/>
    <x v="28"/>
    <s v="TN"/>
    <x v="190"/>
    <n v="1"/>
    <x v="0"/>
    <n v="102123.02"/>
    <n v="178715.29"/>
    <n v="132338.82999999999"/>
    <n v="231592.95999999999"/>
    <n v="158035.73000000001"/>
    <n v="276562.52"/>
    <n v="188197.02"/>
    <n v="329344.78999999998"/>
    <n v="221394.71"/>
    <n v="387440.75"/>
    <n v="242694.68"/>
    <n v="424715.68"/>
    <n v="263236.59999999998"/>
    <n v="460664.05"/>
  </r>
  <r>
    <n v="4"/>
    <s v="Region IV - Southeast"/>
    <x v="28"/>
    <s v="TN"/>
    <x v="190"/>
    <n v="2"/>
    <x v="1"/>
    <n v="81021.070000000007"/>
    <n v="141786.88"/>
    <n v="105935.93"/>
    <n v="185387.87"/>
    <n v="128126.05"/>
    <n v="224220.58"/>
    <n v="156388.57"/>
    <n v="273680"/>
    <n v="185336.35"/>
    <n v="324338.61"/>
    <n v="204119.94"/>
    <n v="357209.9"/>
    <n v="221639.7"/>
    <n v="387869.48"/>
  </r>
  <r>
    <n v="4"/>
    <s v="Region IV - Southeast"/>
    <x v="28"/>
    <s v="TN"/>
    <x v="190"/>
    <n v="3"/>
    <x v="2"/>
    <n v="78028.100000000006"/>
    <n v="136549.17000000001"/>
    <n v="106550.76"/>
    <n v="186463.84"/>
    <n v="135034.21"/>
    <n v="236309.87"/>
    <n v="178098.16"/>
    <n v="311671.78000000003"/>
    <n v="220796.96"/>
    <n v="386394.68"/>
    <n v="248857.1"/>
    <n v="435499.93"/>
    <n v="276592.67"/>
    <n v="484037.18"/>
  </r>
  <r>
    <n v="4"/>
    <s v="Region IV - Southeast"/>
    <x v="28"/>
    <s v="TN"/>
    <x v="190"/>
    <n v="4"/>
    <x v="3"/>
    <n v="82706.34"/>
    <n v="132330.15"/>
    <n v="115788.88"/>
    <n v="185262.21"/>
    <n v="148871.42000000001"/>
    <n v="238194.27"/>
    <n v="198495.22"/>
    <n v="317592.36"/>
    <n v="248119.03"/>
    <n v="396990.45"/>
    <n v="281201.57"/>
    <n v="449922.51"/>
    <n v="314284.09999999998"/>
    <n v="502854.57"/>
  </r>
  <r>
    <n v="5"/>
    <s v="Region V - Midwest"/>
    <x v="29"/>
    <s v="IL"/>
    <x v="191"/>
    <n v="1"/>
    <x v="0"/>
    <n v="117272.29"/>
    <n v="205226.5"/>
    <n v="152242.20000000001"/>
    <n v="266423.86"/>
    <n v="182033.66"/>
    <n v="318558.90999999997"/>
    <n v="217105.11"/>
    <n v="379933.94"/>
    <n v="255611.42"/>
    <n v="447319.98"/>
    <n v="280323.88"/>
    <n v="490566.8"/>
    <n v="304270.13"/>
    <n v="532472.73"/>
  </r>
  <r>
    <n v="5"/>
    <s v="Region V - Midwest"/>
    <x v="29"/>
    <s v="IL"/>
    <x v="191"/>
    <n v="2"/>
    <x v="1"/>
    <n v="91320.82"/>
    <n v="159811.44"/>
    <n v="119771.55"/>
    <n v="209600.21"/>
    <n v="145250.32999999999"/>
    <n v="254188.08"/>
    <n v="177986.65"/>
    <n v="311476.63"/>
    <n v="211266.35"/>
    <n v="369716.11"/>
    <n v="232884.15"/>
    <n v="407547.27"/>
    <n v="253113.7"/>
    <n v="442948.98"/>
  </r>
  <r>
    <n v="5"/>
    <s v="Region V - Midwest"/>
    <x v="29"/>
    <s v="IL"/>
    <x v="191"/>
    <n v="3"/>
    <x v="2"/>
    <n v="86650.16"/>
    <n v="151637.78"/>
    <n v="118003.78"/>
    <n v="206506.62"/>
    <n v="149309.17000000001"/>
    <n v="261291.05"/>
    <n v="196683.89"/>
    <n v="344196.8"/>
    <n v="243609.54"/>
    <n v="426316.69"/>
    <n v="274394.34999999998"/>
    <n v="480190.11"/>
    <n v="304779.99"/>
    <n v="533364.98"/>
  </r>
  <r>
    <n v="5"/>
    <s v="Region V - Midwest"/>
    <x v="29"/>
    <s v="IL"/>
    <x v="191"/>
    <n v="4"/>
    <x v="3"/>
    <n v="94073.75"/>
    <n v="150518.01"/>
    <n v="131703.25"/>
    <n v="210725.21"/>
    <n v="169332.75"/>
    <n v="270932.40999999997"/>
    <n v="225777"/>
    <n v="361243.21"/>
    <n v="282221.26"/>
    <n v="451554.02"/>
    <n v="319850.76"/>
    <n v="511761.22"/>
    <n v="357480.26"/>
    <n v="571968.42000000004"/>
  </r>
  <r>
    <n v="5"/>
    <s v="Region V - Midwest"/>
    <x v="29"/>
    <s v="IL"/>
    <x v="192"/>
    <n v="1"/>
    <x v="0"/>
    <n v="114220.22"/>
    <n v="199885.39"/>
    <n v="148167.01999999999"/>
    <n v="259292.28"/>
    <n v="177065.63"/>
    <n v="309864.84999999998"/>
    <n v="211043.06"/>
    <n v="369325.36"/>
    <n v="248387.57"/>
    <n v="434678.25"/>
    <n v="272351.77"/>
    <n v="476615.59"/>
    <n v="295526.33"/>
    <n v="517171.07"/>
  </r>
  <r>
    <n v="5"/>
    <s v="Region V - Midwest"/>
    <x v="29"/>
    <s v="IL"/>
    <x v="192"/>
    <n v="2"/>
    <x v="1"/>
    <n v="89659.02"/>
    <n v="156903.28"/>
    <n v="117435.86"/>
    <n v="205512.76"/>
    <n v="142252.84"/>
    <n v="248942.46"/>
    <n v="174020.23"/>
    <n v="304535.40999999997"/>
    <n v="206418.13"/>
    <n v="361231.73"/>
    <n v="227453.45"/>
    <n v="398043.54"/>
    <n v="247110.42"/>
    <n v="432443.24"/>
  </r>
  <r>
    <n v="5"/>
    <s v="Region V - Midwest"/>
    <x v="29"/>
    <s v="IL"/>
    <x v="192"/>
    <n v="3"/>
    <x v="2"/>
    <n v="85622.9"/>
    <n v="149840.07"/>
    <n v="116742.75"/>
    <n v="204299.81"/>
    <n v="147816.95000000001"/>
    <n v="258679.66"/>
    <n v="194822.56"/>
    <n v="340939.48"/>
    <n v="241403.16"/>
    <n v="422455.54"/>
    <n v="271984.67"/>
    <n v="475973.18"/>
    <n v="302188.39"/>
    <n v="528829.68999999994"/>
  </r>
  <r>
    <n v="5"/>
    <s v="Region V - Midwest"/>
    <x v="29"/>
    <s v="IL"/>
    <x v="192"/>
    <n v="4"/>
    <x v="3"/>
    <n v="92000.31"/>
    <n v="147200.49"/>
    <n v="128800.43"/>
    <n v="206080.69"/>
    <n v="165600.54999999999"/>
    <n v="264960.88"/>
    <n v="220800.73"/>
    <n v="353281.18"/>
    <n v="276000.92"/>
    <n v="441601.47"/>
    <n v="312801.03999999998"/>
    <n v="500481.67"/>
    <n v="349601.16"/>
    <n v="559361.87"/>
  </r>
  <r>
    <n v="5"/>
    <s v="Region V - Midwest"/>
    <x v="29"/>
    <s v="IL"/>
    <x v="193"/>
    <n v="1"/>
    <x v="0"/>
    <n v="115811.73"/>
    <n v="202670.53"/>
    <n v="150177.43"/>
    <n v="262810.5"/>
    <n v="179422.45"/>
    <n v="313989.28000000003"/>
    <n v="213786.54"/>
    <n v="374126.44"/>
    <n v="251574.96"/>
    <n v="440256.18"/>
    <n v="275822.74"/>
    <n v="482689.8"/>
    <n v="299249.13"/>
    <n v="523685.98"/>
  </r>
  <r>
    <n v="5"/>
    <s v="Region V - Midwest"/>
    <x v="29"/>
    <s v="IL"/>
    <x v="193"/>
    <n v="2"/>
    <x v="1"/>
    <n v="91250.53"/>
    <n v="159688.42000000001"/>
    <n v="119446.28"/>
    <n v="209030.98"/>
    <n v="144609.65"/>
    <n v="253066.89"/>
    <n v="176763.7"/>
    <n v="309336.48"/>
    <n v="209605.52"/>
    <n v="366809.66"/>
    <n v="230924.43"/>
    <n v="404117.74"/>
    <n v="250833.23"/>
    <n v="438958.15"/>
  </r>
  <r>
    <n v="5"/>
    <s v="Region V - Midwest"/>
    <x v="29"/>
    <s v="IL"/>
    <x v="193"/>
    <n v="3"/>
    <x v="2"/>
    <n v="87403.76"/>
    <n v="152956.57"/>
    <n v="119235.95"/>
    <n v="208662.91"/>
    <n v="151022.49"/>
    <n v="264289.36"/>
    <n v="199096.62"/>
    <n v="348419.08"/>
    <n v="246745.74"/>
    <n v="431805.04"/>
    <n v="278039.59000000003"/>
    <n v="486569.28"/>
    <n v="308955.65000000002"/>
    <n v="540672.4"/>
  </r>
  <r>
    <n v="5"/>
    <s v="Region V - Midwest"/>
    <x v="29"/>
    <s v="IL"/>
    <x v="193"/>
    <n v="4"/>
    <x v="3"/>
    <n v="93461.67"/>
    <n v="149538.68"/>
    <n v="130846.34"/>
    <n v="209354.15"/>
    <n v="168231.01"/>
    <n v="269169.62"/>
    <n v="224308.01"/>
    <n v="358892.82"/>
    <n v="280385.01"/>
    <n v="448616.03"/>
    <n v="317769.68"/>
    <n v="508431.5"/>
    <n v="355154.35"/>
    <n v="568246.97"/>
  </r>
  <r>
    <n v="5"/>
    <s v="Region V - Midwest"/>
    <x v="29"/>
    <s v="IL"/>
    <x v="194"/>
    <n v="1"/>
    <x v="0"/>
    <n v="116475.42"/>
    <n v="203831.99"/>
    <n v="151089.07"/>
    <n v="264405.88"/>
    <n v="180554.73"/>
    <n v="315970.78000000003"/>
    <n v="215197.57"/>
    <n v="376595.74"/>
    <n v="253274.61"/>
    <n v="443230.57"/>
    <n v="277708.79999999999"/>
    <n v="485990.40000000002"/>
    <n v="301336.46000000002"/>
    <n v="527338.80000000005"/>
  </r>
  <r>
    <n v="5"/>
    <s v="Region V - Midwest"/>
    <x v="29"/>
    <s v="IL"/>
    <x v="194"/>
    <n v="2"/>
    <x v="1"/>
    <n v="91450.8"/>
    <n v="160038.89000000001"/>
    <n v="119778.08"/>
    <n v="209611.65"/>
    <n v="145085.09"/>
    <n v="253898.9"/>
    <n v="177476.19"/>
    <n v="310583.33"/>
    <n v="210513.29"/>
    <n v="368398.26"/>
    <n v="231963.34"/>
    <n v="405935.85"/>
    <n v="252007.04000000001"/>
    <n v="441012.32"/>
  </r>
  <r>
    <n v="5"/>
    <s v="Region V - Midwest"/>
    <x v="29"/>
    <s v="IL"/>
    <x v="194"/>
    <n v="3"/>
    <x v="2"/>
    <n v="87350.43"/>
    <n v="152863.26"/>
    <n v="119102.25"/>
    <n v="208428.94"/>
    <n v="150807.56"/>
    <n v="263913.23"/>
    <n v="198767.28"/>
    <n v="347842.73"/>
    <n v="246293.97"/>
    <n v="431014.44"/>
    <n v="277497.28999999998"/>
    <n v="485620.25"/>
    <n v="308315.69"/>
    <n v="539552.46"/>
  </r>
  <r>
    <n v="5"/>
    <s v="Region V - Midwest"/>
    <x v="29"/>
    <s v="IL"/>
    <x v="194"/>
    <n v="4"/>
    <x v="3"/>
    <n v="93828.08"/>
    <n v="150124.92000000001"/>
    <n v="131359.31"/>
    <n v="210174.89"/>
    <n v="168890.54"/>
    <n v="270224.86"/>
    <n v="225187.38"/>
    <n v="360299.82"/>
    <n v="281484.23"/>
    <n v="450374.77"/>
    <n v="319015.46000000002"/>
    <n v="510424.74"/>
    <n v="356546.69"/>
    <n v="570474.71"/>
  </r>
  <r>
    <n v="5"/>
    <s v="Region V - Midwest"/>
    <x v="29"/>
    <s v="IL"/>
    <x v="195"/>
    <n v="1"/>
    <x v="0"/>
    <n v="137633.4"/>
    <n v="240858.45"/>
    <n v="178365.5"/>
    <n v="312139.62"/>
    <n v="213007.74"/>
    <n v="372763.54"/>
    <n v="253672.16"/>
    <n v="443926.28"/>
    <n v="298426.96999999997"/>
    <n v="522247.2"/>
    <n v="327142.32"/>
    <n v="572499.05000000005"/>
    <n v="354839.72"/>
    <n v="620969.51"/>
  </r>
  <r>
    <n v="5"/>
    <s v="Region V - Midwest"/>
    <x v="29"/>
    <s v="IL"/>
    <x v="195"/>
    <n v="2"/>
    <x v="1"/>
    <n v="109133.13"/>
    <n v="190982.98"/>
    <n v="142705.76"/>
    <n v="249735.09"/>
    <n v="172611.76"/>
    <n v="302070.57"/>
    <n v="210711.7"/>
    <n v="368745.48"/>
    <n v="249726.58"/>
    <n v="437021.51"/>
    <n v="275043.32"/>
    <n v="481325.82"/>
    <n v="298659"/>
    <n v="522653.24"/>
  </r>
  <r>
    <n v="5"/>
    <s v="Region V - Midwest"/>
    <x v="29"/>
    <s v="IL"/>
    <x v="195"/>
    <n v="3"/>
    <x v="2"/>
    <n v="105055.86"/>
    <n v="183847.75"/>
    <n v="143447.01999999999"/>
    <n v="251032.29"/>
    <n v="181785.21"/>
    <n v="318124.12"/>
    <n v="239750.05"/>
    <n v="419562.59"/>
    <n v="297221.71999999997"/>
    <n v="520138.02"/>
    <n v="334988.21000000002"/>
    <n v="586229.36"/>
    <n v="372316.32"/>
    <n v="651553.55000000005"/>
  </r>
  <r>
    <n v="5"/>
    <s v="Region V - Midwest"/>
    <x v="29"/>
    <s v="IL"/>
    <x v="195"/>
    <n v="4"/>
    <x v="3"/>
    <n v="111433.28"/>
    <n v="178293.26"/>
    <n v="156006.6"/>
    <n v="249610.56"/>
    <n v="200579.91"/>
    <n v="320927.86"/>
    <n v="267439.88"/>
    <n v="427903.81"/>
    <n v="334299.84999999998"/>
    <n v="534879.77"/>
    <n v="378873.16"/>
    <n v="606197.06999999995"/>
    <n v="423446.47"/>
    <n v="677514.37"/>
  </r>
  <r>
    <n v="5"/>
    <s v="Region V - Midwest"/>
    <x v="29"/>
    <s v="IL"/>
    <x v="196"/>
    <n v="1"/>
    <x v="0"/>
    <n v="118000.34"/>
    <n v="206500.59"/>
    <n v="152978.73000000001"/>
    <n v="267712.78000000003"/>
    <n v="182738.21"/>
    <n v="319791.87"/>
    <n v="217692.77"/>
    <n v="380962.35"/>
    <n v="256143.4"/>
    <n v="448250.96"/>
    <n v="280815.24"/>
    <n v="491426.67"/>
    <n v="304636.06"/>
    <n v="533113.11"/>
  </r>
  <r>
    <n v="5"/>
    <s v="Region V - Midwest"/>
    <x v="29"/>
    <s v="IL"/>
    <x v="196"/>
    <n v="2"/>
    <x v="1"/>
    <n v="93207.42"/>
    <n v="163112.99"/>
    <n v="121957.66"/>
    <n v="213425.9"/>
    <n v="147596.99"/>
    <n v="258294.73"/>
    <n v="180320.66"/>
    <n v="315561.15999999997"/>
    <n v="213778.02"/>
    <n v="374111.54"/>
    <n v="235493.35"/>
    <n v="412113.37"/>
    <n v="255763.4"/>
    <n v="447585.95"/>
  </r>
  <r>
    <n v="5"/>
    <s v="Region V - Midwest"/>
    <x v="29"/>
    <s v="IL"/>
    <x v="196"/>
    <n v="3"/>
    <x v="2"/>
    <n v="89454.76"/>
    <n v="156545.82999999999"/>
    <n v="122077.83"/>
    <n v="213636.21"/>
    <n v="154654.82"/>
    <n v="270645.94"/>
    <n v="203918.34"/>
    <n v="356857.1"/>
    <n v="252752.85"/>
    <n v="442317.48"/>
    <n v="284832.5"/>
    <n v="498456.87"/>
    <n v="316530.8"/>
    <n v="553928.9"/>
  </r>
  <r>
    <n v="5"/>
    <s v="Region V - Midwest"/>
    <x v="29"/>
    <s v="IL"/>
    <x v="196"/>
    <n v="4"/>
    <x v="3"/>
    <n v="95349.8"/>
    <n v="152559.67999999999"/>
    <n v="133489.72"/>
    <n v="213583.56"/>
    <n v="171629.64"/>
    <n v="274607.43"/>
    <n v="228839.52"/>
    <n v="366143.24"/>
    <n v="286049.40000000002"/>
    <n v="457679.05"/>
    <n v="324189.32"/>
    <n v="518702.92"/>
    <n v="362329.24"/>
    <n v="579726.79"/>
  </r>
  <r>
    <n v="5"/>
    <s v="Region V - Midwest"/>
    <x v="29"/>
    <s v="IL"/>
    <x v="197"/>
    <n v="1"/>
    <x v="0"/>
    <n v="117603.02"/>
    <n v="205805.28"/>
    <n v="152550.09"/>
    <n v="266962.65999999997"/>
    <n v="182299.27"/>
    <n v="319023.73"/>
    <n v="217274.81"/>
    <n v="380230.92"/>
    <n v="255718.12"/>
    <n v="447506.71"/>
    <n v="280387.3"/>
    <n v="490677.78"/>
    <n v="304241.51"/>
    <n v="532422.64"/>
  </r>
  <r>
    <n v="5"/>
    <s v="Region V - Midwest"/>
    <x v="29"/>
    <s v="IL"/>
    <x v="197"/>
    <n v="2"/>
    <x v="1"/>
    <n v="92346.68"/>
    <n v="161606.69"/>
    <n v="120949.19"/>
    <n v="211661.08"/>
    <n v="146501.21"/>
    <n v="256377.11"/>
    <n v="179204.16"/>
    <n v="313607.28000000003"/>
    <n v="212560.86"/>
    <n v="371981.51"/>
    <n v="234218.28"/>
    <n v="409881.98"/>
    <n v="254455.34"/>
    <n v="445296.84"/>
  </r>
  <r>
    <n v="5"/>
    <s v="Region V - Midwest"/>
    <x v="29"/>
    <s v="IL"/>
    <x v="197"/>
    <n v="3"/>
    <x v="2"/>
    <n v="88214.2"/>
    <n v="154374.85"/>
    <n v="120282"/>
    <n v="210493.5"/>
    <n v="152302.85999999999"/>
    <n v="266530.01"/>
    <n v="200739.63"/>
    <n v="351294.35"/>
    <n v="248739.36"/>
    <n v="435293.88"/>
    <n v="280253.58"/>
    <n v="490443.77"/>
    <n v="311379.33"/>
    <n v="544913.82999999996"/>
  </r>
  <r>
    <n v="5"/>
    <s v="Region V - Midwest"/>
    <x v="29"/>
    <s v="IL"/>
    <x v="197"/>
    <n v="4"/>
    <x v="3"/>
    <n v="94741.96"/>
    <n v="151587.13"/>
    <n v="132638.74"/>
    <n v="212221.99"/>
    <n v="170535.52"/>
    <n v="272856.84000000003"/>
    <n v="227380.7"/>
    <n v="363809.12"/>
    <n v="284225.87"/>
    <n v="454761.4"/>
    <n v="322122.65999999997"/>
    <n v="515396.26"/>
    <n v="360019.44"/>
    <n v="576031.11"/>
  </r>
  <r>
    <n v="5"/>
    <s v="Region V - Midwest"/>
    <x v="29"/>
    <s v="IL"/>
    <x v="198"/>
    <n v="1"/>
    <x v="0"/>
    <n v="115944.92"/>
    <n v="202903.61"/>
    <n v="150418.94"/>
    <n v="263233.14"/>
    <n v="179769.13"/>
    <n v="314595.96999999997"/>
    <n v="214283.08"/>
    <n v="374995.39"/>
    <n v="252212.15"/>
    <n v="441371.26"/>
    <n v="276551.81"/>
    <n v="483965.67"/>
    <n v="300095.52"/>
    <n v="525167.17000000004"/>
  </r>
  <r>
    <n v="5"/>
    <s v="Region V - Midwest"/>
    <x v="29"/>
    <s v="IL"/>
    <x v="198"/>
    <n v="2"/>
    <x v="1"/>
    <n v="90920.29"/>
    <n v="159110.51"/>
    <n v="119107.95"/>
    <n v="208438.91"/>
    <n v="144299.48000000001"/>
    <n v="252524.1"/>
    <n v="176561.7"/>
    <n v="308982.98"/>
    <n v="209450.83"/>
    <n v="366538.96"/>
    <n v="230806.35"/>
    <n v="403911.12"/>
    <n v="250766.11"/>
    <n v="438840.69"/>
  </r>
  <r>
    <n v="5"/>
    <s v="Region V - Midwest"/>
    <x v="29"/>
    <s v="IL"/>
    <x v="198"/>
    <n v="3"/>
    <x v="2"/>
    <n v="86756.82"/>
    <n v="151824.43"/>
    <n v="118271.19"/>
    <n v="206974.58"/>
    <n v="149739.04999999999"/>
    <n v="262043.34"/>
    <n v="197342.59"/>
    <n v="345349.54"/>
    <n v="244513.11"/>
    <n v="427897.95"/>
    <n v="275478.98"/>
    <n v="482088.22"/>
    <n v="306059.94"/>
    <n v="535604.9"/>
  </r>
  <r>
    <n v="5"/>
    <s v="Region V - Midwest"/>
    <x v="29"/>
    <s v="IL"/>
    <x v="198"/>
    <n v="4"/>
    <x v="3"/>
    <n v="93340.96"/>
    <n v="149345.53"/>
    <n v="130677.34"/>
    <n v="209083.74"/>
    <n v="168013.72"/>
    <n v="268821.96000000002"/>
    <n v="224018.29"/>
    <n v="358429.27"/>
    <n v="280022.87"/>
    <n v="448036.59"/>
    <n v="317359.25"/>
    <n v="507774.8"/>
    <n v="354695.63"/>
    <n v="567513.02"/>
  </r>
  <r>
    <n v="5"/>
    <s v="Region V - Midwest"/>
    <x v="29"/>
    <s v="IL"/>
    <x v="199"/>
    <n v="1"/>
    <x v="0"/>
    <n v="134847.70000000001"/>
    <n v="235983.47"/>
    <n v="174773.31"/>
    <n v="305853.3"/>
    <n v="208733.04"/>
    <n v="365282.82"/>
    <n v="248603.18"/>
    <n v="435055.56"/>
    <n v="292477.48"/>
    <n v="511835.59"/>
    <n v="320628.3"/>
    <n v="561099.53"/>
    <n v="347788.67"/>
    <n v="608630.17000000004"/>
  </r>
  <r>
    <n v="5"/>
    <s v="Region V - Midwest"/>
    <x v="29"/>
    <s v="IL"/>
    <x v="199"/>
    <n v="2"/>
    <x v="1"/>
    <n v="106810.85"/>
    <n v="186918.98"/>
    <n v="139693.41"/>
    <n v="244463.47"/>
    <n v="168993.9"/>
    <n v="295739.33"/>
    <n v="206341.26"/>
    <n v="361097.21"/>
    <n v="244568.95999999999"/>
    <n v="427995.69"/>
    <n v="269376.45"/>
    <n v="471408.79"/>
    <n v="292521.46000000002"/>
    <n v="511912.55"/>
  </r>
  <r>
    <n v="5"/>
    <s v="Region V - Midwest"/>
    <x v="29"/>
    <s v="IL"/>
    <x v="199"/>
    <n v="3"/>
    <x v="2"/>
    <n v="102734.71"/>
    <n v="179785.73"/>
    <n v="140256.45000000001"/>
    <n v="245448.79"/>
    <n v="177726.09"/>
    <n v="311020.65000000002"/>
    <n v="234380.65"/>
    <n v="410166.14"/>
    <n v="290550.06"/>
    <n v="508462.61"/>
    <n v="327457.28999999998"/>
    <n v="573050.25"/>
    <n v="363933.26"/>
    <n v="636883.21"/>
  </r>
  <r>
    <n v="5"/>
    <s v="Region V - Midwest"/>
    <x v="29"/>
    <s v="IL"/>
    <x v="199"/>
    <n v="4"/>
    <x v="3"/>
    <n v="109118.39"/>
    <n v="174589.43"/>
    <n v="152765.75"/>
    <n v="244425.2"/>
    <n v="196413.11"/>
    <n v="314260.98"/>
    <n v="261884.14"/>
    <n v="419014.64"/>
    <n v="327355.18"/>
    <n v="523768.29"/>
    <n v="371002.54"/>
    <n v="593604.06999999995"/>
    <n v="414649.89"/>
    <n v="663439.84"/>
  </r>
  <r>
    <n v="5"/>
    <s v="Region V - Midwest"/>
    <x v="29"/>
    <s v="IL"/>
    <x v="200"/>
    <n v="1"/>
    <x v="0"/>
    <n v="131467.13"/>
    <n v="230067.47"/>
    <n v="170686.11"/>
    <n v="298700.69"/>
    <n v="204100.46"/>
    <n v="357175.81"/>
    <n v="243443.06"/>
    <n v="426025.36"/>
    <n v="286633.19"/>
    <n v="501608.08"/>
    <n v="314351.99"/>
    <n v="550115.99"/>
    <n v="341218.07"/>
    <n v="597131.63"/>
  </r>
  <r>
    <n v="5"/>
    <s v="Region V - Midwest"/>
    <x v="29"/>
    <s v="IL"/>
    <x v="200"/>
    <n v="2"/>
    <x v="1"/>
    <n v="102271.73"/>
    <n v="178975.53"/>
    <n v="134156.62"/>
    <n v="234774.09"/>
    <n v="162719.21"/>
    <n v="284758.62"/>
    <n v="199434.79"/>
    <n v="349010.89"/>
    <n v="236744.98"/>
    <n v="414303.72"/>
    <n v="260982.3"/>
    <n v="456719.02"/>
    <n v="283667.09000000003"/>
    <n v="496417.41"/>
  </r>
  <r>
    <n v="5"/>
    <s v="Region V - Midwest"/>
    <x v="29"/>
    <s v="IL"/>
    <x v="200"/>
    <n v="3"/>
    <x v="2"/>
    <n v="96962.01"/>
    <n v="169683.52"/>
    <n v="132027.07"/>
    <n v="231047.37"/>
    <n v="167037.85999999999"/>
    <n v="292316.26"/>
    <n v="220022.77"/>
    <n v="385039.84"/>
    <n v="272502.46999999997"/>
    <n v="476879.33"/>
    <n v="306927.62"/>
    <n v="537123.32999999996"/>
    <n v="340903.69"/>
    <n v="596581.46"/>
  </r>
  <r>
    <n v="5"/>
    <s v="Region V - Midwest"/>
    <x v="29"/>
    <s v="IL"/>
    <x v="200"/>
    <n v="4"/>
    <x v="3"/>
    <n v="105406.74"/>
    <n v="168650.78"/>
    <n v="147569.43"/>
    <n v="236111.09"/>
    <n v="189732.13"/>
    <n v="303571.40999999997"/>
    <n v="252976.17"/>
    <n v="404761.87"/>
    <n v="316220.21000000002"/>
    <n v="505952.34"/>
    <n v="358382.9"/>
    <n v="573412.66"/>
    <n v="400545.6"/>
    <n v="640872.97"/>
  </r>
  <r>
    <n v="5"/>
    <s v="Region V - Midwest"/>
    <x v="29"/>
    <s v="IL"/>
    <x v="201"/>
    <n v="1"/>
    <x v="0"/>
    <n v="119658.44"/>
    <n v="209402.27"/>
    <n v="155109.89000000001"/>
    <n v="271442.3"/>
    <n v="185268.36"/>
    <n v="324219.63"/>
    <n v="220684.5"/>
    <n v="386197.88"/>
    <n v="259649.37"/>
    <n v="454386.4"/>
    <n v="284650.73"/>
    <n v="498138.78"/>
    <n v="308782.05"/>
    <n v="540368.57999999996"/>
  </r>
  <r>
    <n v="5"/>
    <s v="Region V - Midwest"/>
    <x v="29"/>
    <s v="IL"/>
    <x v="201"/>
    <n v="2"/>
    <x v="1"/>
    <n v="94633.81"/>
    <n v="165609.17000000001"/>
    <n v="123798.9"/>
    <n v="216648.07"/>
    <n v="149798.72"/>
    <n v="262147.75"/>
    <n v="182963.12"/>
    <n v="320185.46999999997"/>
    <n v="216888.05"/>
    <n v="379554.09"/>
    <n v="238905.28"/>
    <n v="418084.23"/>
    <n v="259452.63"/>
    <n v="454042.1"/>
  </r>
  <r>
    <n v="5"/>
    <s v="Region V - Midwest"/>
    <x v="29"/>
    <s v="IL"/>
    <x v="201"/>
    <n v="3"/>
    <x v="2"/>
    <n v="90912.14"/>
    <n v="159096.25"/>
    <n v="124088.65"/>
    <n v="217155.13"/>
    <n v="157218.64000000001"/>
    <n v="275132.62"/>
    <n v="207315.38"/>
    <n v="362801.91"/>
    <n v="256979.09"/>
    <n v="449713.41"/>
    <n v="289607.09999999998"/>
    <n v="506812.42"/>
    <n v="321850.19"/>
    <n v="563237.82999999996"/>
  </r>
  <r>
    <n v="5"/>
    <s v="Region V - Midwest"/>
    <x v="29"/>
    <s v="IL"/>
    <x v="201"/>
    <n v="4"/>
    <x v="3"/>
    <n v="96750.8"/>
    <n v="154801.29"/>
    <n v="135451.12"/>
    <n v="216721.8"/>
    <n v="174151.44"/>
    <n v="278642.32"/>
    <n v="232201.93"/>
    <n v="371523.09"/>
    <n v="290252.40999999997"/>
    <n v="464403.86"/>
    <n v="328952.73"/>
    <n v="526324.37"/>
    <n v="367653.05"/>
    <n v="588244.89"/>
  </r>
  <r>
    <n v="5"/>
    <s v="Region V - Midwest"/>
    <x v="29"/>
    <s v="IL"/>
    <x v="202"/>
    <n v="1"/>
    <x v="0"/>
    <n v="119327.71"/>
    <n v="208823.49"/>
    <n v="154802"/>
    <n v="270903.5"/>
    <n v="185002.75"/>
    <n v="323754.82"/>
    <n v="220514.81"/>
    <n v="385900.91"/>
    <n v="259542.68"/>
    <n v="454199.69"/>
    <n v="284587.32"/>
    <n v="498027.81"/>
    <n v="308810.68"/>
    <n v="540418.68000000005"/>
  </r>
  <r>
    <n v="5"/>
    <s v="Region V - Midwest"/>
    <x v="29"/>
    <s v="IL"/>
    <x v="202"/>
    <n v="2"/>
    <x v="1"/>
    <n v="93607.95"/>
    <n v="163813.92000000001"/>
    <n v="122621.26"/>
    <n v="214587.21"/>
    <n v="148547.84"/>
    <n v="259958.73"/>
    <n v="181745.61"/>
    <n v="318054.83"/>
    <n v="215593.55"/>
    <n v="377288.7"/>
    <n v="237571.16"/>
    <n v="415749.53"/>
    <n v="258111"/>
    <n v="451694.25"/>
  </r>
  <r>
    <n v="5"/>
    <s v="Region V - Midwest"/>
    <x v="29"/>
    <s v="IL"/>
    <x v="202"/>
    <n v="3"/>
    <x v="2"/>
    <n v="89348.11"/>
    <n v="156359.19"/>
    <n v="121810.43"/>
    <n v="213168.26"/>
    <n v="154224.95000000001"/>
    <n v="269893.67"/>
    <n v="203259.65"/>
    <n v="355704.38"/>
    <n v="251849.29"/>
    <n v="440736.25"/>
    <n v="283747.87"/>
    <n v="496558.78"/>
    <n v="315250.86"/>
    <n v="551689"/>
  </r>
  <r>
    <n v="5"/>
    <s v="Region V - Midwest"/>
    <x v="29"/>
    <s v="IL"/>
    <x v="202"/>
    <n v="4"/>
    <x v="3"/>
    <n v="96082.6"/>
    <n v="153732.16"/>
    <n v="134515.64000000001"/>
    <n v="215225.03"/>
    <n v="172948.68"/>
    <n v="276717.89"/>
    <n v="230598.24"/>
    <n v="368957.19"/>
    <n v="288247.8"/>
    <n v="461196.48"/>
    <n v="326680.84000000003"/>
    <n v="522689.35"/>
    <n v="365113.88"/>
    <n v="584182.21"/>
  </r>
  <r>
    <n v="5"/>
    <s v="Region V - Midwest"/>
    <x v="29"/>
    <s v="IL"/>
    <x v="203"/>
    <n v="1"/>
    <x v="0"/>
    <n v="113359"/>
    <n v="198378.23999999999"/>
    <n v="147189.01"/>
    <n v="257580.76"/>
    <n v="176014.43"/>
    <n v="308025.25"/>
    <n v="209958.89"/>
    <n v="367428.06"/>
    <n v="247218.43"/>
    <n v="432632.26"/>
    <n v="271131.38"/>
    <n v="474479.92"/>
    <n v="294314.05"/>
    <n v="515049.58"/>
  </r>
  <r>
    <n v="5"/>
    <s v="Region V - Midwest"/>
    <x v="29"/>
    <s v="IL"/>
    <x v="203"/>
    <n v="2"/>
    <x v="1"/>
    <n v="88102.66"/>
    <n v="154179.65"/>
    <n v="115588.1"/>
    <n v="202279.17"/>
    <n v="140216.37"/>
    <n v="245378.64"/>
    <n v="171888.24"/>
    <n v="300804.42"/>
    <n v="204061.18"/>
    <n v="357107.06"/>
    <n v="224962.36"/>
    <n v="393684.12"/>
    <n v="244527.88"/>
    <n v="427923.79"/>
  </r>
  <r>
    <n v="5"/>
    <s v="Region V - Midwest"/>
    <x v="29"/>
    <s v="IL"/>
    <x v="203"/>
    <n v="3"/>
    <x v="2"/>
    <n v="83465.25"/>
    <n v="146064.19"/>
    <n v="113633.47"/>
    <n v="198858.58"/>
    <n v="143754.76"/>
    <n v="251570.82"/>
    <n v="189342.15"/>
    <n v="331348.76"/>
    <n v="234492.51"/>
    <n v="410361.89"/>
    <n v="264107.15999999997"/>
    <n v="462187.52000000002"/>
    <n v="293333.32"/>
    <n v="513333.32"/>
  </r>
  <r>
    <n v="5"/>
    <s v="Region V - Midwest"/>
    <x v="29"/>
    <s v="IL"/>
    <x v="203"/>
    <n v="4"/>
    <x v="3"/>
    <n v="90844.99"/>
    <n v="145351.98000000001"/>
    <n v="127182.98"/>
    <n v="203492.77"/>
    <n v="163520.98000000001"/>
    <n v="261633.56"/>
    <n v="218027.97"/>
    <n v="348844.75"/>
    <n v="272534.96000000002"/>
    <n v="436055.94"/>
    <n v="308872.95"/>
    <n v="494196.73"/>
    <n v="345210.95"/>
    <n v="552337.53"/>
  </r>
  <r>
    <n v="5"/>
    <s v="Region V - Midwest"/>
    <x v="29"/>
    <s v="IL"/>
    <x v="204"/>
    <n v="1"/>
    <x v="0"/>
    <n v="127021.11"/>
    <n v="222286.95"/>
    <n v="164666.91"/>
    <n v="288167.09000000003"/>
    <n v="196694.56"/>
    <n v="344215.48"/>
    <n v="234310.73"/>
    <n v="410043.77"/>
    <n v="275691.49"/>
    <n v="482460.1"/>
    <n v="302243.28999999998"/>
    <n v="528925.75"/>
    <n v="327876.47999999998"/>
    <n v="573783.85"/>
  </r>
  <r>
    <n v="5"/>
    <s v="Region V - Midwest"/>
    <x v="29"/>
    <s v="IL"/>
    <x v="204"/>
    <n v="2"/>
    <x v="1"/>
    <n v="100374.52"/>
    <n v="175655.41"/>
    <n v="131326.5"/>
    <n v="229821.38"/>
    <n v="158925.96"/>
    <n v="278120.44"/>
    <n v="194144.45"/>
    <n v="339752.78"/>
    <n v="230158.6"/>
    <n v="402777.56"/>
    <n v="253532.85"/>
    <n v="443682.48"/>
    <n v="275349.78999999998"/>
    <n v="481862.14"/>
  </r>
  <r>
    <n v="5"/>
    <s v="Region V - Midwest"/>
    <x v="29"/>
    <s v="IL"/>
    <x v="204"/>
    <n v="3"/>
    <x v="2"/>
    <n v="96364.88"/>
    <n v="168638.54"/>
    <n v="131515.82999999999"/>
    <n v="230152.7"/>
    <n v="166617.25"/>
    <n v="291580.18"/>
    <n v="219697.17"/>
    <n v="384470.05"/>
    <n v="272316"/>
    <n v="476553"/>
    <n v="306882.89"/>
    <n v="537045.06999999995"/>
    <n v="341039.93"/>
    <n v="596819.88"/>
  </r>
  <r>
    <n v="5"/>
    <s v="Region V - Midwest"/>
    <x v="29"/>
    <s v="IL"/>
    <x v="204"/>
    <n v="4"/>
    <x v="3"/>
    <n v="102660.86"/>
    <n v="164257.37"/>
    <n v="143725.20000000001"/>
    <n v="229960.32000000001"/>
    <n v="184789.54"/>
    <n v="295663.27"/>
    <n v="246386.06"/>
    <n v="394217.7"/>
    <n v="307982.57"/>
    <n v="492772.12"/>
    <n v="349046.92"/>
    <n v="558475.06999999995"/>
    <n v="390111.26"/>
    <n v="624178.02"/>
  </r>
  <r>
    <n v="5"/>
    <s v="Region V - Midwest"/>
    <x v="29"/>
    <s v="IL"/>
    <x v="18"/>
    <n v="1"/>
    <x v="0"/>
    <n v="117403.24"/>
    <n v="205455.67"/>
    <n v="152187.82999999999"/>
    <n v="266328.71000000002"/>
    <n v="181779.26"/>
    <n v="318113.71000000002"/>
    <n v="216530"/>
    <n v="378927.5"/>
    <n v="254762.34"/>
    <n v="445834.09"/>
    <n v="279293.71000000002"/>
    <n v="488763.99"/>
    <n v="302971.92"/>
    <n v="530200.87"/>
  </r>
  <r>
    <n v="5"/>
    <s v="Region V - Midwest"/>
    <x v="29"/>
    <s v="IL"/>
    <x v="18"/>
    <n v="2"/>
    <x v="1"/>
    <n v="92842.03"/>
    <n v="162473.56"/>
    <n v="121456.68"/>
    <n v="212549.19"/>
    <n v="146966.47"/>
    <n v="257191.32"/>
    <n v="179507.17"/>
    <n v="314137.55"/>
    <n v="212792.9"/>
    <n v="372387.57"/>
    <n v="234395.39"/>
    <n v="410191.94"/>
    <n v="254556.02"/>
    <n v="445473.04"/>
  </r>
  <r>
    <n v="5"/>
    <s v="Region V - Midwest"/>
    <x v="29"/>
    <s v="IL"/>
    <x v="18"/>
    <n v="3"/>
    <x v="2"/>
    <n v="89184.61"/>
    <n v="156073.07"/>
    <n v="121729.15"/>
    <n v="213026"/>
    <n v="154228.03"/>
    <n v="269899.05"/>
    <n v="203370.67"/>
    <n v="355898.67"/>
    <n v="252088.3"/>
    <n v="441154.53"/>
    <n v="284094.49"/>
    <n v="497165.36"/>
    <n v="315722.90000000002"/>
    <n v="552515.07999999996"/>
  </r>
  <r>
    <n v="5"/>
    <s v="Region V - Midwest"/>
    <x v="29"/>
    <s v="IL"/>
    <x v="18"/>
    <n v="4"/>
    <x v="3"/>
    <n v="94923.03"/>
    <n v="151876.85999999999"/>
    <n v="132892.25"/>
    <n v="212627.6"/>
    <n v="170861.46"/>
    <n v="273378.34000000003"/>
    <n v="227815.28"/>
    <n v="364504.46"/>
    <n v="284769.09999999998"/>
    <n v="455630.57"/>
    <n v="322738.32"/>
    <n v="516381.32"/>
    <n v="360707.53"/>
    <n v="577132.06000000006"/>
  </r>
  <r>
    <n v="5"/>
    <s v="Region V - Midwest"/>
    <x v="30"/>
    <s v="IN"/>
    <x v="205"/>
    <n v="1"/>
    <x v="0"/>
    <n v="103474.76"/>
    <n v="181080.83"/>
    <n v="134226.93"/>
    <n v="234897.13"/>
    <n v="160405.79999999999"/>
    <n v="280710.15000000002"/>
    <n v="191185.11"/>
    <n v="334573.94"/>
    <n v="225014.93"/>
    <n v="393776.12"/>
    <n v="246723.7"/>
    <n v="431766.48"/>
    <n v="267716.73"/>
    <n v="468504.29"/>
  </r>
  <r>
    <n v="5"/>
    <s v="Region V - Midwest"/>
    <x v="30"/>
    <s v="IN"/>
    <x v="205"/>
    <n v="2"/>
    <x v="1"/>
    <n v="81230.649999999994"/>
    <n v="142153.64000000001"/>
    <n v="106394.94"/>
    <n v="186191.15"/>
    <n v="128877.23"/>
    <n v="225535.15"/>
    <n v="157655"/>
    <n v="275896.25"/>
    <n v="187004.87"/>
    <n v="327258.52"/>
    <n v="206061.07"/>
    <n v="360606.88"/>
    <n v="223868.37"/>
    <n v="391769.64"/>
  </r>
  <r>
    <n v="5"/>
    <s v="Region V - Midwest"/>
    <x v="30"/>
    <s v="IN"/>
    <x v="205"/>
    <n v="3"/>
    <x v="2"/>
    <n v="77578.87"/>
    <n v="135763.01999999999"/>
    <n v="105776.33"/>
    <n v="185108.57"/>
    <n v="133932.44"/>
    <n v="234381.77"/>
    <n v="176523.72"/>
    <n v="308916.51"/>
    <n v="218730.09"/>
    <n v="382777.66"/>
    <n v="246439.99"/>
    <n v="431269.98"/>
    <n v="273807.75"/>
    <n v="479163.56"/>
  </r>
  <r>
    <n v="5"/>
    <s v="Region V - Midwest"/>
    <x v="30"/>
    <s v="IN"/>
    <x v="205"/>
    <n v="4"/>
    <x v="3"/>
    <n v="83348.61"/>
    <n v="133357.76999999999"/>
    <n v="116688.05"/>
    <n v="186700.88"/>
    <n v="150027.49"/>
    <n v="240043.99"/>
    <n v="200036.66"/>
    <n v="320058.65000000002"/>
    <n v="250045.82"/>
    <n v="400073.32"/>
    <n v="283385.26"/>
    <n v="453416.43"/>
    <n v="316724.71000000002"/>
    <n v="506759.54"/>
  </r>
  <r>
    <n v="5"/>
    <s v="Region V - Midwest"/>
    <x v="30"/>
    <s v="IN"/>
    <x v="191"/>
    <n v="1"/>
    <x v="0"/>
    <n v="109510.07"/>
    <n v="191642.62"/>
    <n v="141960.68"/>
    <n v="248431.2"/>
    <n v="169567.46"/>
    <n v="296743.05"/>
    <n v="201989.3"/>
    <n v="353481.27"/>
    <n v="237657.77"/>
    <n v="415901.1"/>
    <n v="260544.17"/>
    <n v="455952.3"/>
    <n v="282636.56"/>
    <n v="494613.98"/>
  </r>
  <r>
    <n v="5"/>
    <s v="Region V - Midwest"/>
    <x v="30"/>
    <s v="IN"/>
    <x v="191"/>
    <n v="2"/>
    <x v="1"/>
    <n v="86570.83"/>
    <n v="151498.95000000001"/>
    <n v="113258.94"/>
    <n v="198203.15"/>
    <n v="137053.62"/>
    <n v="239843.84"/>
    <n v="167411.37"/>
    <n v="292969.89"/>
    <n v="198459.89"/>
    <n v="347304.82"/>
    <n v="218610.84"/>
    <n v="382568.97"/>
    <n v="237417.93"/>
    <n v="415481.38"/>
  </r>
  <r>
    <n v="5"/>
    <s v="Region V - Midwest"/>
    <x v="30"/>
    <s v="IN"/>
    <x v="191"/>
    <n v="3"/>
    <x v="2"/>
    <n v="83138.259999999995"/>
    <n v="145491.95000000001"/>
    <n v="113470.9"/>
    <n v="198574.07999999999"/>
    <n v="143760.91"/>
    <n v="251581.6"/>
    <n v="189564.2"/>
    <n v="331737.36"/>
    <n v="234970.55"/>
    <n v="411198.47"/>
    <n v="264800.40999999997"/>
    <n v="463400.71"/>
    <n v="294277.42"/>
    <n v="514985.49"/>
  </r>
  <r>
    <n v="5"/>
    <s v="Region V - Midwest"/>
    <x v="30"/>
    <s v="IN"/>
    <x v="191"/>
    <n v="4"/>
    <x v="3"/>
    <n v="88525.86"/>
    <n v="141641.38"/>
    <n v="123936.21"/>
    <n v="198297.93"/>
    <n v="159346.54999999999"/>
    <n v="254954.49"/>
    <n v="212462.07"/>
    <n v="339939.31"/>
    <n v="265577.59000000003"/>
    <n v="424924.14"/>
    <n v="300987.93"/>
    <n v="481580.69"/>
    <n v="336398.27"/>
    <n v="538237.25"/>
  </r>
  <r>
    <n v="5"/>
    <s v="Region V - Midwest"/>
    <x v="30"/>
    <s v="IN"/>
    <x v="154"/>
    <n v="1"/>
    <x v="0"/>
    <n v="106193.87"/>
    <n v="185839.27"/>
    <n v="137698.37"/>
    <n v="240972.15"/>
    <n v="164507.16"/>
    <n v="287887.53999999998"/>
    <n v="196005.83"/>
    <n v="343010.21"/>
    <n v="230645.83"/>
    <n v="403630.21"/>
    <n v="252873.19"/>
    <n v="442528.08"/>
    <n v="274344.59999999998"/>
    <n v="480103.05"/>
  </r>
  <r>
    <n v="5"/>
    <s v="Region V - Midwest"/>
    <x v="30"/>
    <s v="IN"/>
    <x v="154"/>
    <n v="2"/>
    <x v="1"/>
    <n v="83718.05"/>
    <n v="146506.57999999999"/>
    <n v="109576.46"/>
    <n v="191758.81"/>
    <n v="132650.17000000001"/>
    <n v="232137.8"/>
    <n v="162126.45000000001"/>
    <n v="283721.28000000003"/>
    <n v="192239.83"/>
    <n v="336419.71"/>
    <n v="211786.99"/>
    <n v="370627.23"/>
    <n v="230039.47"/>
    <n v="402569.08"/>
  </r>
  <r>
    <n v="5"/>
    <s v="Region V - Midwest"/>
    <x v="30"/>
    <s v="IN"/>
    <x v="154"/>
    <n v="3"/>
    <x v="2"/>
    <n v="80223.490000000005"/>
    <n v="140391.10999999999"/>
    <n v="109449.28"/>
    <n v="191536.23"/>
    <n v="138633.29"/>
    <n v="242608.25"/>
    <n v="182770.13"/>
    <n v="319847.74"/>
    <n v="226518.06"/>
    <n v="396406.61"/>
    <n v="255251.21"/>
    <n v="446689.62"/>
    <n v="283638.65000000002"/>
    <n v="496367.64"/>
  </r>
  <r>
    <n v="5"/>
    <s v="Region V - Midwest"/>
    <x v="30"/>
    <s v="IN"/>
    <x v="154"/>
    <n v="4"/>
    <x v="3"/>
    <n v="85723.86"/>
    <n v="137158.17000000001"/>
    <n v="120013.4"/>
    <n v="192021.44"/>
    <n v="154302.94"/>
    <n v="246884.71"/>
    <n v="205737.26"/>
    <n v="329179.61"/>
    <n v="257171.57"/>
    <n v="411474.52"/>
    <n v="291461.11"/>
    <n v="466337.79"/>
    <n v="325750.65999999997"/>
    <n v="521201.06"/>
  </r>
  <r>
    <n v="5"/>
    <s v="Region V - Midwest"/>
    <x v="30"/>
    <s v="IN"/>
    <x v="206"/>
    <n v="1"/>
    <x v="0"/>
    <n v="107388.06"/>
    <n v="187929.1"/>
    <n v="139280.14000000001"/>
    <n v="243740.25"/>
    <n v="166425.04"/>
    <n v="291243.82"/>
    <n v="198331.34"/>
    <n v="347079.84"/>
    <n v="233407.93"/>
    <n v="408463.88"/>
    <n v="255916.22"/>
    <n v="447853.38"/>
    <n v="277672.84000000003"/>
    <n v="485927.46"/>
  </r>
  <r>
    <n v="5"/>
    <s v="Region V - Midwest"/>
    <x v="30"/>
    <s v="IN"/>
    <x v="206"/>
    <n v="2"/>
    <x v="1"/>
    <n v="84448.82"/>
    <n v="147785.43"/>
    <n v="110578.4"/>
    <n v="193512.2"/>
    <n v="133911.20000000001"/>
    <n v="234344.6"/>
    <n v="163753.41"/>
    <n v="286568.46999999997"/>
    <n v="194210.05"/>
    <n v="339867.59"/>
    <n v="213982.88"/>
    <n v="374470.05"/>
    <n v="232454.21"/>
    <n v="406794.86"/>
  </r>
  <r>
    <n v="5"/>
    <s v="Region V - Midwest"/>
    <x v="30"/>
    <s v="IN"/>
    <x v="206"/>
    <n v="3"/>
    <x v="2"/>
    <n v="80763.789999999994"/>
    <n v="141336.63"/>
    <n v="110146.64"/>
    <n v="192756.62"/>
    <n v="139486.85999999999"/>
    <n v="244102.01"/>
    <n v="183865.47"/>
    <n v="321764.57"/>
    <n v="227847.13"/>
    <n v="398732.48"/>
    <n v="256727.2"/>
    <n v="449272.6"/>
    <n v="285254.43"/>
    <n v="499195.25"/>
  </r>
  <r>
    <n v="5"/>
    <s v="Region V - Midwest"/>
    <x v="30"/>
    <s v="IN"/>
    <x v="206"/>
    <n v="4"/>
    <x v="3"/>
    <n v="86577.38"/>
    <n v="138523.81"/>
    <n v="121208.33"/>
    <n v="193933.33"/>
    <n v="155839.28"/>
    <n v="249342.85"/>
    <n v="207785.71"/>
    <n v="332457.13"/>
    <n v="259732.13"/>
    <n v="415571.42"/>
    <n v="294363.08"/>
    <n v="470980.94"/>
    <n v="328994.03000000003"/>
    <n v="526390.46"/>
  </r>
  <r>
    <n v="5"/>
    <s v="Region V - Midwest"/>
    <x v="30"/>
    <s v="IN"/>
    <x v="207"/>
    <n v="1"/>
    <x v="0"/>
    <n v="106393.64"/>
    <n v="186188.87"/>
    <n v="138060.62"/>
    <n v="241606.08"/>
    <n v="165027.16"/>
    <n v="288797.53000000003"/>
    <n v="196750.62"/>
    <n v="344313.59"/>
    <n v="231601.59"/>
    <n v="405302.78"/>
    <n v="253966.76"/>
    <n v="444441.83"/>
    <n v="275614.15000000002"/>
    <n v="482324.77"/>
  </r>
  <r>
    <n v="5"/>
    <s v="Region V - Midwest"/>
    <x v="30"/>
    <s v="IN"/>
    <x v="207"/>
    <n v="2"/>
    <x v="1"/>
    <n v="83222.69"/>
    <n v="145639.71"/>
    <n v="109068.96"/>
    <n v="190870.68"/>
    <n v="132184.9"/>
    <n v="231323.57"/>
    <n v="161823.42000000001"/>
    <n v="283190.99"/>
    <n v="192007.78"/>
    <n v="336013.61"/>
    <n v="211609.85"/>
    <n v="370317.25"/>
    <n v="229938.77"/>
    <n v="402392.85"/>
  </r>
  <r>
    <n v="5"/>
    <s v="Region V - Midwest"/>
    <x v="30"/>
    <s v="IN"/>
    <x v="207"/>
    <n v="3"/>
    <x v="2"/>
    <n v="79253.070000000007"/>
    <n v="138692.88"/>
    <n v="108002.12"/>
    <n v="189003.72"/>
    <n v="136708.10999999999"/>
    <n v="239239.19"/>
    <n v="180139.08"/>
    <n v="315243.39"/>
    <n v="223169.1"/>
    <n v="390545.91999999998"/>
    <n v="251410.28"/>
    <n v="439967.98"/>
    <n v="279295.06"/>
    <n v="488766.35"/>
  </r>
  <r>
    <n v="5"/>
    <s v="Region V - Midwest"/>
    <x v="30"/>
    <s v="IN"/>
    <x v="207"/>
    <n v="4"/>
    <x v="3"/>
    <n v="85542.77"/>
    <n v="136868.44"/>
    <n v="119759.88"/>
    <n v="191615.81"/>
    <n v="153976.99"/>
    <n v="246363.19"/>
    <n v="205302.65"/>
    <n v="328484.25"/>
    <n v="256628.32"/>
    <n v="410605.31"/>
    <n v="290845.42"/>
    <n v="465352.69"/>
    <n v="325062.53000000003"/>
    <n v="520100.06"/>
  </r>
  <r>
    <n v="5"/>
    <s v="Region V - Midwest"/>
    <x v="30"/>
    <s v="IN"/>
    <x v="208"/>
    <n v="1"/>
    <x v="0"/>
    <n v="123110.05"/>
    <n v="215442.58"/>
    <n v="159909.57"/>
    <n v="279841.75"/>
    <n v="191276.39"/>
    <n v="334733.68"/>
    <n v="228236.14"/>
    <n v="399413.24"/>
    <n v="268784.75"/>
    <n v="470373.32"/>
    <n v="294810"/>
    <n v="515917.51"/>
    <n v="320064.96999999997"/>
    <n v="560113.69999999995"/>
  </r>
  <r>
    <n v="5"/>
    <s v="Region V - Midwest"/>
    <x v="30"/>
    <s v="IN"/>
    <x v="208"/>
    <n v="2"/>
    <x v="1"/>
    <n v="95304.9"/>
    <n v="166783.57999999999"/>
    <n v="125119.59"/>
    <n v="218959.27"/>
    <n v="151865.68"/>
    <n v="265764.94"/>
    <n v="186323.5"/>
    <n v="326066.12"/>
    <n v="221272.17"/>
    <n v="387226.31"/>
    <n v="243981.72"/>
    <n v="426968.01"/>
    <n v="265254.51"/>
    <n v="464195.4"/>
  </r>
  <r>
    <n v="5"/>
    <s v="Region V - Midwest"/>
    <x v="30"/>
    <s v="IN"/>
    <x v="208"/>
    <n v="3"/>
    <x v="2"/>
    <n v="89998.57"/>
    <n v="157497.5"/>
    <n v="122455.38"/>
    <n v="214296.92"/>
    <n v="154860.51999999999"/>
    <n v="271005.90999999997"/>
    <n v="203914.61"/>
    <n v="356850.57"/>
    <n v="252487.56"/>
    <n v="441853.23"/>
    <n v="284334.93"/>
    <n v="497586.13"/>
    <n v="315754.62"/>
    <n v="552570.57999999996"/>
  </r>
  <r>
    <n v="5"/>
    <s v="Region V - Midwest"/>
    <x v="30"/>
    <s v="IN"/>
    <x v="208"/>
    <n v="4"/>
    <x v="3"/>
    <n v="98462.080000000002"/>
    <n v="157539.34"/>
    <n v="137846.92000000001"/>
    <n v="220555.07"/>
    <n v="177231.75"/>
    <n v="283570.81"/>
    <n v="236309"/>
    <n v="378094.41"/>
    <n v="295386.25"/>
    <n v="472618.01"/>
    <n v="334771.09000000003"/>
    <n v="535633.75"/>
    <n v="374155.92"/>
    <n v="598649.49"/>
  </r>
  <r>
    <n v="5"/>
    <s v="Region V - Midwest"/>
    <x v="30"/>
    <s v="IN"/>
    <x v="209"/>
    <n v="1"/>
    <x v="0"/>
    <n v="107388.06"/>
    <n v="187929.1"/>
    <n v="139280.14000000001"/>
    <n v="243740.25"/>
    <n v="166425.04"/>
    <n v="291243.82"/>
    <n v="198331.34"/>
    <n v="347079.84"/>
    <n v="233407.93"/>
    <n v="408463.88"/>
    <n v="255916.22"/>
    <n v="447853.38"/>
    <n v="277672.84000000003"/>
    <n v="485927.46"/>
  </r>
  <r>
    <n v="5"/>
    <s v="Region V - Midwest"/>
    <x v="30"/>
    <s v="IN"/>
    <x v="209"/>
    <n v="2"/>
    <x v="1"/>
    <n v="84448.82"/>
    <n v="147785.43"/>
    <n v="110578.4"/>
    <n v="193512.2"/>
    <n v="133911.20000000001"/>
    <n v="234344.6"/>
    <n v="163753.41"/>
    <n v="286568.46999999997"/>
    <n v="194210.05"/>
    <n v="339867.59"/>
    <n v="213982.88"/>
    <n v="374470.05"/>
    <n v="232454.21"/>
    <n v="406794.86"/>
  </r>
  <r>
    <n v="5"/>
    <s v="Region V - Midwest"/>
    <x v="30"/>
    <s v="IN"/>
    <x v="209"/>
    <n v="3"/>
    <x v="2"/>
    <n v="80763.789999999994"/>
    <n v="141336.63"/>
    <n v="110146.64"/>
    <n v="192756.62"/>
    <n v="139486.85999999999"/>
    <n v="244102.01"/>
    <n v="183865.47"/>
    <n v="321764.57"/>
    <n v="227847.13"/>
    <n v="398732.48"/>
    <n v="256727.2"/>
    <n v="449272.6"/>
    <n v="285254.43"/>
    <n v="499195.25"/>
  </r>
  <r>
    <n v="5"/>
    <s v="Region V - Midwest"/>
    <x v="30"/>
    <s v="IN"/>
    <x v="209"/>
    <n v="4"/>
    <x v="3"/>
    <n v="86577.38"/>
    <n v="138523.81"/>
    <n v="121208.33"/>
    <n v="193933.33"/>
    <n v="155839.28"/>
    <n v="249342.85"/>
    <n v="207785.71"/>
    <n v="332457.13"/>
    <n v="259732.13"/>
    <n v="415571.42"/>
    <n v="294363.08"/>
    <n v="470980.94"/>
    <n v="328994.03000000003"/>
    <n v="526390.46"/>
  </r>
  <r>
    <n v="5"/>
    <s v="Region V - Midwest"/>
    <x v="30"/>
    <s v="IN"/>
    <x v="210"/>
    <n v="1"/>
    <x v="0"/>
    <n v="105729.96"/>
    <n v="185027.42"/>
    <n v="137148.98000000001"/>
    <n v="240010.71"/>
    <n v="163894.89000000001"/>
    <n v="286816.05"/>
    <n v="195339.6"/>
    <n v="341844.3"/>
    <n v="229901.95"/>
    <n v="402328.42"/>
    <n v="252080.72"/>
    <n v="441141.26"/>
    <n v="273526.84999999998"/>
    <n v="478671.98"/>
  </r>
  <r>
    <n v="5"/>
    <s v="Region V - Midwest"/>
    <x v="30"/>
    <s v="IN"/>
    <x v="210"/>
    <n v="2"/>
    <x v="1"/>
    <n v="83022.42"/>
    <n v="145289.24"/>
    <n v="108737.16"/>
    <n v="190290.03"/>
    <n v="131709.47"/>
    <n v="230491.58"/>
    <n v="161110.94"/>
    <n v="281944.15000000002"/>
    <n v="191100.02"/>
    <n v="334425.03000000003"/>
    <n v="210570.95"/>
    <n v="368499.17"/>
    <n v="228764.97"/>
    <n v="400338.7"/>
  </r>
  <r>
    <n v="5"/>
    <s v="Region V - Midwest"/>
    <x v="30"/>
    <s v="IN"/>
    <x v="210"/>
    <n v="3"/>
    <x v="2"/>
    <n v="79306.399999999994"/>
    <n v="138786.20000000001"/>
    <n v="108135.82"/>
    <n v="189237.69"/>
    <n v="136923.04"/>
    <n v="239615.33"/>
    <n v="180468.43"/>
    <n v="315819.75"/>
    <n v="223620.88"/>
    <n v="391336.54"/>
    <n v="251952.59"/>
    <n v="440917.03"/>
    <n v="279935.03000000003"/>
    <n v="489886.3"/>
  </r>
  <r>
    <n v="5"/>
    <s v="Region V - Midwest"/>
    <x v="30"/>
    <s v="IN"/>
    <x v="210"/>
    <n v="4"/>
    <x v="3"/>
    <n v="85176.37"/>
    <n v="136282.20000000001"/>
    <n v="119246.92"/>
    <n v="190795.08"/>
    <n v="153317.47"/>
    <n v="245307.96"/>
    <n v="204423.29"/>
    <n v="327077.27"/>
    <n v="255529.12"/>
    <n v="408846.59"/>
    <n v="289599.67"/>
    <n v="463359.47"/>
    <n v="323670.21000000002"/>
    <n v="517872.35"/>
  </r>
  <r>
    <n v="5"/>
    <s v="Region V - Midwest"/>
    <x v="30"/>
    <s v="IN"/>
    <x v="211"/>
    <n v="1"/>
    <x v="0"/>
    <n v="106790.96"/>
    <n v="186884.19"/>
    <n v="138489.26"/>
    <n v="242356.2"/>
    <n v="165466.1"/>
    <n v="289565.68"/>
    <n v="197168.59"/>
    <n v="345045.02"/>
    <n v="232026.88"/>
    <n v="406047.04"/>
    <n v="254394.7"/>
    <n v="445190.73"/>
    <n v="276008.71999999997"/>
    <n v="483015.25"/>
  </r>
  <r>
    <n v="5"/>
    <s v="Region V - Midwest"/>
    <x v="30"/>
    <s v="IN"/>
    <x v="211"/>
    <n v="2"/>
    <x v="1"/>
    <n v="84083.43"/>
    <n v="147146.01"/>
    <n v="110077.43"/>
    <n v="192635.51"/>
    <n v="133280.69"/>
    <n v="233241.2"/>
    <n v="162939.93"/>
    <n v="285144.88"/>
    <n v="193224.94"/>
    <n v="338143.65"/>
    <n v="212884.94"/>
    <n v="372548.64"/>
    <n v="231246.84"/>
    <n v="404681.97"/>
  </r>
  <r>
    <n v="5"/>
    <s v="Region V - Midwest"/>
    <x v="30"/>
    <s v="IN"/>
    <x v="211"/>
    <n v="3"/>
    <x v="2"/>
    <n v="80493.64"/>
    <n v="140863.87"/>
    <n v="109797.96"/>
    <n v="192146.43"/>
    <n v="139060.07999999999"/>
    <n v="243355.13"/>
    <n v="183317.8"/>
    <n v="320806.15000000002"/>
    <n v="227182.6"/>
    <n v="397569.55"/>
    <n v="255989.2"/>
    <n v="447981.11"/>
    <n v="284446.53999999998"/>
    <n v="497781.44"/>
  </r>
  <r>
    <n v="5"/>
    <s v="Region V - Midwest"/>
    <x v="30"/>
    <s v="IN"/>
    <x v="211"/>
    <n v="4"/>
    <x v="3"/>
    <n v="86150.62"/>
    <n v="137840.99"/>
    <n v="120610.86"/>
    <n v="192977.39"/>
    <n v="155071.10999999999"/>
    <n v="248113.78"/>
    <n v="206761.48"/>
    <n v="330818.37"/>
    <n v="258451.85"/>
    <n v="413522.97"/>
    <n v="292912.09999999998"/>
    <n v="468659.36"/>
    <n v="327372.34999999998"/>
    <n v="523795.76"/>
  </r>
  <r>
    <n v="5"/>
    <s v="Region V - Midwest"/>
    <x v="30"/>
    <s v="IN"/>
    <x v="212"/>
    <n v="1"/>
    <x v="0"/>
    <n v="105663.36"/>
    <n v="184910.89"/>
    <n v="137028.23000000001"/>
    <n v="239799.4"/>
    <n v="163721.56"/>
    <n v="286512.71999999997"/>
    <n v="195091.34"/>
    <n v="341409.84"/>
    <n v="229583.37"/>
    <n v="401770.89"/>
    <n v="251716.19"/>
    <n v="440503.34"/>
    <n v="273103.65999999997"/>
    <n v="477931.4"/>
  </r>
  <r>
    <n v="5"/>
    <s v="Region V - Midwest"/>
    <x v="30"/>
    <s v="IN"/>
    <x v="212"/>
    <n v="2"/>
    <x v="1"/>
    <n v="83187.539999999994"/>
    <n v="145578.20000000001"/>
    <n v="108906.32"/>
    <n v="190586.07"/>
    <n v="131864.56"/>
    <n v="230762.98"/>
    <n v="161211.95000000001"/>
    <n v="282120.92"/>
    <n v="191177.37"/>
    <n v="334560.39"/>
    <n v="210629.99"/>
    <n v="368602.49"/>
    <n v="228798.54"/>
    <n v="400397.44"/>
  </r>
  <r>
    <n v="5"/>
    <s v="Region V - Midwest"/>
    <x v="30"/>
    <s v="IN"/>
    <x v="212"/>
    <n v="3"/>
    <x v="2"/>
    <n v="79629.87"/>
    <n v="139352.28"/>
    <n v="108618.21"/>
    <n v="190081.86"/>
    <n v="137564.76999999999"/>
    <n v="240738.34"/>
    <n v="181345.44"/>
    <n v="317354.52"/>
    <n v="224737.2"/>
    <n v="393290.09"/>
    <n v="253232.9"/>
    <n v="443157.57"/>
    <n v="281382.89"/>
    <n v="492420.05"/>
  </r>
  <r>
    <n v="5"/>
    <s v="Region V - Midwest"/>
    <x v="30"/>
    <s v="IN"/>
    <x v="212"/>
    <n v="4"/>
    <x v="3"/>
    <n v="85236.73"/>
    <n v="136378.76999999999"/>
    <n v="119331.43"/>
    <n v="190930.28"/>
    <n v="153426.12"/>
    <n v="245481.79"/>
    <n v="204568.16"/>
    <n v="327309.06"/>
    <n v="255710.2"/>
    <n v="409136.32"/>
    <n v="289804.89"/>
    <n v="463687.83"/>
    <n v="323899.58"/>
    <n v="518239.34"/>
  </r>
  <r>
    <n v="5"/>
    <s v="Region V - Midwest"/>
    <x v="30"/>
    <s v="IN"/>
    <x v="213"/>
    <n v="1"/>
    <x v="0"/>
    <n v="106924.14"/>
    <n v="187117.25"/>
    <n v="138730.75"/>
    <n v="242778.81"/>
    <n v="165812.76"/>
    <n v="290172.34000000003"/>
    <n v="197665.11"/>
    <n v="345913.94"/>
    <n v="232664.05"/>
    <n v="407162.09"/>
    <n v="255123.75"/>
    <n v="446466.56"/>
    <n v="276855.08"/>
    <n v="484496.4"/>
  </r>
  <r>
    <n v="5"/>
    <s v="Region V - Midwest"/>
    <x v="30"/>
    <s v="IN"/>
    <x v="213"/>
    <n v="2"/>
    <x v="1"/>
    <n v="83753.19"/>
    <n v="146568.09"/>
    <n v="109739.1"/>
    <n v="192043.42"/>
    <n v="132970.5"/>
    <n v="232698.38"/>
    <n v="162737.91"/>
    <n v="284791.34000000003"/>
    <n v="193070.24"/>
    <n v="337872.92"/>
    <n v="212766.84"/>
    <n v="372341.98"/>
    <n v="231179.7"/>
    <n v="404564.47999999998"/>
  </r>
  <r>
    <n v="5"/>
    <s v="Region V - Midwest"/>
    <x v="30"/>
    <s v="IN"/>
    <x v="213"/>
    <n v="3"/>
    <x v="2"/>
    <n v="79846.69"/>
    <n v="139731.71"/>
    <n v="108833.19"/>
    <n v="190458.08"/>
    <n v="137776.62"/>
    <n v="241109.09"/>
    <n v="181563.76"/>
    <n v="317736.58"/>
    <n v="224949.95"/>
    <n v="393662.41"/>
    <n v="253428.58"/>
    <n v="443500.01"/>
    <n v="281550.81"/>
    <n v="492713.91"/>
  </r>
  <r>
    <n v="5"/>
    <s v="Region V - Midwest"/>
    <x v="30"/>
    <s v="IN"/>
    <x v="213"/>
    <n v="4"/>
    <x v="3"/>
    <n v="86029.89"/>
    <n v="137647.82999999999"/>
    <n v="120441.85"/>
    <n v="192706.96"/>
    <n v="154853.81"/>
    <n v="247766.1"/>
    <n v="206471.74"/>
    <n v="330354.78999999998"/>
    <n v="258089.68"/>
    <n v="412943.49"/>
    <n v="292501.64"/>
    <n v="468002.62"/>
    <n v="326913.59000000003"/>
    <n v="523061.76000000001"/>
  </r>
  <r>
    <n v="5"/>
    <s v="Region V - Midwest"/>
    <x v="30"/>
    <s v="IN"/>
    <x v="214"/>
    <n v="1"/>
    <x v="0"/>
    <n v="105729.96"/>
    <n v="185027.42"/>
    <n v="137148.98000000001"/>
    <n v="240010.71"/>
    <n v="163894.89000000001"/>
    <n v="286816.05"/>
    <n v="195339.6"/>
    <n v="341844.3"/>
    <n v="229901.95"/>
    <n v="402328.42"/>
    <n v="252080.72"/>
    <n v="441141.26"/>
    <n v="273526.84999999998"/>
    <n v="478671.98"/>
  </r>
  <r>
    <n v="5"/>
    <s v="Region V - Midwest"/>
    <x v="30"/>
    <s v="IN"/>
    <x v="214"/>
    <n v="2"/>
    <x v="1"/>
    <n v="83022.42"/>
    <n v="145289.24"/>
    <n v="108737.16"/>
    <n v="190290.03"/>
    <n v="131709.47"/>
    <n v="230491.58"/>
    <n v="161110.94"/>
    <n v="281944.15000000002"/>
    <n v="191100.02"/>
    <n v="334425.03000000003"/>
    <n v="210570.95"/>
    <n v="368499.17"/>
    <n v="228764.97"/>
    <n v="400338.7"/>
  </r>
  <r>
    <n v="5"/>
    <s v="Region V - Midwest"/>
    <x v="30"/>
    <s v="IN"/>
    <x v="214"/>
    <n v="3"/>
    <x v="2"/>
    <n v="79306.399999999994"/>
    <n v="138786.20000000001"/>
    <n v="108135.82"/>
    <n v="189237.69"/>
    <n v="136923.04"/>
    <n v="239615.33"/>
    <n v="180468.43"/>
    <n v="315819.75"/>
    <n v="223620.88"/>
    <n v="391336.54"/>
    <n v="251952.59"/>
    <n v="440917.03"/>
    <n v="279935.03000000003"/>
    <n v="489886.3"/>
  </r>
  <r>
    <n v="5"/>
    <s v="Region V - Midwest"/>
    <x v="30"/>
    <s v="IN"/>
    <x v="214"/>
    <n v="4"/>
    <x v="3"/>
    <n v="85176.37"/>
    <n v="136282.20000000001"/>
    <n v="119246.92"/>
    <n v="190795.08"/>
    <n v="153317.47"/>
    <n v="245307.96"/>
    <n v="204423.29"/>
    <n v="327077.27"/>
    <n v="255529.12"/>
    <n v="408846.59"/>
    <n v="289599.67"/>
    <n v="463359.47"/>
    <n v="323670.21000000002"/>
    <n v="517872.35"/>
  </r>
  <r>
    <n v="5"/>
    <s v="Region V - Midwest"/>
    <x v="31"/>
    <s v="MI"/>
    <x v="215"/>
    <n v="1"/>
    <x v="0"/>
    <n v="115878.33"/>
    <n v="202787.08"/>
    <n v="150298.19"/>
    <n v="263021.83"/>
    <n v="179595.79"/>
    <n v="314292.64"/>
    <n v="214034.81"/>
    <n v="374560.92"/>
    <n v="251893.56"/>
    <n v="440813.74"/>
    <n v="276187.28000000003"/>
    <n v="483327.75"/>
    <n v="299672.34000000003"/>
    <n v="524426.59"/>
  </r>
  <r>
    <n v="5"/>
    <s v="Region V - Midwest"/>
    <x v="31"/>
    <s v="MI"/>
    <x v="215"/>
    <n v="2"/>
    <x v="1"/>
    <n v="91085.41"/>
    <n v="159399.47"/>
    <n v="119277.11"/>
    <n v="208734.95"/>
    <n v="144454.57"/>
    <n v="252795.5"/>
    <n v="176662.71"/>
    <n v="309159.74"/>
    <n v="209528.18"/>
    <n v="366674.32"/>
    <n v="230865.4"/>
    <n v="404014.44"/>
    <n v="250799.67"/>
    <n v="438899.43"/>
  </r>
  <r>
    <n v="5"/>
    <s v="Region V - Midwest"/>
    <x v="31"/>
    <s v="MI"/>
    <x v="215"/>
    <n v="3"/>
    <x v="2"/>
    <n v="87080.29"/>
    <n v="152390.5"/>
    <n v="118753.57"/>
    <n v="207818.75"/>
    <n v="150380.76999999999"/>
    <n v="263166.34999999998"/>
    <n v="198219.61"/>
    <n v="346884.32"/>
    <n v="245629.43"/>
    <n v="429851.5"/>
    <n v="276759.28999999998"/>
    <n v="484328.76"/>
    <n v="307507.8"/>
    <n v="538138.66"/>
  </r>
  <r>
    <n v="5"/>
    <s v="Region V - Midwest"/>
    <x v="31"/>
    <s v="MI"/>
    <x v="215"/>
    <n v="4"/>
    <x v="3"/>
    <n v="93401.32"/>
    <n v="149442.10999999999"/>
    <n v="130761.84"/>
    <n v="209218.95"/>
    <n v="168122.37"/>
    <n v="268995.78999999998"/>
    <n v="224163.16"/>
    <n v="358661.06"/>
    <n v="280203.95"/>
    <n v="448326.32"/>
    <n v="317564.46999999997"/>
    <n v="508103.17"/>
    <n v="354925"/>
    <n v="567880.01"/>
  </r>
  <r>
    <n v="5"/>
    <s v="Region V - Midwest"/>
    <x v="31"/>
    <s v="MI"/>
    <x v="216"/>
    <n v="1"/>
    <x v="0"/>
    <n v="105266.04"/>
    <n v="184215.58"/>
    <n v="136599.59"/>
    <n v="239049.29"/>
    <n v="163282.62"/>
    <n v="285744.58"/>
    <n v="194673.38"/>
    <n v="340678.41"/>
    <n v="229158.08"/>
    <n v="401026.64"/>
    <n v="251288.25"/>
    <n v="439754.44"/>
    <n v="272709.09999999998"/>
    <n v="477240.93"/>
  </r>
  <r>
    <n v="5"/>
    <s v="Region V - Midwest"/>
    <x v="31"/>
    <s v="MI"/>
    <x v="216"/>
    <n v="2"/>
    <x v="1"/>
    <n v="82326.8"/>
    <n v="144071.9"/>
    <n v="107897.86"/>
    <n v="188821.25"/>
    <n v="130768.78"/>
    <n v="228845.36"/>
    <n v="160095.45000000001"/>
    <n v="280167.03999999998"/>
    <n v="189960.21"/>
    <n v="332430.36"/>
    <n v="209354.92"/>
    <n v="366371.11"/>
    <n v="227490.47"/>
    <n v="398108.33"/>
  </r>
  <r>
    <n v="5"/>
    <s v="Region V - Midwest"/>
    <x v="31"/>
    <s v="MI"/>
    <x v="216"/>
    <n v="3"/>
    <x v="2"/>
    <n v="78389.31"/>
    <n v="137181.29"/>
    <n v="106822.38"/>
    <n v="186939.16"/>
    <n v="135212.81"/>
    <n v="236622.41"/>
    <n v="178166.73"/>
    <n v="311791.77"/>
    <n v="220723.71"/>
    <n v="386266.48"/>
    <n v="248653.98"/>
    <n v="435144.46"/>
    <n v="276231.42"/>
    <n v="483404.98"/>
  </r>
  <r>
    <n v="5"/>
    <s v="Region V - Midwest"/>
    <x v="31"/>
    <s v="MI"/>
    <x v="216"/>
    <n v="4"/>
    <x v="3"/>
    <n v="84628.89"/>
    <n v="135406.23000000001"/>
    <n v="118480.45"/>
    <n v="189568.72"/>
    <n v="152332"/>
    <n v="243731.21"/>
    <n v="203109.34"/>
    <n v="324974.94"/>
    <n v="253886.67"/>
    <n v="406218.68"/>
    <n v="287738.23"/>
    <n v="460381.17"/>
    <n v="321589.78000000003"/>
    <n v="514543.66"/>
  </r>
  <r>
    <n v="5"/>
    <s v="Region V - Midwest"/>
    <x v="31"/>
    <s v="MI"/>
    <x v="217"/>
    <n v="1"/>
    <x v="0"/>
    <n v="108051.74"/>
    <n v="189090.54"/>
    <n v="140191.76999999999"/>
    <n v="245335.6"/>
    <n v="167557.31"/>
    <n v="293225.28999999998"/>
    <n v="199742.35"/>
    <n v="349549.12"/>
    <n v="235107.56"/>
    <n v="411438.23"/>
    <n v="257802.25"/>
    <n v="451153.94"/>
    <n v="279760.14"/>
    <n v="489580.24"/>
  </r>
  <r>
    <n v="5"/>
    <s v="Region V - Midwest"/>
    <x v="31"/>
    <s v="MI"/>
    <x v="217"/>
    <n v="2"/>
    <x v="1"/>
    <n v="84649.08"/>
    <n v="148135.89000000001"/>
    <n v="110910.2"/>
    <n v="194092.85"/>
    <n v="134386.62"/>
    <n v="235176.59"/>
    <n v="164465.88"/>
    <n v="287815.28999999998"/>
    <n v="195117.81"/>
    <n v="341456.17"/>
    <n v="215021.78"/>
    <n v="376288.11"/>
    <n v="233628"/>
    <n v="408849"/>
  </r>
  <r>
    <n v="5"/>
    <s v="Region V - Midwest"/>
    <x v="31"/>
    <s v="MI"/>
    <x v="217"/>
    <n v="3"/>
    <x v="2"/>
    <n v="80710.460000000006"/>
    <n v="141243.29999999999"/>
    <n v="110012.94"/>
    <n v="192522.64"/>
    <n v="139271.92000000001"/>
    <n v="243725.86"/>
    <n v="183536.11"/>
    <n v="321188.2"/>
    <n v="227395.34"/>
    <n v="397941.85"/>
    <n v="256184.87"/>
    <n v="448323.53"/>
    <n v="284614.44"/>
    <n v="498075.27"/>
  </r>
  <r>
    <n v="5"/>
    <s v="Region V - Midwest"/>
    <x v="31"/>
    <s v="MI"/>
    <x v="217"/>
    <n v="4"/>
    <x v="3"/>
    <n v="86943.77"/>
    <n v="139110.04"/>
    <n v="121721.28"/>
    <n v="194754.06"/>
    <n v="156498.79"/>
    <n v="250398.07"/>
    <n v="208665.06"/>
    <n v="333864.09999999998"/>
    <n v="260831.32"/>
    <n v="417330.12"/>
    <n v="295608.83"/>
    <n v="472974.14"/>
    <n v="330386.34000000003"/>
    <n v="528618.16"/>
  </r>
  <r>
    <n v="5"/>
    <s v="Region V - Midwest"/>
    <x v="31"/>
    <s v="MI"/>
    <x v="218"/>
    <n v="1"/>
    <x v="0"/>
    <n v="118664.02"/>
    <n v="207662.04"/>
    <n v="153890.37"/>
    <n v="269308.14"/>
    <n v="183870.48"/>
    <n v="321773.34000000003"/>
    <n v="219103.79"/>
    <n v="383431.63"/>
    <n v="257843.04"/>
    <n v="451225.32"/>
    <n v="282701.28000000003"/>
    <n v="494727.24"/>
    <n v="306723.37"/>
    <n v="536765.9"/>
  </r>
  <r>
    <n v="5"/>
    <s v="Region V - Midwest"/>
    <x v="31"/>
    <s v="MI"/>
    <x v="218"/>
    <n v="2"/>
    <x v="1"/>
    <n v="93407.69"/>
    <n v="163463.45000000001"/>
    <n v="122289.46"/>
    <n v="214006.55"/>
    <n v="148072.42000000001"/>
    <n v="259126.73"/>
    <n v="181033.14"/>
    <n v="316807.99"/>
    <n v="214685.78"/>
    <n v="375700.12"/>
    <n v="236532.26"/>
    <n v="413931.45"/>
    <n v="256937.2"/>
    <n v="449640.1"/>
  </r>
  <r>
    <n v="5"/>
    <s v="Region V - Midwest"/>
    <x v="31"/>
    <s v="MI"/>
    <x v="218"/>
    <n v="3"/>
    <x v="2"/>
    <n v="89401.43"/>
    <n v="156452.51"/>
    <n v="121944.13"/>
    <n v="213402.23"/>
    <n v="154439.89000000001"/>
    <n v="270269.81"/>
    <n v="203589"/>
    <n v="356280.74"/>
    <n v="252301.07"/>
    <n v="441526.87"/>
    <n v="284290.19"/>
    <n v="497507.82"/>
    <n v="315890.83"/>
    <n v="552808.94999999995"/>
  </r>
  <r>
    <n v="5"/>
    <s v="Region V - Midwest"/>
    <x v="31"/>
    <s v="MI"/>
    <x v="218"/>
    <n v="4"/>
    <x v="3"/>
    <n v="95716.2"/>
    <n v="153145.92000000001"/>
    <n v="134002.68"/>
    <n v="214404.29"/>
    <n v="172289.16"/>
    <n v="275662.65999999997"/>
    <n v="229718.88"/>
    <n v="367550.21"/>
    <n v="287148.59999999998"/>
    <n v="459437.77"/>
    <n v="325435.08"/>
    <n v="520696.13"/>
    <n v="363721.56"/>
    <n v="581954.5"/>
  </r>
  <r>
    <n v="5"/>
    <s v="Region V - Midwest"/>
    <x v="31"/>
    <s v="MI"/>
    <x v="219"/>
    <n v="1"/>
    <x v="0"/>
    <n v="111965.03"/>
    <n v="195938.8"/>
    <n v="145244.98000000001"/>
    <n v="254178.71"/>
    <n v="173576.54"/>
    <n v="303758.95"/>
    <n v="206888.58"/>
    <n v="362055.01"/>
    <n v="243500.55"/>
    <n v="426125.97"/>
    <n v="266994.76"/>
    <n v="467240.83"/>
    <n v="289716.23"/>
    <n v="507003.4"/>
  </r>
  <r>
    <n v="5"/>
    <s v="Region V - Midwest"/>
    <x v="31"/>
    <s v="MI"/>
    <x v="219"/>
    <n v="2"/>
    <x v="1"/>
    <n v="87867.24"/>
    <n v="153767.67000000001"/>
    <n v="115093.65"/>
    <n v="201413.9"/>
    <n v="139420.59"/>
    <n v="243986.04"/>
    <n v="170564.29"/>
    <n v="298487.51"/>
    <n v="202322.99"/>
    <n v="354065.23"/>
    <n v="222943.58"/>
    <n v="390151.27"/>
    <n v="242213.83"/>
    <n v="423874.2"/>
  </r>
  <r>
    <n v="5"/>
    <s v="Region V - Midwest"/>
    <x v="31"/>
    <s v="MI"/>
    <x v="219"/>
    <n v="3"/>
    <x v="2"/>
    <n v="83895.37"/>
    <n v="146816.9"/>
    <n v="114383.25"/>
    <n v="200170.69"/>
    <n v="144826.35"/>
    <n v="253446.1"/>
    <n v="190877.86"/>
    <n v="334036.25"/>
    <n v="236512.38"/>
    <n v="413896.67"/>
    <n v="266472.08"/>
    <n v="466326.14"/>
    <n v="296061.12"/>
    <n v="518106.96"/>
  </r>
  <r>
    <n v="5"/>
    <s v="Region V - Midwest"/>
    <x v="31"/>
    <s v="MI"/>
    <x v="219"/>
    <n v="4"/>
    <x v="3"/>
    <n v="90172.54"/>
    <n v="144276.07"/>
    <n v="126241.56"/>
    <n v="201986.5"/>
    <n v="162310.57999999999"/>
    <n v="259696.93"/>
    <n v="216414.1"/>
    <n v="346262.57"/>
    <n v="270517.63"/>
    <n v="432828.21"/>
    <n v="306586.64"/>
    <n v="490538.64"/>
    <n v="342655.66"/>
    <n v="548249.06999999995"/>
  </r>
  <r>
    <n v="5"/>
    <s v="Region V - Midwest"/>
    <x v="31"/>
    <s v="MI"/>
    <x v="220"/>
    <n v="1"/>
    <x v="0"/>
    <n v="104535.77"/>
    <n v="182937.59"/>
    <n v="135567.20000000001"/>
    <n v="237242.61"/>
    <n v="161977.01"/>
    <n v="283459.76"/>
    <n v="193014.09"/>
    <n v="337774.65"/>
    <n v="227139.85"/>
    <n v="397494.73"/>
    <n v="249037.68"/>
    <n v="435815.94"/>
    <n v="270198.59999999998"/>
    <n v="472847.55"/>
  </r>
  <r>
    <n v="5"/>
    <s v="Region V - Midwest"/>
    <x v="31"/>
    <s v="MI"/>
    <x v="220"/>
    <n v="2"/>
    <x v="1"/>
    <n v="82291.649999999994"/>
    <n v="144010.39000000001"/>
    <n v="107735.22"/>
    <n v="188536.63"/>
    <n v="130448.44"/>
    <n v="228284.77"/>
    <n v="159483.98000000001"/>
    <n v="279096.96000000002"/>
    <n v="189129.79"/>
    <n v="330977.13"/>
    <n v="208375.05"/>
    <n v="364656.34"/>
    <n v="226350.23"/>
    <n v="396112.9"/>
  </r>
  <r>
    <n v="5"/>
    <s v="Region V - Midwest"/>
    <x v="31"/>
    <s v="MI"/>
    <x v="220"/>
    <n v="3"/>
    <x v="2"/>
    <n v="78766.11"/>
    <n v="137840.69"/>
    <n v="107438.46"/>
    <n v="188017.3"/>
    <n v="136069.46"/>
    <n v="238121.56"/>
    <n v="179373.09"/>
    <n v="313902.90000000002"/>
    <n v="222291.8"/>
    <n v="389010.65"/>
    <n v="250476.59"/>
    <n v="438334.04"/>
    <n v="278319.25"/>
    <n v="487058.68"/>
  </r>
  <r>
    <n v="5"/>
    <s v="Region V - Midwest"/>
    <x v="31"/>
    <s v="MI"/>
    <x v="220"/>
    <n v="4"/>
    <x v="3"/>
    <n v="84322.85"/>
    <n v="134916.56"/>
    <n v="118051.99"/>
    <n v="188883.18"/>
    <n v="151781.13"/>
    <n v="242849.81"/>
    <n v="202374.84"/>
    <n v="323799.74"/>
    <n v="252968.55"/>
    <n v="404749.68"/>
    <n v="286697.69"/>
    <n v="458716.3"/>
    <n v="320426.83"/>
    <n v="512682.93"/>
  </r>
  <r>
    <n v="5"/>
    <s v="Region V - Midwest"/>
    <x v="31"/>
    <s v="MI"/>
    <x v="168"/>
    <n v="1"/>
    <x v="0"/>
    <n v="107057.32"/>
    <n v="187350.32"/>
    <n v="138972.25"/>
    <n v="243201.44"/>
    <n v="166159.43"/>
    <n v="290779"/>
    <n v="198161.64"/>
    <n v="346782.87"/>
    <n v="233301.23"/>
    <n v="408277.15"/>
    <n v="255852.79999999999"/>
    <n v="447742.4"/>
    <n v="277701.46000000002"/>
    <n v="485977.55"/>
  </r>
  <r>
    <n v="5"/>
    <s v="Region V - Midwest"/>
    <x v="31"/>
    <s v="MI"/>
    <x v="168"/>
    <n v="2"/>
    <x v="1"/>
    <n v="83422.95"/>
    <n v="145990.17000000001"/>
    <n v="109400.76"/>
    <n v="191451.34"/>
    <n v="132660.32999999999"/>
    <n v="232155.57"/>
    <n v="162535.9"/>
    <n v="284437.82"/>
    <n v="192915.54"/>
    <n v="337602.19"/>
    <n v="212648.76"/>
    <n v="372135.33"/>
    <n v="231112.57"/>
    <n v="404447"/>
  </r>
  <r>
    <n v="5"/>
    <s v="Region V - Midwest"/>
    <x v="31"/>
    <s v="MI"/>
    <x v="168"/>
    <n v="3"/>
    <x v="2"/>
    <n v="79199.75"/>
    <n v="138599.56"/>
    <n v="107868.42"/>
    <n v="188769.74"/>
    <n v="136493.17000000001"/>
    <n v="238863.05"/>
    <n v="179809.73"/>
    <n v="314667.03000000003"/>
    <n v="222717.32"/>
    <n v="389755.3"/>
    <n v="250867.96"/>
    <n v="439018.94"/>
    <n v="278655.08"/>
    <n v="487646.4"/>
  </r>
  <r>
    <n v="5"/>
    <s v="Region V - Midwest"/>
    <x v="31"/>
    <s v="MI"/>
    <x v="168"/>
    <n v="4"/>
    <x v="3"/>
    <n v="85909.17"/>
    <n v="137454.68"/>
    <n v="120272.84"/>
    <n v="192436.55"/>
    <n v="154636.51"/>
    <n v="247418.42"/>
    <n v="206182.01"/>
    <n v="329891.21999999997"/>
    <n v="257727.51"/>
    <n v="412364.03"/>
    <n v="292091.18"/>
    <n v="467345.9"/>
    <n v="326454.84999999998"/>
    <n v="522327.77"/>
  </r>
  <r>
    <n v="5"/>
    <s v="Region V - Midwest"/>
    <x v="31"/>
    <s v="MI"/>
    <x v="221"/>
    <n v="1"/>
    <x v="0"/>
    <n v="106990.73"/>
    <n v="187233.78"/>
    <n v="138851.5"/>
    <n v="242990.13"/>
    <n v="165986.1"/>
    <n v="290475.67"/>
    <n v="197913.37"/>
    <n v="346348.41"/>
    <n v="232982.64"/>
    <n v="407719.62"/>
    <n v="255488.27"/>
    <n v="447104.48"/>
    <n v="277278.27"/>
    <n v="485236.98"/>
  </r>
  <r>
    <n v="5"/>
    <s v="Region V - Midwest"/>
    <x v="31"/>
    <s v="MI"/>
    <x v="221"/>
    <n v="2"/>
    <x v="1"/>
    <n v="83588.070000000007"/>
    <n v="146279.13"/>
    <n v="109569.93"/>
    <n v="191747.38"/>
    <n v="132815.41"/>
    <n v="232426.98"/>
    <n v="162636.9"/>
    <n v="284614.58"/>
    <n v="192992.89"/>
    <n v="337737.56"/>
    <n v="212707.8"/>
    <n v="372238.65"/>
    <n v="231146.14"/>
    <n v="404505.74"/>
  </r>
  <r>
    <n v="5"/>
    <s v="Region V - Midwest"/>
    <x v="31"/>
    <s v="MI"/>
    <x v="221"/>
    <n v="3"/>
    <x v="2"/>
    <n v="79523.22"/>
    <n v="139165.64000000001"/>
    <n v="108350.81"/>
    <n v="189613.91"/>
    <n v="137134.9"/>
    <n v="239986.07"/>
    <n v="180686.74"/>
    <n v="316201.8"/>
    <n v="223833.63"/>
    <n v="391708.86"/>
    <n v="252148.27"/>
    <n v="441259.47"/>
    <n v="280102.94"/>
    <n v="490180.15"/>
  </r>
  <r>
    <n v="5"/>
    <s v="Region V - Midwest"/>
    <x v="31"/>
    <s v="MI"/>
    <x v="221"/>
    <n v="4"/>
    <x v="3"/>
    <n v="85969.53"/>
    <n v="137551.25"/>
    <n v="120357.35"/>
    <n v="192571.76"/>
    <n v="154745.16"/>
    <n v="247592.26"/>
    <n v="206326.88"/>
    <n v="330123.01"/>
    <n v="257908.6"/>
    <n v="412653.76"/>
    <n v="292296.40999999997"/>
    <n v="467674.26"/>
    <n v="326684.21999999997"/>
    <n v="522694.76"/>
  </r>
  <r>
    <n v="5"/>
    <s v="Region V - Midwest"/>
    <x v="31"/>
    <s v="MI"/>
    <x v="222"/>
    <n v="1"/>
    <x v="0"/>
    <n v="107918.56"/>
    <n v="188857.48"/>
    <n v="139950.28"/>
    <n v="244912.98"/>
    <n v="167210.65"/>
    <n v="292618.63"/>
    <n v="199245.83"/>
    <n v="348680.2"/>
    <n v="234470.39"/>
    <n v="410323.18"/>
    <n v="257073.21"/>
    <n v="449878.11"/>
    <n v="278913.77"/>
    <n v="488099.09"/>
  </r>
  <r>
    <n v="5"/>
    <s v="Region V - Midwest"/>
    <x v="31"/>
    <s v="MI"/>
    <x v="222"/>
    <n v="2"/>
    <x v="1"/>
    <n v="84979.32"/>
    <n v="148713.81"/>
    <n v="111248.54"/>
    <n v="194684.94"/>
    <n v="134696.81"/>
    <n v="235719.41"/>
    <n v="164667.9"/>
    <n v="288168.82"/>
    <n v="195272.51"/>
    <n v="341726.9"/>
    <n v="215139.87"/>
    <n v="376494.78"/>
    <n v="233695.14"/>
    <n v="408966.49"/>
  </r>
  <r>
    <n v="5"/>
    <s v="Region V - Midwest"/>
    <x v="31"/>
    <s v="MI"/>
    <x v="222"/>
    <n v="3"/>
    <x v="2"/>
    <n v="81357.399999999994"/>
    <n v="142375.46"/>
    <n v="110977.71"/>
    <n v="194210.99"/>
    <n v="140555.38"/>
    <n v="245971.91"/>
    <n v="185290.15"/>
    <n v="324257.77"/>
    <n v="229627.99"/>
    <n v="401848.98"/>
    <n v="258745.5"/>
    <n v="452804.63"/>
    <n v="287510.18"/>
    <n v="503142.81"/>
  </r>
  <r>
    <n v="5"/>
    <s v="Region V - Midwest"/>
    <x v="31"/>
    <s v="MI"/>
    <x v="222"/>
    <n v="4"/>
    <x v="3"/>
    <n v="87064.5"/>
    <n v="139303.20000000001"/>
    <n v="121890.3"/>
    <n v="195024.48"/>
    <n v="156716.1"/>
    <n v="250745.76"/>
    <n v="208954.8"/>
    <n v="334327.67999999999"/>
    <n v="261193.5"/>
    <n v="417909.6"/>
    <n v="296019.3"/>
    <n v="473630.88"/>
    <n v="330845.09000000003"/>
    <n v="529352.16"/>
  </r>
  <r>
    <n v="5"/>
    <s v="Region V - Midwest"/>
    <x v="31"/>
    <s v="MI"/>
    <x v="223"/>
    <n v="1"/>
    <x v="0"/>
    <n v="104668.95"/>
    <n v="183170.66"/>
    <n v="135808.71"/>
    <n v="237665.24"/>
    <n v="162323.68"/>
    <n v="284066.44"/>
    <n v="193510.62"/>
    <n v="338643.59"/>
    <n v="227777.03"/>
    <n v="398609.81"/>
    <n v="249766.74"/>
    <n v="437091.79"/>
    <n v="271044.98"/>
    <n v="474328.72"/>
  </r>
  <r>
    <n v="5"/>
    <s v="Region V - Midwest"/>
    <x v="31"/>
    <s v="MI"/>
    <x v="223"/>
    <n v="2"/>
    <x v="1"/>
    <n v="81961.42"/>
    <n v="143432.48000000001"/>
    <n v="107396.89"/>
    <n v="187944.55"/>
    <n v="130138.26"/>
    <n v="227741.96"/>
    <n v="159281.97"/>
    <n v="278743.44"/>
    <n v="188975.1"/>
    <n v="330706.42"/>
    <n v="208256.97"/>
    <n v="364449.7"/>
    <n v="226283.11"/>
    <n v="395995.44"/>
  </r>
  <r>
    <n v="5"/>
    <s v="Region V - Midwest"/>
    <x v="31"/>
    <s v="MI"/>
    <x v="223"/>
    <n v="3"/>
    <x v="2"/>
    <n v="78119.16"/>
    <n v="136708.54"/>
    <n v="106473.69"/>
    <n v="186328.95999999999"/>
    <n v="134786.01999999999"/>
    <n v="235875.53"/>
    <n v="177619.06"/>
    <n v="310833.34999999998"/>
    <n v="220059.17"/>
    <n v="385103.54"/>
    <n v="247915.98"/>
    <n v="433852.97"/>
    <n v="275423.53000000003"/>
    <n v="481991.18"/>
  </r>
  <r>
    <n v="5"/>
    <s v="Region V - Midwest"/>
    <x v="31"/>
    <s v="MI"/>
    <x v="223"/>
    <n v="4"/>
    <x v="3"/>
    <n v="84202.13"/>
    <n v="134723.41"/>
    <n v="117882.98"/>
    <n v="188612.77"/>
    <n v="151563.82999999999"/>
    <n v="242502.14"/>
    <n v="202085.11"/>
    <n v="323336.18"/>
    <n v="252606.39"/>
    <n v="404170.23"/>
    <n v="286287.24"/>
    <n v="458059.59"/>
    <n v="319968.09000000003"/>
    <n v="511948.96"/>
  </r>
  <r>
    <n v="5"/>
    <s v="Region V - Midwest"/>
    <x v="31"/>
    <s v="MI"/>
    <x v="224"/>
    <n v="1"/>
    <x v="0"/>
    <n v="106857.55"/>
    <n v="187000.71"/>
    <n v="138610"/>
    <n v="242567.5"/>
    <n v="165639.43"/>
    <n v="289869"/>
    <n v="197416.84"/>
    <n v="345479.48"/>
    <n v="232345.46"/>
    <n v="406604.56"/>
    <n v="254759.22"/>
    <n v="445828.64"/>
    <n v="276431.90000000002"/>
    <n v="483755.82"/>
  </r>
  <r>
    <n v="5"/>
    <s v="Region V - Midwest"/>
    <x v="31"/>
    <s v="MI"/>
    <x v="224"/>
    <n v="2"/>
    <x v="1"/>
    <n v="83918.31"/>
    <n v="146857.04"/>
    <n v="109908.26"/>
    <n v="192339.46"/>
    <n v="133125.59"/>
    <n v="232969.79"/>
    <n v="162838.92000000001"/>
    <n v="284968.09999999998"/>
    <n v="193147.59"/>
    <n v="338008.28"/>
    <n v="212825.89"/>
    <n v="372445.3"/>
    <n v="231213.27"/>
    <n v="404623.22"/>
  </r>
  <r>
    <n v="5"/>
    <s v="Region V - Midwest"/>
    <x v="31"/>
    <s v="MI"/>
    <x v="224"/>
    <n v="3"/>
    <x v="2"/>
    <n v="80170.16"/>
    <n v="140297.79"/>
    <n v="109315.57"/>
    <n v="191302.25"/>
    <n v="138418.34"/>
    <n v="242232.1"/>
    <n v="182440.78"/>
    <n v="319271.36"/>
    <n v="226066.27"/>
    <n v="395615.97"/>
    <n v="254708.89"/>
    <n v="445740.55"/>
    <n v="282998.67"/>
    <n v="495247.66"/>
  </r>
  <r>
    <n v="5"/>
    <s v="Region V - Midwest"/>
    <x v="31"/>
    <s v="MI"/>
    <x v="224"/>
    <n v="4"/>
    <x v="3"/>
    <n v="86090.25"/>
    <n v="137744.41"/>
    <n v="120526.36"/>
    <n v="192842.17"/>
    <n v="154962.46"/>
    <n v="247939.93"/>
    <n v="206616.61"/>
    <n v="330586.58"/>
    <n v="258270.76"/>
    <n v="413233.22"/>
    <n v="292706.86"/>
    <n v="468330.99"/>
    <n v="327142.96000000002"/>
    <n v="523428.75"/>
  </r>
  <r>
    <n v="5"/>
    <s v="Region V - Midwest"/>
    <x v="31"/>
    <s v="MI"/>
    <x v="225"/>
    <n v="1"/>
    <x v="0"/>
    <n v="103874.31"/>
    <n v="181780.03"/>
    <n v="134951.43"/>
    <n v="236165.01"/>
    <n v="161445.79999999999"/>
    <n v="282530.14"/>
    <n v="192674.7"/>
    <n v="337180.72"/>
    <n v="226926.46"/>
    <n v="397121.31"/>
    <n v="248910.86"/>
    <n v="435594"/>
    <n v="270255.86"/>
    <n v="472947.76"/>
  </r>
  <r>
    <n v="5"/>
    <s v="Region V - Midwest"/>
    <x v="31"/>
    <s v="MI"/>
    <x v="225"/>
    <n v="2"/>
    <x v="1"/>
    <n v="80239.94"/>
    <n v="140419.89000000001"/>
    <n v="105379.95"/>
    <n v="184414.9"/>
    <n v="127946.69"/>
    <n v="223906.71"/>
    <n v="157048.95999999999"/>
    <n v="274835.67"/>
    <n v="186540.77"/>
    <n v="326446.34999999998"/>
    <n v="205706.82"/>
    <n v="359986.93"/>
    <n v="223666.97"/>
    <n v="391417.2"/>
  </r>
  <r>
    <n v="5"/>
    <s v="Region V - Midwest"/>
    <x v="31"/>
    <s v="MI"/>
    <x v="225"/>
    <n v="3"/>
    <x v="2"/>
    <n v="75638.039999999994"/>
    <n v="132366.56"/>
    <n v="102882.03"/>
    <n v="180043.55"/>
    <n v="130082.09"/>
    <n v="227643.66"/>
    <n v="171261.62"/>
    <n v="299707.83"/>
    <n v="212032.18"/>
    <n v="371056.31"/>
    <n v="238758.14"/>
    <n v="417826.75"/>
    <n v="265120.58"/>
    <n v="463961.01"/>
  </r>
  <r>
    <n v="5"/>
    <s v="Region V - Midwest"/>
    <x v="31"/>
    <s v="MI"/>
    <x v="225"/>
    <n v="4"/>
    <x v="3"/>
    <n v="82986.44"/>
    <n v="132778.31"/>
    <n v="116181.02"/>
    <n v="185889.63"/>
    <n v="149375.6"/>
    <n v="239000.95999999999"/>
    <n v="199167.46"/>
    <n v="318667.94"/>
    <n v="248959.33"/>
    <n v="398334.93"/>
    <n v="282153.90000000002"/>
    <n v="451446.25"/>
    <n v="315348.47999999998"/>
    <n v="504557.58"/>
  </r>
  <r>
    <n v="5"/>
    <s v="Region V - Midwest"/>
    <x v="32"/>
    <s v="MN"/>
    <x v="226"/>
    <n v="1"/>
    <x v="0"/>
    <n v="110440.11"/>
    <n v="193270.19"/>
    <n v="143355.31"/>
    <n v="250871.8"/>
    <n v="171393.06"/>
    <n v="299937.84999999998"/>
    <n v="204393.37"/>
    <n v="357688.39"/>
    <n v="240631.75"/>
    <n v="421105.57"/>
    <n v="263888.31"/>
    <n v="461804.54"/>
    <n v="286416.61"/>
    <n v="501229.07"/>
  </r>
  <r>
    <n v="5"/>
    <s v="Region V - Midwest"/>
    <x v="32"/>
    <s v="MN"/>
    <x v="226"/>
    <n v="2"/>
    <x v="1"/>
    <n v="86110.61"/>
    <n v="150693.57"/>
    <n v="112914.08"/>
    <n v="197599.64"/>
    <n v="136908.69"/>
    <n v="239590.2"/>
    <n v="167719.81"/>
    <n v="293509.67"/>
    <n v="199058.25"/>
    <n v="348351.94"/>
    <n v="219413.56"/>
    <n v="383973.74"/>
    <n v="238457.46"/>
    <n v="417300.56"/>
  </r>
  <r>
    <n v="5"/>
    <s v="Region V - Midwest"/>
    <x v="32"/>
    <s v="MN"/>
    <x v="226"/>
    <n v="3"/>
    <x v="2"/>
    <n v="81791.039999999994"/>
    <n v="143134.32"/>
    <n v="111407.67"/>
    <n v="194963.42"/>
    <n v="140979.07999999999"/>
    <n v="246713.38"/>
    <n v="185726.78"/>
    <n v="325021.87"/>
    <n v="230053.49"/>
    <n v="402593.61"/>
    <n v="259136.85"/>
    <n v="453489.49"/>
    <n v="287846"/>
    <n v="503730.5"/>
  </r>
  <r>
    <n v="5"/>
    <s v="Region V - Midwest"/>
    <x v="32"/>
    <s v="MN"/>
    <x v="226"/>
    <n v="4"/>
    <x v="3"/>
    <n v="88650.82"/>
    <n v="141841.31"/>
    <n v="124111.14"/>
    <n v="198577.83"/>
    <n v="159571.47"/>
    <n v="255314.35"/>
    <n v="212761.96"/>
    <n v="340419.14"/>
    <n v="265952.45"/>
    <n v="425523.92"/>
    <n v="301412.77"/>
    <n v="482260.45"/>
    <n v="336873.1"/>
    <n v="538996.97"/>
  </r>
  <r>
    <n v="5"/>
    <s v="Region V - Midwest"/>
    <x v="32"/>
    <s v="MN"/>
    <x v="227"/>
    <n v="1"/>
    <x v="0"/>
    <n v="119791.62"/>
    <n v="209635.33"/>
    <n v="155351.39000000001"/>
    <n v="271864.93"/>
    <n v="185615.03"/>
    <n v="324826.28999999998"/>
    <n v="221181.03"/>
    <n v="387066.81"/>
    <n v="260286.55"/>
    <n v="455501.46"/>
    <n v="285379.78000000003"/>
    <n v="499414.62"/>
    <n v="309628.42"/>
    <n v="541849.74"/>
  </r>
  <r>
    <n v="5"/>
    <s v="Region V - Midwest"/>
    <x v="32"/>
    <s v="MN"/>
    <x v="227"/>
    <n v="2"/>
    <x v="1"/>
    <n v="94303.57"/>
    <n v="165031.25"/>
    <n v="123460.56"/>
    <n v="216055.99"/>
    <n v="149488.54"/>
    <n v="261604.94"/>
    <n v="182761.11"/>
    <n v="319831.94"/>
    <n v="216733.35"/>
    <n v="379283.37"/>
    <n v="238787.19"/>
    <n v="417877.58"/>
    <n v="259385.5"/>
    <n v="453924.62"/>
  </r>
  <r>
    <n v="5"/>
    <s v="Region V - Midwest"/>
    <x v="32"/>
    <s v="MN"/>
    <x v="227"/>
    <n v="3"/>
    <x v="2"/>
    <n v="90265.2"/>
    <n v="157964.1"/>
    <n v="123123.88"/>
    <n v="215466.79"/>
    <n v="155935.19"/>
    <n v="272886.58"/>
    <n v="205561.35"/>
    <n v="359732.36"/>
    <n v="254746.46"/>
    <n v="445806.3"/>
    <n v="287046.48"/>
    <n v="502331.34"/>
    <n v="318954.46999999997"/>
    <n v="558170.31999999995"/>
  </r>
  <r>
    <n v="5"/>
    <s v="Region V - Midwest"/>
    <x v="32"/>
    <s v="MN"/>
    <x v="227"/>
    <n v="4"/>
    <x v="3"/>
    <n v="96630.080000000002"/>
    <n v="154608.13"/>
    <n v="135282.10999999999"/>
    <n v="216451.39"/>
    <n v="173934.15"/>
    <n v="278294.64"/>
    <n v="231912.2"/>
    <n v="371059.52"/>
    <n v="289890.24"/>
    <n v="463824.4"/>
    <n v="328542.28000000003"/>
    <n v="525667.65"/>
    <n v="367194.31"/>
    <n v="587510.9"/>
  </r>
  <r>
    <n v="5"/>
    <s v="Region V - Midwest"/>
    <x v="32"/>
    <s v="MN"/>
    <x v="228"/>
    <n v="1"/>
    <x v="0"/>
    <n v="115944.92"/>
    <n v="202903.61"/>
    <n v="150418.94"/>
    <n v="263233.14"/>
    <n v="179769.13"/>
    <n v="314595.96999999997"/>
    <n v="214283.08"/>
    <n v="374995.39"/>
    <n v="252212.15"/>
    <n v="441371.26"/>
    <n v="276551.81"/>
    <n v="483965.67"/>
    <n v="300095.52"/>
    <n v="525167.17000000004"/>
  </r>
  <r>
    <n v="5"/>
    <s v="Region V - Midwest"/>
    <x v="32"/>
    <s v="MN"/>
    <x v="228"/>
    <n v="2"/>
    <x v="1"/>
    <n v="90920.29"/>
    <n v="159110.51"/>
    <n v="119107.95"/>
    <n v="208438.91"/>
    <n v="144299.48000000001"/>
    <n v="252524.1"/>
    <n v="176561.7"/>
    <n v="308982.98"/>
    <n v="209450.83"/>
    <n v="366538.96"/>
    <n v="230806.35"/>
    <n v="403911.12"/>
    <n v="250766.11"/>
    <n v="438840.69"/>
  </r>
  <r>
    <n v="5"/>
    <s v="Region V - Midwest"/>
    <x v="32"/>
    <s v="MN"/>
    <x v="228"/>
    <n v="3"/>
    <x v="2"/>
    <n v="86756.82"/>
    <n v="151824.43"/>
    <n v="118271.19"/>
    <n v="206974.58"/>
    <n v="149739.04999999999"/>
    <n v="262043.34"/>
    <n v="197342.59"/>
    <n v="345349.54"/>
    <n v="244513.11"/>
    <n v="427897.95"/>
    <n v="275478.98"/>
    <n v="482088.22"/>
    <n v="306059.94"/>
    <n v="535604.9"/>
  </r>
  <r>
    <n v="5"/>
    <s v="Region V - Midwest"/>
    <x v="32"/>
    <s v="MN"/>
    <x v="228"/>
    <n v="4"/>
    <x v="3"/>
    <n v="93340.96"/>
    <n v="149345.53"/>
    <n v="130677.34"/>
    <n v="209083.74"/>
    <n v="168013.72"/>
    <n v="268821.96000000002"/>
    <n v="224018.29"/>
    <n v="358429.27"/>
    <n v="280022.87"/>
    <n v="448036.59"/>
    <n v="317359.25"/>
    <n v="507774.8"/>
    <n v="354695.63"/>
    <n v="567513.02"/>
  </r>
  <r>
    <n v="5"/>
    <s v="Region V - Midwest"/>
    <x v="32"/>
    <s v="MN"/>
    <x v="229"/>
    <n v="1"/>
    <x v="0"/>
    <n v="125960.11"/>
    <n v="220430.19"/>
    <n v="163326.64000000001"/>
    <n v="285821.61"/>
    <n v="195123.35"/>
    <n v="341465.87"/>
    <n v="232481.75"/>
    <n v="406843.06"/>
    <n v="273566.57"/>
    <n v="478741.49"/>
    <n v="299929.31"/>
    <n v="524876.29"/>
    <n v="325394.62"/>
    <n v="569440.59"/>
  </r>
  <r>
    <n v="5"/>
    <s v="Region V - Midwest"/>
    <x v="32"/>
    <s v="MN"/>
    <x v="229"/>
    <n v="2"/>
    <x v="1"/>
    <n v="99313.51"/>
    <n v="173798.65"/>
    <n v="129986.23"/>
    <n v="227475.91"/>
    <n v="157354.75"/>
    <n v="275370.82"/>
    <n v="192315.47"/>
    <n v="336552.07"/>
    <n v="228033.68"/>
    <n v="399058.95"/>
    <n v="251218.87"/>
    <n v="439633.02"/>
    <n v="272867.93"/>
    <n v="477518.88"/>
  </r>
  <r>
    <n v="5"/>
    <s v="Region V - Midwest"/>
    <x v="32"/>
    <s v="MN"/>
    <x v="229"/>
    <n v="3"/>
    <x v="2"/>
    <n v="95177.64"/>
    <n v="166560.88"/>
    <n v="129853.7"/>
    <n v="227243.97"/>
    <n v="164480.22"/>
    <n v="287840.39"/>
    <n v="216847.8"/>
    <n v="379483.65"/>
    <n v="268754.28999999998"/>
    <n v="470320.01"/>
    <n v="302846.28999999998"/>
    <n v="529981.01"/>
    <n v="336528.43"/>
    <n v="588924.76"/>
  </r>
  <r>
    <n v="5"/>
    <s v="Region V - Midwest"/>
    <x v="32"/>
    <s v="MN"/>
    <x v="229"/>
    <n v="4"/>
    <x v="3"/>
    <n v="101686.62"/>
    <n v="162698.59"/>
    <n v="142361.26"/>
    <n v="227778.02"/>
    <n v="183035.91"/>
    <n v="292857.46000000002"/>
    <n v="244047.88"/>
    <n v="390476.61"/>
    <n v="305059.84999999998"/>
    <n v="488095.76"/>
    <n v="345734.49"/>
    <n v="553175.19999999995"/>
    <n v="386409.14"/>
    <n v="618254.63"/>
  </r>
  <r>
    <n v="5"/>
    <s v="Region V - Midwest"/>
    <x v="32"/>
    <s v="MN"/>
    <x v="79"/>
    <n v="1"/>
    <x v="0"/>
    <n v="120919.22"/>
    <n v="211608.63"/>
    <n v="156812.41"/>
    <n v="274421.71000000002"/>
    <n v="187359.57"/>
    <n v="327879.24"/>
    <n v="223258.28"/>
    <n v="390701.98"/>
    <n v="262730.06"/>
    <n v="459777.6"/>
    <n v="288058.28999999998"/>
    <n v="504102.01"/>
    <n v="312533.46999999997"/>
    <n v="546933.56999999995"/>
  </r>
  <r>
    <n v="5"/>
    <s v="Region V - Midwest"/>
    <x v="32"/>
    <s v="MN"/>
    <x v="79"/>
    <n v="2"/>
    <x v="1"/>
    <n v="95199.46"/>
    <n v="166599.06"/>
    <n v="124631.67"/>
    <n v="218105.42"/>
    <n v="150904.66"/>
    <n v="264083.15000000002"/>
    <n v="184489.08"/>
    <n v="322855.89"/>
    <n v="218780.93"/>
    <n v="382866.62"/>
    <n v="241042.13"/>
    <n v="421823.72"/>
    <n v="261833.8"/>
    <n v="458209.14"/>
  </r>
  <r>
    <n v="5"/>
    <s v="Region V - Midwest"/>
    <x v="32"/>
    <s v="MN"/>
    <x v="79"/>
    <n v="3"/>
    <x v="2"/>
    <n v="91128.960000000006"/>
    <n v="159475.68"/>
    <n v="124303.63"/>
    <n v="217531.35"/>
    <n v="157430.49"/>
    <n v="275503.35999999999"/>
    <n v="207533.7"/>
    <n v="363183.97"/>
    <n v="257191.85"/>
    <n v="450085.74"/>
    <n v="289802.78000000003"/>
    <n v="507154.86"/>
    <n v="322018.09999999998"/>
    <n v="563531.68000000005"/>
  </r>
  <r>
    <n v="5"/>
    <s v="Region V - Midwest"/>
    <x v="32"/>
    <s v="MN"/>
    <x v="79"/>
    <n v="4"/>
    <x v="3"/>
    <n v="97543.96"/>
    <n v="156070.34"/>
    <n v="136561.54999999999"/>
    <n v="218498.48"/>
    <n v="175579.13"/>
    <n v="280926.62"/>
    <n v="234105.51"/>
    <n v="374568.82"/>
    <n v="292631.89"/>
    <n v="468211.03"/>
    <n v="331649.46999999997"/>
    <n v="530639.16"/>
    <n v="370667.06"/>
    <n v="593067.30000000005"/>
  </r>
  <r>
    <n v="5"/>
    <s v="Region V - Midwest"/>
    <x v="32"/>
    <s v="MN"/>
    <x v="230"/>
    <n v="1"/>
    <x v="0"/>
    <n v="126026.7"/>
    <n v="220546.72"/>
    <n v="163447.39000000001"/>
    <n v="286032.92"/>
    <n v="195296.69"/>
    <n v="341769.2"/>
    <n v="232730.01"/>
    <n v="407277.52"/>
    <n v="273885.15999999997"/>
    <n v="479299.02"/>
    <n v="300293.83"/>
    <n v="525514.21"/>
    <n v="325817.81"/>
    <n v="570181.16"/>
  </r>
  <r>
    <n v="5"/>
    <s v="Region V - Midwest"/>
    <x v="32"/>
    <s v="MN"/>
    <x v="230"/>
    <n v="2"/>
    <x v="1"/>
    <n v="99148.4"/>
    <n v="173509.69"/>
    <n v="129817.07"/>
    <n v="227179.87"/>
    <n v="157199.66"/>
    <n v="275099.40999999997"/>
    <n v="192214.46"/>
    <n v="336375.31"/>
    <n v="227956.33"/>
    <n v="398923.59"/>
    <n v="251159.83"/>
    <n v="439529.7"/>
    <n v="272834.37"/>
    <n v="477460.14"/>
  </r>
  <r>
    <n v="5"/>
    <s v="Region V - Midwest"/>
    <x v="32"/>
    <s v="MN"/>
    <x v="230"/>
    <n v="3"/>
    <x v="2"/>
    <n v="94854.17"/>
    <n v="165994.79999999999"/>
    <n v="129371.31"/>
    <n v="226399.8"/>
    <n v="163838.5"/>
    <n v="286717.37"/>
    <n v="215970.79"/>
    <n v="377948.88"/>
    <n v="267637.96999999997"/>
    <n v="468366.45"/>
    <n v="301565.98"/>
    <n v="527740.47"/>
    <n v="335080.57"/>
    <n v="586391"/>
  </r>
  <r>
    <n v="5"/>
    <s v="Region V - Midwest"/>
    <x v="32"/>
    <s v="MN"/>
    <x v="230"/>
    <n v="4"/>
    <x v="3"/>
    <n v="101626.25"/>
    <n v="162602.01"/>
    <n v="142276.76"/>
    <n v="227642.81"/>
    <n v="182927.26"/>
    <n v="292683.62"/>
    <n v="243903.01"/>
    <n v="390244.82"/>
    <n v="304878.76"/>
    <n v="487806.03"/>
    <n v="345529.27"/>
    <n v="552846.82999999996"/>
    <n v="386179.77"/>
    <n v="617887.64"/>
  </r>
  <r>
    <n v="5"/>
    <s v="Region V - Midwest"/>
    <x v="32"/>
    <s v="MN"/>
    <x v="231"/>
    <n v="1"/>
    <x v="0"/>
    <n v="118797.21"/>
    <n v="207895.11"/>
    <n v="154131.87"/>
    <n v="269730.76"/>
    <n v="184217.15"/>
    <n v="322380.01"/>
    <n v="219600.32"/>
    <n v="384300.56"/>
    <n v="258480.22"/>
    <n v="452340.38"/>
    <n v="283430.33"/>
    <n v="496003.08"/>
    <n v="307569.75"/>
    <n v="538247.05000000005"/>
  </r>
  <r>
    <n v="5"/>
    <s v="Region V - Midwest"/>
    <x v="32"/>
    <s v="MN"/>
    <x v="231"/>
    <n v="2"/>
    <x v="1"/>
    <n v="93077.45"/>
    <n v="162885.54"/>
    <n v="121951.13"/>
    <n v="213414.47"/>
    <n v="147762.23999999999"/>
    <n v="258583.92"/>
    <n v="180831.13"/>
    <n v="316454.46999999997"/>
    <n v="214531.09"/>
    <n v="375429.4"/>
    <n v="236414.17"/>
    <n v="413724.8"/>
    <n v="256870.07"/>
    <n v="449522.62"/>
  </r>
  <r>
    <n v="5"/>
    <s v="Region V - Midwest"/>
    <x v="32"/>
    <s v="MN"/>
    <x v="231"/>
    <n v="3"/>
    <x v="2"/>
    <n v="88754.49"/>
    <n v="155320.35999999999"/>
    <n v="120979.37"/>
    <n v="211713.89"/>
    <n v="153156.44"/>
    <n v="268023.77"/>
    <n v="201834.96"/>
    <n v="353211.19"/>
    <n v="250068.43"/>
    <n v="437619.75"/>
    <n v="281729.57"/>
    <n v="493026.75"/>
    <n v="312995.11"/>
    <n v="547741.43999999994"/>
  </r>
  <r>
    <n v="5"/>
    <s v="Region V - Midwest"/>
    <x v="32"/>
    <s v="MN"/>
    <x v="231"/>
    <n v="4"/>
    <x v="3"/>
    <n v="95595.48"/>
    <n v="152952.76999999999"/>
    <n v="133833.67000000001"/>
    <n v="214133.88"/>
    <n v="172071.86"/>
    <n v="275314.98"/>
    <n v="229429.15"/>
    <n v="367086.64"/>
    <n v="286786.44"/>
    <n v="458858.3"/>
    <n v="325024.63"/>
    <n v="520039.41"/>
    <n v="363262.82"/>
    <n v="581220.52"/>
  </r>
  <r>
    <n v="5"/>
    <s v="Region V - Midwest"/>
    <x v="33"/>
    <s v="OH"/>
    <x v="232"/>
    <n v="1"/>
    <x v="0"/>
    <n v="110637.66"/>
    <n v="193615.91"/>
    <n v="143421.70000000001"/>
    <n v="250987.98"/>
    <n v="171312"/>
    <n v="299796"/>
    <n v="204066.54"/>
    <n v="357116.44"/>
    <n v="240101.28"/>
    <n v="420177.24"/>
    <n v="263222.68"/>
    <n v="460639.69"/>
    <n v="285541.61"/>
    <n v="499697.82"/>
  </r>
  <r>
    <n v="5"/>
    <s v="Region V - Midwest"/>
    <x v="33"/>
    <s v="OH"/>
    <x v="232"/>
    <n v="2"/>
    <x v="1"/>
    <n v="87466.71"/>
    <n v="153066.75"/>
    <n v="114430.05"/>
    <n v="200252.59"/>
    <n v="138469.74"/>
    <n v="242322.05"/>
    <n v="169139.34"/>
    <n v="295993.84000000003"/>
    <n v="200507.47"/>
    <n v="350888.07"/>
    <n v="220865.77"/>
    <n v="386515.11"/>
    <n v="239866.23"/>
    <n v="419765.9"/>
  </r>
  <r>
    <n v="5"/>
    <s v="Region V - Midwest"/>
    <x v="33"/>
    <s v="OH"/>
    <x v="232"/>
    <n v="3"/>
    <x v="2"/>
    <n v="84002.02"/>
    <n v="147003.54"/>
    <n v="114650.65"/>
    <n v="200638.64"/>
    <n v="145256.22"/>
    <n v="254198.38"/>
    <n v="191536.55"/>
    <n v="335188.96999999997"/>
    <n v="237415.94"/>
    <n v="415477.9"/>
    <n v="267556.7"/>
    <n v="468224.23"/>
    <n v="297341.06"/>
    <n v="520346.86"/>
  </r>
  <r>
    <n v="5"/>
    <s v="Region V - Midwest"/>
    <x v="33"/>
    <s v="OH"/>
    <x v="232"/>
    <n v="4"/>
    <x v="3"/>
    <n v="89439.74"/>
    <n v="143103.59"/>
    <n v="125215.64"/>
    <n v="200345.03"/>
    <n v="160991.54"/>
    <n v="257586.46"/>
    <n v="214655.38"/>
    <n v="343448.62"/>
    <n v="268319.23"/>
    <n v="429310.77"/>
    <n v="304095.13"/>
    <n v="486552.21"/>
    <n v="339871.02"/>
    <n v="543793.65"/>
  </r>
  <r>
    <n v="5"/>
    <s v="Region V - Midwest"/>
    <x v="33"/>
    <s v="OH"/>
    <x v="233"/>
    <n v="1"/>
    <x v="0"/>
    <n v="107188.28"/>
    <n v="187579.49"/>
    <n v="138917.89000000001"/>
    <n v="243106.3"/>
    <n v="165905.04"/>
    <n v="290333.81"/>
    <n v="197586.54"/>
    <n v="345776.44"/>
    <n v="232452.16"/>
    <n v="406791.27"/>
    <n v="254822.63"/>
    <n v="445939.61"/>
    <n v="276403.26"/>
    <n v="483705.71"/>
  </r>
  <r>
    <n v="5"/>
    <s v="Region V - Midwest"/>
    <x v="33"/>
    <s v="OH"/>
    <x v="233"/>
    <n v="2"/>
    <x v="1"/>
    <n v="84944.17"/>
    <n v="148652.29999999999"/>
    <n v="111085.9"/>
    <n v="194400.32"/>
    <n v="134376.47"/>
    <n v="235158.82"/>
    <n v="164056.43"/>
    <n v="287098.75"/>
    <n v="194442.1"/>
    <n v="340273.67"/>
    <n v="214160.01"/>
    <n v="374780.01"/>
    <n v="232554.9"/>
    <n v="406971.07"/>
  </r>
  <r>
    <n v="5"/>
    <s v="Region V - Midwest"/>
    <x v="33"/>
    <s v="OH"/>
    <x v="233"/>
    <n v="3"/>
    <x v="2"/>
    <n v="81734.2"/>
    <n v="143034.85"/>
    <n v="111593.79"/>
    <n v="195289.13"/>
    <n v="141412.03"/>
    <n v="247471.06"/>
    <n v="186496.51"/>
    <n v="326368.90000000002"/>
    <n v="231196.08"/>
    <n v="404593.15"/>
    <n v="260568.12"/>
    <n v="455994.2"/>
    <n v="289598"/>
    <n v="506796.51"/>
  </r>
  <r>
    <n v="5"/>
    <s v="Region V - Midwest"/>
    <x v="33"/>
    <s v="OH"/>
    <x v="233"/>
    <n v="4"/>
    <x v="3"/>
    <n v="86758.46"/>
    <n v="138813.53"/>
    <n v="121461.84"/>
    <n v="194338.95"/>
    <n v="156165.22"/>
    <n v="249864.36"/>
    <n v="208220.3"/>
    <n v="333152.48"/>
    <n v="260275.37"/>
    <n v="416440.6"/>
    <n v="294978.75"/>
    <n v="471966.01"/>
    <n v="329682.14"/>
    <n v="527491.43000000005"/>
  </r>
  <r>
    <n v="5"/>
    <s v="Region V - Midwest"/>
    <x v="33"/>
    <s v="OH"/>
    <x v="234"/>
    <n v="1"/>
    <x v="0"/>
    <n v="108051.74"/>
    <n v="189090.54"/>
    <n v="140191.76999999999"/>
    <n v="245335.6"/>
    <n v="167557.31"/>
    <n v="293225.28999999998"/>
    <n v="199742.35"/>
    <n v="349549.12"/>
    <n v="235107.56"/>
    <n v="411438.23"/>
    <n v="257802.25"/>
    <n v="451153.94"/>
    <n v="279760.14"/>
    <n v="489580.24"/>
  </r>
  <r>
    <n v="5"/>
    <s v="Region V - Midwest"/>
    <x v="33"/>
    <s v="OH"/>
    <x v="234"/>
    <n v="2"/>
    <x v="1"/>
    <n v="84649.08"/>
    <n v="148135.89000000001"/>
    <n v="110910.2"/>
    <n v="194092.85"/>
    <n v="134386.62"/>
    <n v="235176.59"/>
    <n v="164465.88"/>
    <n v="287815.28999999998"/>
    <n v="195117.81"/>
    <n v="341456.17"/>
    <n v="215021.78"/>
    <n v="376288.11"/>
    <n v="233628"/>
    <n v="408849"/>
  </r>
  <r>
    <n v="5"/>
    <s v="Region V - Midwest"/>
    <x v="33"/>
    <s v="OH"/>
    <x v="234"/>
    <n v="3"/>
    <x v="2"/>
    <n v="80710.460000000006"/>
    <n v="141243.29999999999"/>
    <n v="110012.94"/>
    <n v="192522.64"/>
    <n v="139271.92000000001"/>
    <n v="243725.86"/>
    <n v="183536.11"/>
    <n v="321188.2"/>
    <n v="227395.34"/>
    <n v="397941.85"/>
    <n v="256184.87"/>
    <n v="448323.53"/>
    <n v="284614.44"/>
    <n v="498075.27"/>
  </r>
  <r>
    <n v="5"/>
    <s v="Region V - Midwest"/>
    <x v="33"/>
    <s v="OH"/>
    <x v="234"/>
    <n v="4"/>
    <x v="3"/>
    <n v="86943.77"/>
    <n v="139110.04"/>
    <n v="121721.28"/>
    <n v="194754.06"/>
    <n v="156498.79"/>
    <n v="250398.07"/>
    <n v="208665.06"/>
    <n v="333864.09999999998"/>
    <n v="260831.32"/>
    <n v="417330.12"/>
    <n v="295608.83"/>
    <n v="472974.14"/>
    <n v="330386.34000000003"/>
    <n v="528618.16"/>
  </r>
  <r>
    <n v="5"/>
    <s v="Region V - Midwest"/>
    <x v="33"/>
    <s v="OH"/>
    <x v="235"/>
    <n v="1"/>
    <x v="0"/>
    <n v="112362.35"/>
    <n v="196634.12"/>
    <n v="145673.60999999999"/>
    <n v="254928.83"/>
    <n v="174015.49"/>
    <n v="304527.09999999998"/>
    <n v="207306.54"/>
    <n v="362786.45"/>
    <n v="243925.84"/>
    <n v="426870.22"/>
    <n v="267422.7"/>
    <n v="467989.73"/>
    <n v="290110.78999999998"/>
    <n v="507693.88"/>
  </r>
  <r>
    <n v="5"/>
    <s v="Region V - Midwest"/>
    <x v="33"/>
    <s v="OH"/>
    <x v="235"/>
    <n v="2"/>
    <x v="1"/>
    <n v="88727.99"/>
    <n v="155273.97"/>
    <n v="116102.13"/>
    <n v="203178.72"/>
    <n v="140516.38"/>
    <n v="245903.67"/>
    <n v="171680.8"/>
    <n v="300441.40000000002"/>
    <n v="203540.15"/>
    <n v="356195.27"/>
    <n v="224218.66"/>
    <n v="392382.66"/>
    <n v="243521.9"/>
    <n v="426163.33"/>
  </r>
  <r>
    <n v="5"/>
    <s v="Region V - Midwest"/>
    <x v="33"/>
    <s v="OH"/>
    <x v="235"/>
    <n v="3"/>
    <x v="2"/>
    <n v="85135.94"/>
    <n v="148987.89000000001"/>
    <n v="116179.09"/>
    <n v="203313.4"/>
    <n v="147178.31"/>
    <n v="257562.05"/>
    <n v="194056.58"/>
    <n v="339599.02"/>
    <n v="240525.88"/>
    <n v="420920.29"/>
    <n v="271051.01"/>
    <n v="474339.26"/>
    <n v="301212.59999999998"/>
    <n v="527122.05000000005"/>
  </r>
  <r>
    <n v="5"/>
    <s v="Region V - Midwest"/>
    <x v="33"/>
    <s v="OH"/>
    <x v="235"/>
    <n v="4"/>
    <x v="3"/>
    <n v="90780.39"/>
    <n v="145248.62"/>
    <n v="127092.54"/>
    <n v="203348.07"/>
    <n v="163404.70000000001"/>
    <n v="261447.52"/>
    <n v="217872.93"/>
    <n v="348596.69"/>
    <n v="272341.15999999997"/>
    <n v="435745.87"/>
    <n v="308653.32"/>
    <n v="493845.32"/>
    <n v="344965.47"/>
    <n v="551944.77"/>
  </r>
  <r>
    <n v="5"/>
    <s v="Region V - Midwest"/>
    <x v="33"/>
    <s v="OH"/>
    <x v="154"/>
    <n v="1"/>
    <x v="0"/>
    <n v="110240.34"/>
    <n v="192920.6"/>
    <n v="142993.07"/>
    <n v="250237.87"/>
    <n v="170873.06"/>
    <n v="299027.86"/>
    <n v="203648.58"/>
    <n v="356385.01"/>
    <n v="239676"/>
    <n v="419432.99"/>
    <n v="262794.74"/>
    <n v="459890.79"/>
    <n v="285147.06"/>
    <n v="499007.35"/>
  </r>
  <r>
    <n v="5"/>
    <s v="Region V - Midwest"/>
    <x v="33"/>
    <s v="OH"/>
    <x v="154"/>
    <n v="2"/>
    <x v="1"/>
    <n v="86605.97"/>
    <n v="151560.45000000001"/>
    <n v="113421.58"/>
    <n v="198487.77"/>
    <n v="137373.96"/>
    <n v="240404.43"/>
    <n v="168022.84"/>
    <n v="294039.96000000002"/>
    <n v="199290.31"/>
    <n v="348758.04"/>
    <n v="219590.7"/>
    <n v="384283.72"/>
    <n v="238558.17"/>
    <n v="417476.79"/>
  </r>
  <r>
    <n v="5"/>
    <s v="Region V - Midwest"/>
    <x v="33"/>
    <s v="OH"/>
    <x v="154"/>
    <n v="3"/>
    <x v="2"/>
    <n v="82761.460000000006"/>
    <n v="144832.56"/>
    <n v="112854.82"/>
    <n v="197495.94"/>
    <n v="142904.26"/>
    <n v="250082.45"/>
    <n v="188357.84"/>
    <n v="329626.21999999997"/>
    <n v="233402.45"/>
    <n v="408454.29"/>
    <n v="262977.78999999998"/>
    <n v="460211.13"/>
    <n v="292189.59000000003"/>
    <n v="511331.79"/>
  </r>
  <r>
    <n v="5"/>
    <s v="Region V - Midwest"/>
    <x v="33"/>
    <s v="OH"/>
    <x v="154"/>
    <n v="4"/>
    <x v="3"/>
    <n v="88831.9"/>
    <n v="142131.04"/>
    <n v="124364.66"/>
    <n v="198983.46"/>
    <n v="159897.42000000001"/>
    <n v="255835.88"/>
    <n v="213196.56"/>
    <n v="341114.5"/>
    <n v="266495.7"/>
    <n v="426393.13"/>
    <n v="302028.46000000002"/>
    <n v="483245.55"/>
    <n v="337561.22"/>
    <n v="540097.96"/>
  </r>
  <r>
    <n v="5"/>
    <s v="Region V - Midwest"/>
    <x v="33"/>
    <s v="OH"/>
    <x v="236"/>
    <n v="1"/>
    <x v="0"/>
    <n v="107985.15"/>
    <n v="188974.01"/>
    <n v="140071.03"/>
    <n v="245124.3"/>
    <n v="167383.98000000001"/>
    <n v="292921.96000000002"/>
    <n v="199494.09"/>
    <n v="349114.66"/>
    <n v="234788.98"/>
    <n v="410880.71"/>
    <n v="257437.73"/>
    <n v="450516.03"/>
    <n v="279336.95"/>
    <n v="488839.67"/>
  </r>
  <r>
    <n v="5"/>
    <s v="Region V - Midwest"/>
    <x v="33"/>
    <s v="OH"/>
    <x v="236"/>
    <n v="2"/>
    <x v="1"/>
    <n v="84814.2"/>
    <n v="148424.85"/>
    <n v="111079.37"/>
    <n v="194388.9"/>
    <n v="134541.72"/>
    <n v="235448.01"/>
    <n v="164566.89000000001"/>
    <n v="287992.06"/>
    <n v="195195.16"/>
    <n v="341591.54"/>
    <n v="215080.83"/>
    <n v="376391.45"/>
    <n v="233661.57"/>
    <n v="408907.75"/>
  </r>
  <r>
    <n v="5"/>
    <s v="Region V - Midwest"/>
    <x v="33"/>
    <s v="OH"/>
    <x v="236"/>
    <n v="3"/>
    <x v="2"/>
    <n v="81033.929999999993"/>
    <n v="141809.38"/>
    <n v="110495.32"/>
    <n v="193366.82"/>
    <n v="139913.65"/>
    <n v="244848.89"/>
    <n v="184413.14"/>
    <n v="322722.99"/>
    <n v="228511.67"/>
    <n v="399895.42"/>
    <n v="257465.19"/>
    <n v="450564.09"/>
    <n v="286062.32"/>
    <n v="500609.05"/>
  </r>
  <r>
    <n v="5"/>
    <s v="Region V - Midwest"/>
    <x v="33"/>
    <s v="OH"/>
    <x v="236"/>
    <n v="4"/>
    <x v="3"/>
    <n v="87004.14"/>
    <n v="139206.62"/>
    <n v="121805.79"/>
    <n v="194889.27"/>
    <n v="156607.45000000001"/>
    <n v="250571.92"/>
    <n v="208809.93"/>
    <n v="334095.89"/>
    <n v="261012.41"/>
    <n v="417619.87"/>
    <n v="295814.07"/>
    <n v="473302.52"/>
    <n v="330615.71999999997"/>
    <n v="528985.17000000004"/>
  </r>
  <r>
    <n v="5"/>
    <s v="Region V - Midwest"/>
    <x v="33"/>
    <s v="OH"/>
    <x v="237"/>
    <n v="1"/>
    <x v="0"/>
    <n v="105132.86"/>
    <n v="183982.51"/>
    <n v="136358.09"/>
    <n v="238626.67"/>
    <n v="162935.95000000001"/>
    <n v="285137.90999999997"/>
    <n v="194176.85"/>
    <n v="339809.48"/>
    <n v="228520.9"/>
    <n v="399911.58"/>
    <n v="250559.2"/>
    <n v="438478.6"/>
    <n v="271862.73"/>
    <n v="475759.77"/>
  </r>
  <r>
    <n v="5"/>
    <s v="Region V - Midwest"/>
    <x v="33"/>
    <s v="OH"/>
    <x v="237"/>
    <n v="2"/>
    <x v="1"/>
    <n v="82657.039999999994"/>
    <n v="144649.82"/>
    <n v="108236.19"/>
    <n v="189413.33"/>
    <n v="131078.96"/>
    <n v="229388.18"/>
    <n v="160297.46"/>
    <n v="280520.56"/>
    <n v="190114.91"/>
    <n v="332701.08"/>
    <n v="209473.01"/>
    <n v="366577.76"/>
    <n v="227557.6"/>
    <n v="398225.81"/>
  </r>
  <r>
    <n v="5"/>
    <s v="Region V - Midwest"/>
    <x v="33"/>
    <s v="OH"/>
    <x v="237"/>
    <n v="3"/>
    <x v="2"/>
    <n v="79036.25"/>
    <n v="138313.44"/>
    <n v="107787.14"/>
    <n v="188627.5"/>
    <n v="136496.26"/>
    <n v="238868.45"/>
    <n v="179920.76"/>
    <n v="314861.33"/>
    <n v="222956.34"/>
    <n v="390173.6"/>
    <n v="251214.59"/>
    <n v="439625.54"/>
    <n v="279127.14"/>
    <n v="488472.49"/>
  </r>
  <r>
    <n v="5"/>
    <s v="Region V - Midwest"/>
    <x v="33"/>
    <s v="OH"/>
    <x v="237"/>
    <n v="4"/>
    <x v="3"/>
    <n v="84749.61"/>
    <n v="135599.38"/>
    <n v="118649.46"/>
    <n v="189839.13"/>
    <n v="152549.29999999999"/>
    <n v="244078.89"/>
    <n v="203399.07"/>
    <n v="325438.51"/>
    <n v="254248.84"/>
    <n v="406798.14"/>
    <n v="288148.68"/>
    <n v="461037.89"/>
    <n v="322048.52"/>
    <n v="515277.65"/>
  </r>
  <r>
    <n v="5"/>
    <s v="Region V - Midwest"/>
    <x v="33"/>
    <s v="OH"/>
    <x v="238"/>
    <n v="1"/>
    <x v="0"/>
    <n v="102347.16"/>
    <n v="179107.54"/>
    <n v="132765.91"/>
    <n v="232340.35"/>
    <n v="158661.26"/>
    <n v="277657.2"/>
    <n v="189107.87"/>
    <n v="330938.77"/>
    <n v="222571.42"/>
    <n v="389499.98"/>
    <n v="244045.2"/>
    <n v="427079.09"/>
    <n v="264811.68"/>
    <n v="463420.45"/>
  </r>
  <r>
    <n v="5"/>
    <s v="Region V - Midwest"/>
    <x v="33"/>
    <s v="OH"/>
    <x v="238"/>
    <n v="2"/>
    <x v="1"/>
    <n v="80334.759999999995"/>
    <n v="140585.82999999999"/>
    <n v="105223.84"/>
    <n v="184141.72"/>
    <n v="127461.11"/>
    <n v="223056.94"/>
    <n v="155927.03"/>
    <n v="272872.3"/>
    <n v="184957.3"/>
    <n v="323675.27"/>
    <n v="203806.14"/>
    <n v="356660.74"/>
    <n v="221420.07"/>
    <n v="387485.12"/>
  </r>
  <r>
    <n v="5"/>
    <s v="Region V - Midwest"/>
    <x v="33"/>
    <s v="OH"/>
    <x v="238"/>
    <n v="3"/>
    <x v="2"/>
    <n v="76715.11"/>
    <n v="134251.44"/>
    <n v="104596.58"/>
    <n v="183044.01"/>
    <n v="132437.14000000001"/>
    <n v="231764.99"/>
    <n v="174551.37"/>
    <n v="305464.90000000002"/>
    <n v="216284.7"/>
    <n v="378498.22"/>
    <n v="243683.69"/>
    <n v="426446.47"/>
    <n v="270744.11"/>
    <n v="473802.19"/>
  </r>
  <r>
    <n v="5"/>
    <s v="Region V - Midwest"/>
    <x v="33"/>
    <s v="OH"/>
    <x v="238"/>
    <n v="4"/>
    <x v="3"/>
    <n v="82434.73"/>
    <n v="131895.56"/>
    <n v="115408.62"/>
    <n v="184653.79"/>
    <n v="148382.51"/>
    <n v="237412.01"/>
    <n v="197843.34"/>
    <n v="316549.34999999998"/>
    <n v="247304.18"/>
    <n v="395686.69"/>
    <n v="280278.07"/>
    <n v="448444.91"/>
    <n v="313251.96000000002"/>
    <n v="501203.14"/>
  </r>
  <r>
    <n v="5"/>
    <s v="Region V - Midwest"/>
    <x v="33"/>
    <s v="OH"/>
    <x v="239"/>
    <n v="1"/>
    <x v="0"/>
    <n v="110173.75"/>
    <n v="192804.06"/>
    <n v="142872.32000000001"/>
    <n v="250026.56"/>
    <n v="170699.73"/>
    <n v="298724.53000000003"/>
    <n v="203400.31"/>
    <n v="355950.55"/>
    <n v="239357.41"/>
    <n v="418875.46"/>
    <n v="262430.21000000002"/>
    <n v="459252.87"/>
    <n v="284723.87"/>
    <n v="498266.77"/>
  </r>
  <r>
    <n v="5"/>
    <s v="Region V - Midwest"/>
    <x v="33"/>
    <s v="OH"/>
    <x v="239"/>
    <n v="2"/>
    <x v="1"/>
    <n v="86771.09"/>
    <n v="151849.41"/>
    <n v="113590.75"/>
    <n v="198783.81"/>
    <n v="137529.04999999999"/>
    <n v="240675.83"/>
    <n v="168123.84"/>
    <n v="294216.71999999997"/>
    <n v="199367.66"/>
    <n v="348893.4"/>
    <n v="219649.74"/>
    <n v="384387.05"/>
    <n v="238591.73"/>
    <n v="417535.53"/>
  </r>
  <r>
    <n v="5"/>
    <s v="Region V - Midwest"/>
    <x v="33"/>
    <s v="OH"/>
    <x v="239"/>
    <n v="3"/>
    <x v="2"/>
    <n v="83084.929999999993"/>
    <n v="145398.63"/>
    <n v="113337.2"/>
    <n v="198340.11"/>
    <n v="143545.98000000001"/>
    <n v="251205.46"/>
    <n v="189234.86"/>
    <n v="331161"/>
    <n v="234518.77"/>
    <n v="410407.85"/>
    <n v="264258.09000000003"/>
    <n v="462451.66"/>
    <n v="293637.45"/>
    <n v="513865.54"/>
  </r>
  <r>
    <n v="5"/>
    <s v="Region V - Midwest"/>
    <x v="33"/>
    <s v="OH"/>
    <x v="239"/>
    <n v="4"/>
    <x v="3"/>
    <n v="88892.26"/>
    <n v="142227.62"/>
    <n v="124449.17"/>
    <n v="199118.67"/>
    <n v="160006.07"/>
    <n v="256009.72"/>
    <n v="213341.43"/>
    <n v="341346.29"/>
    <n v="266676.78000000003"/>
    <n v="426682.86"/>
    <n v="302233.69"/>
    <n v="483573.91"/>
    <n v="337790.59"/>
    <n v="540464.96"/>
  </r>
  <r>
    <n v="5"/>
    <s v="Region V - Midwest"/>
    <x v="33"/>
    <s v="OH"/>
    <x v="240"/>
    <n v="1"/>
    <x v="0"/>
    <n v="104005.26"/>
    <n v="182009.21"/>
    <n v="134897.07"/>
    <n v="236069.87"/>
    <n v="161191.4"/>
    <n v="282084.95"/>
    <n v="192099.6"/>
    <n v="336174.3"/>
    <n v="226077.39"/>
    <n v="395635.43"/>
    <n v="247880.69"/>
    <n v="433791.21"/>
    <n v="268957.67"/>
    <n v="470675.92"/>
  </r>
  <r>
    <n v="5"/>
    <s v="Region V - Midwest"/>
    <x v="33"/>
    <s v="OH"/>
    <x v="240"/>
    <n v="2"/>
    <x v="1"/>
    <n v="81761.149999999994"/>
    <n v="143082.01"/>
    <n v="107065.08"/>
    <n v="187363.89"/>
    <n v="129662.83"/>
    <n v="226909.96"/>
    <n v="158569.49"/>
    <n v="277496.59999999998"/>
    <n v="188067.33"/>
    <n v="329117.82"/>
    <n v="207218.06"/>
    <n v="362631.61"/>
    <n v="225109.3"/>
    <n v="393941.27"/>
  </r>
  <r>
    <n v="5"/>
    <s v="Region V - Midwest"/>
    <x v="33"/>
    <s v="OH"/>
    <x v="240"/>
    <n v="3"/>
    <x v="2"/>
    <n v="78172.490000000005"/>
    <n v="136801.85"/>
    <n v="106607.39"/>
    <n v="186562.93"/>
    <n v="135000.95000000001"/>
    <n v="236251.66"/>
    <n v="177948.4"/>
    <n v="311409.71000000002"/>
    <n v="220510.95"/>
    <n v="385894.15"/>
    <n v="248458.29"/>
    <n v="434802.01"/>
    <n v="276063.5"/>
    <n v="483111.12"/>
  </r>
  <r>
    <n v="5"/>
    <s v="Region V - Midwest"/>
    <x v="33"/>
    <s v="OH"/>
    <x v="240"/>
    <n v="4"/>
    <x v="3"/>
    <n v="83835.73"/>
    <n v="134137.17000000001"/>
    <n v="117370.02"/>
    <n v="187792.03"/>
    <n v="150904.31"/>
    <n v="241446.9"/>
    <n v="201205.75"/>
    <n v="321929.2"/>
    <n v="251507.18"/>
    <n v="402411.5"/>
    <n v="285041.46999999997"/>
    <n v="456066.37"/>
    <n v="318575.77"/>
    <n v="509721.23"/>
  </r>
  <r>
    <n v="5"/>
    <s v="Region V - Midwest"/>
    <x v="33"/>
    <s v="OH"/>
    <x v="241"/>
    <n v="1"/>
    <x v="0"/>
    <n v="105132.86"/>
    <n v="183982.51"/>
    <n v="136358.09"/>
    <n v="238626.67"/>
    <n v="162935.95000000001"/>
    <n v="285137.90999999997"/>
    <n v="194176.85"/>
    <n v="339809.48"/>
    <n v="228520.9"/>
    <n v="399911.58"/>
    <n v="250559.2"/>
    <n v="438478.6"/>
    <n v="271862.73"/>
    <n v="475759.77"/>
  </r>
  <r>
    <n v="5"/>
    <s v="Region V - Midwest"/>
    <x v="33"/>
    <s v="OH"/>
    <x v="241"/>
    <n v="2"/>
    <x v="1"/>
    <n v="82657.039999999994"/>
    <n v="144649.82"/>
    <n v="108236.19"/>
    <n v="189413.33"/>
    <n v="131078.96"/>
    <n v="229388.18"/>
    <n v="160297.46"/>
    <n v="280520.56"/>
    <n v="190114.91"/>
    <n v="332701.08"/>
    <n v="209473.01"/>
    <n v="366577.76"/>
    <n v="227557.6"/>
    <n v="398225.81"/>
  </r>
  <r>
    <n v="5"/>
    <s v="Region V - Midwest"/>
    <x v="33"/>
    <s v="OH"/>
    <x v="241"/>
    <n v="3"/>
    <x v="2"/>
    <n v="79036.25"/>
    <n v="138313.44"/>
    <n v="107787.14"/>
    <n v="188627.5"/>
    <n v="136496.26"/>
    <n v="238868.45"/>
    <n v="179920.76"/>
    <n v="314861.33"/>
    <n v="222956.34"/>
    <n v="390173.6"/>
    <n v="251214.59"/>
    <n v="439625.54"/>
    <n v="279127.14"/>
    <n v="488472.49"/>
  </r>
  <r>
    <n v="5"/>
    <s v="Region V - Midwest"/>
    <x v="33"/>
    <s v="OH"/>
    <x v="241"/>
    <n v="4"/>
    <x v="3"/>
    <n v="84749.61"/>
    <n v="135599.38"/>
    <n v="118649.46"/>
    <n v="189839.13"/>
    <n v="152549.29999999999"/>
    <n v="244078.89"/>
    <n v="203399.07"/>
    <n v="325438.51"/>
    <n v="254248.84"/>
    <n v="406798.14"/>
    <n v="288148.68"/>
    <n v="461037.89"/>
    <n v="322048.52"/>
    <n v="515277.65"/>
  </r>
  <r>
    <n v="5"/>
    <s v="Region V - Midwest"/>
    <x v="33"/>
    <s v="OH"/>
    <x v="18"/>
    <n v="1"/>
    <x v="0"/>
    <n v="107985.15"/>
    <n v="188974.01"/>
    <n v="140071.03"/>
    <n v="245124.3"/>
    <n v="167383.98000000001"/>
    <n v="292921.96000000002"/>
    <n v="199494.09"/>
    <n v="349114.66"/>
    <n v="234788.98"/>
    <n v="410880.71"/>
    <n v="257437.73"/>
    <n v="450516.03"/>
    <n v="279336.95"/>
    <n v="488839.67"/>
  </r>
  <r>
    <n v="5"/>
    <s v="Region V - Midwest"/>
    <x v="33"/>
    <s v="OH"/>
    <x v="18"/>
    <n v="2"/>
    <x v="1"/>
    <n v="84814.2"/>
    <n v="148424.85"/>
    <n v="111079.37"/>
    <n v="194388.9"/>
    <n v="134541.72"/>
    <n v="235448.01"/>
    <n v="164566.89000000001"/>
    <n v="287992.06"/>
    <n v="195195.16"/>
    <n v="341591.54"/>
    <n v="215080.83"/>
    <n v="376391.45"/>
    <n v="233661.57"/>
    <n v="408907.75"/>
  </r>
  <r>
    <n v="5"/>
    <s v="Region V - Midwest"/>
    <x v="33"/>
    <s v="OH"/>
    <x v="18"/>
    <n v="3"/>
    <x v="2"/>
    <n v="81033.929999999993"/>
    <n v="141809.38"/>
    <n v="110495.32"/>
    <n v="193366.82"/>
    <n v="139913.65"/>
    <n v="244848.89"/>
    <n v="184413.14"/>
    <n v="322722.99"/>
    <n v="228511.67"/>
    <n v="399895.42"/>
    <n v="257465.19"/>
    <n v="450564.09"/>
    <n v="286062.32"/>
    <n v="500609.05"/>
  </r>
  <r>
    <n v="5"/>
    <s v="Region V - Midwest"/>
    <x v="33"/>
    <s v="OH"/>
    <x v="18"/>
    <n v="4"/>
    <x v="3"/>
    <n v="87004.14"/>
    <n v="139206.62"/>
    <n v="121805.79"/>
    <n v="194889.27"/>
    <n v="156607.45000000001"/>
    <n v="250571.92"/>
    <n v="208809.93"/>
    <n v="334095.89"/>
    <n v="261012.41"/>
    <n v="417619.87"/>
    <n v="295814.07"/>
    <n v="473302.52"/>
    <n v="330615.71999999997"/>
    <n v="528985.17000000004"/>
  </r>
  <r>
    <n v="5"/>
    <s v="Region V - Midwest"/>
    <x v="33"/>
    <s v="OH"/>
    <x v="242"/>
    <n v="1"/>
    <x v="0"/>
    <n v="113623.13"/>
    <n v="198840.47"/>
    <n v="147376.13"/>
    <n v="257908.23"/>
    <n v="176106.69"/>
    <n v="308186.71000000002"/>
    <n v="209880.31"/>
    <n v="367290.54"/>
    <n v="247006.52"/>
    <n v="432261.41"/>
    <n v="270830.25"/>
    <n v="473952.94"/>
    <n v="293862.21000000002"/>
    <n v="514258.86"/>
  </r>
  <r>
    <n v="5"/>
    <s v="Region V - Midwest"/>
    <x v="33"/>
    <s v="OH"/>
    <x v="242"/>
    <n v="2"/>
    <x v="1"/>
    <n v="89293.63"/>
    <n v="156263.85999999999"/>
    <n v="116934.9"/>
    <n v="204636.07"/>
    <n v="141622.32"/>
    <n v="247839.06"/>
    <n v="173206.75"/>
    <n v="303111.81"/>
    <n v="205433.02"/>
    <n v="359507.79"/>
    <n v="226355.51"/>
    <n v="396122.13"/>
    <n v="245903.06"/>
    <n v="430330.35"/>
  </r>
  <r>
    <n v="5"/>
    <s v="Region V - Midwest"/>
    <x v="33"/>
    <s v="OH"/>
    <x v="242"/>
    <n v="3"/>
    <x v="2"/>
    <n v="85352.75"/>
    <n v="149367.32"/>
    <n v="116394.07"/>
    <n v="203689.61"/>
    <n v="147390.16"/>
    <n v="257932.78"/>
    <n v="194274.89"/>
    <n v="339981.06"/>
    <n v="240738.63"/>
    <n v="421292.6"/>
    <n v="271246.68"/>
    <n v="474681.68"/>
    <n v="301380.51"/>
    <n v="527415.88"/>
  </r>
  <r>
    <n v="5"/>
    <s v="Region V - Midwest"/>
    <x v="33"/>
    <s v="OH"/>
    <x v="242"/>
    <n v="4"/>
    <x v="3"/>
    <n v="91573.55"/>
    <n v="146517.67000000001"/>
    <n v="128202.96"/>
    <n v="205124.74"/>
    <n v="164832.38"/>
    <n v="263731.81"/>
    <n v="219776.51"/>
    <n v="351642.42"/>
    <n v="274720.64000000001"/>
    <n v="439553.02"/>
    <n v="311350.05"/>
    <n v="498160.09"/>
    <n v="347979.47"/>
    <n v="556767.16"/>
  </r>
  <r>
    <n v="5"/>
    <s v="Region V - Midwest"/>
    <x v="33"/>
    <s v="OH"/>
    <x v="243"/>
    <n v="1"/>
    <x v="0"/>
    <n v="110770.84"/>
    <n v="193848.98"/>
    <n v="143663.20000000001"/>
    <n v="251410.61"/>
    <n v="171658.67"/>
    <n v="300402.67"/>
    <n v="204563.07"/>
    <n v="357985.37"/>
    <n v="240738.46"/>
    <n v="421292.3"/>
    <n v="263951.73"/>
    <n v="461915.53"/>
    <n v="286387.99"/>
    <n v="501178.98"/>
  </r>
  <r>
    <n v="5"/>
    <s v="Region V - Midwest"/>
    <x v="33"/>
    <s v="OH"/>
    <x v="243"/>
    <n v="2"/>
    <x v="1"/>
    <n v="87136.48"/>
    <n v="152488.82999999999"/>
    <n v="114091.72"/>
    <n v="199660.5"/>
    <n v="138159.56"/>
    <n v="241779.24"/>
    <n v="168937.32"/>
    <n v="295640.32000000001"/>
    <n v="200352.77"/>
    <n v="350617.34"/>
    <n v="220747.69"/>
    <n v="386308.46"/>
    <n v="239799.1"/>
    <n v="419648.42"/>
  </r>
  <r>
    <n v="5"/>
    <s v="Region V - Midwest"/>
    <x v="33"/>
    <s v="OH"/>
    <x v="243"/>
    <n v="3"/>
    <x v="2"/>
    <n v="83355.08"/>
    <n v="145871.39000000001"/>
    <n v="113685.89"/>
    <n v="198950.3"/>
    <n v="143972.76999999999"/>
    <n v="251952.34"/>
    <n v="189782.52"/>
    <n v="332119.40999999997"/>
    <n v="235183.31"/>
    <n v="411570.79"/>
    <n v="264996.09000000003"/>
    <n v="463743.16"/>
    <n v="294445.34000000003"/>
    <n v="515279.35"/>
  </r>
  <r>
    <n v="5"/>
    <s v="Region V - Midwest"/>
    <x v="33"/>
    <s v="OH"/>
    <x v="243"/>
    <n v="4"/>
    <x v="3"/>
    <n v="89319.02"/>
    <n v="142910.44"/>
    <n v="125046.63"/>
    <n v="200074.61"/>
    <n v="160774.24"/>
    <n v="257238.79"/>
    <n v="214365.65"/>
    <n v="342985.05"/>
    <n v="267957.07"/>
    <n v="428731.31"/>
    <n v="303684.67"/>
    <n v="485895.49"/>
    <n v="339412.28"/>
    <n v="543059.66"/>
  </r>
  <r>
    <n v="5"/>
    <s v="Region V - Midwest"/>
    <x v="34"/>
    <s v="WI"/>
    <x v="244"/>
    <n v="1"/>
    <x v="0"/>
    <n v="114883.91"/>
    <n v="201046.85"/>
    <n v="149078.66"/>
    <n v="260887.66"/>
    <n v="178197.91"/>
    <n v="311846.34999999998"/>
    <n v="212454.09"/>
    <n v="371794.67"/>
    <n v="250087.22"/>
    <n v="437652.64"/>
    <n v="274237.82"/>
    <n v="479916.19"/>
    <n v="297613.65000000002"/>
    <n v="520823.89"/>
  </r>
  <r>
    <n v="5"/>
    <s v="Region V - Midwest"/>
    <x v="34"/>
    <s v="WI"/>
    <x v="244"/>
    <n v="2"/>
    <x v="1"/>
    <n v="89859.29"/>
    <n v="157253.75"/>
    <n v="117767.67"/>
    <n v="206093.43"/>
    <n v="142728.26999999999"/>
    <n v="249774.47"/>
    <n v="174732.72"/>
    <n v="305782.25"/>
    <n v="207325.91"/>
    <n v="362820.33"/>
    <n v="228492.37"/>
    <n v="399861.64"/>
    <n v="248284.24"/>
    <n v="434497.42"/>
  </r>
  <r>
    <n v="5"/>
    <s v="Region V - Midwest"/>
    <x v="34"/>
    <s v="WI"/>
    <x v="244"/>
    <n v="3"/>
    <x v="2"/>
    <n v="85569.58"/>
    <n v="149746.76"/>
    <n v="116609.05"/>
    <n v="204065.84"/>
    <n v="147602.01999999999"/>
    <n v="258303.53"/>
    <n v="194493.22"/>
    <n v="340363.13"/>
    <n v="240951.39"/>
    <n v="421664.94"/>
    <n v="271442.37"/>
    <n v="475024.14"/>
    <n v="301548.43"/>
    <n v="527709.76"/>
  </r>
  <r>
    <n v="5"/>
    <s v="Region V - Midwest"/>
    <x v="34"/>
    <s v="WI"/>
    <x v="244"/>
    <n v="4"/>
    <x v="3"/>
    <n v="92366.71"/>
    <n v="147786.74"/>
    <n v="129313.39"/>
    <n v="206901.43"/>
    <n v="166260.07999999999"/>
    <n v="266016.13"/>
    <n v="221680.1"/>
    <n v="354688.17"/>
    <n v="277100.13"/>
    <n v="443360.22"/>
    <n v="314046.81"/>
    <n v="502474.91"/>
    <n v="350993.5"/>
    <n v="561589.61"/>
  </r>
  <r>
    <n v="5"/>
    <s v="Region V - Midwest"/>
    <x v="34"/>
    <s v="WI"/>
    <x v="245"/>
    <n v="1"/>
    <x v="0"/>
    <n v="115878.33"/>
    <n v="202787.08"/>
    <n v="150298.19"/>
    <n v="263021.83"/>
    <n v="179595.79"/>
    <n v="314292.64"/>
    <n v="214034.81"/>
    <n v="374560.92"/>
    <n v="251893.56"/>
    <n v="440813.74"/>
    <n v="276187.28000000003"/>
    <n v="483327.75"/>
    <n v="299672.34000000003"/>
    <n v="524426.59"/>
  </r>
  <r>
    <n v="5"/>
    <s v="Region V - Midwest"/>
    <x v="34"/>
    <s v="WI"/>
    <x v="245"/>
    <n v="2"/>
    <x v="1"/>
    <n v="91085.41"/>
    <n v="159399.47"/>
    <n v="119277.11"/>
    <n v="208734.95"/>
    <n v="144454.57"/>
    <n v="252795.5"/>
    <n v="176662.71"/>
    <n v="309159.74"/>
    <n v="209528.18"/>
    <n v="366674.32"/>
    <n v="230865.4"/>
    <n v="404014.44"/>
    <n v="250799.67"/>
    <n v="438899.43"/>
  </r>
  <r>
    <n v="5"/>
    <s v="Region V - Midwest"/>
    <x v="34"/>
    <s v="WI"/>
    <x v="245"/>
    <n v="3"/>
    <x v="2"/>
    <n v="87080.29"/>
    <n v="152390.5"/>
    <n v="118753.57"/>
    <n v="207818.75"/>
    <n v="150380.76999999999"/>
    <n v="263166.34999999998"/>
    <n v="198219.61"/>
    <n v="346884.32"/>
    <n v="245629.43"/>
    <n v="429851.5"/>
    <n v="276759.28999999998"/>
    <n v="484328.76"/>
    <n v="307507.8"/>
    <n v="538138.66"/>
  </r>
  <r>
    <n v="5"/>
    <s v="Region V - Midwest"/>
    <x v="34"/>
    <s v="WI"/>
    <x v="245"/>
    <n v="4"/>
    <x v="3"/>
    <n v="93401.32"/>
    <n v="149442.10999999999"/>
    <n v="130761.84"/>
    <n v="209218.95"/>
    <n v="168122.37"/>
    <n v="268995.78999999998"/>
    <n v="224163.16"/>
    <n v="358661.06"/>
    <n v="280203.95"/>
    <n v="448326.32"/>
    <n v="317564.46999999997"/>
    <n v="508103.17"/>
    <n v="354925"/>
    <n v="567880.01"/>
  </r>
  <r>
    <n v="5"/>
    <s v="Region V - Midwest"/>
    <x v="34"/>
    <s v="WI"/>
    <x v="246"/>
    <n v="1"/>
    <x v="0"/>
    <n v="118861.57"/>
    <n v="208007.75"/>
    <n v="153956.75"/>
    <n v="269424.31"/>
    <n v="183789.42"/>
    <n v="321631.48"/>
    <n v="218776.95"/>
    <n v="382859.66"/>
    <n v="257312.56"/>
    <n v="450296.97"/>
    <n v="282035.64"/>
    <n v="493562.37"/>
    <n v="305848.36"/>
    <n v="535234.63"/>
  </r>
  <r>
    <n v="5"/>
    <s v="Region V - Midwest"/>
    <x v="34"/>
    <s v="WI"/>
    <x v="246"/>
    <n v="2"/>
    <x v="1"/>
    <n v="94763.78"/>
    <n v="165836.62"/>
    <n v="123805.43"/>
    <n v="216659.5"/>
    <n v="149633.47"/>
    <n v="261858.57"/>
    <n v="182452.66"/>
    <n v="319292.15999999997"/>
    <n v="216134.99"/>
    <n v="378236.23"/>
    <n v="237984.46"/>
    <n v="416472.81"/>
    <n v="258345.96"/>
    <n v="452105.43"/>
  </r>
  <r>
    <n v="5"/>
    <s v="Region V - Midwest"/>
    <x v="34"/>
    <s v="WI"/>
    <x v="246"/>
    <n v="3"/>
    <x v="2"/>
    <n v="91612.42"/>
    <n v="160321.73000000001"/>
    <n v="125187.12"/>
    <n v="219077.46"/>
    <n v="158717.03"/>
    <n v="277754.8"/>
    <n v="209398.77"/>
    <n v="366447.85"/>
    <n v="259663.52"/>
    <n v="454411.16"/>
    <n v="292710.03999999998"/>
    <n v="512242.57"/>
    <n v="325385.90000000002"/>
    <n v="569425.31999999995"/>
  </r>
  <r>
    <n v="5"/>
    <s v="Region V - Midwest"/>
    <x v="34"/>
    <s v="WI"/>
    <x v="246"/>
    <n v="4"/>
    <x v="3"/>
    <n v="96505.12"/>
    <n v="154408.20000000001"/>
    <n v="135107.17000000001"/>
    <n v="216171.48"/>
    <n v="173709.22"/>
    <n v="277934.76"/>
    <n v="231612.3"/>
    <n v="370579.69"/>
    <n v="289515.37"/>
    <n v="463224.61"/>
    <n v="328117.42"/>
    <n v="524987.89"/>
    <n v="366719.47"/>
    <n v="586751.17000000004"/>
  </r>
  <r>
    <n v="5"/>
    <s v="Region V - Midwest"/>
    <x v="34"/>
    <s v="WI"/>
    <x v="247"/>
    <n v="1"/>
    <x v="0"/>
    <n v="121980.22"/>
    <n v="213465.39"/>
    <n v="158152.68"/>
    <n v="276767.19"/>
    <n v="188930.78"/>
    <n v="330628.86"/>
    <n v="225087.25"/>
    <n v="393902.69"/>
    <n v="264854.98"/>
    <n v="463496.21"/>
    <n v="290372.27"/>
    <n v="508151.47"/>
    <n v="315015.33"/>
    <n v="551276.84"/>
  </r>
  <r>
    <n v="5"/>
    <s v="Region V - Midwest"/>
    <x v="34"/>
    <s v="WI"/>
    <x v="247"/>
    <n v="2"/>
    <x v="1"/>
    <n v="96260.47"/>
    <n v="168455.81"/>
    <n v="125971.94"/>
    <n v="220450.9"/>
    <n v="152475.87"/>
    <n v="266832.77"/>
    <n v="186318.06"/>
    <n v="326056.61"/>
    <n v="220905.85"/>
    <n v="386585.23"/>
    <n v="243356.1"/>
    <n v="425873.18"/>
    <n v="264315.65999999997"/>
    <n v="462552.4"/>
  </r>
  <r>
    <n v="5"/>
    <s v="Region V - Midwest"/>
    <x v="34"/>
    <s v="WI"/>
    <x v="247"/>
    <n v="3"/>
    <x v="2"/>
    <n v="92316.2"/>
    <n v="161553.35"/>
    <n v="125965.75999999999"/>
    <n v="220440.08"/>
    <n v="159567.51999999999"/>
    <n v="279243.15000000002"/>
    <n v="210383.06"/>
    <n v="368170.36"/>
    <n v="260753.56"/>
    <n v="456318.73"/>
    <n v="293839.38"/>
    <n v="514218.92"/>
    <n v="326529.59999999998"/>
    <n v="571426.80000000005"/>
  </r>
  <r>
    <n v="5"/>
    <s v="Region V - Midwest"/>
    <x v="34"/>
    <s v="WI"/>
    <x v="247"/>
    <n v="4"/>
    <x v="3"/>
    <n v="98518.2"/>
    <n v="157629.13"/>
    <n v="137925.49"/>
    <n v="220680.78"/>
    <n v="177332.77"/>
    <n v="283732.43"/>
    <n v="236443.69"/>
    <n v="378309.91"/>
    <n v="295554.61"/>
    <n v="472887.39"/>
    <n v="334961.90000000002"/>
    <n v="535939.04"/>
    <n v="374369.18"/>
    <n v="598990.68999999994"/>
  </r>
  <r>
    <n v="5"/>
    <s v="Region V - Midwest"/>
    <x v="34"/>
    <s v="WI"/>
    <x v="248"/>
    <n v="1"/>
    <x v="0"/>
    <n v="115017.09"/>
    <n v="201279.91"/>
    <n v="149320.16"/>
    <n v="261310.28"/>
    <n v="178544.58"/>
    <n v="312453.01"/>
    <n v="212950.62"/>
    <n v="372663.59"/>
    <n v="250724.4"/>
    <n v="438767.7"/>
    <n v="274966.88"/>
    <n v="481192.03"/>
    <n v="298460.03000000003"/>
    <n v="522305.05"/>
  </r>
  <r>
    <n v="5"/>
    <s v="Region V - Midwest"/>
    <x v="34"/>
    <s v="WI"/>
    <x v="248"/>
    <n v="2"/>
    <x v="1"/>
    <n v="89529.05"/>
    <n v="156675.82999999999"/>
    <n v="117429.34"/>
    <n v="205501.35"/>
    <n v="142418.09"/>
    <n v="249231.66"/>
    <n v="174530.7"/>
    <n v="305428.73"/>
    <n v="207171.21"/>
    <n v="362549.61"/>
    <n v="228374.28"/>
    <n v="399654.99"/>
    <n v="248217.11"/>
    <n v="434379.94"/>
  </r>
  <r>
    <n v="5"/>
    <s v="Region V - Midwest"/>
    <x v="34"/>
    <s v="WI"/>
    <x v="248"/>
    <n v="3"/>
    <x v="2"/>
    <n v="84922.63"/>
    <n v="148614.60999999999"/>
    <n v="115644.29"/>
    <n v="202377.5"/>
    <n v="146318.57"/>
    <n v="256057.5"/>
    <n v="192739.19"/>
    <n v="337293.57"/>
    <n v="238718.76"/>
    <n v="417757.82"/>
    <n v="268881.75"/>
    <n v="470543.07"/>
    <n v="298652.71000000002"/>
    <n v="522642.25"/>
  </r>
  <r>
    <n v="5"/>
    <s v="Region V - Midwest"/>
    <x v="34"/>
    <s v="WI"/>
    <x v="248"/>
    <n v="4"/>
    <x v="3"/>
    <n v="92245.99"/>
    <n v="147593.57999999999"/>
    <n v="129144.38"/>
    <n v="206631.02"/>
    <n v="166042.78"/>
    <n v="265668.45"/>
    <n v="221390.37"/>
    <n v="354224.6"/>
    <n v="276737.96999999997"/>
    <n v="442780.75"/>
    <n v="313636.36"/>
    <n v="501818.19"/>
    <n v="350534.76"/>
    <n v="560855.62"/>
  </r>
  <r>
    <n v="5"/>
    <s v="Region V - Midwest"/>
    <x v="34"/>
    <s v="WI"/>
    <x v="249"/>
    <n v="1"/>
    <x v="0"/>
    <n v="117005.93"/>
    <n v="204760.37"/>
    <n v="151759.21"/>
    <n v="265578.61"/>
    <n v="181340.34"/>
    <n v="317345.59000000003"/>
    <n v="216112.06"/>
    <n v="378196.1"/>
    <n v="254337.07"/>
    <n v="445089.88"/>
    <n v="278865.78999999998"/>
    <n v="488015.13"/>
    <n v="302577.39"/>
    <n v="529510.43000000005"/>
  </r>
  <r>
    <n v="5"/>
    <s v="Region V - Midwest"/>
    <x v="34"/>
    <s v="WI"/>
    <x v="249"/>
    <n v="2"/>
    <x v="1"/>
    <n v="91981.3"/>
    <n v="160967.26999999999"/>
    <n v="120448.22"/>
    <n v="210784.38"/>
    <n v="145870.69"/>
    <n v="255273.71"/>
    <n v="178390.68"/>
    <n v="312183.69"/>
    <n v="211575.75"/>
    <n v="370257.57"/>
    <n v="233120.33"/>
    <n v="407960.58"/>
    <n v="253247.97"/>
    <n v="443183.95"/>
  </r>
  <r>
    <n v="5"/>
    <s v="Region V - Midwest"/>
    <x v="34"/>
    <s v="WI"/>
    <x v="249"/>
    <n v="3"/>
    <x v="2"/>
    <n v="87944.05"/>
    <n v="153902.09"/>
    <n v="119933.32"/>
    <n v="209883.31"/>
    <n v="151876.07"/>
    <n v="265783.13"/>
    <n v="200191.96"/>
    <n v="350335.93"/>
    <n v="248074.82"/>
    <n v="434130.94"/>
    <n v="279515.59000000003"/>
    <n v="489152.28"/>
    <n v="310571.44"/>
    <n v="543500.02"/>
  </r>
  <r>
    <n v="5"/>
    <s v="Region V - Midwest"/>
    <x v="34"/>
    <s v="WI"/>
    <x v="249"/>
    <n v="4"/>
    <x v="3"/>
    <n v="94315.199999999997"/>
    <n v="150904.32000000001"/>
    <n v="132041.28"/>
    <n v="211266.05"/>
    <n v="169767.36"/>
    <n v="271627.77"/>
    <n v="226356.47"/>
    <n v="362170.36"/>
    <n v="282945.59000000003"/>
    <n v="452712.95"/>
    <n v="320671.67"/>
    <n v="513074.68"/>
    <n v="358397.75"/>
    <n v="573436.41"/>
  </r>
  <r>
    <n v="5"/>
    <s v="Region V - Midwest"/>
    <x v="34"/>
    <s v="WI"/>
    <x v="250"/>
    <n v="1"/>
    <x v="0"/>
    <n v="119061.34"/>
    <n v="208357.35"/>
    <n v="154319"/>
    <n v="270058.25"/>
    <n v="184309.42"/>
    <n v="322541.49"/>
    <n v="219521.75"/>
    <n v="384163.06"/>
    <n v="258268.32"/>
    <n v="451969.57"/>
    <n v="283129.21999999997"/>
    <n v="495476.13"/>
    <n v="307117.93"/>
    <n v="537456.37"/>
  </r>
  <r>
    <n v="5"/>
    <s v="Region V - Midwest"/>
    <x v="34"/>
    <s v="WI"/>
    <x v="250"/>
    <n v="2"/>
    <x v="1"/>
    <n v="94268.43"/>
    <n v="164969.75"/>
    <n v="123297.93"/>
    <n v="215771.37"/>
    <n v="149168.20000000001"/>
    <n v="261044.35"/>
    <n v="182149.64"/>
    <n v="318761.87"/>
    <n v="215902.94"/>
    <n v="377830.15"/>
    <n v="237807.33"/>
    <n v="416162.83"/>
    <n v="258245.26"/>
    <n v="451929.21"/>
  </r>
  <r>
    <n v="5"/>
    <s v="Region V - Midwest"/>
    <x v="34"/>
    <s v="WI"/>
    <x v="250"/>
    <n v="3"/>
    <x v="2"/>
    <n v="90642"/>
    <n v="158623.49"/>
    <n v="123739.96"/>
    <n v="216544.94"/>
    <n v="156791.85"/>
    <n v="274385.74"/>
    <n v="206767.71"/>
    <n v="361843.49"/>
    <n v="256314.56"/>
    <n v="448550.47"/>
    <n v="288869.09999999998"/>
    <n v="505520.93"/>
    <n v="321042.3"/>
    <n v="561824.02"/>
  </r>
  <r>
    <n v="5"/>
    <s v="Region V - Midwest"/>
    <x v="34"/>
    <s v="WI"/>
    <x v="250"/>
    <n v="4"/>
    <x v="3"/>
    <n v="96324.04"/>
    <n v="154118.47"/>
    <n v="134853.66"/>
    <n v="215765.86"/>
    <n v="173383.28"/>
    <n v="277413.25"/>
    <n v="231177.7"/>
    <n v="369884.33"/>
    <n v="288972.13"/>
    <n v="462355.41"/>
    <n v="327501.74"/>
    <n v="524002.8"/>
    <n v="366031.35999999999"/>
    <n v="585650.18999999994"/>
  </r>
  <r>
    <n v="5"/>
    <s v="Region V - Midwest"/>
    <x v="34"/>
    <s v="WI"/>
    <x v="251"/>
    <n v="1"/>
    <x v="0"/>
    <n v="111434.53"/>
    <n v="195010.42"/>
    <n v="144574.84"/>
    <n v="253005.97"/>
    <n v="172790.94"/>
    <n v="302384.14"/>
    <n v="205974.09"/>
    <n v="360454.65"/>
    <n v="242438.09"/>
    <n v="424266.66"/>
    <n v="265837.77"/>
    <n v="465216.1"/>
    <n v="288475.28999999998"/>
    <n v="504831.77"/>
  </r>
  <r>
    <n v="5"/>
    <s v="Region V - Midwest"/>
    <x v="34"/>
    <s v="WI"/>
    <x v="251"/>
    <n v="2"/>
    <x v="1"/>
    <n v="87336.74"/>
    <n v="152839.29999999999"/>
    <n v="114423.52"/>
    <n v="200241.16"/>
    <n v="138634.99"/>
    <n v="242611.23"/>
    <n v="169649.8"/>
    <n v="296887.15000000002"/>
    <n v="201260.53"/>
    <n v="352205.93"/>
    <n v="221786.59"/>
    <n v="388126.54"/>
    <n v="240972.9"/>
    <n v="421702.57"/>
  </r>
  <r>
    <n v="5"/>
    <s v="Region V - Midwest"/>
    <x v="34"/>
    <s v="WI"/>
    <x v="251"/>
    <n v="3"/>
    <x v="2"/>
    <n v="83301.75"/>
    <n v="145778.07"/>
    <n v="113552.19"/>
    <n v="198716.33"/>
    <n v="143757.82999999999"/>
    <n v="251576.21"/>
    <n v="189453.17"/>
    <n v="331543.05"/>
    <n v="234731.53"/>
    <n v="410780.17"/>
    <n v="264453.78000000003"/>
    <n v="462794.11"/>
    <n v="293805.37"/>
    <n v="514159.4"/>
  </r>
  <r>
    <n v="5"/>
    <s v="Region V - Midwest"/>
    <x v="34"/>
    <s v="WI"/>
    <x v="251"/>
    <n v="4"/>
    <x v="3"/>
    <n v="89685.42"/>
    <n v="143496.68"/>
    <n v="125559.59"/>
    <n v="200895.35"/>
    <n v="161433.76"/>
    <n v="258294.02"/>
    <n v="215245.01"/>
    <n v="344392.02"/>
    <n v="269056.26"/>
    <n v="430490.03"/>
    <n v="304930.43"/>
    <n v="487888.7"/>
    <n v="340804.6"/>
    <n v="545287.37"/>
  </r>
  <r>
    <n v="5"/>
    <s v="Region V - Midwest"/>
    <x v="34"/>
    <s v="WI"/>
    <x v="252"/>
    <n v="1"/>
    <x v="0"/>
    <n v="118597.43"/>
    <n v="207545.51"/>
    <n v="153769.62"/>
    <n v="269096.83"/>
    <n v="183697.15"/>
    <n v="321470.01"/>
    <n v="218855.52"/>
    <n v="382997.17"/>
    <n v="257524.45"/>
    <n v="450667.79"/>
    <n v="282336.76"/>
    <n v="494089.32"/>
    <n v="306300.18"/>
    <n v="536025.31999999995"/>
  </r>
  <r>
    <n v="5"/>
    <s v="Region V - Midwest"/>
    <x v="34"/>
    <s v="WI"/>
    <x v="252"/>
    <n v="2"/>
    <x v="1"/>
    <n v="93572.81"/>
    <n v="163752.41"/>
    <n v="122458.63"/>
    <n v="214302.6"/>
    <n v="148227.51"/>
    <n v="259398.14"/>
    <n v="181134.15"/>
    <n v="316984.76"/>
    <n v="214763.13"/>
    <n v="375835.48"/>
    <n v="236591.3"/>
    <n v="414034.77"/>
    <n v="256970.77"/>
    <n v="449698.84"/>
  </r>
  <r>
    <n v="5"/>
    <s v="Region V - Midwest"/>
    <x v="34"/>
    <s v="WI"/>
    <x v="252"/>
    <n v="3"/>
    <x v="2"/>
    <n v="89724.91"/>
    <n v="157018.59"/>
    <n v="122426.51"/>
    <n v="214246.39999999999"/>
    <n v="155081.60999999999"/>
    <n v="271392.82"/>
    <n v="204466.01"/>
    <n v="357815.52"/>
    <n v="253417.38"/>
    <n v="443480.42"/>
    <n v="285570.49"/>
    <n v="499748.36"/>
    <n v="317338.69"/>
    <n v="555342.71"/>
  </r>
  <r>
    <n v="5"/>
    <s v="Region V - Midwest"/>
    <x v="34"/>
    <s v="WI"/>
    <x v="252"/>
    <n v="4"/>
    <x v="3"/>
    <n v="95776.56"/>
    <n v="153242.5"/>
    <n v="134087.18"/>
    <n v="214539.5"/>
    <n v="172397.81"/>
    <n v="275836.5"/>
    <n v="229863.75"/>
    <n v="367782"/>
    <n v="287329.68"/>
    <n v="459727.5"/>
    <n v="325640.31"/>
    <n v="521024.5"/>
    <n v="363950.93"/>
    <n v="582321.5"/>
  </r>
  <r>
    <n v="5"/>
    <s v="Region V - Midwest"/>
    <x v="34"/>
    <s v="WI"/>
    <x v="253"/>
    <n v="1"/>
    <x v="0"/>
    <n v="111567.71"/>
    <n v="195243.49"/>
    <n v="144816.34"/>
    <n v="253428.59"/>
    <n v="173137.61"/>
    <n v="302990.81"/>
    <n v="206470.62"/>
    <n v="361323.58"/>
    <n v="243075.27"/>
    <n v="425381.72"/>
    <n v="266566.82"/>
    <n v="466491.94"/>
    <n v="289321.67"/>
    <n v="506312.92"/>
  </r>
  <r>
    <n v="5"/>
    <s v="Region V - Midwest"/>
    <x v="34"/>
    <s v="WI"/>
    <x v="253"/>
    <n v="2"/>
    <x v="1"/>
    <n v="87006.5"/>
    <n v="152261.38"/>
    <n v="114085.19"/>
    <n v="199649.08"/>
    <n v="138324.81"/>
    <n v="242068.42"/>
    <n v="169447.79"/>
    <n v="296533.63"/>
    <n v="201105.83"/>
    <n v="351935.2"/>
    <n v="221668.51"/>
    <n v="387919.88"/>
    <n v="240905.77"/>
    <n v="421585.09"/>
  </r>
  <r>
    <n v="5"/>
    <s v="Region V - Midwest"/>
    <x v="34"/>
    <s v="WI"/>
    <x v="253"/>
    <n v="3"/>
    <x v="2"/>
    <n v="82654.81"/>
    <n v="144645.91"/>
    <n v="112587.42"/>
    <n v="197027.99"/>
    <n v="142474.38"/>
    <n v="249330.17"/>
    <n v="187699.14"/>
    <n v="328473.5"/>
    <n v="232498.89"/>
    <n v="406873.06"/>
    <n v="261893.16"/>
    <n v="458313.03"/>
    <n v="290909.65000000002"/>
    <n v="509091.89"/>
  </r>
  <r>
    <n v="5"/>
    <s v="Region V - Midwest"/>
    <x v="34"/>
    <s v="WI"/>
    <x v="253"/>
    <n v="4"/>
    <x v="3"/>
    <n v="89564.7"/>
    <n v="143303.51999999999"/>
    <n v="125390.58"/>
    <n v="200624.93"/>
    <n v="161216.46"/>
    <n v="257946.34"/>
    <n v="214955.28"/>
    <n v="343928.45"/>
    <n v="268694.09999999998"/>
    <n v="429910.57"/>
    <n v="304519.98"/>
    <n v="487231.98"/>
    <n v="340345.86"/>
    <n v="544553.39"/>
  </r>
  <r>
    <n v="5"/>
    <s v="Region V - Midwest"/>
    <x v="34"/>
    <s v="WI"/>
    <x v="254"/>
    <n v="1"/>
    <x v="0"/>
    <n v="111434.53"/>
    <n v="195010.42"/>
    <n v="144574.84"/>
    <n v="253005.97"/>
    <n v="172790.94"/>
    <n v="302384.14"/>
    <n v="205974.09"/>
    <n v="360454.65"/>
    <n v="242438.09"/>
    <n v="424266.66"/>
    <n v="265837.77"/>
    <n v="465216.1"/>
    <n v="288475.28999999998"/>
    <n v="504831.77"/>
  </r>
  <r>
    <n v="5"/>
    <s v="Region V - Midwest"/>
    <x v="34"/>
    <s v="WI"/>
    <x v="254"/>
    <n v="2"/>
    <x v="1"/>
    <n v="87336.74"/>
    <n v="152839.29999999999"/>
    <n v="114423.52"/>
    <n v="200241.16"/>
    <n v="138634.99"/>
    <n v="242611.23"/>
    <n v="169649.8"/>
    <n v="296887.15000000002"/>
    <n v="201260.53"/>
    <n v="352205.93"/>
    <n v="221786.59"/>
    <n v="388126.54"/>
    <n v="240972.9"/>
    <n v="421702.57"/>
  </r>
  <r>
    <n v="5"/>
    <s v="Region V - Midwest"/>
    <x v="34"/>
    <s v="WI"/>
    <x v="254"/>
    <n v="3"/>
    <x v="2"/>
    <n v="83301.75"/>
    <n v="145778.07"/>
    <n v="113552.19"/>
    <n v="198716.33"/>
    <n v="143757.82999999999"/>
    <n v="251576.21"/>
    <n v="189453.17"/>
    <n v="331543.05"/>
    <n v="234731.53"/>
    <n v="410780.17"/>
    <n v="264453.78000000003"/>
    <n v="462794.11"/>
    <n v="293805.37"/>
    <n v="514159.4"/>
  </r>
  <r>
    <n v="5"/>
    <s v="Region V - Midwest"/>
    <x v="34"/>
    <s v="WI"/>
    <x v="254"/>
    <n v="4"/>
    <x v="3"/>
    <n v="89685.42"/>
    <n v="143496.68"/>
    <n v="125559.59"/>
    <n v="200895.35"/>
    <n v="161433.76"/>
    <n v="258294.02"/>
    <n v="215245.01"/>
    <n v="344392.02"/>
    <n v="269056.26"/>
    <n v="430490.03"/>
    <n v="304930.43"/>
    <n v="487888.7"/>
    <n v="340804.6"/>
    <n v="545287.37"/>
  </r>
  <r>
    <n v="6"/>
    <s v="Region VI - Midsouth"/>
    <x v="35"/>
    <s v="AR"/>
    <x v="175"/>
    <n v="1"/>
    <x v="0"/>
    <n v="94653.759999999995"/>
    <n v="165644.07999999999"/>
    <n v="122901.01"/>
    <n v="215076.76"/>
    <n v="146969.45000000001"/>
    <n v="257196.53"/>
    <n v="175311.95"/>
    <n v="306795.90999999997"/>
    <n v="206422.61"/>
    <n v="361239.57"/>
    <n v="226389.23"/>
    <n v="396181.16"/>
    <n v="245745.88"/>
    <n v="430055.29"/>
  </r>
  <r>
    <n v="6"/>
    <s v="Region VI - Midsouth"/>
    <x v="35"/>
    <s v="AR"/>
    <x v="175"/>
    <n v="2"/>
    <x v="1"/>
    <n v="73568.2"/>
    <n v="128744.34"/>
    <n v="96518.6"/>
    <n v="168907.55"/>
    <n v="117082.99"/>
    <n v="204895.23"/>
    <n v="143528.19"/>
    <n v="251174.34"/>
    <n v="170392.24"/>
    <n v="298186.42"/>
    <n v="187844.45"/>
    <n v="328727.78999999998"/>
    <n v="204181.28"/>
    <n v="357317.24"/>
  </r>
  <r>
    <n v="6"/>
    <s v="Region VI - Midsouth"/>
    <x v="35"/>
    <s v="AR"/>
    <x v="175"/>
    <n v="3"/>
    <x v="2"/>
    <n v="69698.33"/>
    <n v="121972.08"/>
    <n v="94891.18"/>
    <n v="166059.57"/>
    <n v="120044.84"/>
    <n v="210078.48"/>
    <n v="158113.85"/>
    <n v="276699.23"/>
    <n v="195817.99"/>
    <n v="342681.47"/>
    <n v="220548.67"/>
    <n v="385960.18"/>
    <n v="244955.04"/>
    <n v="428671.31"/>
  </r>
  <r>
    <n v="6"/>
    <s v="Region VI - Midsouth"/>
    <x v="35"/>
    <s v="AR"/>
    <x v="175"/>
    <n v="4"/>
    <x v="3"/>
    <n v="75856.47"/>
    <n v="121370.35"/>
    <n v="106199.05"/>
    <n v="169918.49"/>
    <n v="136541.64000000001"/>
    <n v="218466.63"/>
    <n v="182055.52"/>
    <n v="291288.84000000003"/>
    <n v="227569.4"/>
    <n v="364111.05"/>
    <n v="257911.99"/>
    <n v="412659.19"/>
    <n v="288254.58"/>
    <n v="461207.33"/>
  </r>
  <r>
    <n v="6"/>
    <s v="Region VI - Midsouth"/>
    <x v="35"/>
    <s v="AR"/>
    <x v="255"/>
    <n v="1"/>
    <x v="0"/>
    <n v="94651.54"/>
    <n v="165640.19"/>
    <n v="122605.14"/>
    <n v="214559"/>
    <n v="146368.38"/>
    <n v="256144.67"/>
    <n v="174240.32"/>
    <n v="304920.55"/>
    <n v="204936.36"/>
    <n v="358638.63"/>
    <n v="224630.01"/>
    <n v="393102.52"/>
    <n v="243601.3"/>
    <n v="426302.28"/>
  </r>
  <r>
    <n v="6"/>
    <s v="Region VI - Midsouth"/>
    <x v="35"/>
    <s v="AR"/>
    <x v="255"/>
    <n v="2"/>
    <x v="1"/>
    <n v="75419.649999999994"/>
    <n v="131984.39000000001"/>
    <n v="98542.07"/>
    <n v="172448.62"/>
    <n v="119109.31"/>
    <n v="208441.29"/>
    <n v="145250.74"/>
    <n v="254188.79999999999"/>
    <n v="172073.49"/>
    <n v="301128.61"/>
    <n v="189473.78"/>
    <n v="331579.12"/>
    <n v="205690.74"/>
    <n v="359958.79"/>
  </r>
  <r>
    <n v="6"/>
    <s v="Region VI - Midsouth"/>
    <x v="35"/>
    <s v="AR"/>
    <x v="255"/>
    <n v="3"/>
    <x v="2"/>
    <n v="72879.73"/>
    <n v="127539.53"/>
    <n v="99581.32"/>
    <n v="174267.3"/>
    <n v="126247.16"/>
    <n v="220932.52"/>
    <n v="166554.67000000001"/>
    <n v="291470.67"/>
    <n v="206529.39"/>
    <n v="361426.44"/>
    <n v="232809.45"/>
    <n v="407416.53"/>
    <n v="258793.69"/>
    <n v="452888.95"/>
  </r>
  <r>
    <n v="6"/>
    <s v="Region VI - Midsouth"/>
    <x v="35"/>
    <s v="AR"/>
    <x v="255"/>
    <n v="4"/>
    <x v="3"/>
    <n v="76826.47"/>
    <n v="122922.36"/>
    <n v="107557.06"/>
    <n v="172091.31"/>
    <n v="138287.65"/>
    <n v="221260.25"/>
    <n v="184383.54"/>
    <n v="295013.67"/>
    <n v="230479.42"/>
    <n v="368767.08"/>
    <n v="261210.01"/>
    <n v="417936.03"/>
    <n v="291940.59999999998"/>
    <n v="467104.97"/>
  </r>
  <r>
    <n v="6"/>
    <s v="Region VI - Midsouth"/>
    <x v="35"/>
    <s v="AR"/>
    <x v="256"/>
    <n v="1"/>
    <x v="0"/>
    <n v="92929.07"/>
    <n v="162625.87"/>
    <n v="120649.09"/>
    <n v="211135.92"/>
    <n v="144265.96"/>
    <n v="252465.43"/>
    <n v="172071.94"/>
    <n v="301125.90000000002"/>
    <n v="202598.04"/>
    <n v="354546.57"/>
    <n v="222189.21"/>
    <n v="388831.11"/>
    <n v="241176.7"/>
    <n v="422059.22"/>
  </r>
  <r>
    <n v="6"/>
    <s v="Region VI - Midsouth"/>
    <x v="35"/>
    <s v="AR"/>
    <x v="256"/>
    <n v="2"/>
    <x v="1"/>
    <n v="72306.92"/>
    <n v="126537.12"/>
    <n v="94846.52"/>
    <n v="165981.41"/>
    <n v="115036.35"/>
    <n v="201313.61"/>
    <n v="140986.74"/>
    <n v="246726.79"/>
    <n v="167359.54999999999"/>
    <n v="292879.21000000002"/>
    <n v="184491.56"/>
    <n v="322860.23"/>
    <n v="200525.61"/>
    <n v="350919.81"/>
  </r>
  <r>
    <n v="6"/>
    <s v="Region VI - Midsouth"/>
    <x v="35"/>
    <s v="AR"/>
    <x v="256"/>
    <n v="3"/>
    <x v="2"/>
    <n v="68564.42"/>
    <n v="119987.74"/>
    <n v="93362.75"/>
    <n v="163384.81"/>
    <n v="118122.75"/>
    <n v="206714.81"/>
    <n v="155593.82"/>
    <n v="272289.19"/>
    <n v="192708.05"/>
    <n v="337239.09"/>
    <n v="217054.38"/>
    <n v="379845.16"/>
    <n v="241083.51"/>
    <n v="421896.13"/>
  </r>
  <r>
    <n v="6"/>
    <s v="Region VI - Midsouth"/>
    <x v="35"/>
    <s v="AR"/>
    <x v="256"/>
    <n v="4"/>
    <x v="3"/>
    <n v="74515.820000000007"/>
    <n v="119225.32"/>
    <n v="104322.15"/>
    <n v="166915.45000000001"/>
    <n v="134128.48000000001"/>
    <n v="214605.57"/>
    <n v="178837.98"/>
    <n v="286140.77"/>
    <n v="223547.47"/>
    <n v="357675.96"/>
    <n v="253353.8"/>
    <n v="405366.08"/>
    <n v="283160.13"/>
    <n v="453056.21"/>
  </r>
  <r>
    <n v="6"/>
    <s v="Region VI - Midsouth"/>
    <x v="35"/>
    <s v="AR"/>
    <x v="257"/>
    <n v="1"/>
    <x v="0"/>
    <n v="91932.43"/>
    <n v="160881.75"/>
    <n v="119133.71"/>
    <n v="208483.99"/>
    <n v="142267.01999999999"/>
    <n v="248967.29"/>
    <n v="169419.6"/>
    <n v="296484.3"/>
    <n v="199305.46"/>
    <n v="348784.56"/>
    <n v="218480.53"/>
    <n v="382340.94"/>
    <n v="236973.45"/>
    <n v="414703.54"/>
  </r>
  <r>
    <n v="6"/>
    <s v="Region VI - Midsouth"/>
    <x v="35"/>
    <s v="AR"/>
    <x v="257"/>
    <n v="2"/>
    <x v="1"/>
    <n v="72932.25"/>
    <n v="127631.44"/>
    <n v="95360.55"/>
    <n v="166880.97"/>
    <n v="115336.37"/>
    <n v="201838.65"/>
    <n v="140779.29999999999"/>
    <n v="246363.77"/>
    <n v="166838.54"/>
    <n v="291967.44"/>
    <n v="183747.87"/>
    <n v="321558.78000000003"/>
    <n v="199519.64"/>
    <n v="349159.36"/>
  </r>
  <r>
    <n v="6"/>
    <s v="Region VI - Midsouth"/>
    <x v="35"/>
    <s v="AR"/>
    <x v="257"/>
    <n v="3"/>
    <x v="2"/>
    <n v="70235.11"/>
    <n v="122911.44"/>
    <n v="95908.37"/>
    <n v="167839.64"/>
    <n v="121546.31"/>
    <n v="212706.04"/>
    <n v="160308.26"/>
    <n v="280539.45"/>
    <n v="198741.43"/>
    <n v="347797.5"/>
    <n v="223998.23"/>
    <n v="391996.91"/>
    <n v="248962.79"/>
    <n v="435684.88"/>
  </r>
  <r>
    <n v="6"/>
    <s v="Region VI - Midsouth"/>
    <x v="35"/>
    <s v="AR"/>
    <x v="257"/>
    <n v="4"/>
    <x v="3"/>
    <n v="74451.23"/>
    <n v="119121.97"/>
    <n v="104231.72"/>
    <n v="166770.75"/>
    <n v="134012.21"/>
    <n v="214419.54"/>
    <n v="178682.95"/>
    <n v="285892.71999999997"/>
    <n v="223353.68"/>
    <n v="357365.9"/>
    <n v="253134.17"/>
    <n v="405014.68"/>
    <n v="282914.65999999997"/>
    <n v="452663.47"/>
  </r>
  <r>
    <n v="6"/>
    <s v="Region VI - Midsouth"/>
    <x v="35"/>
    <s v="AR"/>
    <x v="258"/>
    <n v="1"/>
    <x v="0"/>
    <n v="100091.97"/>
    <n v="175160.95"/>
    <n v="129843.87"/>
    <n v="227226.76"/>
    <n v="155172.17000000001"/>
    <n v="271551.28999999998"/>
    <n v="184953.37"/>
    <n v="323668.40999999997"/>
    <n v="217684.39"/>
    <n v="380947.69"/>
    <n v="238688.18"/>
    <n v="417704.32"/>
    <n v="259001.58"/>
    <n v="453252.76"/>
  </r>
  <r>
    <n v="6"/>
    <s v="Region VI - Midsouth"/>
    <x v="35"/>
    <s v="AR"/>
    <x v="258"/>
    <n v="2"/>
    <x v="1"/>
    <n v="78542.990000000005"/>
    <n v="137450.23000000001"/>
    <n v="102881.63"/>
    <n v="180042.85"/>
    <n v="124628.86"/>
    <n v="218100.51"/>
    <n v="152471.07999999999"/>
    <n v="266824.39"/>
    <n v="180862.15"/>
    <n v="316508.76"/>
    <n v="199296.26"/>
    <n v="348768.46"/>
    <n v="216523.47"/>
    <n v="378916.07"/>
  </r>
  <r>
    <n v="6"/>
    <s v="Region VI - Midsouth"/>
    <x v="35"/>
    <s v="AR"/>
    <x v="258"/>
    <n v="3"/>
    <x v="2"/>
    <n v="74987.570000000007"/>
    <n v="131228.25"/>
    <n v="102237.08"/>
    <n v="178914.88"/>
    <n v="129446.53"/>
    <n v="226531.42"/>
    <n v="170606.66"/>
    <n v="298561.65000000002"/>
    <n v="211393.91"/>
    <n v="369939.34"/>
    <n v="238171.09"/>
    <n v="416799.41"/>
    <n v="264616.82"/>
    <n v="463079.44"/>
  </r>
  <r>
    <n v="6"/>
    <s v="Region VI - Midsouth"/>
    <x v="35"/>
    <s v="AR"/>
    <x v="258"/>
    <n v="4"/>
    <x v="3"/>
    <n v="80606.960000000006"/>
    <n v="128971.14"/>
    <n v="112849.74"/>
    <n v="180559.59"/>
    <n v="145092.53"/>
    <n v="232148.05"/>
    <n v="193456.7"/>
    <n v="309530.73"/>
    <n v="241820.88"/>
    <n v="386913.41"/>
    <n v="274063.65999999997"/>
    <n v="438501.87"/>
    <n v="306306.45"/>
    <n v="490090.32"/>
  </r>
  <r>
    <n v="6"/>
    <s v="Region VI - Midsouth"/>
    <x v="35"/>
    <s v="AR"/>
    <x v="259"/>
    <n v="1"/>
    <x v="0"/>
    <n v="92596.11"/>
    <n v="162043.20000000001"/>
    <n v="120045.34"/>
    <n v="210079.35"/>
    <n v="143399.29"/>
    <n v="250948.76"/>
    <n v="170830.62"/>
    <n v="298953.58"/>
    <n v="201005.1"/>
    <n v="351758.92"/>
    <n v="220366.58"/>
    <n v="385641.51"/>
    <n v="239060.76"/>
    <n v="418356.32"/>
  </r>
  <r>
    <n v="6"/>
    <s v="Region VI - Midsouth"/>
    <x v="35"/>
    <s v="AR"/>
    <x v="259"/>
    <n v="2"/>
    <x v="1"/>
    <n v="73132.52"/>
    <n v="127981.9"/>
    <n v="95692.35"/>
    <n v="167461.62"/>
    <n v="115811.8"/>
    <n v="202670.64"/>
    <n v="141491.76999999999"/>
    <n v="247610.6"/>
    <n v="167746.29999999999"/>
    <n v="293556.02"/>
    <n v="184786.78"/>
    <n v="323376.86"/>
    <n v="200693.44"/>
    <n v="351213.51"/>
  </r>
  <r>
    <n v="6"/>
    <s v="Region VI - Midsouth"/>
    <x v="35"/>
    <s v="AR"/>
    <x v="259"/>
    <n v="3"/>
    <x v="2"/>
    <n v="70181.78"/>
    <n v="122818.12"/>
    <n v="95774.67"/>
    <n v="167605.67000000001"/>
    <n v="121331.37"/>
    <n v="212329.91"/>
    <n v="159978.91"/>
    <n v="279963.09000000003"/>
    <n v="198289.65"/>
    <n v="347006.88"/>
    <n v="223455.92"/>
    <n v="391047.86"/>
    <n v="248322.82"/>
    <n v="434564.93"/>
  </r>
  <r>
    <n v="6"/>
    <s v="Region VI - Midsouth"/>
    <x v="35"/>
    <s v="AR"/>
    <x v="259"/>
    <n v="4"/>
    <x v="3"/>
    <n v="74817.63"/>
    <n v="119708.2"/>
    <n v="104744.68"/>
    <n v="167591.49"/>
    <n v="134671.73000000001"/>
    <n v="215474.77"/>
    <n v="179562.3"/>
    <n v="287299.69"/>
    <n v="224452.88"/>
    <n v="359124.61"/>
    <n v="254379.93"/>
    <n v="407007.9"/>
    <n v="284306.98"/>
    <n v="454891.18"/>
  </r>
  <r>
    <n v="6"/>
    <s v="Region VI - Midsouth"/>
    <x v="35"/>
    <s v="AR"/>
    <x v="260"/>
    <n v="1"/>
    <x v="0"/>
    <n v="99561.47"/>
    <n v="174232.57"/>
    <n v="129173.73"/>
    <n v="226054.03"/>
    <n v="154386.56"/>
    <n v="270176.48"/>
    <n v="184038.89"/>
    <n v="322068.05"/>
    <n v="216621.93"/>
    <n v="379088.38"/>
    <n v="237531.19"/>
    <n v="415679.59"/>
    <n v="257760.64000000001"/>
    <n v="451081.13"/>
  </r>
  <r>
    <n v="6"/>
    <s v="Region VI - Midsouth"/>
    <x v="35"/>
    <s v="AR"/>
    <x v="260"/>
    <n v="2"/>
    <x v="1"/>
    <n v="78012.479999999996"/>
    <n v="136521.85"/>
    <n v="102211.49"/>
    <n v="178870.11"/>
    <n v="123843.26"/>
    <n v="216725.7"/>
    <n v="151556.59"/>
    <n v="265224.03000000003"/>
    <n v="179799.69"/>
    <n v="314649.45"/>
    <n v="198139.27"/>
    <n v="346743.73"/>
    <n v="215282.54"/>
    <n v="376744.44"/>
  </r>
  <r>
    <n v="6"/>
    <s v="Region VI - Midsouth"/>
    <x v="35"/>
    <s v="AR"/>
    <x v="260"/>
    <n v="3"/>
    <x v="2"/>
    <n v="74393.960000000006"/>
    <n v="130189.42"/>
    <n v="101406.01"/>
    <n v="177460.52"/>
    <n v="128378.02"/>
    <n v="224661.53"/>
    <n v="169181.98"/>
    <n v="296068.46000000002"/>
    <n v="209613.05"/>
    <n v="366822.84"/>
    <n v="236152.79"/>
    <n v="413267.38"/>
    <n v="262361.07"/>
    <n v="459131.87"/>
  </r>
  <r>
    <n v="6"/>
    <s v="Region VI - Midsouth"/>
    <x v="35"/>
    <s v="AR"/>
    <x v="260"/>
    <n v="4"/>
    <x v="3"/>
    <n v="80119.839999999997"/>
    <n v="128191.74"/>
    <n v="112167.77"/>
    <n v="179468.44"/>
    <n v="144215.71"/>
    <n v="230745.14"/>
    <n v="192287.61"/>
    <n v="307660.18"/>
    <n v="240359.52"/>
    <n v="384575.23"/>
    <n v="272407.45"/>
    <n v="435851.93"/>
    <n v="304455.39"/>
    <n v="487128.63"/>
  </r>
  <r>
    <n v="6"/>
    <s v="Region VI - Midsouth"/>
    <x v="36"/>
    <s v="LA"/>
    <x v="112"/>
    <n v="1"/>
    <x v="0"/>
    <n v="95051.08"/>
    <n v="166339.39000000001"/>
    <n v="123329.64"/>
    <n v="215826.87"/>
    <n v="147408.38"/>
    <n v="257964.67"/>
    <n v="175729.91"/>
    <n v="307527.34000000003"/>
    <n v="206847.89"/>
    <n v="361983.81"/>
    <n v="226817.17"/>
    <n v="396930.04"/>
    <n v="246140.43"/>
    <n v="430745.75"/>
  </r>
  <r>
    <n v="6"/>
    <s v="Region VI - Midsouth"/>
    <x v="36"/>
    <s v="LA"/>
    <x v="112"/>
    <n v="2"/>
    <x v="1"/>
    <n v="74428.94"/>
    <n v="130250.64"/>
    <n v="97527.07"/>
    <n v="170672.37"/>
    <n v="118178.77"/>
    <n v="206812.85"/>
    <n v="144644.70000000001"/>
    <n v="253128.22"/>
    <n v="171609.4"/>
    <n v="300316.45"/>
    <n v="189119.53"/>
    <n v="330959.17"/>
    <n v="205489.34"/>
    <n v="359606.35"/>
  </r>
  <r>
    <n v="6"/>
    <s v="Region VI - Midsouth"/>
    <x v="36"/>
    <s v="LA"/>
    <x v="112"/>
    <n v="3"/>
    <x v="2"/>
    <n v="70938.899999999994"/>
    <n v="124143.07"/>
    <n v="96687.02"/>
    <n v="169202.28"/>
    <n v="122396.81"/>
    <n v="214194.41"/>
    <n v="161292.57"/>
    <n v="282261.99"/>
    <n v="199831.48"/>
    <n v="349705.09"/>
    <n v="225127.6"/>
    <n v="393973.29"/>
    <n v="250106.52"/>
    <n v="437686.4"/>
  </r>
  <r>
    <n v="6"/>
    <s v="Region VI - Midsouth"/>
    <x v="36"/>
    <s v="LA"/>
    <x v="112"/>
    <n v="4"/>
    <x v="3"/>
    <n v="76464.31"/>
    <n v="122342.9"/>
    <n v="107050.03"/>
    <n v="171280.06"/>
    <n v="137635.76"/>
    <n v="220217.22"/>
    <n v="183514.34"/>
    <n v="293622.96000000002"/>
    <n v="229392.93"/>
    <n v="367028.69"/>
    <n v="259978.65"/>
    <n v="415965.85"/>
    <n v="290564.38"/>
    <n v="464903.01"/>
  </r>
  <r>
    <n v="6"/>
    <s v="Region VI - Midsouth"/>
    <x v="36"/>
    <s v="LA"/>
    <x v="261"/>
    <n v="1"/>
    <x v="0"/>
    <n v="98764.6"/>
    <n v="172838.05"/>
    <n v="128020.59"/>
    <n v="224036.04"/>
    <n v="152907.62"/>
    <n v="267588.34000000003"/>
    <n v="182131.34"/>
    <n v="318729.84000000003"/>
    <n v="214285.12"/>
    <n v="374998.96"/>
    <n v="234916.1"/>
    <n v="411103.17"/>
    <n v="254826.96"/>
    <n v="445947.18"/>
  </r>
  <r>
    <n v="6"/>
    <s v="Region VI - Midsouth"/>
    <x v="36"/>
    <s v="LA"/>
    <x v="261"/>
    <n v="2"/>
    <x v="1"/>
    <n v="78142.460000000006"/>
    <n v="136749.29999999999"/>
    <n v="102218.02"/>
    <n v="178881.54"/>
    <n v="123678.01"/>
    <n v="216436.52"/>
    <n v="151046.13"/>
    <n v="264330.71999999997"/>
    <n v="179046.63"/>
    <n v="313331.59000000003"/>
    <n v="197218.46"/>
    <n v="345132.3"/>
    <n v="214175.87"/>
    <n v="374807.77"/>
  </r>
  <r>
    <n v="6"/>
    <s v="Region VI - Midsouth"/>
    <x v="36"/>
    <s v="LA"/>
    <x v="261"/>
    <n v="3"/>
    <x v="2"/>
    <n v="75094.23"/>
    <n v="131414.9"/>
    <n v="102504.48"/>
    <n v="179382.84"/>
    <n v="129876.4"/>
    <n v="227283.71"/>
    <n v="171265.36"/>
    <n v="299714.38"/>
    <n v="212297.47"/>
    <n v="371520.58"/>
    <n v="239255.72"/>
    <n v="418697.51"/>
    <n v="265896.77"/>
    <n v="465319.35"/>
  </r>
  <r>
    <n v="6"/>
    <s v="Region VI - Midsouth"/>
    <x v="36"/>
    <s v="LA"/>
    <x v="261"/>
    <n v="4"/>
    <x v="3"/>
    <n v="79874.16"/>
    <n v="127798.66"/>
    <n v="111823.82"/>
    <n v="178918.12"/>
    <n v="143773.49"/>
    <n v="230037.59"/>
    <n v="191697.99"/>
    <n v="306716.78000000003"/>
    <n v="239622.48"/>
    <n v="383395.98"/>
    <n v="271572.15000000002"/>
    <n v="434515.44"/>
    <n v="303521.81"/>
    <n v="485634.9"/>
  </r>
  <r>
    <n v="6"/>
    <s v="Region VI - Midsouth"/>
    <x v="36"/>
    <s v="LA"/>
    <x v="211"/>
    <n v="1"/>
    <x v="0"/>
    <n v="99892.2"/>
    <n v="174811.35"/>
    <n v="129481.62"/>
    <n v="226592.83"/>
    <n v="154652.16"/>
    <n v="270641.28999999998"/>
    <n v="184208.58"/>
    <n v="322365.01"/>
    <n v="216728.63"/>
    <n v="379275.1"/>
    <n v="237594.6"/>
    <n v="415790.56"/>
    <n v="257732.01"/>
    <n v="451031.02"/>
  </r>
  <r>
    <n v="6"/>
    <s v="Region VI - Midsouth"/>
    <x v="36"/>
    <s v="LA"/>
    <x v="211"/>
    <n v="2"/>
    <x v="1"/>
    <n v="79038.34"/>
    <n v="138317.1"/>
    <n v="103389.13"/>
    <n v="180930.97"/>
    <n v="125094.13"/>
    <n v="218914.73"/>
    <n v="152774.1"/>
    <n v="267354.67"/>
    <n v="181094.2"/>
    <n v="316914.84000000003"/>
    <n v="199473.39"/>
    <n v="349078.44"/>
    <n v="216624.17"/>
    <n v="379092.29"/>
  </r>
  <r>
    <n v="6"/>
    <s v="Region VI - Midsouth"/>
    <x v="36"/>
    <s v="LA"/>
    <x v="211"/>
    <n v="3"/>
    <x v="2"/>
    <n v="75957.990000000005"/>
    <n v="132926.49"/>
    <n v="103684.23"/>
    <n v="181447.4"/>
    <n v="131371.70000000001"/>
    <n v="229900.48"/>
    <n v="173237.71"/>
    <n v="303166"/>
    <n v="214742.87"/>
    <n v="375800.01"/>
    <n v="242012.02"/>
    <n v="423521.03"/>
    <n v="268960.40999999997"/>
    <n v="470680.72"/>
  </r>
  <r>
    <n v="6"/>
    <s v="Region VI - Midsouth"/>
    <x v="36"/>
    <s v="LA"/>
    <x v="211"/>
    <n v="4"/>
    <x v="3"/>
    <n v="80788.039999999994"/>
    <n v="129260.87"/>
    <n v="113103.26"/>
    <n v="180965.22"/>
    <n v="145418.48000000001"/>
    <n v="232669.56"/>
    <n v="193891.3"/>
    <n v="310226.09000000003"/>
    <n v="242364.13"/>
    <n v="387782.61"/>
    <n v="274679.34000000003"/>
    <n v="439486.95"/>
    <n v="306994.56"/>
    <n v="491191.3"/>
  </r>
  <r>
    <n v="6"/>
    <s v="Region VI - Midsouth"/>
    <x v="36"/>
    <s v="LA"/>
    <x v="262"/>
    <n v="1"/>
    <x v="0"/>
    <n v="98034.33"/>
    <n v="171560.07"/>
    <n v="126988.21"/>
    <n v="222229.37"/>
    <n v="151602.01999999999"/>
    <n v="265303.53000000003"/>
    <n v="180472.05"/>
    <n v="315826.09000000003"/>
    <n v="212266.89"/>
    <n v="371467.06"/>
    <n v="232665.53"/>
    <n v="407164.68"/>
    <n v="252316.47"/>
    <n v="441553.81"/>
  </r>
  <r>
    <n v="6"/>
    <s v="Region VI - Midsouth"/>
    <x v="36"/>
    <s v="LA"/>
    <x v="262"/>
    <n v="2"/>
    <x v="1"/>
    <n v="78107.31"/>
    <n v="136687.79"/>
    <n v="102055.38"/>
    <n v="178596.92"/>
    <n v="123357.67"/>
    <n v="215875.93"/>
    <n v="150434.66"/>
    <n v="263260.65000000002"/>
    <n v="178216.21"/>
    <n v="311878.37"/>
    <n v="196238.6"/>
    <n v="343417.54"/>
    <n v="213035.64"/>
    <n v="372812.36"/>
  </r>
  <r>
    <n v="6"/>
    <s v="Region VI - Midsouth"/>
    <x v="36"/>
    <s v="LA"/>
    <x v="262"/>
    <n v="3"/>
    <x v="2"/>
    <n v="75471.03"/>
    <n v="132074.29999999999"/>
    <n v="103120.56"/>
    <n v="180460.98"/>
    <n v="130733.06"/>
    <n v="228782.86"/>
    <n v="172471.73"/>
    <n v="301825.52"/>
    <n v="213865.57"/>
    <n v="374264.75"/>
    <n v="241078.34"/>
    <n v="421887.1"/>
    <n v="267984.59999999998"/>
    <n v="468973.06"/>
  </r>
  <r>
    <n v="6"/>
    <s v="Region VI - Midsouth"/>
    <x v="36"/>
    <s v="LA"/>
    <x v="262"/>
    <n v="4"/>
    <x v="3"/>
    <n v="79568.12"/>
    <n v="127309"/>
    <n v="111395.37"/>
    <n v="178232.59"/>
    <n v="143222.62"/>
    <n v="229156.19"/>
    <n v="190963.49"/>
    <n v="305541.59000000003"/>
    <n v="238704.36"/>
    <n v="381926.99"/>
    <n v="270531.61"/>
    <n v="432850.59"/>
    <n v="302358.86"/>
    <n v="483774.19"/>
  </r>
  <r>
    <n v="6"/>
    <s v="Region VI - Midsouth"/>
    <x v="36"/>
    <s v="LA"/>
    <x v="263"/>
    <n v="1"/>
    <x v="0"/>
    <n v="95714.77"/>
    <n v="167500.84"/>
    <n v="124241.28"/>
    <n v="217422.23"/>
    <n v="148540.66"/>
    <n v="259946.15"/>
    <n v="177140.93"/>
    <n v="309996.62"/>
    <n v="208547.53"/>
    <n v="364958.18"/>
    <n v="228703.21"/>
    <n v="400230.62"/>
    <n v="248227.74"/>
    <n v="434398.55"/>
  </r>
  <r>
    <n v="6"/>
    <s v="Region VI - Midsouth"/>
    <x v="36"/>
    <s v="LA"/>
    <x v="263"/>
    <n v="2"/>
    <x v="1"/>
    <n v="74629.2"/>
    <n v="130601.1"/>
    <n v="97858.87"/>
    <n v="171253.02"/>
    <n v="118654.2"/>
    <n v="207644.85"/>
    <n v="145357.17000000001"/>
    <n v="254375.05"/>
    <n v="172517.16"/>
    <n v="301905.03000000003"/>
    <n v="190158.43"/>
    <n v="332777.25"/>
    <n v="206663.14"/>
    <n v="361660.5"/>
  </r>
  <r>
    <n v="6"/>
    <s v="Region VI - Midsouth"/>
    <x v="36"/>
    <s v="LA"/>
    <x v="263"/>
    <n v="3"/>
    <x v="2"/>
    <n v="70885.570000000007"/>
    <n v="124049.75"/>
    <n v="96553.31"/>
    <n v="168968.3"/>
    <n v="122181.87"/>
    <n v="213818.27"/>
    <n v="160963.21"/>
    <n v="281685.62"/>
    <n v="199379.69"/>
    <n v="348914.47"/>
    <n v="224585.28"/>
    <n v="393024.23"/>
    <n v="249466.54"/>
    <n v="436566.44"/>
  </r>
  <r>
    <n v="6"/>
    <s v="Region VI - Midsouth"/>
    <x v="36"/>
    <s v="LA"/>
    <x v="263"/>
    <n v="4"/>
    <x v="3"/>
    <n v="76830.710000000006"/>
    <n v="122929.14"/>
    <n v="107562.99"/>
    <n v="172100.79"/>
    <n v="138295.28"/>
    <n v="221272.45"/>
    <n v="184393.7"/>
    <n v="295029.93"/>
    <n v="230492.13"/>
    <n v="368787.41"/>
    <n v="261224.41"/>
    <n v="417959.07"/>
    <n v="291956.7"/>
    <n v="467130.72"/>
  </r>
  <r>
    <n v="6"/>
    <s v="Region VI - Midsouth"/>
    <x v="36"/>
    <s v="LA"/>
    <x v="264"/>
    <n v="1"/>
    <x v="0"/>
    <n v="102744.49"/>
    <n v="179802.85"/>
    <n v="133194.54999999999"/>
    <n v="233090.46"/>
    <n v="159100.19"/>
    <n v="278425.34000000003"/>
    <n v="189525.83"/>
    <n v="331670.19"/>
    <n v="222996.7"/>
    <n v="390244.23"/>
    <n v="244473.13"/>
    <n v="427827.99"/>
    <n v="265206.24"/>
    <n v="464110.92"/>
  </r>
  <r>
    <n v="6"/>
    <s v="Region VI - Midsouth"/>
    <x v="36"/>
    <s v="LA"/>
    <x v="264"/>
    <n v="2"/>
    <x v="1"/>
    <n v="81195.5"/>
    <n v="142092.13"/>
    <n v="106232.31"/>
    <n v="185906.54"/>
    <n v="128556.89"/>
    <n v="224974.56"/>
    <n v="157043.53"/>
    <n v="274826.18"/>
    <n v="186174.46"/>
    <n v="325805.3"/>
    <n v="205081.21"/>
    <n v="358892.13"/>
    <n v="222728.13"/>
    <n v="389774.23"/>
  </r>
  <r>
    <n v="6"/>
    <s v="Region VI - Midsouth"/>
    <x v="36"/>
    <s v="LA"/>
    <x v="264"/>
    <n v="3"/>
    <x v="2"/>
    <n v="77955.67"/>
    <n v="136422.42000000001"/>
    <n v="106392.41"/>
    <n v="186186.71"/>
    <n v="134789.1"/>
    <n v="235880.92"/>
    <n v="177730.09"/>
    <n v="311027.65000000002"/>
    <n v="220298.19"/>
    <n v="385521.83"/>
    <n v="248262.61"/>
    <n v="434459.57"/>
    <n v="275895.58"/>
    <n v="482817.26"/>
  </r>
  <r>
    <n v="6"/>
    <s v="Region VI - Midsouth"/>
    <x v="36"/>
    <s v="LA"/>
    <x v="264"/>
    <n v="4"/>
    <x v="3"/>
    <n v="83042.570000000007"/>
    <n v="132868.10999999999"/>
    <n v="116259.59"/>
    <n v="186015.35"/>
    <n v="149476.62"/>
    <n v="239162.6"/>
    <n v="199302.16"/>
    <n v="318883.46000000002"/>
    <n v="249127.7"/>
    <n v="398604.33"/>
    <n v="282344.73"/>
    <n v="451751.57"/>
    <n v="315561.76"/>
    <n v="504898.82"/>
  </r>
  <r>
    <n v="6"/>
    <s v="Region VI - Midsouth"/>
    <x v="36"/>
    <s v="LA"/>
    <x v="265"/>
    <n v="1"/>
    <x v="0"/>
    <n v="99428.29"/>
    <n v="173999.51"/>
    <n v="128932.23"/>
    <n v="225631.41"/>
    <n v="154039.9"/>
    <n v="269569.82"/>
    <n v="183542.36"/>
    <n v="321199.13"/>
    <n v="215984.76"/>
    <n v="377973.34"/>
    <n v="236802.15"/>
    <n v="414403.76"/>
    <n v="256914.28"/>
    <n v="449599.98"/>
  </r>
  <r>
    <n v="6"/>
    <s v="Region VI - Midsouth"/>
    <x v="36"/>
    <s v="LA"/>
    <x v="265"/>
    <n v="2"/>
    <x v="1"/>
    <n v="78342.720000000001"/>
    <n v="137099.76999999999"/>
    <n v="102549.83"/>
    <n v="179462.2"/>
    <n v="124153.44"/>
    <n v="217268.52"/>
    <n v="151758.60999999999"/>
    <n v="265577.56"/>
    <n v="179954.39"/>
    <n v="314920.19"/>
    <n v="198257.37"/>
    <n v="346950.39"/>
    <n v="215349.68"/>
    <n v="376861.93"/>
  </r>
  <r>
    <n v="6"/>
    <s v="Region VI - Midsouth"/>
    <x v="36"/>
    <s v="LA"/>
    <x v="265"/>
    <n v="3"/>
    <x v="2"/>
    <n v="75040.899999999994"/>
    <n v="131321.57999999999"/>
    <n v="102370.78"/>
    <n v="179148.87"/>
    <n v="129661.47"/>
    <n v="226907.57"/>
    <n v="170936.02"/>
    <n v="299138.03000000003"/>
    <n v="211845.7"/>
    <n v="370729.97"/>
    <n v="238713.41"/>
    <n v="417748.47"/>
    <n v="265256.81"/>
    <n v="464199.41"/>
  </r>
  <r>
    <n v="6"/>
    <s v="Region VI - Midsouth"/>
    <x v="36"/>
    <s v="LA"/>
    <x v="265"/>
    <n v="4"/>
    <x v="3"/>
    <n v="80240.56"/>
    <n v="128384.9"/>
    <n v="112336.79"/>
    <n v="179738.86"/>
    <n v="144433.01"/>
    <n v="231092.82"/>
    <n v="192577.35"/>
    <n v="308123.77"/>
    <n v="240721.69"/>
    <n v="385154.71"/>
    <n v="272817.90999999997"/>
    <n v="436508.67"/>
    <n v="304914.14"/>
    <n v="487862.63"/>
  </r>
  <r>
    <n v="6"/>
    <s v="Region VI - Midsouth"/>
    <x v="37"/>
    <s v="NM"/>
    <x v="266"/>
    <n v="1"/>
    <x v="0"/>
    <n v="100489.29"/>
    <n v="175856.27"/>
    <n v="130272.51"/>
    <n v="227976.88"/>
    <n v="155611.10999999999"/>
    <n v="272319.44"/>
    <n v="185371.34"/>
    <n v="324399.84000000003"/>
    <n v="218109.68"/>
    <n v="381691.95"/>
    <n v="239116.13"/>
    <n v="418453.22"/>
    <n v="259396.14"/>
    <n v="453943.24"/>
  </r>
  <r>
    <n v="6"/>
    <s v="Region VI - Midsouth"/>
    <x v="37"/>
    <s v="NM"/>
    <x v="266"/>
    <n v="2"/>
    <x v="1"/>
    <n v="79403.73"/>
    <n v="138956.53"/>
    <n v="103890.1"/>
    <n v="181807.67"/>
    <n v="125724.65"/>
    <n v="220018.14"/>
    <n v="153587.59"/>
    <n v="268778.28000000003"/>
    <n v="182079.31"/>
    <n v="318638.8"/>
    <n v="200571.34"/>
    <n v="350999.85"/>
    <n v="217831.54"/>
    <n v="381205.19"/>
  </r>
  <r>
    <n v="6"/>
    <s v="Region VI - Midsouth"/>
    <x v="37"/>
    <s v="NM"/>
    <x v="266"/>
    <n v="3"/>
    <x v="2"/>
    <n v="76228.14"/>
    <n v="133399.25"/>
    <n v="104032.91"/>
    <n v="182057.60000000001"/>
    <n v="131798.5"/>
    <n v="230647.37"/>
    <n v="173785.38"/>
    <n v="304124.42"/>
    <n v="215407.41"/>
    <n v="376962.96"/>
    <n v="242750.02"/>
    <n v="424812.53"/>
    <n v="269768.3"/>
    <n v="472094.53"/>
  </r>
  <r>
    <n v="6"/>
    <s v="Region VI - Midsouth"/>
    <x v="37"/>
    <s v="NM"/>
    <x v="266"/>
    <n v="4"/>
    <x v="3"/>
    <n v="81214.8"/>
    <n v="129943.69"/>
    <n v="113700.73"/>
    <n v="181921.17"/>
    <n v="146186.65"/>
    <n v="233898.64"/>
    <n v="194915.53"/>
    <n v="311864.86"/>
    <n v="243644.41"/>
    <n v="389831.07"/>
    <n v="276130.34000000003"/>
    <n v="441808.54"/>
    <n v="308616.26"/>
    <n v="493786.02"/>
  </r>
  <r>
    <n v="6"/>
    <s v="Region VI - Midsouth"/>
    <x v="37"/>
    <s v="NM"/>
    <x v="267"/>
    <n v="1"/>
    <x v="0"/>
    <n v="99494.88"/>
    <n v="174116.03"/>
    <n v="129052.98"/>
    <n v="225842.72"/>
    <n v="154213.23000000001"/>
    <n v="269873.15000000002"/>
    <n v="183790.62"/>
    <n v="321633.59000000003"/>
    <n v="216303.35"/>
    <n v="378530.85"/>
    <n v="237166.67"/>
    <n v="415041.67"/>
    <n v="257337.46"/>
    <n v="450340.55"/>
  </r>
  <r>
    <n v="6"/>
    <s v="Region VI - Midsouth"/>
    <x v="37"/>
    <s v="NM"/>
    <x v="267"/>
    <n v="2"/>
    <x v="1"/>
    <n v="78177.600000000006"/>
    <n v="136810.79999999999"/>
    <n v="102380.66"/>
    <n v="179166.15"/>
    <n v="123998.35"/>
    <n v="216997.11"/>
    <n v="151657.60000000001"/>
    <n v="265400.78999999998"/>
    <n v="179877.04"/>
    <n v="314784.81"/>
    <n v="198198.32"/>
    <n v="346847.05"/>
    <n v="215316.1"/>
    <n v="376803.18"/>
  </r>
  <r>
    <n v="6"/>
    <s v="Region VI - Midsouth"/>
    <x v="37"/>
    <s v="NM"/>
    <x v="267"/>
    <n v="3"/>
    <x v="2"/>
    <n v="74717.429999999993"/>
    <n v="130755.5"/>
    <n v="101888.39"/>
    <n v="178304.69"/>
    <n v="129019.74"/>
    <n v="225784.54"/>
    <n v="170058.99"/>
    <n v="297603.23"/>
    <n v="210729.37"/>
    <n v="368776.4"/>
    <n v="237433.09"/>
    <n v="415507.92"/>
    <n v="263808.93"/>
    <n v="461665.63"/>
  </r>
  <r>
    <n v="6"/>
    <s v="Region VI - Midsouth"/>
    <x v="37"/>
    <s v="NM"/>
    <x v="267"/>
    <n v="4"/>
    <x v="3"/>
    <n v="80180.2"/>
    <n v="128288.32000000001"/>
    <n v="112252.28"/>
    <n v="179603.65"/>
    <n v="144324.35999999999"/>
    <n v="230918.98"/>
    <n v="192432.48"/>
    <n v="307891.96999999997"/>
    <n v="240540.6"/>
    <n v="384864.96"/>
    <n v="272612.68"/>
    <n v="436180.29"/>
    <n v="304684.76"/>
    <n v="487495.62"/>
  </r>
  <r>
    <n v="6"/>
    <s v="Region VI - Midsouth"/>
    <x v="37"/>
    <s v="NM"/>
    <x v="268"/>
    <n v="1"/>
    <x v="0"/>
    <n v="100555.89"/>
    <n v="175972.8"/>
    <n v="130393.26"/>
    <n v="228188.2"/>
    <n v="155784.44"/>
    <n v="272622.77"/>
    <n v="185619.6"/>
    <n v="324834.31"/>
    <n v="218428.27"/>
    <n v="382249.48"/>
    <n v="239480.65"/>
    <n v="419091.14"/>
    <n v="259819.33"/>
    <n v="454683.82"/>
  </r>
  <r>
    <n v="6"/>
    <s v="Region VI - Midsouth"/>
    <x v="37"/>
    <s v="NM"/>
    <x v="268"/>
    <n v="2"/>
    <x v="1"/>
    <n v="79238.61"/>
    <n v="138667.57"/>
    <n v="103720.93"/>
    <n v="181511.63"/>
    <n v="125569.56"/>
    <n v="219746.73"/>
    <n v="153486.57999999999"/>
    <n v="268601.51"/>
    <n v="182001.96"/>
    <n v="318503.44"/>
    <n v="200512.3"/>
    <n v="350896.53"/>
    <n v="217797.97"/>
    <n v="381146.45"/>
  </r>
  <r>
    <n v="6"/>
    <s v="Region VI - Midsouth"/>
    <x v="37"/>
    <s v="NM"/>
    <x v="268"/>
    <n v="3"/>
    <x v="2"/>
    <n v="75904.67"/>
    <n v="132833.17000000001"/>
    <n v="103550.53"/>
    <n v="181213.43"/>
    <n v="131156.76999999999"/>
    <n v="229524.35"/>
    <n v="172908.37"/>
    <n v="302589.64"/>
    <n v="214291.09"/>
    <n v="375009.41"/>
    <n v="241469.71"/>
    <n v="422571.99"/>
    <n v="268320.44"/>
    <n v="469560.78"/>
  </r>
  <r>
    <n v="6"/>
    <s v="Region VI - Midsouth"/>
    <x v="37"/>
    <s v="NM"/>
    <x v="268"/>
    <n v="4"/>
    <x v="3"/>
    <n v="81154.44"/>
    <n v="129847.11"/>
    <n v="113616.22"/>
    <n v="181785.96"/>
    <n v="146078"/>
    <n v="233724.79999999999"/>
    <n v="194770.67"/>
    <n v="311633.07"/>
    <n v="243463.33"/>
    <n v="389541.34"/>
    <n v="275925.11"/>
    <n v="441480.18"/>
    <n v="308386.89"/>
    <n v="493419.03"/>
  </r>
  <r>
    <n v="6"/>
    <s v="Region VI - Midsouth"/>
    <x v="37"/>
    <s v="NM"/>
    <x v="269"/>
    <n v="1"/>
    <x v="0"/>
    <n v="98167.51"/>
    <n v="171793.14"/>
    <n v="127229.71"/>
    <n v="222651.99"/>
    <n v="151948.68"/>
    <n v="265910.2"/>
    <n v="180968.58"/>
    <n v="316695.02"/>
    <n v="212904.07"/>
    <n v="372582.12"/>
    <n v="233394.58"/>
    <n v="408440.52"/>
    <n v="253162.84"/>
    <n v="443034.97"/>
  </r>
  <r>
    <n v="6"/>
    <s v="Region VI - Midsouth"/>
    <x v="37"/>
    <s v="NM"/>
    <x v="269"/>
    <n v="2"/>
    <x v="1"/>
    <n v="77777.070000000007"/>
    <n v="136109.88"/>
    <n v="101717.05"/>
    <n v="178004.84"/>
    <n v="123047.5"/>
    <n v="215333.12"/>
    <n v="150232.65"/>
    <n v="262907.13"/>
    <n v="178061.51"/>
    <n v="311607.65000000002"/>
    <n v="196120.51"/>
    <n v="343210.89"/>
    <n v="212968.5"/>
    <n v="372694.88"/>
  </r>
  <r>
    <n v="6"/>
    <s v="Region VI - Midsouth"/>
    <x v="37"/>
    <s v="NM"/>
    <x v="269"/>
    <n v="3"/>
    <x v="2"/>
    <n v="74824.08"/>
    <n v="130942.14"/>
    <n v="102155.8"/>
    <n v="178772.64"/>
    <n v="129449.61"/>
    <n v="226536.83"/>
    <n v="170717.69"/>
    <n v="298755.96000000002"/>
    <n v="211632.94"/>
    <n v="370357.64"/>
    <n v="238517.73"/>
    <n v="417406.02"/>
    <n v="265088.88"/>
    <n v="463905.55"/>
  </r>
  <r>
    <n v="6"/>
    <s v="Region VI - Midsouth"/>
    <x v="37"/>
    <s v="NM"/>
    <x v="269"/>
    <n v="4"/>
    <x v="3"/>
    <n v="79447.399999999994"/>
    <n v="127115.84"/>
    <n v="111226.36"/>
    <n v="177962.18"/>
    <n v="143005.32"/>
    <n v="228808.52"/>
    <n v="190673.76"/>
    <n v="305078.02"/>
    <n v="238342.2"/>
    <n v="381347.53"/>
    <n v="270121.15999999997"/>
    <n v="432193.86"/>
    <n v="301900.12"/>
    <n v="483040.2"/>
  </r>
  <r>
    <n v="6"/>
    <s v="Region VI - Midsouth"/>
    <x v="37"/>
    <s v="NM"/>
    <x v="270"/>
    <n v="1"/>
    <x v="0"/>
    <n v="97239.679999999993"/>
    <n v="170169.44"/>
    <n v="126130.93"/>
    <n v="220729.13"/>
    <n v="150724.14000000001"/>
    <n v="263767.24"/>
    <n v="179636.13"/>
    <n v="314363.21999999997"/>
    <n v="211416.32000000001"/>
    <n v="369978.56"/>
    <n v="231809.65"/>
    <n v="405666.89"/>
    <n v="251527.34"/>
    <n v="440172.85"/>
  </r>
  <r>
    <n v="6"/>
    <s v="Region VI - Midsouth"/>
    <x v="37"/>
    <s v="NM"/>
    <x v="270"/>
    <n v="2"/>
    <x v="1"/>
    <n v="76385.83"/>
    <n v="133675.20000000001"/>
    <n v="100038.44"/>
    <n v="175067.28"/>
    <n v="121166.1"/>
    <n v="212040.68"/>
    <n v="148201.65"/>
    <n v="259352.88"/>
    <n v="175781.89"/>
    <n v="307618.31"/>
    <n v="193688.44"/>
    <n v="338954.77"/>
    <n v="210419.5"/>
    <n v="368234.13"/>
  </r>
  <r>
    <n v="6"/>
    <s v="Region VI - Midsouth"/>
    <x v="37"/>
    <s v="NM"/>
    <x v="270"/>
    <n v="3"/>
    <x v="2"/>
    <n v="72989.899999999994"/>
    <n v="127732.32"/>
    <n v="99528.9"/>
    <n v="174175.57"/>
    <n v="126029.13"/>
    <n v="220550.99"/>
    <n v="166114.29"/>
    <n v="290700"/>
    <n v="205838.58"/>
    <n v="360217.52"/>
    <n v="231920.5"/>
    <n v="405860.87"/>
    <n v="257681.65"/>
    <n v="450942.89"/>
  </r>
  <r>
    <n v="6"/>
    <s v="Region VI - Midsouth"/>
    <x v="37"/>
    <s v="NM"/>
    <x v="270"/>
    <n v="4"/>
    <x v="3"/>
    <n v="78352.429999999993"/>
    <n v="125363.9"/>
    <n v="109693.41"/>
    <n v="175509.45"/>
    <n v="141034.38"/>
    <n v="225655.01"/>
    <n v="188045.84"/>
    <n v="300873.34999999998"/>
    <n v="235057.3"/>
    <n v="376091.69"/>
    <n v="266398.27"/>
    <n v="426237.25"/>
    <n v="297739.25"/>
    <n v="476382.8"/>
  </r>
  <r>
    <n v="6"/>
    <s v="Region VI - Midsouth"/>
    <x v="37"/>
    <s v="NM"/>
    <x v="271"/>
    <n v="1"/>
    <x v="0"/>
    <n v="100091.97"/>
    <n v="175160.95"/>
    <n v="129843.87"/>
    <n v="227226.76"/>
    <n v="155172.17000000001"/>
    <n v="271551.28999999998"/>
    <n v="184953.37"/>
    <n v="323668.40999999997"/>
    <n v="217684.39"/>
    <n v="380947.69"/>
    <n v="238688.18"/>
    <n v="417704.32"/>
    <n v="259001.58"/>
    <n v="453252.76"/>
  </r>
  <r>
    <n v="6"/>
    <s v="Region VI - Midsouth"/>
    <x v="37"/>
    <s v="NM"/>
    <x v="271"/>
    <n v="2"/>
    <x v="1"/>
    <n v="78542.990000000005"/>
    <n v="137450.23000000001"/>
    <n v="102881.63"/>
    <n v="180042.85"/>
    <n v="124628.86"/>
    <n v="218100.51"/>
    <n v="152471.07999999999"/>
    <n v="266824.39"/>
    <n v="180862.15"/>
    <n v="316508.76"/>
    <n v="199296.26"/>
    <n v="348768.46"/>
    <n v="216523.47"/>
    <n v="378916.07"/>
  </r>
  <r>
    <n v="6"/>
    <s v="Region VI - Midsouth"/>
    <x v="37"/>
    <s v="NM"/>
    <x v="271"/>
    <n v="3"/>
    <x v="2"/>
    <n v="74987.570000000007"/>
    <n v="131228.25"/>
    <n v="102237.08"/>
    <n v="178914.88"/>
    <n v="129446.53"/>
    <n v="226531.42"/>
    <n v="170606.66"/>
    <n v="298561.65000000002"/>
    <n v="211393.91"/>
    <n v="369939.34"/>
    <n v="238171.09"/>
    <n v="416799.41"/>
    <n v="264616.82"/>
    <n v="463079.44"/>
  </r>
  <r>
    <n v="6"/>
    <s v="Region VI - Midsouth"/>
    <x v="37"/>
    <s v="NM"/>
    <x v="271"/>
    <n v="4"/>
    <x v="3"/>
    <n v="80606.960000000006"/>
    <n v="128971.14"/>
    <n v="112849.74"/>
    <n v="180559.59"/>
    <n v="145092.53"/>
    <n v="232148.05"/>
    <n v="193456.7"/>
    <n v="309530.73"/>
    <n v="241820.88"/>
    <n v="386913.41"/>
    <n v="274063.65999999997"/>
    <n v="438501.87"/>
    <n v="306306.45"/>
    <n v="490090.32"/>
  </r>
  <r>
    <n v="6"/>
    <s v="Region VI - Midsouth"/>
    <x v="37"/>
    <s v="NM"/>
    <x v="272"/>
    <n v="1"/>
    <x v="0"/>
    <n v="100489.29"/>
    <n v="175856.27"/>
    <n v="130272.51"/>
    <n v="227976.88"/>
    <n v="155611.10999999999"/>
    <n v="272319.44"/>
    <n v="185371.34"/>
    <n v="324399.84000000003"/>
    <n v="218109.68"/>
    <n v="381691.95"/>
    <n v="239116.13"/>
    <n v="418453.22"/>
    <n v="259396.14"/>
    <n v="453943.24"/>
  </r>
  <r>
    <n v="6"/>
    <s v="Region VI - Midsouth"/>
    <x v="37"/>
    <s v="NM"/>
    <x v="272"/>
    <n v="2"/>
    <x v="1"/>
    <n v="79403.73"/>
    <n v="138956.53"/>
    <n v="103890.1"/>
    <n v="181807.67"/>
    <n v="125724.65"/>
    <n v="220018.14"/>
    <n v="153587.59"/>
    <n v="268778.28000000003"/>
    <n v="182079.31"/>
    <n v="318638.8"/>
    <n v="200571.34"/>
    <n v="350999.85"/>
    <n v="217831.54"/>
    <n v="381205.19"/>
  </r>
  <r>
    <n v="6"/>
    <s v="Region VI - Midsouth"/>
    <x v="37"/>
    <s v="NM"/>
    <x v="272"/>
    <n v="3"/>
    <x v="2"/>
    <n v="76228.14"/>
    <n v="133399.25"/>
    <n v="104032.91"/>
    <n v="182057.60000000001"/>
    <n v="131798.5"/>
    <n v="230647.37"/>
    <n v="173785.38"/>
    <n v="304124.42"/>
    <n v="215407.41"/>
    <n v="376962.96"/>
    <n v="242750.02"/>
    <n v="424812.53"/>
    <n v="269768.3"/>
    <n v="472094.53"/>
  </r>
  <r>
    <n v="6"/>
    <s v="Region VI - Midsouth"/>
    <x v="37"/>
    <s v="NM"/>
    <x v="272"/>
    <n v="4"/>
    <x v="3"/>
    <n v="81214.8"/>
    <n v="129943.69"/>
    <n v="113700.73"/>
    <n v="181921.17"/>
    <n v="146186.65"/>
    <n v="233898.64"/>
    <n v="194915.53"/>
    <n v="311864.86"/>
    <n v="243644.41"/>
    <n v="389831.07"/>
    <n v="276130.34000000003"/>
    <n v="441808.54"/>
    <n v="308616.26"/>
    <n v="493786.02"/>
  </r>
  <r>
    <n v="6"/>
    <s v="Region VI - Midsouth"/>
    <x v="38"/>
    <s v="OK"/>
    <x v="273"/>
    <n v="1"/>
    <x v="0"/>
    <n v="96112.09"/>
    <n v="168196.15"/>
    <n v="124669.91"/>
    <n v="218172.35"/>
    <n v="148979.59"/>
    <n v="260714.29"/>
    <n v="177558.88"/>
    <n v="310728.05"/>
    <n v="208972.81"/>
    <n v="365702.42"/>
    <n v="229131.15"/>
    <n v="400979.51"/>
    <n v="248622.29"/>
    <n v="435089.01"/>
  </r>
  <r>
    <n v="6"/>
    <s v="Region VI - Midsouth"/>
    <x v="38"/>
    <s v="OK"/>
    <x v="273"/>
    <n v="2"/>
    <x v="1"/>
    <n v="75489.94"/>
    <n v="132107.4"/>
    <n v="98867.34"/>
    <n v="173017.84"/>
    <n v="119749.98"/>
    <n v="209562.47"/>
    <n v="146473.68"/>
    <n v="256328.93"/>
    <n v="173734.32"/>
    <n v="304035.06"/>
    <n v="191433.5"/>
    <n v="335008.63"/>
    <n v="207971.20000000001"/>
    <n v="363949.61"/>
  </r>
  <r>
    <n v="6"/>
    <s v="Region VI - Midsouth"/>
    <x v="38"/>
    <s v="OK"/>
    <x v="273"/>
    <n v="3"/>
    <x v="2"/>
    <n v="72126.13"/>
    <n v="126220.73"/>
    <n v="98349.15"/>
    <n v="172111.01"/>
    <n v="124533.83"/>
    <n v="217934.21"/>
    <n v="164141.93"/>
    <n v="287248.39"/>
    <n v="203393.19"/>
    <n v="355938.08"/>
    <n v="229164.2"/>
    <n v="401037.35"/>
    <n v="254618.01"/>
    <n v="445581.52"/>
  </r>
  <r>
    <n v="6"/>
    <s v="Region VI - Midsouth"/>
    <x v="38"/>
    <s v="OK"/>
    <x v="273"/>
    <n v="4"/>
    <x v="3"/>
    <n v="77438.55"/>
    <n v="123901.69"/>
    <n v="108413.97"/>
    <n v="173462.36"/>
    <n v="139389.39000000001"/>
    <n v="223023.03"/>
    <n v="185852.53"/>
    <n v="297364.05"/>
    <n v="232315.66"/>
    <n v="371705.06"/>
    <n v="263291.08"/>
    <n v="421265.73"/>
    <n v="294266.5"/>
    <n v="470826.41"/>
  </r>
  <r>
    <n v="6"/>
    <s v="Region VI - Midsouth"/>
    <x v="38"/>
    <s v="OK"/>
    <x v="274"/>
    <n v="1"/>
    <x v="0"/>
    <n v="95381.81"/>
    <n v="166918.17000000001"/>
    <n v="123637.53"/>
    <n v="216365.67"/>
    <n v="147673.99"/>
    <n v="258429.48"/>
    <n v="175899.6"/>
    <n v="307824.3"/>
    <n v="206954.58"/>
    <n v="362170.52"/>
    <n v="226880.58"/>
    <n v="397041.02"/>
    <n v="246111.8"/>
    <n v="430695.65"/>
  </r>
  <r>
    <n v="6"/>
    <s v="Region VI - Midsouth"/>
    <x v="38"/>
    <s v="OK"/>
    <x v="274"/>
    <n v="2"/>
    <x v="1"/>
    <n v="75454.789999999994"/>
    <n v="132045.89000000001"/>
    <n v="98704.7"/>
    <n v="172733.23"/>
    <n v="119429.65"/>
    <n v="209001.88"/>
    <n v="145862.21"/>
    <n v="255258.86"/>
    <n v="172903.91"/>
    <n v="302581.83"/>
    <n v="190453.64"/>
    <n v="333293.88"/>
    <n v="206830.97"/>
    <n v="361954.2"/>
  </r>
  <r>
    <n v="6"/>
    <s v="Region VI - Midsouth"/>
    <x v="38"/>
    <s v="OK"/>
    <x v="274"/>
    <n v="3"/>
    <x v="2"/>
    <n v="72502.929999999993"/>
    <n v="126880.13"/>
    <n v="98965.23"/>
    <n v="173189.15"/>
    <n v="125390.49"/>
    <n v="219433.36"/>
    <n v="165348.29999999999"/>
    <n v="289359.52"/>
    <n v="204961.29"/>
    <n v="358682.26"/>
    <n v="230986.82"/>
    <n v="404226.93"/>
    <n v="256705.85"/>
    <n v="449235.23"/>
  </r>
  <r>
    <n v="6"/>
    <s v="Region VI - Midsouth"/>
    <x v="38"/>
    <s v="OK"/>
    <x v="274"/>
    <n v="4"/>
    <x v="3"/>
    <n v="77132.509999999995"/>
    <n v="123412.02"/>
    <n v="107985.52"/>
    <n v="172776.83"/>
    <n v="138838.51999999999"/>
    <n v="222141.64"/>
    <n v="185118.03"/>
    <n v="296188.86"/>
    <n v="231397.54"/>
    <n v="370236.07"/>
    <n v="262250.55"/>
    <n v="419600.88"/>
    <n v="293103.55"/>
    <n v="468965.69"/>
  </r>
  <r>
    <n v="6"/>
    <s v="Region VI - Midsouth"/>
    <x v="38"/>
    <s v="OK"/>
    <x v="275"/>
    <n v="1"/>
    <x v="0"/>
    <n v="94121.03"/>
    <n v="164711.79999999999"/>
    <n v="121935"/>
    <n v="213386.25"/>
    <n v="145582.78"/>
    <n v="254769.86"/>
    <n v="173325.82"/>
    <n v="303320.19"/>
    <n v="203873.89"/>
    <n v="356779.31"/>
    <n v="223473.02"/>
    <n v="391077.78"/>
    <n v="242360.36"/>
    <n v="424130.64"/>
  </r>
  <r>
    <n v="6"/>
    <s v="Region VI - Midsouth"/>
    <x v="38"/>
    <s v="OK"/>
    <x v="275"/>
    <n v="2"/>
    <x v="1"/>
    <n v="74889.14"/>
    <n v="131056"/>
    <n v="97871.93"/>
    <n v="171275.87"/>
    <n v="118323.7"/>
    <n v="207066.47"/>
    <n v="144336.25"/>
    <n v="252588.43"/>
    <n v="171011.03"/>
    <n v="299269.3"/>
    <n v="188316.79"/>
    <n v="329554.38"/>
    <n v="204449.8"/>
    <n v="357787.14"/>
  </r>
  <r>
    <n v="6"/>
    <s v="Region VI - Midsouth"/>
    <x v="38"/>
    <s v="OK"/>
    <x v="275"/>
    <n v="3"/>
    <x v="2"/>
    <n v="72286.11"/>
    <n v="126500.69"/>
    <n v="98750.25"/>
    <n v="172812.93"/>
    <n v="125178.64"/>
    <n v="219062.61"/>
    <n v="165129.98000000001"/>
    <n v="288977.46000000002"/>
    <n v="204748.53"/>
    <n v="358309.93"/>
    <n v="230791.13"/>
    <n v="403884.48"/>
    <n v="256537.92"/>
    <n v="448941.37"/>
  </r>
  <r>
    <n v="6"/>
    <s v="Region VI - Midsouth"/>
    <x v="38"/>
    <s v="OK"/>
    <x v="275"/>
    <n v="4"/>
    <x v="3"/>
    <n v="76339.350000000006"/>
    <n v="122142.96"/>
    <n v="106875.09"/>
    <n v="171000.15"/>
    <n v="137410.82999999999"/>
    <n v="219857.33"/>
    <n v="183214.44"/>
    <n v="293143.11"/>
    <n v="229018.05"/>
    <n v="366428.89"/>
    <n v="259553.79"/>
    <n v="415286.07"/>
    <n v="290089.53000000003"/>
    <n v="464143.26"/>
  </r>
  <r>
    <n v="6"/>
    <s v="Region VI - Midsouth"/>
    <x v="38"/>
    <s v="OK"/>
    <x v="276"/>
    <n v="1"/>
    <x v="0"/>
    <n v="101219.57"/>
    <n v="177134.25"/>
    <n v="131304.89000000001"/>
    <n v="229783.56"/>
    <n v="156916.71"/>
    <n v="274604.25"/>
    <n v="187030.62"/>
    <n v="327303.59000000003"/>
    <n v="220127.91"/>
    <n v="385223.84"/>
    <n v="241366.69"/>
    <n v="422391.71"/>
    <n v="261906.63"/>
    <n v="458336.61"/>
  </r>
  <r>
    <n v="6"/>
    <s v="Region VI - Midsouth"/>
    <x v="38"/>
    <s v="OK"/>
    <x v="276"/>
    <n v="2"/>
    <x v="1"/>
    <n v="79438.880000000005"/>
    <n v="139018.03"/>
    <n v="104052.73"/>
    <n v="182092.29"/>
    <n v="126044.99"/>
    <n v="220578.73"/>
    <n v="154199.04999999999"/>
    <n v="269848.34999999998"/>
    <n v="182909.73"/>
    <n v="320092.02"/>
    <n v="201551.2"/>
    <n v="352714.61"/>
    <n v="218971.77"/>
    <n v="383200.6"/>
  </r>
  <r>
    <n v="6"/>
    <s v="Region VI - Midsouth"/>
    <x v="38"/>
    <s v="OK"/>
    <x v="276"/>
    <n v="3"/>
    <x v="2"/>
    <n v="75851.34"/>
    <n v="132739.85"/>
    <n v="103416.83"/>
    <n v="180979.45"/>
    <n v="130941.84"/>
    <n v="229148.21"/>
    <n v="172579.02"/>
    <n v="302013.28000000003"/>
    <n v="213839.31"/>
    <n v="374218.79"/>
    <n v="240927.4"/>
    <n v="421622.95"/>
    <n v="267680.46999999997"/>
    <n v="468440.83"/>
  </r>
  <r>
    <n v="6"/>
    <s v="Region VI - Midsouth"/>
    <x v="38"/>
    <s v="OK"/>
    <x v="276"/>
    <n v="4"/>
    <x v="3"/>
    <n v="81520.84"/>
    <n v="130433.35"/>
    <n v="114129.18"/>
    <n v="182606.69"/>
    <n v="146737.51999999999"/>
    <n v="234780.03"/>
    <n v="195650.03"/>
    <n v="313040.05"/>
    <n v="244562.53"/>
    <n v="391300.06"/>
    <n v="277170.87"/>
    <n v="443473.4"/>
    <n v="309779.21000000002"/>
    <n v="495646.74"/>
  </r>
  <r>
    <n v="6"/>
    <s v="Region VI - Midsouth"/>
    <x v="38"/>
    <s v="OK"/>
    <x v="277"/>
    <n v="1"/>
    <x v="0"/>
    <n v="96509.41"/>
    <n v="168891.46"/>
    <n v="125098.55"/>
    <n v="218922.46"/>
    <n v="149418.53"/>
    <n v="261482.43"/>
    <n v="177976.84"/>
    <n v="311459.48"/>
    <n v="209398.09"/>
    <n v="366446.66"/>
    <n v="229559.08"/>
    <n v="401728.4"/>
    <n v="249016.85"/>
    <n v="435779.49"/>
  </r>
  <r>
    <n v="6"/>
    <s v="Region VI - Midsouth"/>
    <x v="38"/>
    <s v="OK"/>
    <x v="277"/>
    <n v="2"/>
    <x v="1"/>
    <n v="76350.679999999993"/>
    <n v="133613.69"/>
    <n v="99875.81"/>
    <n v="174782.66"/>
    <n v="120845.77"/>
    <n v="211480.09"/>
    <n v="147590.18"/>
    <n v="258282.81"/>
    <n v="174951.48"/>
    <n v="306165.08"/>
    <n v="192708.58"/>
    <n v="337240.01"/>
    <n v="209279.27"/>
    <n v="366238.71999999997"/>
  </r>
  <r>
    <n v="6"/>
    <s v="Region VI - Midsouth"/>
    <x v="38"/>
    <s v="OK"/>
    <x v="277"/>
    <n v="3"/>
    <x v="2"/>
    <n v="73366.7"/>
    <n v="128391.72"/>
    <n v="100144.98"/>
    <n v="175253.71"/>
    <n v="126885.79"/>
    <n v="222050.14"/>
    <n v="167320.65"/>
    <n v="292811.14"/>
    <n v="207406.68"/>
    <n v="362961.69"/>
    <n v="233743.12"/>
    <n v="409050.45"/>
    <n v="259769.48"/>
    <n v="454596.6"/>
  </r>
  <r>
    <n v="6"/>
    <s v="Region VI - Midsouth"/>
    <x v="38"/>
    <s v="OK"/>
    <x v="277"/>
    <n v="4"/>
    <x v="3"/>
    <n v="78046.39"/>
    <n v="124874.23"/>
    <n v="109264.95"/>
    <n v="174823.93"/>
    <n v="140483.51"/>
    <n v="224773.62"/>
    <n v="187311.35"/>
    <n v="299698.15999999997"/>
    <n v="234139.18"/>
    <n v="374622.7"/>
    <n v="265357.74"/>
    <n v="424572.39"/>
    <n v="296576.3"/>
    <n v="474522.09"/>
  </r>
  <r>
    <n v="6"/>
    <s v="Region VI - Midsouth"/>
    <x v="39"/>
    <s v="TX"/>
    <x v="278"/>
    <n v="1"/>
    <x v="0"/>
    <n v="97703.59"/>
    <n v="170981.29"/>
    <n v="126680.32000000001"/>
    <n v="221690.56"/>
    <n v="151336.41"/>
    <n v="264838.71000000002"/>
    <n v="180302.35"/>
    <n v="315529.12"/>
    <n v="212160.19"/>
    <n v="371280.33"/>
    <n v="232602.11"/>
    <n v="407053.7"/>
    <n v="252345.09"/>
    <n v="441603.91"/>
  </r>
  <r>
    <n v="6"/>
    <s v="Region VI - Midsouth"/>
    <x v="39"/>
    <s v="TX"/>
    <x v="278"/>
    <n v="2"/>
    <x v="1"/>
    <n v="77081.45"/>
    <n v="134892.54"/>
    <n v="100877.75"/>
    <n v="176536.06"/>
    <n v="122106.8"/>
    <n v="213686.89"/>
    <n v="149217.14000000001"/>
    <n v="261130"/>
    <n v="176921.7"/>
    <n v="309612.96999999997"/>
    <n v="194904.47"/>
    <n v="341082.82"/>
    <n v="211694"/>
    <n v="370464.5"/>
  </r>
  <r>
    <n v="6"/>
    <s v="Region VI - Midsouth"/>
    <x v="39"/>
    <s v="TX"/>
    <x v="278"/>
    <n v="3"/>
    <x v="2"/>
    <n v="73906.990000000005"/>
    <n v="129337.23"/>
    <n v="100842.34"/>
    <n v="176474.1"/>
    <n v="127739.37"/>
    <n v="223543.9"/>
    <n v="168415.99"/>
    <n v="294727.96999999997"/>
    <n v="208735.75"/>
    <n v="365287.57"/>
    <n v="235219.11"/>
    <n v="411633.43"/>
    <n v="261385.26"/>
    <n v="457424.21"/>
  </r>
  <r>
    <n v="6"/>
    <s v="Region VI - Midsouth"/>
    <x v="39"/>
    <s v="TX"/>
    <x v="278"/>
    <n v="4"/>
    <x v="3"/>
    <n v="78899.92"/>
    <n v="126239.87"/>
    <n v="110459.88"/>
    <n v="176735.81"/>
    <n v="142019.85"/>
    <n v="227231.76"/>
    <n v="189359.8"/>
    <n v="302975.68"/>
    <n v="236699.75"/>
    <n v="378719.6"/>
    <n v="268259.71000000002"/>
    <n v="429215.55"/>
    <n v="299819.68"/>
    <n v="479711.49"/>
  </r>
  <r>
    <n v="6"/>
    <s v="Region VI - Midsouth"/>
    <x v="39"/>
    <s v="TX"/>
    <x v="279"/>
    <n v="1"/>
    <x v="0"/>
    <n v="98367.28"/>
    <n v="172142.74"/>
    <n v="127591.96"/>
    <n v="223285.93"/>
    <n v="152468.68"/>
    <n v="266820.2"/>
    <n v="181713.38"/>
    <n v="317998.40999999997"/>
    <n v="213859.84"/>
    <n v="374254.71"/>
    <n v="234488.16"/>
    <n v="410354.29"/>
    <n v="254432.41"/>
    <n v="445256.71"/>
  </r>
  <r>
    <n v="6"/>
    <s v="Region VI - Midsouth"/>
    <x v="39"/>
    <s v="TX"/>
    <x v="279"/>
    <n v="2"/>
    <x v="1"/>
    <n v="77281.72"/>
    <n v="135243"/>
    <n v="101209.55"/>
    <n v="177116.72"/>
    <n v="122582.23"/>
    <n v="214518.9"/>
    <n v="149929.62"/>
    <n v="262376.84000000003"/>
    <n v="177829.47"/>
    <n v="311201.57"/>
    <n v="195943.38"/>
    <n v="342900.92"/>
    <n v="212867.81"/>
    <n v="372518.66"/>
  </r>
  <r>
    <n v="6"/>
    <s v="Region VI - Midsouth"/>
    <x v="39"/>
    <s v="TX"/>
    <x v="279"/>
    <n v="3"/>
    <x v="2"/>
    <n v="73853.66"/>
    <n v="129243.91"/>
    <n v="100708.65"/>
    <n v="176240.13"/>
    <n v="127524.44"/>
    <n v="223167.77"/>
    <n v="168086.64"/>
    <n v="294151.62"/>
    <n v="208283.98"/>
    <n v="364496.96"/>
    <n v="234676.8"/>
    <n v="410684.4"/>
    <n v="260745.29"/>
    <n v="456304.26"/>
  </r>
  <r>
    <n v="6"/>
    <s v="Region VI - Midsouth"/>
    <x v="39"/>
    <s v="TX"/>
    <x v="279"/>
    <n v="4"/>
    <x v="3"/>
    <n v="79266.320000000007"/>
    <n v="126826.11"/>
    <n v="110972.84"/>
    <n v="177556.55"/>
    <n v="142679.37"/>
    <n v="228287"/>
    <n v="190239.16"/>
    <n v="304382.65999999997"/>
    <n v="237798.95"/>
    <n v="380478.33"/>
    <n v="269505.48"/>
    <n v="431208.77"/>
    <n v="301212.01"/>
    <n v="481939.22"/>
  </r>
  <r>
    <n v="6"/>
    <s v="Region VI - Midsouth"/>
    <x v="39"/>
    <s v="TX"/>
    <x v="280"/>
    <n v="1"/>
    <x v="0"/>
    <n v="94254.22"/>
    <n v="164944.88"/>
    <n v="122176.51"/>
    <n v="213808.89"/>
    <n v="145929.45000000001"/>
    <n v="255376.53"/>
    <n v="173822.36"/>
    <n v="304189.13"/>
    <n v="204511.08"/>
    <n v="357894.38"/>
    <n v="224202.08"/>
    <n v="392353.63"/>
    <n v="243206.75"/>
    <n v="425611.81"/>
  </r>
  <r>
    <n v="6"/>
    <s v="Region VI - Midsouth"/>
    <x v="39"/>
    <s v="TX"/>
    <x v="280"/>
    <n v="2"/>
    <x v="1"/>
    <n v="74558.91"/>
    <n v="130478.09"/>
    <n v="97533.6"/>
    <n v="170683.8"/>
    <n v="118013.53"/>
    <n v="206523.67"/>
    <n v="144134.24"/>
    <n v="252234.91"/>
    <n v="170856.33"/>
    <n v="298998.58"/>
    <n v="188198.71"/>
    <n v="329347.74"/>
    <n v="204382.67"/>
    <n v="357669.68"/>
  </r>
  <r>
    <n v="6"/>
    <s v="Region VI - Midsouth"/>
    <x v="39"/>
    <s v="TX"/>
    <x v="280"/>
    <n v="3"/>
    <x v="2"/>
    <n v="71639.17"/>
    <n v="125368.54"/>
    <n v="97785.48"/>
    <n v="171124.59"/>
    <n v="123895.19"/>
    <n v="216816.59"/>
    <n v="163375.95000000001"/>
    <n v="285907.90999999997"/>
    <n v="202515.9"/>
    <n v="354402.82"/>
    <n v="228230.52"/>
    <n v="399403.41"/>
    <n v="253642.21"/>
    <n v="443873.86"/>
  </r>
  <r>
    <n v="6"/>
    <s v="Region VI - Midsouth"/>
    <x v="39"/>
    <s v="TX"/>
    <x v="280"/>
    <n v="4"/>
    <x v="3"/>
    <n v="76218.63"/>
    <n v="121949.81"/>
    <n v="106706.08"/>
    <n v="170729.74"/>
    <n v="137193.54"/>
    <n v="219509.66"/>
    <n v="182924.72"/>
    <n v="292679.55"/>
    <n v="228655.9"/>
    <n v="365849.44"/>
    <n v="259143.35"/>
    <n v="414629.36"/>
    <n v="289630.8"/>
    <n v="463409.29"/>
  </r>
  <r>
    <n v="6"/>
    <s v="Region VI - Midsouth"/>
    <x v="39"/>
    <s v="TX"/>
    <x v="281"/>
    <n v="1"/>
    <x v="0"/>
    <n v="99825.61"/>
    <n v="174694.81"/>
    <n v="129360.87"/>
    <n v="226381.51"/>
    <n v="154478.82999999999"/>
    <n v="270337.96000000002"/>
    <n v="183960.31"/>
    <n v="321930.55"/>
    <n v="216410.04"/>
    <n v="378717.57"/>
    <n v="237230.07999999999"/>
    <n v="415152.64000000001"/>
    <n v="257308.82"/>
    <n v="450290.44"/>
  </r>
  <r>
    <n v="6"/>
    <s v="Region VI - Midsouth"/>
    <x v="39"/>
    <s v="TX"/>
    <x v="281"/>
    <n v="2"/>
    <x v="1"/>
    <n v="79203.460000000006"/>
    <n v="138606.06"/>
    <n v="103558.29"/>
    <n v="181227.01"/>
    <n v="125249.22"/>
    <n v="219186.14"/>
    <n v="152875.10999999999"/>
    <n v="267531.44"/>
    <n v="181171.55"/>
    <n v="317050.2"/>
    <n v="199532.43"/>
    <n v="349181.76"/>
    <n v="216657.73"/>
    <n v="379151.03"/>
  </r>
  <r>
    <n v="6"/>
    <s v="Region VI - Midsouth"/>
    <x v="39"/>
    <s v="TX"/>
    <x v="281"/>
    <n v="3"/>
    <x v="2"/>
    <n v="76281.460000000006"/>
    <n v="133492.56"/>
    <n v="104166.61"/>
    <n v="182291.57"/>
    <n v="132013.43"/>
    <n v="231023.5"/>
    <n v="174114.73"/>
    <n v="304700.78000000003"/>
    <n v="215859.18"/>
    <n v="377753.57"/>
    <n v="243292.32"/>
    <n v="425761.57"/>
    <n v="270408.27"/>
    <n v="473214.47"/>
  </r>
  <r>
    <n v="6"/>
    <s v="Region VI - Midsouth"/>
    <x v="39"/>
    <s v="TX"/>
    <x v="281"/>
    <n v="4"/>
    <x v="3"/>
    <n v="80848.399999999994"/>
    <n v="129357.45"/>
    <n v="113187.76"/>
    <n v="181100.42"/>
    <n v="145527.12"/>
    <n v="232843.4"/>
    <n v="194036.17"/>
    <n v="310457.87"/>
    <n v="242545.21"/>
    <n v="388072.34"/>
    <n v="274884.57"/>
    <n v="439815.32"/>
    <n v="307223.93"/>
    <n v="491558.29"/>
  </r>
  <r>
    <n v="6"/>
    <s v="Region VI - Midsouth"/>
    <x v="39"/>
    <s v="TX"/>
    <x v="282"/>
    <n v="1"/>
    <x v="0"/>
    <n v="99892.2"/>
    <n v="174811.35"/>
    <n v="129481.62"/>
    <n v="226592.83"/>
    <n v="154652.16"/>
    <n v="270641.28999999998"/>
    <n v="184208.58"/>
    <n v="322365.01"/>
    <n v="216728.63"/>
    <n v="379275.1"/>
    <n v="237594.6"/>
    <n v="415790.56"/>
    <n v="257732.01"/>
    <n v="451031.02"/>
  </r>
  <r>
    <n v="6"/>
    <s v="Region VI - Midsouth"/>
    <x v="39"/>
    <s v="TX"/>
    <x v="282"/>
    <n v="2"/>
    <x v="1"/>
    <n v="79038.34"/>
    <n v="138317.1"/>
    <n v="103389.13"/>
    <n v="180930.97"/>
    <n v="125094.13"/>
    <n v="218914.73"/>
    <n v="152774.1"/>
    <n v="267354.67"/>
    <n v="181094.2"/>
    <n v="316914.84000000003"/>
    <n v="199473.39"/>
    <n v="349078.44"/>
    <n v="216624.17"/>
    <n v="379092.29"/>
  </r>
  <r>
    <n v="6"/>
    <s v="Region VI - Midsouth"/>
    <x v="39"/>
    <s v="TX"/>
    <x v="282"/>
    <n v="3"/>
    <x v="2"/>
    <n v="75957.990000000005"/>
    <n v="132926.49"/>
    <n v="103684.23"/>
    <n v="181447.4"/>
    <n v="131371.70000000001"/>
    <n v="229900.48"/>
    <n v="173237.71"/>
    <n v="303166"/>
    <n v="214742.87"/>
    <n v="375800.01"/>
    <n v="242012.02"/>
    <n v="423521.03"/>
    <n v="268960.40999999997"/>
    <n v="470680.72"/>
  </r>
  <r>
    <n v="6"/>
    <s v="Region VI - Midsouth"/>
    <x v="39"/>
    <s v="TX"/>
    <x v="282"/>
    <n v="4"/>
    <x v="3"/>
    <n v="80788.039999999994"/>
    <n v="129260.87"/>
    <n v="113103.26"/>
    <n v="180965.22"/>
    <n v="145418.48000000001"/>
    <n v="232669.56"/>
    <n v="193891.3"/>
    <n v="310226.09000000003"/>
    <n v="242364.13"/>
    <n v="387782.61"/>
    <n v="274679.34000000003"/>
    <n v="439486.95"/>
    <n v="306994.56"/>
    <n v="491191.3"/>
  </r>
  <r>
    <n v="6"/>
    <s v="Region VI - Midsouth"/>
    <x v="39"/>
    <s v="TX"/>
    <x v="283"/>
    <n v="1"/>
    <x v="0"/>
    <n v="99428.29"/>
    <n v="173999.51"/>
    <n v="128932.23"/>
    <n v="225631.41"/>
    <n v="154039.9"/>
    <n v="269569.82"/>
    <n v="183542.36"/>
    <n v="321199.13"/>
    <n v="215984.76"/>
    <n v="377973.34"/>
    <n v="236802.15"/>
    <n v="414403.76"/>
    <n v="256914.28"/>
    <n v="449599.98"/>
  </r>
  <r>
    <n v="6"/>
    <s v="Region VI - Midsouth"/>
    <x v="39"/>
    <s v="TX"/>
    <x v="283"/>
    <n v="2"/>
    <x v="1"/>
    <n v="78342.720000000001"/>
    <n v="137099.76999999999"/>
    <n v="102549.83"/>
    <n v="179462.2"/>
    <n v="124153.44"/>
    <n v="217268.52"/>
    <n v="151758.60999999999"/>
    <n v="265577.56"/>
    <n v="179954.39"/>
    <n v="314920.19"/>
    <n v="198257.37"/>
    <n v="346950.39"/>
    <n v="215349.68"/>
    <n v="376861.93"/>
  </r>
  <r>
    <n v="6"/>
    <s v="Region VI - Midsouth"/>
    <x v="39"/>
    <s v="TX"/>
    <x v="283"/>
    <n v="3"/>
    <x v="2"/>
    <n v="75040.899999999994"/>
    <n v="131321.57999999999"/>
    <n v="102370.78"/>
    <n v="179148.87"/>
    <n v="129661.47"/>
    <n v="226907.57"/>
    <n v="170936.02"/>
    <n v="299138.03000000003"/>
    <n v="211845.7"/>
    <n v="370729.97"/>
    <n v="238713.41"/>
    <n v="417748.47"/>
    <n v="265256.81"/>
    <n v="464199.41"/>
  </r>
  <r>
    <n v="6"/>
    <s v="Region VI - Midsouth"/>
    <x v="39"/>
    <s v="TX"/>
    <x v="283"/>
    <n v="4"/>
    <x v="3"/>
    <n v="80240.56"/>
    <n v="128384.9"/>
    <n v="112336.79"/>
    <n v="179738.86"/>
    <n v="144433.01"/>
    <n v="231092.82"/>
    <n v="192577.35"/>
    <n v="308123.77"/>
    <n v="240721.69"/>
    <n v="385154.71"/>
    <n v="272817.90999999997"/>
    <n v="436508.67"/>
    <n v="304914.14"/>
    <n v="487862.63"/>
  </r>
  <r>
    <n v="6"/>
    <s v="Region VI - Midsouth"/>
    <x v="39"/>
    <s v="TX"/>
    <x v="284"/>
    <n v="1"/>
    <x v="0"/>
    <n v="96576"/>
    <n v="169008"/>
    <n v="125219.3"/>
    <n v="219133.77"/>
    <n v="149591.87"/>
    <n v="261785.76"/>
    <n v="178225.11"/>
    <n v="311893.94"/>
    <n v="209716.68"/>
    <n v="367004.19"/>
    <n v="229923.61"/>
    <n v="402366.32"/>
    <n v="249440.04"/>
    <n v="436520.07"/>
  </r>
  <r>
    <n v="6"/>
    <s v="Region VI - Midsouth"/>
    <x v="39"/>
    <s v="TX"/>
    <x v="284"/>
    <n v="2"/>
    <x v="1"/>
    <n v="76185.56"/>
    <n v="133324.73000000001"/>
    <n v="99706.64"/>
    <n v="174486.62"/>
    <n v="120690.68"/>
    <n v="211208.68"/>
    <n v="147489.17000000001"/>
    <n v="258106.05"/>
    <n v="174874.13"/>
    <n v="306029.71999999997"/>
    <n v="192649.54"/>
    <n v="337136.69"/>
    <n v="209245.7"/>
    <n v="366179.98"/>
  </r>
  <r>
    <n v="6"/>
    <s v="Region VI - Midsouth"/>
    <x v="39"/>
    <s v="TX"/>
    <x v="284"/>
    <n v="3"/>
    <x v="2"/>
    <n v="73043.22"/>
    <n v="127825.64"/>
    <n v="99662.6"/>
    <n v="174409.54"/>
    <n v="126244.07"/>
    <n v="220927.12"/>
    <n v="166443.63"/>
    <n v="291276.36"/>
    <n v="206290.36"/>
    <n v="361008.14"/>
    <n v="232462.81"/>
    <n v="406809.92"/>
    <n v="258321.62"/>
    <n v="452062.84"/>
  </r>
  <r>
    <n v="6"/>
    <s v="Region VI - Midsouth"/>
    <x v="39"/>
    <s v="TX"/>
    <x v="284"/>
    <n v="4"/>
    <x v="3"/>
    <n v="77986.03"/>
    <n v="124777.66"/>
    <n v="109180.45"/>
    <n v="174688.72"/>
    <n v="140374.85999999999"/>
    <n v="224599.78"/>
    <n v="187166.48"/>
    <n v="299466.38"/>
    <n v="233958.1"/>
    <n v="374332.97"/>
    <n v="265152.52"/>
    <n v="424244.03"/>
    <n v="296346.93"/>
    <n v="474155.09"/>
  </r>
  <r>
    <n v="6"/>
    <s v="Region VI - Midsouth"/>
    <x v="39"/>
    <s v="TX"/>
    <x v="285"/>
    <n v="1"/>
    <x v="0"/>
    <n v="98300.69"/>
    <n v="172026.2"/>
    <n v="127471.2"/>
    <n v="223074.61"/>
    <n v="152295.35"/>
    <n v="266516.86"/>
    <n v="181465.11"/>
    <n v="317563.93"/>
    <n v="213541.24"/>
    <n v="373697.17"/>
    <n v="234123.63"/>
    <n v="409716.35"/>
    <n v="254009.21"/>
    <n v="444516.11"/>
  </r>
  <r>
    <n v="6"/>
    <s v="Region VI - Midsouth"/>
    <x v="39"/>
    <s v="TX"/>
    <x v="285"/>
    <n v="2"/>
    <x v="1"/>
    <n v="77446.83"/>
    <n v="135531.96"/>
    <n v="101378.72"/>
    <n v="177412.75"/>
    <n v="122737.31"/>
    <n v="214790.3"/>
    <n v="150030.63"/>
    <n v="262553.59999999998"/>
    <n v="177906.81"/>
    <n v="311336.92"/>
    <n v="196002.42"/>
    <n v="343004.23"/>
    <n v="212901.36"/>
    <n v="372577.39"/>
  </r>
  <r>
    <n v="6"/>
    <s v="Region VI - Midsouth"/>
    <x v="39"/>
    <s v="TX"/>
    <x v="285"/>
    <n v="3"/>
    <x v="2"/>
    <n v="74177.13"/>
    <n v="129809.99"/>
    <n v="101191.03"/>
    <n v="177084.3"/>
    <n v="128166.16"/>
    <n v="224290.78"/>
    <n v="168963.65"/>
    <n v="295686.39"/>
    <n v="209400.29"/>
    <n v="366450.51"/>
    <n v="235957.1"/>
    <n v="412924.93"/>
    <n v="262193.15000000002"/>
    <n v="458838.01"/>
  </r>
  <r>
    <n v="6"/>
    <s v="Region VI - Midsouth"/>
    <x v="39"/>
    <s v="TX"/>
    <x v="285"/>
    <n v="4"/>
    <x v="3"/>
    <n v="79326.679999999993"/>
    <n v="126922.68"/>
    <n v="111057.35"/>
    <n v="177691.76"/>
    <n v="142788.01999999999"/>
    <n v="228460.83"/>
    <n v="190384.02"/>
    <n v="304614.44"/>
    <n v="237980.03"/>
    <n v="380768.05"/>
    <n v="269710.7"/>
    <n v="431537.12"/>
    <n v="301441.37"/>
    <n v="482306.2"/>
  </r>
  <r>
    <n v="6"/>
    <s v="Region VI - Midsouth"/>
    <x v="39"/>
    <s v="TX"/>
    <x v="286"/>
    <n v="1"/>
    <x v="0"/>
    <n v="94984.49"/>
    <n v="166222.85999999999"/>
    <n v="123208.89"/>
    <n v="215615.56"/>
    <n v="147235.04999999999"/>
    <n v="257661.34"/>
    <n v="175481.64"/>
    <n v="307092.87"/>
    <n v="206529.3"/>
    <n v="361426.28"/>
    <n v="226452.64"/>
    <n v="396292.13"/>
    <n v="245717.24"/>
    <n v="430005.18"/>
  </r>
  <r>
    <n v="6"/>
    <s v="Region VI - Midsouth"/>
    <x v="39"/>
    <s v="TX"/>
    <x v="286"/>
    <n v="2"/>
    <x v="1"/>
    <n v="74594.05"/>
    <n v="130539.6"/>
    <n v="97696.23"/>
    <n v="170968.41"/>
    <n v="118333.86"/>
    <n v="207084.26"/>
    <n v="144745.71"/>
    <n v="253304.98"/>
    <n v="171686.75"/>
    <n v="300451.81"/>
    <n v="189178.57"/>
    <n v="331062.5"/>
    <n v="205522.91"/>
    <n v="359665.09"/>
  </r>
  <r>
    <n v="6"/>
    <s v="Region VI - Midsouth"/>
    <x v="39"/>
    <s v="TX"/>
    <x v="286"/>
    <n v="3"/>
    <x v="2"/>
    <n v="71262.37"/>
    <n v="124709.15"/>
    <n v="97169.4"/>
    <n v="170046.45"/>
    <n v="123038.53"/>
    <n v="215317.43"/>
    <n v="162169.57999999999"/>
    <n v="283796.77"/>
    <n v="200947.8"/>
    <n v="351658.65"/>
    <n v="226407.9"/>
    <n v="396213.83"/>
    <n v="251554.38"/>
    <n v="440220.15999999997"/>
  </r>
  <r>
    <n v="6"/>
    <s v="Region VI - Midsouth"/>
    <x v="39"/>
    <s v="TX"/>
    <x v="286"/>
    <n v="4"/>
    <x v="3"/>
    <n v="76524.67"/>
    <n v="122439.48"/>
    <n v="107134.54"/>
    <n v="171415.27"/>
    <n v="137744.41"/>
    <n v="220391.06"/>
    <n v="183659.21"/>
    <n v="293854.74"/>
    <n v="229574.01"/>
    <n v="367318.43"/>
    <n v="260183.88"/>
    <n v="416294.22"/>
    <n v="290793.75"/>
    <n v="465270.01"/>
  </r>
  <r>
    <n v="6"/>
    <s v="Region VI - Midsouth"/>
    <x v="39"/>
    <s v="TX"/>
    <x v="287"/>
    <n v="1"/>
    <x v="0"/>
    <n v="98234.1"/>
    <n v="171909.67"/>
    <n v="127350.46"/>
    <n v="222863.3"/>
    <n v="152122.01999999999"/>
    <n v="266213.53000000003"/>
    <n v="181216.85"/>
    <n v="317129.48"/>
    <n v="213222.66"/>
    <n v="373139.65"/>
    <n v="233759.11"/>
    <n v="409078.44"/>
    <n v="253586.03"/>
    <n v="443775.55"/>
  </r>
  <r>
    <n v="6"/>
    <s v="Region VI - Midsouth"/>
    <x v="39"/>
    <s v="TX"/>
    <x v="287"/>
    <n v="2"/>
    <x v="1"/>
    <n v="77611.95"/>
    <n v="135820.92000000001"/>
    <n v="101547.89"/>
    <n v="177708.79999999999"/>
    <n v="122892.41"/>
    <n v="215061.71"/>
    <n v="150131.64000000001"/>
    <n v="262730.37"/>
    <n v="177984.16"/>
    <n v="311472.28999999998"/>
    <n v="196061.47"/>
    <n v="343107.57"/>
    <n v="212934.94"/>
    <n v="372636.14"/>
  </r>
  <r>
    <n v="6"/>
    <s v="Region VI - Midsouth"/>
    <x v="39"/>
    <s v="TX"/>
    <x v="287"/>
    <n v="3"/>
    <x v="2"/>
    <n v="74500.61"/>
    <n v="130376.07"/>
    <n v="101673.41"/>
    <n v="177928.47"/>
    <n v="128807.89"/>
    <n v="225413.81"/>
    <n v="169840.68"/>
    <n v="297221.19"/>
    <n v="210516.62"/>
    <n v="368404.08"/>
    <n v="237237.42"/>
    <n v="415165.48"/>
    <n v="263641.02"/>
    <n v="461371.79"/>
  </r>
  <r>
    <n v="6"/>
    <s v="Region VI - Midsouth"/>
    <x v="39"/>
    <s v="TX"/>
    <x v="287"/>
    <n v="4"/>
    <x v="3"/>
    <n v="79387.039999999994"/>
    <n v="127019.26"/>
    <n v="111141.86"/>
    <n v="177826.97"/>
    <n v="142896.67000000001"/>
    <n v="228634.68"/>
    <n v="190528.89"/>
    <n v="304846.24"/>
    <n v="238161.12"/>
    <n v="381057.79"/>
    <n v="269915.93"/>
    <n v="431865.5"/>
    <n v="301670.75"/>
    <n v="482673.21"/>
  </r>
  <r>
    <n v="6"/>
    <s v="Region VI - Midsouth"/>
    <x v="39"/>
    <s v="TX"/>
    <x v="288"/>
    <n v="1"/>
    <x v="0"/>
    <n v="90074.559999999998"/>
    <n v="157630.47"/>
    <n v="116640.3"/>
    <n v="204120.52"/>
    <n v="139216.87"/>
    <n v="243629.52"/>
    <n v="165683.07"/>
    <n v="289945.37"/>
    <n v="194843.72"/>
    <n v="340976.51"/>
    <n v="213551.46"/>
    <n v="373715.05"/>
    <n v="231557.9"/>
    <n v="405226.32"/>
  </r>
  <r>
    <n v="6"/>
    <s v="Region VI - Midsouth"/>
    <x v="39"/>
    <s v="TX"/>
    <x v="288"/>
    <n v="2"/>
    <x v="1"/>
    <n v="72001.22"/>
    <n v="126002.13"/>
    <n v="94026.81"/>
    <n v="164546.91"/>
    <n v="113599.91"/>
    <n v="198799.84"/>
    <n v="138439.85"/>
    <n v="242269.74"/>
    <n v="163960.54999999999"/>
    <n v="286930.96000000002"/>
    <n v="180513.07"/>
    <n v="315897.88"/>
    <n v="195931.1"/>
    <n v="342879.42"/>
  </r>
  <r>
    <n v="6"/>
    <s v="Region VI - Midsouth"/>
    <x v="39"/>
    <s v="TX"/>
    <x v="288"/>
    <n v="3"/>
    <x v="2"/>
    <n v="69748.14"/>
    <n v="122059.25"/>
    <n v="95344.7"/>
    <n v="166853.23000000001"/>
    <n v="120907.67"/>
    <n v="211588.42"/>
    <n v="159542.26999999999"/>
    <n v="279198.96999999997"/>
    <n v="197864.13"/>
    <n v="346262.23"/>
    <n v="223064.55"/>
    <n v="390362.96"/>
    <n v="247986.98"/>
    <n v="433977.21"/>
  </r>
  <r>
    <n v="6"/>
    <s v="Region VI - Midsouth"/>
    <x v="39"/>
    <s v="TX"/>
    <x v="288"/>
    <n v="4"/>
    <x v="3"/>
    <n v="73231.3"/>
    <n v="117170.09"/>
    <n v="102523.83"/>
    <n v="164038.12"/>
    <n v="131816.35"/>
    <n v="210906.16"/>
    <n v="175755.13"/>
    <n v="281208.21000000002"/>
    <n v="219693.91"/>
    <n v="351510.26"/>
    <n v="248986.43"/>
    <n v="398378.3"/>
    <n v="278278.96000000002"/>
    <n v="445246.34"/>
  </r>
  <r>
    <n v="6"/>
    <s v="Region VI - Midsouth"/>
    <x v="39"/>
    <s v="TX"/>
    <x v="289"/>
    <n v="1"/>
    <x v="0"/>
    <n v="95781.36"/>
    <n v="167617.37"/>
    <n v="124362.03"/>
    <n v="217633.55"/>
    <n v="148713.99"/>
    <n v="260249.48"/>
    <n v="177389.19"/>
    <n v="310431.08"/>
    <n v="208866.12"/>
    <n v="365515.71"/>
    <n v="229067.74"/>
    <n v="400868.54"/>
    <n v="248650.93"/>
    <n v="435139.12"/>
  </r>
  <r>
    <n v="6"/>
    <s v="Region VI - Midsouth"/>
    <x v="39"/>
    <s v="TX"/>
    <x v="289"/>
    <n v="2"/>
    <x v="1"/>
    <n v="74464.08"/>
    <n v="130312.14"/>
    <n v="97689.7"/>
    <n v="170956.98"/>
    <n v="118499.11"/>
    <n v="207373.44"/>
    <n v="145256.17000000001"/>
    <n v="254198.29"/>
    <n v="172439.81"/>
    <n v="301769.67"/>
    <n v="190099.39"/>
    <n v="332673.91999999998"/>
    <n v="206629.57"/>
    <n v="361601.76"/>
  </r>
  <r>
    <n v="6"/>
    <s v="Region VI - Midsouth"/>
    <x v="39"/>
    <s v="TX"/>
    <x v="289"/>
    <n v="3"/>
    <x v="2"/>
    <n v="70562.100000000006"/>
    <n v="123483.67"/>
    <n v="96070.93"/>
    <n v="168124.13"/>
    <n v="121540.14"/>
    <n v="212695.25"/>
    <n v="160086.20000000001"/>
    <n v="280150.84999999998"/>
    <n v="198263.38"/>
    <n v="346960.91"/>
    <n v="223304.97"/>
    <n v="390783.7"/>
    <n v="248018.67"/>
    <n v="434032.68"/>
  </r>
  <r>
    <n v="6"/>
    <s v="Region VI - Midsouth"/>
    <x v="39"/>
    <s v="TX"/>
    <x v="289"/>
    <n v="4"/>
    <x v="3"/>
    <n v="76770.350000000006"/>
    <n v="122832.56"/>
    <n v="107478.49"/>
    <n v="171965.58"/>
    <n v="138186.63"/>
    <n v="221098.61"/>
    <n v="184248.84"/>
    <n v="294798.14"/>
    <n v="230311.05"/>
    <n v="368497.68"/>
    <n v="261019.19"/>
    <n v="417630.7"/>
    <n v="291727.33"/>
    <n v="466763.73"/>
  </r>
  <r>
    <n v="6"/>
    <s v="Region VI - Midsouth"/>
    <x v="39"/>
    <s v="TX"/>
    <x v="290"/>
    <n v="1"/>
    <x v="0"/>
    <n v="97173.09"/>
    <n v="170052.91"/>
    <n v="126010.18"/>
    <n v="220517.82"/>
    <n v="150550.79999999999"/>
    <n v="263463.90999999997"/>
    <n v="179387.86"/>
    <n v="313928.76"/>
    <n v="211097.73"/>
    <n v="369421.03"/>
    <n v="231445.13"/>
    <n v="405028.97"/>
    <n v="251104.16"/>
    <n v="439432.28"/>
  </r>
  <r>
    <n v="6"/>
    <s v="Region VI - Midsouth"/>
    <x v="39"/>
    <s v="TX"/>
    <x v="290"/>
    <n v="2"/>
    <x v="1"/>
    <n v="76550.95"/>
    <n v="133964.16"/>
    <n v="100207.61"/>
    <n v="175363.32"/>
    <n v="121321.19"/>
    <n v="212312.09"/>
    <n v="148302.65"/>
    <n v="259529.65"/>
    <n v="175859.24"/>
    <n v="307753.67"/>
    <n v="193747.48"/>
    <n v="339058.09"/>
    <n v="210453.07"/>
    <n v="368292.87"/>
  </r>
  <r>
    <n v="6"/>
    <s v="Region VI - Midsouth"/>
    <x v="39"/>
    <s v="TX"/>
    <x v="290"/>
    <n v="3"/>
    <x v="2"/>
    <n v="73313.37"/>
    <n v="128298.4"/>
    <n v="100011.28"/>
    <n v="175019.74"/>
    <n v="126670.86"/>
    <n v="221674"/>
    <n v="166991.29999999999"/>
    <n v="292234.78000000003"/>
    <n v="206954.9"/>
    <n v="362171.08"/>
    <n v="233200.8"/>
    <n v="408101.41"/>
    <n v="259129.51"/>
    <n v="453476.64"/>
  </r>
  <r>
    <n v="6"/>
    <s v="Region VI - Midsouth"/>
    <x v="39"/>
    <s v="TX"/>
    <x v="290"/>
    <n v="4"/>
    <x v="3"/>
    <n v="78412.789999999994"/>
    <n v="125460.47"/>
    <n v="109777.91"/>
    <n v="175644.66"/>
    <n v="141143.03"/>
    <n v="225828.85"/>
    <n v="188190.71"/>
    <n v="301105.13"/>
    <n v="235238.38"/>
    <n v="376381.42"/>
    <n v="266603.5"/>
    <n v="426565.61"/>
    <n v="297968.62"/>
    <n v="476749.8"/>
  </r>
  <r>
    <n v="6"/>
    <s v="Region VI - Midsouth"/>
    <x v="39"/>
    <s v="TX"/>
    <x v="291"/>
    <n v="1"/>
    <x v="0"/>
    <n v="97503.83"/>
    <n v="170631.69"/>
    <n v="126318.07"/>
    <n v="221056.63"/>
    <n v="150816.41"/>
    <n v="263928.71999999997"/>
    <n v="179557.56"/>
    <n v="314225.74"/>
    <n v="211204.43"/>
    <n v="369607.76"/>
    <n v="231508.54"/>
    <n v="405139.95"/>
    <n v="251075.53"/>
    <n v="439382.18"/>
  </r>
  <r>
    <n v="6"/>
    <s v="Region VI - Midsouth"/>
    <x v="39"/>
    <s v="TX"/>
    <x v="291"/>
    <n v="2"/>
    <x v="1"/>
    <n v="77576.81"/>
    <n v="135759.41"/>
    <n v="101385.25"/>
    <n v="177424.19"/>
    <n v="122572.07"/>
    <n v="214501.12"/>
    <n v="149520.17000000001"/>
    <n v="261660.3"/>
    <n v="177153.75"/>
    <n v="310019.07"/>
    <n v="195081.61"/>
    <n v="341392.81"/>
    <n v="211794.7"/>
    <n v="370640.73"/>
  </r>
  <r>
    <n v="6"/>
    <s v="Region VI - Midsouth"/>
    <x v="39"/>
    <s v="TX"/>
    <x v="291"/>
    <n v="3"/>
    <x v="2"/>
    <n v="74877.41"/>
    <n v="131035.47"/>
    <n v="102289.5"/>
    <n v="179006.62"/>
    <n v="129664.55"/>
    <n v="226912.96"/>
    <n v="171047.04000000001"/>
    <n v="299332.32"/>
    <n v="212084.72"/>
    <n v="371148.26"/>
    <n v="239060.04"/>
    <n v="418355.07"/>
    <n v="265728.84999999998"/>
    <n v="465025.5"/>
  </r>
  <r>
    <n v="6"/>
    <s v="Region VI - Midsouth"/>
    <x v="39"/>
    <s v="TX"/>
    <x v="291"/>
    <n v="4"/>
    <x v="3"/>
    <n v="79081"/>
    <n v="126529.60000000001"/>
    <n v="110713.4"/>
    <n v="177141.44"/>
    <n v="142345.79999999999"/>
    <n v="227753.28"/>
    <n v="189794.4"/>
    <n v="303671.05"/>
    <n v="237243"/>
    <n v="379588.81"/>
    <n v="268875.40000000002"/>
    <n v="430200.65"/>
    <n v="300507.8"/>
    <n v="480812.49"/>
  </r>
  <r>
    <n v="6"/>
    <s v="Region VI - Midsouth"/>
    <x v="39"/>
    <s v="TX"/>
    <x v="292"/>
    <n v="1"/>
    <x v="0"/>
    <n v="92596.11"/>
    <n v="162043.20000000001"/>
    <n v="120045.34"/>
    <n v="210079.35"/>
    <n v="143399.29"/>
    <n v="250948.76"/>
    <n v="170830.62"/>
    <n v="298953.58"/>
    <n v="201005.1"/>
    <n v="351758.92"/>
    <n v="220366.58"/>
    <n v="385641.51"/>
    <n v="239060.76"/>
    <n v="418356.32"/>
  </r>
  <r>
    <n v="6"/>
    <s v="Region VI - Midsouth"/>
    <x v="39"/>
    <s v="TX"/>
    <x v="292"/>
    <n v="2"/>
    <x v="1"/>
    <n v="73132.52"/>
    <n v="127981.9"/>
    <n v="95692.35"/>
    <n v="167461.62"/>
    <n v="115811.8"/>
    <n v="202670.64"/>
    <n v="141491.76999999999"/>
    <n v="247610.6"/>
    <n v="167746.29999999999"/>
    <n v="293556.02"/>
    <n v="184786.78"/>
    <n v="323376.86"/>
    <n v="200693.44"/>
    <n v="351213.51"/>
  </r>
  <r>
    <n v="6"/>
    <s v="Region VI - Midsouth"/>
    <x v="39"/>
    <s v="TX"/>
    <x v="292"/>
    <n v="3"/>
    <x v="2"/>
    <n v="70181.78"/>
    <n v="122818.12"/>
    <n v="95774.67"/>
    <n v="167605.67000000001"/>
    <n v="121331.37"/>
    <n v="212329.91"/>
    <n v="159978.91"/>
    <n v="279963.09000000003"/>
    <n v="198289.65"/>
    <n v="347006.88"/>
    <n v="223455.92"/>
    <n v="391047.86"/>
    <n v="248322.82"/>
    <n v="434564.93"/>
  </r>
  <r>
    <n v="6"/>
    <s v="Region VI - Midsouth"/>
    <x v="39"/>
    <s v="TX"/>
    <x v="292"/>
    <n v="4"/>
    <x v="3"/>
    <n v="74817.63"/>
    <n v="119708.2"/>
    <n v="104744.68"/>
    <n v="167591.49"/>
    <n v="134671.73000000001"/>
    <n v="215474.77"/>
    <n v="179562.3"/>
    <n v="287299.69"/>
    <n v="224452.88"/>
    <n v="359124.61"/>
    <n v="254379.93"/>
    <n v="407007.9"/>
    <n v="284306.98"/>
    <n v="454891.18"/>
  </r>
  <r>
    <n v="6"/>
    <s v="Region VI - Midsouth"/>
    <x v="39"/>
    <s v="TX"/>
    <x v="293"/>
    <n v="1"/>
    <x v="0"/>
    <n v="93590.53"/>
    <n v="163783.43"/>
    <n v="121264.87"/>
    <n v="212213.51"/>
    <n v="144797.17000000001"/>
    <n v="253395.05"/>
    <n v="172411.33"/>
    <n v="301719.83"/>
    <n v="202811.43"/>
    <n v="354920"/>
    <n v="222316.03"/>
    <n v="389053.05"/>
    <n v="241119.43"/>
    <n v="421959.01"/>
  </r>
  <r>
    <n v="6"/>
    <s v="Region VI - Midsouth"/>
    <x v="39"/>
    <s v="TX"/>
    <x v="293"/>
    <n v="2"/>
    <x v="1"/>
    <n v="74358.64"/>
    <n v="130127.62"/>
    <n v="97201.79"/>
    <n v="170103.14"/>
    <n v="117538.09"/>
    <n v="205691.67"/>
    <n v="143421.76000000001"/>
    <n v="250988.07"/>
    <n v="169948.57"/>
    <n v="297409.99"/>
    <n v="187159.8"/>
    <n v="327529.65000000002"/>
    <n v="203208.87"/>
    <n v="355615.51"/>
  </r>
  <r>
    <n v="6"/>
    <s v="Region VI - Midsouth"/>
    <x v="39"/>
    <s v="TX"/>
    <x v="293"/>
    <n v="3"/>
    <x v="2"/>
    <n v="71692.490000000005"/>
    <n v="125461.86"/>
    <n v="97919.18"/>
    <n v="171358.57"/>
    <n v="124110.12"/>
    <n v="217192.72"/>
    <n v="163705.29"/>
    <n v="286484.26"/>
    <n v="202967.67"/>
    <n v="355193.43"/>
    <n v="228772.83"/>
    <n v="400352.45"/>
    <n v="254282.17"/>
    <n v="444993.8"/>
  </r>
  <r>
    <n v="6"/>
    <s v="Region VI - Midsouth"/>
    <x v="39"/>
    <s v="TX"/>
    <x v="293"/>
    <n v="4"/>
    <x v="3"/>
    <n v="75852.23"/>
    <n v="121363.57"/>
    <n v="106193.12"/>
    <n v="169909"/>
    <n v="136534.01"/>
    <n v="218454.42"/>
    <n v="182045.35"/>
    <n v="291272.57"/>
    <n v="227556.69"/>
    <n v="364090.71"/>
    <n v="257897.58"/>
    <n v="412636.14"/>
    <n v="288238.46999999997"/>
    <n v="461181.56"/>
  </r>
  <r>
    <n v="6"/>
    <s v="Region VI - Midsouth"/>
    <x v="39"/>
    <s v="TX"/>
    <x v="294"/>
    <n v="1"/>
    <x v="0"/>
    <n v="93856.9"/>
    <n v="164249.57"/>
    <n v="121747.87"/>
    <n v="213058.77"/>
    <n v="145490.51"/>
    <n v="254608.39"/>
    <n v="173404.4"/>
    <n v="303457.7"/>
    <n v="204085.79"/>
    <n v="357150.14"/>
    <n v="223774.14"/>
    <n v="391604.74"/>
    <n v="242812.19"/>
    <n v="424921.34"/>
  </r>
  <r>
    <n v="6"/>
    <s v="Region VI - Midsouth"/>
    <x v="39"/>
    <s v="TX"/>
    <x v="294"/>
    <n v="2"/>
    <x v="1"/>
    <n v="73698.17"/>
    <n v="128971.79"/>
    <n v="96525.13"/>
    <n v="168918.98"/>
    <n v="116917.74"/>
    <n v="204606.05"/>
    <n v="143017.73000000001"/>
    <n v="250281.03"/>
    <n v="169639.18"/>
    <n v="296868.56"/>
    <n v="186923.63"/>
    <n v="327116.36"/>
    <n v="203074.61"/>
    <n v="355380.57"/>
  </r>
  <r>
    <n v="6"/>
    <s v="Region VI - Midsouth"/>
    <x v="39"/>
    <s v="TX"/>
    <x v="294"/>
    <n v="3"/>
    <x v="2"/>
    <n v="70398.61"/>
    <n v="123197.56"/>
    <n v="95989.65"/>
    <n v="167981.89"/>
    <n v="121543.23"/>
    <n v="212700.65"/>
    <n v="160197.23000000001"/>
    <n v="280345.15999999997"/>
    <n v="198502.41"/>
    <n v="347379.21"/>
    <n v="223651.61"/>
    <n v="391390.31"/>
    <n v="248490.74"/>
    <n v="434858.79"/>
  </r>
  <r>
    <n v="6"/>
    <s v="Region VI - Midsouth"/>
    <x v="39"/>
    <s v="TX"/>
    <x v="294"/>
    <n v="4"/>
    <x v="3"/>
    <n v="75610.789999999994"/>
    <n v="120977.26"/>
    <n v="105855.11"/>
    <n v="169368.17"/>
    <n v="136099.42000000001"/>
    <n v="217759.08"/>
    <n v="181465.89"/>
    <n v="290345.44"/>
    <n v="226832.37"/>
    <n v="362931.79"/>
    <n v="257076.68"/>
    <n v="411322.7"/>
    <n v="287321"/>
    <n v="459713.61"/>
  </r>
  <r>
    <n v="6"/>
    <s v="Region VI - Midsouth"/>
    <x v="39"/>
    <s v="TX"/>
    <x v="295"/>
    <n v="1"/>
    <x v="0"/>
    <n v="90871.43"/>
    <n v="159024.99"/>
    <n v="117793.44"/>
    <n v="206138.52"/>
    <n v="140695.81"/>
    <n v="246217.67"/>
    <n v="167590.62"/>
    <n v="293283.59000000003"/>
    <n v="197180.54"/>
    <n v="345065.95"/>
    <n v="216166.56"/>
    <n v="378291.47"/>
    <n v="234491.59"/>
    <n v="410360.28"/>
  </r>
  <r>
    <n v="6"/>
    <s v="Region VI - Midsouth"/>
    <x v="39"/>
    <s v="TX"/>
    <x v="295"/>
    <n v="2"/>
    <x v="1"/>
    <n v="71871.25"/>
    <n v="125774.68"/>
    <n v="94020.28"/>
    <n v="164535.49"/>
    <n v="113765.16"/>
    <n v="199089.03"/>
    <n v="138950.32"/>
    <n v="243163.06"/>
    <n v="164713.60999999999"/>
    <n v="288248.83"/>
    <n v="181433.9"/>
    <n v="317509.32"/>
    <n v="197037.77"/>
    <n v="344816.1"/>
  </r>
  <r>
    <n v="6"/>
    <s v="Region VI - Midsouth"/>
    <x v="39"/>
    <s v="TX"/>
    <x v="295"/>
    <n v="3"/>
    <x v="2"/>
    <n v="69047.87"/>
    <n v="120833.78"/>
    <n v="94246.24"/>
    <n v="164930.91"/>
    <n v="119409.29"/>
    <n v="208966.25"/>
    <n v="157458.89000000001"/>
    <n v="275553.06"/>
    <n v="195179.72"/>
    <n v="341564.51"/>
    <n v="219961.63"/>
    <n v="384932.85"/>
    <n v="244451.29"/>
    <n v="427789.76"/>
  </r>
  <r>
    <n v="6"/>
    <s v="Region VI - Midsouth"/>
    <x v="39"/>
    <s v="TX"/>
    <x v="295"/>
    <n v="4"/>
    <x v="3"/>
    <n v="73476.98"/>
    <n v="117563.18"/>
    <n v="102867.78"/>
    <n v="164588.45000000001"/>
    <n v="132258.57"/>
    <n v="211613.72"/>
    <n v="176344.76"/>
    <n v="282151.63"/>
    <n v="220430.96"/>
    <n v="352689.53"/>
    <n v="249821.75"/>
    <n v="399714.8"/>
    <n v="279212.53999999998"/>
    <n v="446740.08"/>
  </r>
  <r>
    <n v="6"/>
    <s v="Region VI - Midsouth"/>
    <x v="39"/>
    <s v="TX"/>
    <x v="296"/>
    <n v="1"/>
    <x v="0"/>
    <n v="96973.32"/>
    <n v="169703.31"/>
    <n v="125647.94"/>
    <n v="219883.89"/>
    <n v="150030.81"/>
    <n v="262553.92"/>
    <n v="178643.07"/>
    <n v="312625.38"/>
    <n v="210141.97"/>
    <n v="367748.45"/>
    <n v="230351.56"/>
    <n v="403115.22"/>
    <n v="249834.6"/>
    <n v="437210.55"/>
  </r>
  <r>
    <n v="6"/>
    <s v="Region VI - Midsouth"/>
    <x v="39"/>
    <s v="TX"/>
    <x v="296"/>
    <n v="2"/>
    <x v="1"/>
    <n v="77046.31"/>
    <n v="134831.03"/>
    <n v="100715.11"/>
    <n v="176251.45"/>
    <n v="121786.46"/>
    <n v="213126.31"/>
    <n v="148605.68"/>
    <n v="260059.94"/>
    <n v="176091.29"/>
    <n v="308159.76"/>
    <n v="193924.62"/>
    <n v="339368.08"/>
    <n v="210553.77"/>
    <n v="368469.1"/>
  </r>
  <r>
    <n v="6"/>
    <s v="Region VI - Midsouth"/>
    <x v="39"/>
    <s v="TX"/>
    <x v="296"/>
    <n v="3"/>
    <x v="2"/>
    <n v="74283.789999999994"/>
    <n v="129996.63"/>
    <n v="101458.43"/>
    <n v="177552.26"/>
    <n v="128596.04"/>
    <n v="225043.07"/>
    <n v="169622.36"/>
    <n v="296839.13"/>
    <n v="210303.86"/>
    <n v="368031.76"/>
    <n v="237041.74"/>
    <n v="414823.04"/>
    <n v="263473.11"/>
    <n v="461077.94"/>
  </r>
  <r>
    <n v="6"/>
    <s v="Region VI - Midsouth"/>
    <x v="39"/>
    <s v="TX"/>
    <x v="296"/>
    <n v="4"/>
    <x v="3"/>
    <n v="78593.88"/>
    <n v="125750.21"/>
    <n v="110031.43"/>
    <n v="176050.29"/>
    <n v="141468.98000000001"/>
    <n v="226350.38"/>
    <n v="188625.31"/>
    <n v="301800.5"/>
    <n v="235781.64"/>
    <n v="377250.63"/>
    <n v="267219.19"/>
    <n v="427550.71"/>
    <n v="298656.74"/>
    <n v="477850.79"/>
  </r>
  <r>
    <n v="6"/>
    <s v="Region VI - Midsouth"/>
    <x v="39"/>
    <s v="TX"/>
    <x v="297"/>
    <n v="1"/>
    <x v="0"/>
    <n v="97570.42"/>
    <n v="170748.23"/>
    <n v="126438.82"/>
    <n v="221267.94"/>
    <n v="150989.75"/>
    <n v="264232.06"/>
    <n v="179805.83"/>
    <n v="314660.2"/>
    <n v="211523.02"/>
    <n v="370165.29"/>
    <n v="231873.07"/>
    <n v="405777.87"/>
    <n v="251498.72"/>
    <n v="440122.76"/>
  </r>
  <r>
    <n v="6"/>
    <s v="Region VI - Midsouth"/>
    <x v="39"/>
    <s v="TX"/>
    <x v="297"/>
    <n v="2"/>
    <x v="1"/>
    <n v="77411.69"/>
    <n v="135470.46"/>
    <n v="101216.08"/>
    <n v="177128.15"/>
    <n v="122416.98"/>
    <n v="214229.71"/>
    <n v="149419.16"/>
    <n v="261483.54"/>
    <n v="177076.4"/>
    <n v="309883.71000000002"/>
    <n v="195022.56"/>
    <n v="341289.49"/>
    <n v="211761.14"/>
    <n v="370581.99"/>
  </r>
  <r>
    <n v="6"/>
    <s v="Region VI - Midsouth"/>
    <x v="39"/>
    <s v="TX"/>
    <x v="297"/>
    <n v="3"/>
    <x v="2"/>
    <n v="74553.94"/>
    <n v="130469.39"/>
    <n v="101807.11"/>
    <n v="178162.45"/>
    <n v="129022.83"/>
    <n v="225789.95"/>
    <n v="170170.03"/>
    <n v="297797.55"/>
    <n v="210968.4"/>
    <n v="369194.7"/>
    <n v="237779.73"/>
    <n v="416114.53"/>
    <n v="264280.99"/>
    <n v="462491.74"/>
  </r>
  <r>
    <n v="6"/>
    <s v="Region VI - Midsouth"/>
    <x v="39"/>
    <s v="TX"/>
    <x v="297"/>
    <n v="4"/>
    <x v="3"/>
    <n v="79020.639999999999"/>
    <n v="126433.03"/>
    <n v="110628.9"/>
    <n v="177006.24"/>
    <n v="142237.15"/>
    <n v="227579.45"/>
    <n v="189649.54"/>
    <n v="303439.26"/>
    <n v="237061.92"/>
    <n v="379299.08"/>
    <n v="268670.18"/>
    <n v="429872.29"/>
    <n v="300278.43"/>
    <n v="480445.5"/>
  </r>
  <r>
    <n v="7"/>
    <s v="Region VII - Midwest"/>
    <x v="40"/>
    <s v="IA"/>
    <x v="29"/>
    <n v="1"/>
    <x v="0"/>
    <n v="106790.96"/>
    <n v="186884.19"/>
    <n v="138489.26"/>
    <n v="242356.2"/>
    <n v="165466.1"/>
    <n v="289565.68"/>
    <n v="197168.59"/>
    <n v="345045.02"/>
    <n v="232026.88"/>
    <n v="406047.04"/>
    <n v="254394.7"/>
    <n v="445190.73"/>
    <n v="276008.71999999997"/>
    <n v="483015.25"/>
  </r>
  <r>
    <n v="7"/>
    <s v="Region VII - Midwest"/>
    <x v="40"/>
    <s v="IA"/>
    <x v="29"/>
    <n v="2"/>
    <x v="1"/>
    <n v="84083.43"/>
    <n v="147146.01"/>
    <n v="110077.43"/>
    <n v="192635.51"/>
    <n v="133280.69"/>
    <n v="233241.2"/>
    <n v="162939.93"/>
    <n v="285144.88"/>
    <n v="193224.94"/>
    <n v="338143.65"/>
    <n v="212884.94"/>
    <n v="372548.64"/>
    <n v="231246.84"/>
    <n v="404681.97"/>
  </r>
  <r>
    <n v="7"/>
    <s v="Region VII - Midwest"/>
    <x v="40"/>
    <s v="IA"/>
    <x v="29"/>
    <n v="3"/>
    <x v="2"/>
    <n v="80493.64"/>
    <n v="140863.87"/>
    <n v="109797.96"/>
    <n v="192146.43"/>
    <n v="139060.07999999999"/>
    <n v="243355.13"/>
    <n v="183317.8"/>
    <n v="320806.15000000002"/>
    <n v="227182.6"/>
    <n v="397569.55"/>
    <n v="255989.2"/>
    <n v="447981.11"/>
    <n v="284446.53999999998"/>
    <n v="497781.44"/>
  </r>
  <r>
    <n v="7"/>
    <s v="Region VII - Midwest"/>
    <x v="40"/>
    <s v="IA"/>
    <x v="29"/>
    <n v="4"/>
    <x v="3"/>
    <n v="86150.62"/>
    <n v="137840.99"/>
    <n v="120610.86"/>
    <n v="192977.39"/>
    <n v="155071.10999999999"/>
    <n v="248113.78"/>
    <n v="206761.48"/>
    <n v="330818.37"/>
    <n v="258451.85"/>
    <n v="413522.97"/>
    <n v="292912.09999999998"/>
    <n v="468659.36"/>
    <n v="327372.34999999998"/>
    <n v="523795.76"/>
  </r>
  <r>
    <n v="7"/>
    <s v="Region VII - Midwest"/>
    <x v="40"/>
    <s v="IA"/>
    <x v="298"/>
    <n v="1"/>
    <x v="0"/>
    <n v="110173.75"/>
    <n v="192804.06"/>
    <n v="142872.32000000001"/>
    <n v="250026.56"/>
    <n v="170699.73"/>
    <n v="298724.53000000003"/>
    <n v="203400.31"/>
    <n v="355950.55"/>
    <n v="239357.41"/>
    <n v="418875.46"/>
    <n v="262430.21000000002"/>
    <n v="459252.87"/>
    <n v="284723.87"/>
    <n v="498266.77"/>
  </r>
  <r>
    <n v="7"/>
    <s v="Region VII - Midwest"/>
    <x v="40"/>
    <s v="IA"/>
    <x v="298"/>
    <n v="2"/>
    <x v="1"/>
    <n v="86771.09"/>
    <n v="151849.41"/>
    <n v="113590.75"/>
    <n v="198783.81"/>
    <n v="137529.04999999999"/>
    <n v="240675.83"/>
    <n v="168123.84"/>
    <n v="294216.71999999997"/>
    <n v="199367.66"/>
    <n v="348893.4"/>
    <n v="219649.74"/>
    <n v="384387.05"/>
    <n v="238591.73"/>
    <n v="417535.53"/>
  </r>
  <r>
    <n v="7"/>
    <s v="Region VII - Midwest"/>
    <x v="40"/>
    <s v="IA"/>
    <x v="298"/>
    <n v="3"/>
    <x v="2"/>
    <n v="83084.929999999993"/>
    <n v="145398.63"/>
    <n v="113337.2"/>
    <n v="198340.11"/>
    <n v="143545.98000000001"/>
    <n v="251205.46"/>
    <n v="189234.86"/>
    <n v="331161"/>
    <n v="234518.77"/>
    <n v="410407.85"/>
    <n v="264258.09000000003"/>
    <n v="462451.66"/>
    <n v="293637.45"/>
    <n v="513865.54"/>
  </r>
  <r>
    <n v="7"/>
    <s v="Region VII - Midwest"/>
    <x v="40"/>
    <s v="IA"/>
    <x v="298"/>
    <n v="4"/>
    <x v="3"/>
    <n v="88892.26"/>
    <n v="142227.62"/>
    <n v="124449.17"/>
    <n v="199118.67"/>
    <n v="160006.07"/>
    <n v="256009.72"/>
    <n v="213341.43"/>
    <n v="341346.29"/>
    <n v="266676.78000000003"/>
    <n v="426682.86"/>
    <n v="302233.69"/>
    <n v="483573.91"/>
    <n v="337790.59"/>
    <n v="540464.96"/>
  </r>
  <r>
    <n v="7"/>
    <s v="Region VII - Midwest"/>
    <x v="40"/>
    <s v="IA"/>
    <x v="299"/>
    <n v="1"/>
    <x v="0"/>
    <n v="100091.97"/>
    <n v="175160.95"/>
    <n v="129843.87"/>
    <n v="227226.76"/>
    <n v="155172.17000000001"/>
    <n v="271551.28999999998"/>
    <n v="184953.37"/>
    <n v="323668.40999999997"/>
    <n v="217684.39"/>
    <n v="380947.69"/>
    <n v="238688.18"/>
    <n v="417704.32"/>
    <n v="259001.58"/>
    <n v="453252.76"/>
  </r>
  <r>
    <n v="7"/>
    <s v="Region VII - Midwest"/>
    <x v="40"/>
    <s v="IA"/>
    <x v="299"/>
    <n v="2"/>
    <x v="1"/>
    <n v="78542.990000000005"/>
    <n v="137450.23000000001"/>
    <n v="102881.63"/>
    <n v="180042.85"/>
    <n v="124628.86"/>
    <n v="218100.51"/>
    <n v="152471.07999999999"/>
    <n v="266824.39"/>
    <n v="180862.15"/>
    <n v="316508.76"/>
    <n v="199296.26"/>
    <n v="348768.46"/>
    <n v="216523.47"/>
    <n v="378916.07"/>
  </r>
  <r>
    <n v="7"/>
    <s v="Region VII - Midwest"/>
    <x v="40"/>
    <s v="IA"/>
    <x v="299"/>
    <n v="3"/>
    <x v="2"/>
    <n v="74987.570000000007"/>
    <n v="131228.25"/>
    <n v="102237.08"/>
    <n v="178914.88"/>
    <n v="129446.53"/>
    <n v="226531.42"/>
    <n v="170606.66"/>
    <n v="298561.65000000002"/>
    <n v="211393.91"/>
    <n v="369939.34"/>
    <n v="238171.09"/>
    <n v="416799.41"/>
    <n v="264616.82"/>
    <n v="463079.44"/>
  </r>
  <r>
    <n v="7"/>
    <s v="Region VII - Midwest"/>
    <x v="40"/>
    <s v="IA"/>
    <x v="299"/>
    <n v="4"/>
    <x v="3"/>
    <n v="80606.960000000006"/>
    <n v="128971.14"/>
    <n v="112849.74"/>
    <n v="180559.59"/>
    <n v="145092.53"/>
    <n v="232148.05"/>
    <n v="193456.7"/>
    <n v="309530.73"/>
    <n v="241820.88"/>
    <n v="386913.41"/>
    <n v="274063.65999999997"/>
    <n v="438501.87"/>
    <n v="306306.45"/>
    <n v="490090.32"/>
  </r>
  <r>
    <n v="7"/>
    <s v="Region VII - Midwest"/>
    <x v="40"/>
    <s v="IA"/>
    <x v="300"/>
    <n v="1"/>
    <x v="0"/>
    <n v="116475.42"/>
    <n v="203831.99"/>
    <n v="151089.07"/>
    <n v="264405.88"/>
    <n v="180554.73"/>
    <n v="315970.78000000003"/>
    <n v="215197.57"/>
    <n v="376595.74"/>
    <n v="253274.61"/>
    <n v="443230.57"/>
    <n v="277708.79999999999"/>
    <n v="485990.40000000002"/>
    <n v="301336.46000000002"/>
    <n v="527338.80000000005"/>
  </r>
  <r>
    <n v="7"/>
    <s v="Region VII - Midwest"/>
    <x v="40"/>
    <s v="IA"/>
    <x v="300"/>
    <n v="2"/>
    <x v="1"/>
    <n v="91450.8"/>
    <n v="160038.89000000001"/>
    <n v="119778.08"/>
    <n v="209611.65"/>
    <n v="145085.09"/>
    <n v="253898.9"/>
    <n v="177476.19"/>
    <n v="310583.33"/>
    <n v="210513.29"/>
    <n v="368398.26"/>
    <n v="231963.34"/>
    <n v="405935.85"/>
    <n v="252007.04000000001"/>
    <n v="441012.32"/>
  </r>
  <r>
    <n v="7"/>
    <s v="Region VII - Midwest"/>
    <x v="40"/>
    <s v="IA"/>
    <x v="300"/>
    <n v="3"/>
    <x v="2"/>
    <n v="87350.43"/>
    <n v="152863.26"/>
    <n v="119102.25"/>
    <n v="208428.94"/>
    <n v="150807.56"/>
    <n v="263913.23"/>
    <n v="198767.28"/>
    <n v="347842.73"/>
    <n v="246293.97"/>
    <n v="431014.44"/>
    <n v="277497.28999999998"/>
    <n v="485620.25"/>
    <n v="308315.69"/>
    <n v="539552.46"/>
  </r>
  <r>
    <n v="7"/>
    <s v="Region VII - Midwest"/>
    <x v="40"/>
    <s v="IA"/>
    <x v="300"/>
    <n v="4"/>
    <x v="3"/>
    <n v="93828.08"/>
    <n v="150124.92000000001"/>
    <n v="131359.31"/>
    <n v="210174.89"/>
    <n v="168890.54"/>
    <n v="270224.86"/>
    <n v="225187.38"/>
    <n v="360299.82"/>
    <n v="281484.23"/>
    <n v="450374.77"/>
    <n v="319015.46000000002"/>
    <n v="510424.74"/>
    <n v="356546.69"/>
    <n v="570474.71"/>
  </r>
  <r>
    <n v="7"/>
    <s v="Region VII - Midwest"/>
    <x v="40"/>
    <s v="IA"/>
    <x v="301"/>
    <n v="1"/>
    <x v="0"/>
    <n v="105530.18"/>
    <n v="184677.82"/>
    <n v="136786.73000000001"/>
    <n v="239376.78"/>
    <n v="163374.89000000001"/>
    <n v="285906.05"/>
    <n v="194594.81"/>
    <n v="340540.91"/>
    <n v="228946.19"/>
    <n v="400655.83"/>
    <n v="250987.14"/>
    <n v="439227.49"/>
    <n v="272257.28000000003"/>
    <n v="476450.24"/>
  </r>
  <r>
    <n v="7"/>
    <s v="Region VII - Midwest"/>
    <x v="40"/>
    <s v="IA"/>
    <x v="301"/>
    <n v="2"/>
    <x v="1"/>
    <n v="83517.78"/>
    <n v="146156.12"/>
    <n v="109244.66"/>
    <n v="191178.15"/>
    <n v="132174.74"/>
    <n v="231305.8"/>
    <n v="161413.97"/>
    <n v="282474.44"/>
    <n v="191332.06"/>
    <n v="334831.11"/>
    <n v="210748.08"/>
    <n v="368809.14"/>
    <n v="228865.67"/>
    <n v="400514.92"/>
  </r>
  <r>
    <n v="7"/>
    <s v="Region VII - Midwest"/>
    <x v="40"/>
    <s v="IA"/>
    <x v="301"/>
    <n v="3"/>
    <x v="2"/>
    <n v="80276.820000000007"/>
    <n v="140484.43"/>
    <n v="109582.98"/>
    <n v="191770.21"/>
    <n v="138848.22"/>
    <n v="242984.38"/>
    <n v="183099.48"/>
    <n v="320424.09000000003"/>
    <n v="226969.84"/>
    <n v="397197.21"/>
    <n v="255793.52"/>
    <n v="447638.65"/>
    <n v="284278.62"/>
    <n v="497487.58"/>
  </r>
  <r>
    <n v="7"/>
    <s v="Region VII - Midwest"/>
    <x v="40"/>
    <s v="IA"/>
    <x v="301"/>
    <n v="4"/>
    <x v="3"/>
    <n v="85357.45"/>
    <n v="136571.93"/>
    <n v="119500.44"/>
    <n v="191200.7"/>
    <n v="153643.42000000001"/>
    <n v="245829.47"/>
    <n v="204857.89"/>
    <n v="327772.63"/>
    <n v="256072.36"/>
    <n v="409715.79"/>
    <n v="290215.34999999998"/>
    <n v="464344.56"/>
    <n v="324358.33"/>
    <n v="518973.33"/>
  </r>
  <r>
    <n v="7"/>
    <s v="Region VII - Midwest"/>
    <x v="40"/>
    <s v="IA"/>
    <x v="302"/>
    <n v="1"/>
    <x v="0"/>
    <n v="107787.6"/>
    <n v="188628.3"/>
    <n v="140004.64000000001"/>
    <n v="245008.11"/>
    <n v="167465.03"/>
    <n v="293063.81"/>
    <n v="199820.92"/>
    <n v="349686.61"/>
    <n v="235319.45"/>
    <n v="411809.04"/>
    <n v="258103.36"/>
    <n v="451680.89"/>
    <n v="280211.95"/>
    <n v="490370.92"/>
  </r>
  <r>
    <n v="7"/>
    <s v="Region VII - Midwest"/>
    <x v="40"/>
    <s v="IA"/>
    <x v="302"/>
    <n v="2"/>
    <x v="1"/>
    <n v="83458.100000000006"/>
    <n v="146051.68"/>
    <n v="109563.4"/>
    <n v="191735.95"/>
    <n v="132980.66"/>
    <n v="232716.16"/>
    <n v="163147.35999999999"/>
    <n v="285507.89"/>
    <n v="193745.95"/>
    <n v="339055.42"/>
    <n v="213628.62"/>
    <n v="373850.08"/>
    <n v="232252.79999999999"/>
    <n v="406442.41"/>
  </r>
  <r>
    <n v="7"/>
    <s v="Region VII - Midwest"/>
    <x v="40"/>
    <s v="IA"/>
    <x v="302"/>
    <n v="3"/>
    <x v="2"/>
    <n v="78822.95"/>
    <n v="137940.16"/>
    <n v="107252.34"/>
    <n v="187691.6"/>
    <n v="135636.51"/>
    <n v="237363.9"/>
    <n v="178603.36"/>
    <n v="312555.89"/>
    <n v="221149.22"/>
    <n v="387011.13"/>
    <n v="249045.35"/>
    <n v="435829.35"/>
    <n v="276567.25"/>
    <n v="483992.69"/>
  </r>
  <r>
    <n v="7"/>
    <s v="Region VII - Midwest"/>
    <x v="40"/>
    <s v="IA"/>
    <x v="302"/>
    <n v="4"/>
    <x v="3"/>
    <n v="86215.21"/>
    <n v="137944.34"/>
    <n v="120701.29"/>
    <n v="193122.07"/>
    <n v="155187.38"/>
    <n v="248299.81"/>
    <n v="206916.51"/>
    <n v="331066.40999999997"/>
    <n v="258645.63"/>
    <n v="413833.02"/>
    <n v="293131.71999999997"/>
    <n v="469010.75"/>
    <n v="327617.8"/>
    <n v="524188.49"/>
  </r>
  <r>
    <n v="7"/>
    <s v="Region VII - Midwest"/>
    <x v="40"/>
    <s v="IA"/>
    <x v="303"/>
    <n v="1"/>
    <x v="0"/>
    <n v="101485.93"/>
    <n v="177600.38"/>
    <n v="131787.89000000001"/>
    <n v="230628.81"/>
    <n v="157610.04999999999"/>
    <n v="275817.58"/>
    <n v="188023.67999999999"/>
    <n v="329041.45"/>
    <n v="221402.27"/>
    <n v="387453.96"/>
    <n v="242824.8"/>
    <n v="424943.4"/>
    <n v="263599.39"/>
    <n v="461298.93"/>
  </r>
  <r>
    <n v="7"/>
    <s v="Region VII - Midwest"/>
    <x v="40"/>
    <s v="IA"/>
    <x v="303"/>
    <n v="2"/>
    <x v="1"/>
    <n v="78778.399999999994"/>
    <n v="137862.20000000001"/>
    <n v="103376.07"/>
    <n v="180908.12"/>
    <n v="125424.63"/>
    <n v="219493.1"/>
    <n v="153795.03"/>
    <n v="269141.3"/>
    <n v="182600.33"/>
    <n v="319550.57"/>
    <n v="201315.03"/>
    <n v="352301.31"/>
    <n v="218837.51"/>
    <n v="382965.64"/>
  </r>
  <r>
    <n v="7"/>
    <s v="Region VII - Midwest"/>
    <x v="40"/>
    <s v="IA"/>
    <x v="303"/>
    <n v="3"/>
    <x v="2"/>
    <n v="74557.45"/>
    <n v="130475.54"/>
    <n v="101487.3"/>
    <n v="177602.77"/>
    <n v="128374.94"/>
    <n v="224656.14"/>
    <n v="169070.95"/>
    <n v="295874.15999999997"/>
    <n v="209374.03"/>
    <n v="366404.55"/>
    <n v="235806.16"/>
    <n v="412660.78"/>
    <n v="261889.02"/>
    <n v="458305.79"/>
  </r>
  <r>
    <n v="7"/>
    <s v="Region VII - Midwest"/>
    <x v="40"/>
    <s v="IA"/>
    <x v="303"/>
    <n v="4"/>
    <x v="3"/>
    <n v="81279.399999999994"/>
    <n v="130047.03999999999"/>
    <n v="113791.16"/>
    <n v="182065.86"/>
    <n v="146302.92000000001"/>
    <n v="234084.68"/>
    <n v="195070.56"/>
    <n v="312112.90000000002"/>
    <n v="243838.2"/>
    <n v="390141.13"/>
    <n v="276349.96000000002"/>
    <n v="442159.95"/>
    <n v="308861.71999999997"/>
    <n v="494178.76"/>
  </r>
  <r>
    <n v="7"/>
    <s v="Region VII - Midwest"/>
    <x v="40"/>
    <s v="IA"/>
    <x v="304"/>
    <n v="1"/>
    <x v="0"/>
    <n v="105732.18"/>
    <n v="185031.31"/>
    <n v="137444.84"/>
    <n v="240528.47"/>
    <n v="164495.94"/>
    <n v="287867.90000000002"/>
    <n v="196411.23"/>
    <n v="343719.64"/>
    <n v="231388.19"/>
    <n v="404929.34"/>
    <n v="253839.93"/>
    <n v="444219.87"/>
    <n v="275671.40999999997"/>
    <n v="482424.96"/>
  </r>
  <r>
    <n v="7"/>
    <s v="Region VII - Midwest"/>
    <x v="40"/>
    <s v="IA"/>
    <x v="304"/>
    <n v="2"/>
    <x v="1"/>
    <n v="81170.97"/>
    <n v="142049.20000000001"/>
    <n v="106713.69"/>
    <n v="186748.95"/>
    <n v="129683.15"/>
    <n v="226945.51"/>
    <n v="159388.4"/>
    <n v="278929.69"/>
    <n v="189418.76"/>
    <n v="331482.82"/>
    <n v="208941.61"/>
    <n v="365647.82"/>
    <n v="227255.5"/>
    <n v="397697.13"/>
  </r>
  <r>
    <n v="7"/>
    <s v="Region VII - Midwest"/>
    <x v="40"/>
    <s v="IA"/>
    <x v="304"/>
    <n v="3"/>
    <x v="2"/>
    <n v="76125"/>
    <n v="133218.75"/>
    <n v="103445.69"/>
    <n v="181029.96"/>
    <n v="130720.73"/>
    <n v="228761.28"/>
    <n v="172027.61"/>
    <n v="301048.31"/>
    <n v="212909.47"/>
    <n v="372591.57"/>
    <n v="239691.82"/>
    <n v="419460.68"/>
    <n v="266096.38"/>
    <n v="465668.67"/>
  </r>
  <r>
    <n v="7"/>
    <s v="Region VII - Midwest"/>
    <x v="40"/>
    <s v="IA"/>
    <x v="304"/>
    <n v="4"/>
    <x v="3"/>
    <n v="84206.36"/>
    <n v="134730.18"/>
    <n v="117888.91"/>
    <n v="188622.26"/>
    <n v="151571.45000000001"/>
    <n v="242514.33"/>
    <n v="202095.27"/>
    <n v="323352.44"/>
    <n v="252619.09"/>
    <n v="404190.55"/>
    <n v="286301.63"/>
    <n v="458082.62"/>
    <n v="319984.18"/>
    <n v="511974.69"/>
  </r>
  <r>
    <n v="7"/>
    <s v="Region VII - Midwest"/>
    <x v="40"/>
    <s v="IA"/>
    <x v="305"/>
    <n v="1"/>
    <x v="0"/>
    <n v="103274.99"/>
    <n v="180731.23"/>
    <n v="133864.68"/>
    <n v="234263.2"/>
    <n v="159885.79999999999"/>
    <n v="279800.15000000002"/>
    <n v="190440.31"/>
    <n v="333270.55"/>
    <n v="224059.16"/>
    <n v="392103.53"/>
    <n v="245630.12"/>
    <n v="429852.72"/>
    <n v="266447.17"/>
    <n v="466282.55"/>
  </r>
  <r>
    <n v="7"/>
    <s v="Region VII - Midwest"/>
    <x v="40"/>
    <s v="IA"/>
    <x v="305"/>
    <n v="2"/>
    <x v="1"/>
    <n v="81726"/>
    <n v="143020.51"/>
    <n v="106902.44"/>
    <n v="187079.28"/>
    <n v="129342.5"/>
    <n v="226349.37"/>
    <n v="157958.01999999999"/>
    <n v="276426.53000000003"/>
    <n v="187236.92"/>
    <n v="327664.59999999998"/>
    <n v="206238.2"/>
    <n v="360916.86"/>
    <n v="223969.07"/>
    <n v="391945.86"/>
  </r>
  <r>
    <n v="7"/>
    <s v="Region VII - Midwest"/>
    <x v="40"/>
    <s v="IA"/>
    <x v="305"/>
    <n v="3"/>
    <x v="2"/>
    <n v="78549.289999999994"/>
    <n v="137461.25"/>
    <n v="107223.47"/>
    <n v="187641.08"/>
    <n v="135857.60999999999"/>
    <n v="237750.82"/>
    <n v="179154.77"/>
    <n v="313520.84999999998"/>
    <n v="222079.04"/>
    <n v="388638.33"/>
    <n v="250280.91"/>
    <n v="437991.6"/>
    <n v="278151.33"/>
    <n v="486764.82"/>
  </r>
  <r>
    <n v="7"/>
    <s v="Region VII - Midwest"/>
    <x v="40"/>
    <s v="IA"/>
    <x v="305"/>
    <n v="4"/>
    <x v="3"/>
    <n v="83529.69"/>
    <n v="133647.5"/>
    <n v="116941.56"/>
    <n v="187106.51"/>
    <n v="150353.44"/>
    <n v="240565.51"/>
    <n v="200471.25"/>
    <n v="320754.01"/>
    <n v="250589.07"/>
    <n v="400942.51"/>
    <n v="284000.94"/>
    <n v="454401.51"/>
    <n v="317412.82"/>
    <n v="507860.51"/>
  </r>
  <r>
    <n v="7"/>
    <s v="Region VII - Midwest"/>
    <x v="40"/>
    <s v="IA"/>
    <x v="306"/>
    <n v="1"/>
    <x v="0"/>
    <n v="106460.23"/>
    <n v="186305.4"/>
    <n v="138181.37"/>
    <n v="241817.39"/>
    <n v="165200.49"/>
    <n v="289100.86"/>
    <n v="196998.89"/>
    <n v="344748.05"/>
    <n v="231920.18"/>
    <n v="405860.31"/>
    <n v="254331.28"/>
    <n v="445079.75"/>
    <n v="276037.34000000003"/>
    <n v="483065.35"/>
  </r>
  <r>
    <n v="7"/>
    <s v="Region VII - Midwest"/>
    <x v="40"/>
    <s v="IA"/>
    <x v="306"/>
    <n v="2"/>
    <x v="1"/>
    <n v="83057.570000000007"/>
    <n v="145350.75"/>
    <n v="108899.79"/>
    <n v="190574.64"/>
    <n v="132029.81"/>
    <n v="231052.17"/>
    <n v="161722.41"/>
    <n v="283014.21999999997"/>
    <n v="191930.43"/>
    <n v="335878.25"/>
    <n v="211550.81"/>
    <n v="370213.92"/>
    <n v="229905.2"/>
    <n v="402334.11"/>
  </r>
  <r>
    <n v="7"/>
    <s v="Region VII - Midwest"/>
    <x v="40"/>
    <s v="IA"/>
    <x v="306"/>
    <n v="3"/>
    <x v="2"/>
    <n v="78929.600000000006"/>
    <n v="138126.79999999999"/>
    <n v="107519.74"/>
    <n v="188159.55"/>
    <n v="136066.38"/>
    <n v="238116.17"/>
    <n v="179262.06"/>
    <n v="313708.61"/>
    <n v="222052.78"/>
    <n v="388592.36"/>
    <n v="250129.97"/>
    <n v="437727.45"/>
    <n v="277847.2"/>
    <n v="486232.59"/>
  </r>
  <r>
    <n v="7"/>
    <s v="Region VII - Midwest"/>
    <x v="40"/>
    <s v="IA"/>
    <x v="306"/>
    <n v="4"/>
    <x v="3"/>
    <n v="85482.41"/>
    <n v="136771.85999999999"/>
    <n v="119675.38"/>
    <n v="191480.6"/>
    <n v="153868.34"/>
    <n v="246189.35"/>
    <n v="205157.79"/>
    <n v="328252.46000000002"/>
    <n v="256447.23"/>
    <n v="410315.58"/>
    <n v="290640.2"/>
    <n v="465024.32"/>
    <n v="324833.15999999997"/>
    <n v="519733.07"/>
  </r>
  <r>
    <n v="7"/>
    <s v="Region VII - Midwest"/>
    <x v="41"/>
    <s v="KS"/>
    <x v="307"/>
    <n v="1"/>
    <x v="0"/>
    <n v="99030.97"/>
    <n v="173304.19"/>
    <n v="128503.59"/>
    <n v="224881.29"/>
    <n v="153600.95999999999"/>
    <n v="268801.67"/>
    <n v="183124.4"/>
    <n v="320467.69"/>
    <n v="215559.47"/>
    <n v="377229.08"/>
    <n v="236374.2"/>
    <n v="413654.86"/>
    <n v="256519.71"/>
    <n v="448909.5"/>
  </r>
  <r>
    <n v="7"/>
    <s v="Region VII - Midwest"/>
    <x v="41"/>
    <s v="KS"/>
    <x v="307"/>
    <n v="2"/>
    <x v="1"/>
    <n v="77481.98"/>
    <n v="135593.47"/>
    <n v="101541.35"/>
    <n v="177697.37"/>
    <n v="123057.65"/>
    <n v="215350.89"/>
    <n v="150642.1"/>
    <n v="263623.67"/>
    <n v="178737.23"/>
    <n v="312790.15000000002"/>
    <n v="196982.28"/>
    <n v="344719"/>
    <n v="214041.61"/>
    <n v="374572.81"/>
  </r>
  <r>
    <n v="7"/>
    <s v="Region VII - Midwest"/>
    <x v="41"/>
    <s v="KS"/>
    <x v="307"/>
    <n v="3"/>
    <x v="2"/>
    <n v="73800.34"/>
    <n v="129150.59"/>
    <n v="100574.95"/>
    <n v="176006.15"/>
    <n v="127309.5"/>
    <n v="222791.63"/>
    <n v="167757.29"/>
    <n v="293575.26"/>
    <n v="207832.2"/>
    <n v="363706.34"/>
    <n v="234134.49"/>
    <n v="409735.35"/>
    <n v="260105.32"/>
    <n v="455184.31"/>
  </r>
  <r>
    <n v="7"/>
    <s v="Region VII - Midwest"/>
    <x v="41"/>
    <s v="KS"/>
    <x v="307"/>
    <n v="4"/>
    <x v="3"/>
    <n v="79632.72"/>
    <n v="127412.35"/>
    <n v="111485.8"/>
    <n v="178377.29"/>
    <n v="143338.89000000001"/>
    <n v="229342.23"/>
    <n v="191118.52"/>
    <n v="305789.64"/>
    <n v="238898.15"/>
    <n v="382237.05"/>
    <n v="270751.24"/>
    <n v="433201.99"/>
    <n v="302604.33"/>
    <n v="484166.93"/>
  </r>
  <r>
    <n v="7"/>
    <s v="Region VII - Midwest"/>
    <x v="41"/>
    <s v="KS"/>
    <x v="308"/>
    <n v="1"/>
    <x v="0"/>
    <n v="102744.49"/>
    <n v="179802.85"/>
    <n v="133194.54999999999"/>
    <n v="233090.46"/>
    <n v="159100.19"/>
    <n v="278425.34000000003"/>
    <n v="189525.83"/>
    <n v="331670.19"/>
    <n v="222996.7"/>
    <n v="390244.23"/>
    <n v="244473.13"/>
    <n v="427827.99"/>
    <n v="265206.24"/>
    <n v="464110.92"/>
  </r>
  <r>
    <n v="7"/>
    <s v="Region VII - Midwest"/>
    <x v="41"/>
    <s v="KS"/>
    <x v="308"/>
    <n v="2"/>
    <x v="1"/>
    <n v="81195.5"/>
    <n v="142092.13"/>
    <n v="106232.31"/>
    <n v="185906.54"/>
    <n v="128556.89"/>
    <n v="224974.56"/>
    <n v="157043.53"/>
    <n v="274826.18"/>
    <n v="186174.46"/>
    <n v="325805.3"/>
    <n v="205081.21"/>
    <n v="358892.13"/>
    <n v="222728.13"/>
    <n v="389774.23"/>
  </r>
  <r>
    <n v="7"/>
    <s v="Region VII - Midwest"/>
    <x v="41"/>
    <s v="KS"/>
    <x v="308"/>
    <n v="3"/>
    <x v="2"/>
    <n v="77955.67"/>
    <n v="136422.42000000001"/>
    <n v="106392.41"/>
    <n v="186186.71"/>
    <n v="134789.1"/>
    <n v="235880.92"/>
    <n v="177730.09"/>
    <n v="311027.65000000002"/>
    <n v="220298.19"/>
    <n v="385521.83"/>
    <n v="248262.61"/>
    <n v="434459.57"/>
    <n v="275895.58"/>
    <n v="482817.26"/>
  </r>
  <r>
    <n v="7"/>
    <s v="Region VII - Midwest"/>
    <x v="41"/>
    <s v="KS"/>
    <x v="308"/>
    <n v="4"/>
    <x v="3"/>
    <n v="83042.570000000007"/>
    <n v="132868.10999999999"/>
    <n v="116259.59"/>
    <n v="186015.35"/>
    <n v="149476.62"/>
    <n v="239162.6"/>
    <n v="199302.16"/>
    <n v="318883.46000000002"/>
    <n v="249127.7"/>
    <n v="398604.33"/>
    <n v="282344.73"/>
    <n v="451751.57"/>
    <n v="315561.76"/>
    <n v="504898.82"/>
  </r>
  <r>
    <n v="7"/>
    <s v="Region VII - Midwest"/>
    <x v="41"/>
    <s v="KS"/>
    <x v="309"/>
    <n v="1"/>
    <x v="0"/>
    <n v="94784.72"/>
    <n v="165873.26"/>
    <n v="122846.64"/>
    <n v="214981.62"/>
    <n v="146715.04999999999"/>
    <n v="256751.34"/>
    <n v="174736.85"/>
    <n v="305789.48"/>
    <n v="205573.54"/>
    <n v="359753.69"/>
    <n v="225359.07"/>
    <n v="394378.37"/>
    <n v="244447.68"/>
    <n v="427783.44"/>
  </r>
  <r>
    <n v="7"/>
    <s v="Region VII - Midwest"/>
    <x v="41"/>
    <s v="KS"/>
    <x v="309"/>
    <n v="2"/>
    <x v="1"/>
    <n v="75089.41"/>
    <n v="131406.47"/>
    <n v="98203.73"/>
    <n v="171856.53"/>
    <n v="118799.13"/>
    <n v="207898.48"/>
    <n v="145048.73000000001"/>
    <n v="253835.27"/>
    <n v="171918.79"/>
    <n v="300857.89"/>
    <n v="189355.7"/>
    <n v="331372.46999999997"/>
    <n v="205623.6"/>
    <n v="359841.31"/>
  </r>
  <r>
    <n v="7"/>
    <s v="Region VII - Midwest"/>
    <x v="41"/>
    <s v="KS"/>
    <x v="309"/>
    <n v="3"/>
    <x v="2"/>
    <n v="72232.789999999994"/>
    <n v="126407.38"/>
    <n v="98616.55"/>
    <n v="172578.96"/>
    <n v="124963.7"/>
    <n v="218686.48"/>
    <n v="164800.63"/>
    <n v="288401.11"/>
    <n v="204296.75"/>
    <n v="357519.32"/>
    <n v="230248.82"/>
    <n v="402935.44"/>
    <n v="255897.96"/>
    <n v="447821.42"/>
  </r>
  <r>
    <n v="7"/>
    <s v="Region VII - Midwest"/>
    <x v="41"/>
    <s v="KS"/>
    <x v="309"/>
    <n v="4"/>
    <x v="3"/>
    <n v="76705.75"/>
    <n v="122729.21"/>
    <n v="107388.05"/>
    <n v="171820.89"/>
    <n v="138070.35999999999"/>
    <n v="220912.57"/>
    <n v="184093.81"/>
    <n v="294550.09999999998"/>
    <n v="230117.26"/>
    <n v="368187.62"/>
    <n v="260799.56"/>
    <n v="417279.3"/>
    <n v="291481.86"/>
    <n v="466370.98"/>
  </r>
  <r>
    <n v="7"/>
    <s v="Region VII - Midwest"/>
    <x v="41"/>
    <s v="KS"/>
    <x v="310"/>
    <n v="1"/>
    <x v="0"/>
    <n v="115878.33"/>
    <n v="202787.08"/>
    <n v="150298.19"/>
    <n v="263021.83"/>
    <n v="179595.79"/>
    <n v="314292.64"/>
    <n v="214034.81"/>
    <n v="374560.92"/>
    <n v="251893.56"/>
    <n v="440813.74"/>
    <n v="276187.28000000003"/>
    <n v="483327.75"/>
    <n v="299672.34000000003"/>
    <n v="524426.59"/>
  </r>
  <r>
    <n v="7"/>
    <s v="Region VII - Midwest"/>
    <x v="41"/>
    <s v="KS"/>
    <x v="310"/>
    <n v="2"/>
    <x v="1"/>
    <n v="91085.41"/>
    <n v="159399.47"/>
    <n v="119277.11"/>
    <n v="208734.95"/>
    <n v="144454.57"/>
    <n v="252795.5"/>
    <n v="176662.71"/>
    <n v="309159.74"/>
    <n v="209528.18"/>
    <n v="366674.32"/>
    <n v="230865.4"/>
    <n v="404014.44"/>
    <n v="250799.67"/>
    <n v="438899.43"/>
  </r>
  <r>
    <n v="7"/>
    <s v="Region VII - Midwest"/>
    <x v="41"/>
    <s v="KS"/>
    <x v="310"/>
    <n v="3"/>
    <x v="2"/>
    <n v="87080.29"/>
    <n v="152390.5"/>
    <n v="118753.57"/>
    <n v="207818.75"/>
    <n v="150380.76999999999"/>
    <n v="263166.34999999998"/>
    <n v="198219.61"/>
    <n v="346884.32"/>
    <n v="245629.43"/>
    <n v="429851.5"/>
    <n v="276759.28999999998"/>
    <n v="484328.76"/>
    <n v="307507.8"/>
    <n v="538138.66"/>
  </r>
  <r>
    <n v="7"/>
    <s v="Region VII - Midwest"/>
    <x v="41"/>
    <s v="KS"/>
    <x v="310"/>
    <n v="4"/>
    <x v="3"/>
    <n v="93401.32"/>
    <n v="149442.10999999999"/>
    <n v="130761.84"/>
    <n v="209218.95"/>
    <n v="168122.37"/>
    <n v="268995.78999999998"/>
    <n v="224163.16"/>
    <n v="358661.06"/>
    <n v="280203.95"/>
    <n v="448326.32"/>
    <n v="317564.46999999997"/>
    <n v="508103.17"/>
    <n v="354925"/>
    <n v="567880.01"/>
  </r>
  <r>
    <n v="7"/>
    <s v="Region VII - Midwest"/>
    <x v="41"/>
    <s v="KS"/>
    <x v="311"/>
    <n v="1"/>
    <x v="0"/>
    <n v="92596.11"/>
    <n v="162043.20000000001"/>
    <n v="120045.34"/>
    <n v="210079.35"/>
    <n v="143399.29"/>
    <n v="250948.76"/>
    <n v="170830.62"/>
    <n v="298953.58"/>
    <n v="201005.1"/>
    <n v="351758.92"/>
    <n v="220366.58"/>
    <n v="385641.51"/>
    <n v="239060.76"/>
    <n v="418356.32"/>
  </r>
  <r>
    <n v="7"/>
    <s v="Region VII - Midwest"/>
    <x v="41"/>
    <s v="KS"/>
    <x v="311"/>
    <n v="2"/>
    <x v="1"/>
    <n v="73132.52"/>
    <n v="127981.9"/>
    <n v="95692.35"/>
    <n v="167461.62"/>
    <n v="115811.8"/>
    <n v="202670.64"/>
    <n v="141491.76999999999"/>
    <n v="247610.6"/>
    <n v="167746.29999999999"/>
    <n v="293556.02"/>
    <n v="184786.78"/>
    <n v="323376.86"/>
    <n v="200693.44"/>
    <n v="351213.51"/>
  </r>
  <r>
    <n v="7"/>
    <s v="Region VII - Midwest"/>
    <x v="41"/>
    <s v="KS"/>
    <x v="311"/>
    <n v="3"/>
    <x v="2"/>
    <n v="70181.78"/>
    <n v="122818.12"/>
    <n v="95774.67"/>
    <n v="167605.67000000001"/>
    <n v="121331.37"/>
    <n v="212329.91"/>
    <n v="159978.91"/>
    <n v="279963.09000000003"/>
    <n v="198289.65"/>
    <n v="347006.88"/>
    <n v="223455.92"/>
    <n v="391047.86"/>
    <n v="248322.82"/>
    <n v="434564.93"/>
  </r>
  <r>
    <n v="7"/>
    <s v="Region VII - Midwest"/>
    <x v="41"/>
    <s v="KS"/>
    <x v="311"/>
    <n v="4"/>
    <x v="3"/>
    <n v="74817.63"/>
    <n v="119708.2"/>
    <n v="104744.68"/>
    <n v="167591.49"/>
    <n v="134671.73000000001"/>
    <n v="215474.77"/>
    <n v="179562.3"/>
    <n v="287299.69"/>
    <n v="224452.88"/>
    <n v="359124.61"/>
    <n v="254379.93"/>
    <n v="407007.9"/>
    <n v="284306.98"/>
    <n v="454891.18"/>
  </r>
  <r>
    <n v="7"/>
    <s v="Region VII - Midwest"/>
    <x v="41"/>
    <s v="KS"/>
    <x v="312"/>
    <n v="1"/>
    <x v="0"/>
    <n v="99097.56"/>
    <n v="173420.72"/>
    <n v="128624.34"/>
    <n v="225092.6"/>
    <n v="153774.29"/>
    <n v="269105.01"/>
    <n v="183372.66"/>
    <n v="320902.15999999997"/>
    <n v="215878.06"/>
    <n v="377786.61"/>
    <n v="236738.73"/>
    <n v="414292.78"/>
    <n v="256942.9"/>
    <n v="449650.07"/>
  </r>
  <r>
    <n v="7"/>
    <s v="Region VII - Midwest"/>
    <x v="41"/>
    <s v="KS"/>
    <x v="312"/>
    <n v="2"/>
    <x v="1"/>
    <n v="77316.86"/>
    <n v="135304.51"/>
    <n v="101372.19"/>
    <n v="177401.33"/>
    <n v="122902.56"/>
    <n v="215079.49"/>
    <n v="150541.09"/>
    <n v="263446.90999999997"/>
    <n v="178659.88"/>
    <n v="312654.78999999998"/>
    <n v="196923.24"/>
    <n v="344615.67"/>
    <n v="214008.04"/>
    <n v="374514.07"/>
  </r>
  <r>
    <n v="7"/>
    <s v="Region VII - Midwest"/>
    <x v="41"/>
    <s v="KS"/>
    <x v="312"/>
    <n v="3"/>
    <x v="2"/>
    <n v="73476.87"/>
    <n v="128584.51"/>
    <n v="100092.56"/>
    <n v="175161.98"/>
    <n v="126667.78"/>
    <n v="221668.61"/>
    <n v="166880.28"/>
    <n v="292040.48"/>
    <n v="206715.88"/>
    <n v="361752.79"/>
    <n v="232854.18"/>
    <n v="407494.81"/>
    <n v="258657.46"/>
    <n v="452650.56"/>
  </r>
  <r>
    <n v="7"/>
    <s v="Region VII - Midwest"/>
    <x v="41"/>
    <s v="KS"/>
    <x v="312"/>
    <n v="4"/>
    <x v="3"/>
    <n v="79572.36"/>
    <n v="127315.77"/>
    <n v="111401.3"/>
    <n v="178242.08"/>
    <n v="143230.24"/>
    <n v="229168.39"/>
    <n v="190973.66"/>
    <n v="305557.84999999998"/>
    <n v="238717.07"/>
    <n v="381947.32"/>
    <n v="270546.01"/>
    <n v="432873.63"/>
    <n v="302374.96000000002"/>
    <n v="483799.94"/>
  </r>
  <r>
    <n v="7"/>
    <s v="Region VII - Midwest"/>
    <x v="41"/>
    <s v="KS"/>
    <x v="313"/>
    <n v="1"/>
    <x v="0"/>
    <n v="104071.86"/>
    <n v="182125.75"/>
    <n v="135017.82"/>
    <n v="236281.19"/>
    <n v="161364.74"/>
    <n v="282388.3"/>
    <n v="192347.87"/>
    <n v="336608.77"/>
    <n v="226395.98"/>
    <n v="396192.97"/>
    <n v="248245.22"/>
    <n v="434429.14"/>
    <n v="269380.86"/>
    <n v="471416.51"/>
  </r>
  <r>
    <n v="7"/>
    <s v="Region VII - Midwest"/>
    <x v="41"/>
    <s v="KS"/>
    <x v="313"/>
    <n v="2"/>
    <x v="1"/>
    <n v="81596.03"/>
    <n v="142793.06"/>
    <n v="106895.92"/>
    <n v="187067.85"/>
    <n v="129507.75"/>
    <n v="226638.56"/>
    <n v="158468.48000000001"/>
    <n v="277319.84999999998"/>
    <n v="187989.98"/>
    <n v="328982.46999999997"/>
    <n v="207159.03"/>
    <n v="362528.3"/>
    <n v="225075.74"/>
    <n v="393882.55"/>
  </r>
  <r>
    <n v="7"/>
    <s v="Region VII - Midwest"/>
    <x v="41"/>
    <s v="KS"/>
    <x v="313"/>
    <n v="3"/>
    <x v="2"/>
    <n v="77849.02"/>
    <n v="136235.78"/>
    <n v="106125.01"/>
    <n v="185718.77"/>
    <n v="134359.23000000001"/>
    <n v="235128.65"/>
    <n v="177071.39"/>
    <n v="309874.93"/>
    <n v="219394.63"/>
    <n v="383940.61"/>
    <n v="247177.99"/>
    <n v="432561.48"/>
    <n v="274615.64"/>
    <n v="480577.37"/>
  </r>
  <r>
    <n v="7"/>
    <s v="Region VII - Midwest"/>
    <x v="41"/>
    <s v="KS"/>
    <x v="313"/>
    <n v="4"/>
    <x v="3"/>
    <n v="83775.37"/>
    <n v="134040.59"/>
    <n v="117285.52"/>
    <n v="187656.83"/>
    <n v="150795.67000000001"/>
    <n v="241273.07"/>
    <n v="201060.89"/>
    <n v="321697.42"/>
    <n v="251326.11"/>
    <n v="402121.78"/>
    <n v="284836.26"/>
    <n v="455738.02"/>
    <n v="318346.40000000002"/>
    <n v="509354.26"/>
  </r>
  <r>
    <n v="7"/>
    <s v="Region VII - Midwest"/>
    <x v="41"/>
    <s v="KS"/>
    <x v="314"/>
    <n v="1"/>
    <x v="0"/>
    <n v="97173.09"/>
    <n v="170052.91"/>
    <n v="126010.18"/>
    <n v="220517.82"/>
    <n v="150550.79999999999"/>
    <n v="263463.90999999997"/>
    <n v="179387.86"/>
    <n v="313928.76"/>
    <n v="211097.73"/>
    <n v="369421.03"/>
    <n v="231445.13"/>
    <n v="405028.97"/>
    <n v="251104.16"/>
    <n v="439432.28"/>
  </r>
  <r>
    <n v="7"/>
    <s v="Region VII - Midwest"/>
    <x v="41"/>
    <s v="KS"/>
    <x v="314"/>
    <n v="2"/>
    <x v="1"/>
    <n v="76550.95"/>
    <n v="133964.16"/>
    <n v="100207.61"/>
    <n v="175363.32"/>
    <n v="121321.19"/>
    <n v="212312.09"/>
    <n v="148302.65"/>
    <n v="259529.65"/>
    <n v="175859.24"/>
    <n v="307753.67"/>
    <n v="193747.48"/>
    <n v="339058.09"/>
    <n v="210453.07"/>
    <n v="368292.87"/>
  </r>
  <r>
    <n v="7"/>
    <s v="Region VII - Midwest"/>
    <x v="41"/>
    <s v="KS"/>
    <x v="314"/>
    <n v="3"/>
    <x v="2"/>
    <n v="73313.37"/>
    <n v="128298.4"/>
    <n v="100011.28"/>
    <n v="175019.74"/>
    <n v="126670.86"/>
    <n v="221674"/>
    <n v="166991.29999999999"/>
    <n v="292234.78000000003"/>
    <n v="206954.9"/>
    <n v="362171.08"/>
    <n v="233200.8"/>
    <n v="408101.41"/>
    <n v="259129.51"/>
    <n v="453476.64"/>
  </r>
  <r>
    <n v="7"/>
    <s v="Region VII - Midwest"/>
    <x v="41"/>
    <s v="KS"/>
    <x v="314"/>
    <n v="4"/>
    <x v="3"/>
    <n v="78412.789999999994"/>
    <n v="125460.47"/>
    <n v="109777.91"/>
    <n v="175644.66"/>
    <n v="141143.03"/>
    <n v="225828.85"/>
    <n v="188190.71"/>
    <n v="301105.13"/>
    <n v="235238.38"/>
    <n v="376381.42"/>
    <n v="266603.5"/>
    <n v="426565.61"/>
    <n v="297968.62"/>
    <n v="476749.8"/>
  </r>
  <r>
    <n v="7"/>
    <s v="Region VII - Midwest"/>
    <x v="42"/>
    <s v="MO"/>
    <x v="315"/>
    <n v="1"/>
    <x v="0"/>
    <n v="101616.89"/>
    <n v="177829.56"/>
    <n v="131733.53"/>
    <n v="230533.67"/>
    <n v="157355.65"/>
    <n v="275372.39"/>
    <n v="187448.58"/>
    <n v="328035.02"/>
    <n v="220553.19"/>
    <n v="385968.09"/>
    <n v="241794.63"/>
    <n v="423140.6"/>
    <n v="262301.19"/>
    <n v="459027.08"/>
  </r>
  <r>
    <n v="7"/>
    <s v="Region VII - Midwest"/>
    <x v="42"/>
    <s v="MO"/>
    <x v="315"/>
    <n v="2"/>
    <x v="1"/>
    <n v="80299.62"/>
    <n v="140524.32999999999"/>
    <n v="105061.2"/>
    <n v="183857.11"/>
    <n v="127140.77"/>
    <n v="222496.35"/>
    <n v="155315.56"/>
    <n v="271802.23"/>
    <n v="184126.88"/>
    <n v="322222.05"/>
    <n v="202826.28"/>
    <n v="354945.99"/>
    <n v="220279.84"/>
    <n v="385489.71"/>
  </r>
  <r>
    <n v="7"/>
    <s v="Region VII - Midwest"/>
    <x v="42"/>
    <s v="MO"/>
    <x v="315"/>
    <n v="3"/>
    <x v="2"/>
    <n v="77091.899999999994"/>
    <n v="134910.82999999999"/>
    <n v="105212.66"/>
    <n v="184122.16"/>
    <n v="133293.79999999999"/>
    <n v="233264.14"/>
    <n v="175757.73"/>
    <n v="307576.03999999998"/>
    <n v="217852.79999999999"/>
    <n v="381242.4"/>
    <n v="245506.31"/>
    <n v="429636.05"/>
    <n v="272831.94"/>
    <n v="477455.9"/>
  </r>
  <r>
    <n v="7"/>
    <s v="Region VII - Midwest"/>
    <x v="42"/>
    <s v="MO"/>
    <x v="315"/>
    <n v="4"/>
    <x v="3"/>
    <n v="82128.69"/>
    <n v="131405.9"/>
    <n v="114980.16"/>
    <n v="183968.26"/>
    <n v="147831.64000000001"/>
    <n v="236530.62"/>
    <n v="197108.85"/>
    <n v="315374.15999999997"/>
    <n v="246386.06"/>
    <n v="394217.7"/>
    <n v="279237.53000000003"/>
    <n v="446780.06"/>
    <n v="312089.01"/>
    <n v="499342.42"/>
  </r>
  <r>
    <n v="7"/>
    <s v="Region VII - Midwest"/>
    <x v="42"/>
    <s v="MO"/>
    <x v="182"/>
    <n v="1"/>
    <x v="0"/>
    <n v="107587.83"/>
    <n v="188278.69"/>
    <n v="139642.39000000001"/>
    <n v="244374.18"/>
    <n v="166945.04"/>
    <n v="292153.81"/>
    <n v="199076.13"/>
    <n v="348383.22"/>
    <n v="234363.69"/>
    <n v="410136.45"/>
    <n v="257009.79"/>
    <n v="449767.13"/>
    <n v="278942.39"/>
    <n v="488149.18"/>
  </r>
  <r>
    <n v="7"/>
    <s v="Region VII - Midwest"/>
    <x v="42"/>
    <s v="MO"/>
    <x v="182"/>
    <n v="2"/>
    <x v="1"/>
    <n v="83953.46"/>
    <n v="146918.54999999999"/>
    <n v="110070.9"/>
    <n v="192624.07"/>
    <n v="133445.93"/>
    <n v="233530.38"/>
    <n v="163450.38"/>
    <n v="286038.17"/>
    <n v="193978"/>
    <n v="339461.5"/>
    <n v="213805.75"/>
    <n v="374160.06"/>
    <n v="232353.5"/>
    <n v="406618.63"/>
  </r>
  <r>
    <n v="7"/>
    <s v="Region VII - Midwest"/>
    <x v="42"/>
    <s v="MO"/>
    <x v="182"/>
    <n v="3"/>
    <x v="2"/>
    <n v="79793.37"/>
    <n v="139638.39000000001"/>
    <n v="108699.49"/>
    <n v="190224.11"/>
    <n v="137561.69"/>
    <n v="240732.95"/>
    <n v="181234.41"/>
    <n v="317160.21999999997"/>
    <n v="224498.17"/>
    <n v="392871.8"/>
    <n v="252886.27"/>
    <n v="442550.97"/>
    <n v="280910.83"/>
    <n v="491593.96"/>
  </r>
  <r>
    <n v="7"/>
    <s v="Region VII - Midwest"/>
    <x v="42"/>
    <s v="MO"/>
    <x v="182"/>
    <n v="4"/>
    <x v="3"/>
    <n v="86396.29"/>
    <n v="138234.07"/>
    <n v="120954.81"/>
    <n v="193527.7"/>
    <n v="155513.32999999999"/>
    <n v="248821.33"/>
    <n v="207351.1"/>
    <n v="331761.77"/>
    <n v="259188.88"/>
    <n v="414702.21"/>
    <n v="293747.39"/>
    <n v="469995.84"/>
    <n v="328305.90999999997"/>
    <n v="525289.47"/>
  </r>
  <r>
    <n v="7"/>
    <s v="Region VII - Midwest"/>
    <x v="42"/>
    <s v="MO"/>
    <x v="316"/>
    <n v="1"/>
    <x v="0"/>
    <n v="107388.06"/>
    <n v="187929.1"/>
    <n v="139280.14000000001"/>
    <n v="243740.25"/>
    <n v="166425.04"/>
    <n v="291243.82"/>
    <n v="198331.34"/>
    <n v="347079.84"/>
    <n v="233407.93"/>
    <n v="408463.88"/>
    <n v="255916.22"/>
    <n v="447853.38"/>
    <n v="277672.84000000003"/>
    <n v="485927.46"/>
  </r>
  <r>
    <n v="7"/>
    <s v="Region VII - Midwest"/>
    <x v="42"/>
    <s v="MO"/>
    <x v="316"/>
    <n v="2"/>
    <x v="1"/>
    <n v="84448.82"/>
    <n v="147785.43"/>
    <n v="110578.4"/>
    <n v="193512.2"/>
    <n v="133911.20000000001"/>
    <n v="234344.6"/>
    <n v="163753.41"/>
    <n v="286568.46999999997"/>
    <n v="194210.05"/>
    <n v="339867.59"/>
    <n v="213982.88"/>
    <n v="374470.05"/>
    <n v="232454.21"/>
    <n v="406794.86"/>
  </r>
  <r>
    <n v="7"/>
    <s v="Region VII - Midwest"/>
    <x v="42"/>
    <s v="MO"/>
    <x v="316"/>
    <n v="3"/>
    <x v="2"/>
    <n v="80763.789999999994"/>
    <n v="141336.63"/>
    <n v="110146.64"/>
    <n v="192756.62"/>
    <n v="139486.85999999999"/>
    <n v="244102.01"/>
    <n v="183865.47"/>
    <n v="321764.57"/>
    <n v="227847.13"/>
    <n v="398732.48"/>
    <n v="256727.2"/>
    <n v="449272.6"/>
    <n v="285254.43"/>
    <n v="499195.25"/>
  </r>
  <r>
    <n v="7"/>
    <s v="Region VII - Midwest"/>
    <x v="42"/>
    <s v="MO"/>
    <x v="316"/>
    <n v="4"/>
    <x v="3"/>
    <n v="86577.38"/>
    <n v="138523.81"/>
    <n v="121208.33"/>
    <n v="193933.33"/>
    <n v="155839.28"/>
    <n v="249342.85"/>
    <n v="207785.71"/>
    <n v="332457.13"/>
    <n v="259732.13"/>
    <n v="415571.42"/>
    <n v="294363.08"/>
    <n v="470980.94"/>
    <n v="328994.03000000003"/>
    <n v="526390.46"/>
  </r>
  <r>
    <n v="7"/>
    <s v="Region VII - Midwest"/>
    <x v="42"/>
    <s v="MO"/>
    <x v="317"/>
    <n v="1"/>
    <x v="0"/>
    <n v="100886.61"/>
    <n v="176551.57"/>
    <n v="130701.14"/>
    <n v="228726.99"/>
    <n v="156050.04"/>
    <n v="273087.57"/>
    <n v="185789.29"/>
    <n v="325131.26"/>
    <n v="218534.96"/>
    <n v="382436.18"/>
    <n v="239544.06"/>
    <n v="419202.1"/>
    <n v="259790.69"/>
    <n v="454633.7"/>
  </r>
  <r>
    <n v="7"/>
    <s v="Region VII - Midwest"/>
    <x v="42"/>
    <s v="MO"/>
    <x v="317"/>
    <n v="2"/>
    <x v="1"/>
    <n v="80264.47"/>
    <n v="140462.82"/>
    <n v="104898.56"/>
    <n v="183572.49"/>
    <n v="126820.43"/>
    <n v="221935.75"/>
    <n v="154704.07999999999"/>
    <n v="270732.15000000002"/>
    <n v="183296.47"/>
    <n v="320768.82"/>
    <n v="201846.41"/>
    <n v="353231.22"/>
    <n v="219139.6"/>
    <n v="383494.29"/>
  </r>
  <r>
    <n v="7"/>
    <s v="Region VII - Midwest"/>
    <x v="42"/>
    <s v="MO"/>
    <x v="317"/>
    <n v="3"/>
    <x v="2"/>
    <n v="77468.7"/>
    <n v="135570.23000000001"/>
    <n v="105828.74"/>
    <n v="185200.3"/>
    <n v="134150.45000000001"/>
    <n v="234763.29"/>
    <n v="176964.1"/>
    <n v="309687.17"/>
    <n v="219420.89"/>
    <n v="383986.56"/>
    <n v="247328.93"/>
    <n v="432825.62"/>
    <n v="274919.77"/>
    <n v="481109.59"/>
  </r>
  <r>
    <n v="7"/>
    <s v="Region VII - Midwest"/>
    <x v="42"/>
    <s v="MO"/>
    <x v="317"/>
    <n v="4"/>
    <x v="3"/>
    <n v="81822.64"/>
    <n v="130916.23"/>
    <n v="114551.7"/>
    <n v="183282.73"/>
    <n v="147280.76"/>
    <n v="235649.22"/>
    <n v="196374.35"/>
    <n v="314198.96000000002"/>
    <n v="245467.93"/>
    <n v="392748.7"/>
    <n v="278196.99"/>
    <n v="445115.19"/>
    <n v="310926.05"/>
    <n v="497481.69"/>
  </r>
  <r>
    <n v="7"/>
    <s v="Region VII - Midwest"/>
    <x v="42"/>
    <s v="MO"/>
    <x v="310"/>
    <n v="1"/>
    <x v="0"/>
    <n v="116275.64"/>
    <n v="203482.38"/>
    <n v="150726.81"/>
    <n v="263771.92"/>
    <n v="180034.72"/>
    <n v="315060.76"/>
    <n v="214452.76"/>
    <n v="375292.33"/>
    <n v="252318.83"/>
    <n v="441557.95"/>
    <n v="276615.2"/>
    <n v="484076.61"/>
    <n v="300066.87"/>
    <n v="525117.03"/>
  </r>
  <r>
    <n v="7"/>
    <s v="Region VII - Midwest"/>
    <x v="42"/>
    <s v="MO"/>
    <x v="310"/>
    <n v="2"/>
    <x v="1"/>
    <n v="91946.15"/>
    <n v="160905.76"/>
    <n v="120285.58"/>
    <n v="210499.76"/>
    <n v="145550.35"/>
    <n v="254713.11"/>
    <n v="177779.20000000001"/>
    <n v="311113.59999999998"/>
    <n v="210745.33"/>
    <n v="368804.32"/>
    <n v="232140.46"/>
    <n v="406245.8"/>
    <n v="252107.72"/>
    <n v="441188.52"/>
  </r>
  <r>
    <n v="7"/>
    <s v="Region VII - Midwest"/>
    <x v="42"/>
    <s v="MO"/>
    <x v="310"/>
    <n v="3"/>
    <x v="2"/>
    <n v="88320.85"/>
    <n v="154561.48000000001"/>
    <n v="120549.4"/>
    <n v="210961.45"/>
    <n v="152732.73000000001"/>
    <n v="267282.28000000003"/>
    <n v="201398.32"/>
    <n v="352447.06"/>
    <n v="249642.91"/>
    <n v="436875.09"/>
    <n v="281338.2"/>
    <n v="492341.85"/>
    <n v="312659.26"/>
    <n v="547153.71"/>
  </r>
  <r>
    <n v="7"/>
    <s v="Region VII - Midwest"/>
    <x v="42"/>
    <s v="MO"/>
    <x v="310"/>
    <n v="4"/>
    <x v="3"/>
    <n v="94009.15"/>
    <n v="150414.65"/>
    <n v="131612.81"/>
    <n v="210580.51"/>
    <n v="169216.48"/>
    <n v="270746.37"/>
    <n v="225621.97"/>
    <n v="360995.15"/>
    <n v="282027.46000000002"/>
    <n v="451243.94"/>
    <n v="319631.12"/>
    <n v="511409.8"/>
    <n v="357234.78"/>
    <n v="571575.66"/>
  </r>
  <r>
    <n v="7"/>
    <s v="Region VII - Midwest"/>
    <x v="42"/>
    <s v="MO"/>
    <x v="318"/>
    <n v="1"/>
    <x v="0"/>
    <n v="101350.53"/>
    <n v="177363.42"/>
    <n v="131250.53"/>
    <n v="229688.42"/>
    <n v="156662.32"/>
    <n v="274159.06"/>
    <n v="186455.52"/>
    <n v="326297.15999999997"/>
    <n v="219278.84"/>
    <n v="383737.96"/>
    <n v="240336.53"/>
    <n v="420588.92"/>
    <n v="260608.44"/>
    <n v="456064.76"/>
  </r>
  <r>
    <n v="7"/>
    <s v="Region VII - Midwest"/>
    <x v="42"/>
    <s v="MO"/>
    <x v="318"/>
    <n v="2"/>
    <x v="1"/>
    <n v="80960.09"/>
    <n v="141680.16"/>
    <n v="105737.87"/>
    <n v="185041.27"/>
    <n v="127761.13"/>
    <n v="223581.98"/>
    <n v="155719.59"/>
    <n v="272509.27"/>
    <n v="184436.28"/>
    <n v="322763.49"/>
    <n v="203062.45"/>
    <n v="355359.29"/>
    <n v="220414.1"/>
    <n v="385724.68"/>
  </r>
  <r>
    <n v="7"/>
    <s v="Region VII - Midwest"/>
    <x v="42"/>
    <s v="MO"/>
    <x v="318"/>
    <n v="3"/>
    <x v="2"/>
    <n v="78385.8"/>
    <n v="137175.14000000001"/>
    <n v="107142.19"/>
    <n v="187498.84"/>
    <n v="135860.70000000001"/>
    <n v="237756.22"/>
    <n v="179265.8"/>
    <n v="313715.15999999997"/>
    <n v="222318.07999999999"/>
    <n v="389056.63"/>
    <n v="250627.55"/>
    <n v="438598.21"/>
    <n v="278623.39"/>
    <n v="487590.93"/>
  </r>
  <r>
    <n v="7"/>
    <s v="Region VII - Midwest"/>
    <x v="42"/>
    <s v="MO"/>
    <x v="318"/>
    <n v="4"/>
    <x v="3"/>
    <n v="82370.13"/>
    <n v="131792.21"/>
    <n v="115318.18"/>
    <n v="184509.09"/>
    <n v="148266.23000000001"/>
    <n v="237225.98"/>
    <n v="197688.31"/>
    <n v="316301.3"/>
    <n v="247110.39"/>
    <n v="395376.63"/>
    <n v="280058.44"/>
    <n v="448093.51"/>
    <n v="313006.49"/>
    <n v="500810.39"/>
  </r>
  <r>
    <n v="7"/>
    <s v="Region VII - Midwest"/>
    <x v="42"/>
    <s v="MO"/>
    <x v="18"/>
    <n v="1"/>
    <x v="0"/>
    <n v="105266.04"/>
    <n v="184215.58"/>
    <n v="136599.59"/>
    <n v="239049.29"/>
    <n v="163282.62"/>
    <n v="285744.58"/>
    <n v="194673.38"/>
    <n v="340678.41"/>
    <n v="229158.08"/>
    <n v="401026.64"/>
    <n v="251288.25"/>
    <n v="439754.44"/>
    <n v="272709.09999999998"/>
    <n v="477240.93"/>
  </r>
  <r>
    <n v="7"/>
    <s v="Region VII - Midwest"/>
    <x v="42"/>
    <s v="MO"/>
    <x v="18"/>
    <n v="2"/>
    <x v="1"/>
    <n v="82326.8"/>
    <n v="144071.9"/>
    <n v="107897.86"/>
    <n v="188821.25"/>
    <n v="130768.78"/>
    <n v="228845.36"/>
    <n v="160095.45000000001"/>
    <n v="280167.03999999998"/>
    <n v="189960.21"/>
    <n v="332430.36"/>
    <n v="209354.92"/>
    <n v="366371.11"/>
    <n v="227490.47"/>
    <n v="398108.33"/>
  </r>
  <r>
    <n v="7"/>
    <s v="Region VII - Midwest"/>
    <x v="42"/>
    <s v="MO"/>
    <x v="18"/>
    <n v="3"/>
    <x v="2"/>
    <n v="78389.31"/>
    <n v="137181.29"/>
    <n v="106822.38"/>
    <n v="186939.16"/>
    <n v="135212.81"/>
    <n v="236622.41"/>
    <n v="178166.73"/>
    <n v="311791.77"/>
    <n v="220723.71"/>
    <n v="386266.48"/>
    <n v="248653.98"/>
    <n v="435144.46"/>
    <n v="276231.42"/>
    <n v="483404.98"/>
  </r>
  <r>
    <n v="7"/>
    <s v="Region VII - Midwest"/>
    <x v="42"/>
    <s v="MO"/>
    <x v="18"/>
    <n v="4"/>
    <x v="3"/>
    <n v="84628.89"/>
    <n v="135406.23000000001"/>
    <n v="118480.45"/>
    <n v="189568.72"/>
    <n v="152332"/>
    <n v="243731.21"/>
    <n v="203109.34"/>
    <n v="324974.94"/>
    <n v="253886.67"/>
    <n v="406218.68"/>
    <n v="287738.23"/>
    <n v="460381.17"/>
    <n v="321589.78000000003"/>
    <n v="514543.66"/>
  </r>
  <r>
    <n v="7"/>
    <s v="Region VII - Midwest"/>
    <x v="42"/>
    <s v="MO"/>
    <x v="319"/>
    <n v="1"/>
    <x v="0"/>
    <n v="112428.94"/>
    <n v="196750.65"/>
    <n v="145794.35999999999"/>
    <n v="255140.13"/>
    <n v="174188.82"/>
    <n v="304830.43"/>
    <n v="207554.8"/>
    <n v="363220.9"/>
    <n v="244244.42"/>
    <n v="427427.74"/>
    <n v="267787.21999999997"/>
    <n v="468627.64"/>
    <n v="290533.96999999997"/>
    <n v="508434.45"/>
  </r>
  <r>
    <n v="7"/>
    <s v="Region VII - Midwest"/>
    <x v="42"/>
    <s v="MO"/>
    <x v="319"/>
    <n v="2"/>
    <x v="1"/>
    <n v="88562.86"/>
    <n v="154985.01"/>
    <n v="115932.96"/>
    <n v="202882.67"/>
    <n v="140361.29"/>
    <n v="245632.25"/>
    <n v="171579.79"/>
    <n v="300264.62"/>
    <n v="203462.8"/>
    <n v="356059.9"/>
    <n v="224159.61"/>
    <n v="392279.32"/>
    <n v="243488.33"/>
    <n v="426104.57"/>
  </r>
  <r>
    <n v="7"/>
    <s v="Region VII - Midwest"/>
    <x v="42"/>
    <s v="MO"/>
    <x v="319"/>
    <n v="3"/>
    <x v="2"/>
    <n v="84812.46"/>
    <n v="148421.81"/>
    <n v="115696.7"/>
    <n v="202469.22"/>
    <n v="146536.57999999999"/>
    <n v="256439.02"/>
    <n v="193179.56"/>
    <n v="338064.23"/>
    <n v="239409.55"/>
    <n v="418966.72"/>
    <n v="269770.69"/>
    <n v="472098.7"/>
    <n v="299764.73"/>
    <n v="524588.27"/>
  </r>
  <r>
    <n v="7"/>
    <s v="Region VII - Midwest"/>
    <x v="42"/>
    <s v="MO"/>
    <x v="319"/>
    <n v="4"/>
    <x v="3"/>
    <n v="90720.02"/>
    <n v="145152.04"/>
    <n v="127008.03"/>
    <n v="203212.86"/>
    <n v="163296.04"/>
    <n v="261273.67"/>
    <n v="217728.06"/>
    <n v="348364.9"/>
    <n v="272160.07"/>
    <n v="435456.12"/>
    <n v="308448.08"/>
    <n v="493516.94"/>
    <n v="344736.09"/>
    <n v="551577.76"/>
  </r>
  <r>
    <n v="7"/>
    <s v="Region VII - Midwest"/>
    <x v="42"/>
    <s v="MO"/>
    <x v="320"/>
    <n v="1"/>
    <x v="0"/>
    <n v="118664.02"/>
    <n v="207662.04"/>
    <n v="153890.37"/>
    <n v="269308.14"/>
    <n v="183870.48"/>
    <n v="321773.34000000003"/>
    <n v="219103.79"/>
    <n v="383431.63"/>
    <n v="257843.04"/>
    <n v="451225.32"/>
    <n v="282701.28000000003"/>
    <n v="494727.24"/>
    <n v="306723.37"/>
    <n v="536765.9"/>
  </r>
  <r>
    <n v="7"/>
    <s v="Region VII - Midwest"/>
    <x v="42"/>
    <s v="MO"/>
    <x v="320"/>
    <n v="2"/>
    <x v="1"/>
    <n v="93407.69"/>
    <n v="163463.45000000001"/>
    <n v="122289.46"/>
    <n v="214006.55"/>
    <n v="148072.42000000001"/>
    <n v="259126.73"/>
    <n v="181033.14"/>
    <n v="316807.99"/>
    <n v="214685.78"/>
    <n v="375700.12"/>
    <n v="236532.26"/>
    <n v="413931.45"/>
    <n v="256937.2"/>
    <n v="449640.1"/>
  </r>
  <r>
    <n v="7"/>
    <s v="Region VII - Midwest"/>
    <x v="42"/>
    <s v="MO"/>
    <x v="320"/>
    <n v="3"/>
    <x v="2"/>
    <n v="89401.43"/>
    <n v="156452.51"/>
    <n v="121944.13"/>
    <n v="213402.23"/>
    <n v="154439.89000000001"/>
    <n v="270269.81"/>
    <n v="203589"/>
    <n v="356280.74"/>
    <n v="252301.07"/>
    <n v="441526.87"/>
    <n v="284290.19"/>
    <n v="497507.82"/>
    <n v="315890.83"/>
    <n v="552808.94999999995"/>
  </r>
  <r>
    <n v="7"/>
    <s v="Region VII - Midwest"/>
    <x v="42"/>
    <s v="MO"/>
    <x v="320"/>
    <n v="4"/>
    <x v="3"/>
    <n v="95716.2"/>
    <n v="153145.92000000001"/>
    <n v="134002.68"/>
    <n v="214404.29"/>
    <n v="172289.16"/>
    <n v="275662.65999999997"/>
    <n v="229718.88"/>
    <n v="367550.21"/>
    <n v="287148.59999999998"/>
    <n v="459437.77"/>
    <n v="325435.08"/>
    <n v="520696.13"/>
    <n v="363721.56"/>
    <n v="581954.5"/>
  </r>
  <r>
    <n v="7"/>
    <s v="Region VII - Midwest"/>
    <x v="43"/>
    <s v="NE"/>
    <x v="321"/>
    <n v="1"/>
    <x v="0"/>
    <n v="102811.08"/>
    <n v="179919.38"/>
    <n v="133315.29999999999"/>
    <n v="233301.77"/>
    <n v="159273.53"/>
    <n v="278728.67"/>
    <n v="189774.09"/>
    <n v="332104.65999999997"/>
    <n v="223315.29"/>
    <n v="390801.76"/>
    <n v="244837.66"/>
    <n v="428465.91"/>
    <n v="265629.43"/>
    <n v="464851.5"/>
  </r>
  <r>
    <n v="7"/>
    <s v="Region VII - Midwest"/>
    <x v="43"/>
    <s v="NE"/>
    <x v="321"/>
    <n v="2"/>
    <x v="1"/>
    <n v="81030.38"/>
    <n v="141803.17000000001"/>
    <n v="106063.14"/>
    <n v="185610.5"/>
    <n v="128401.8"/>
    <n v="224703.15"/>
    <n v="156942.51999999999"/>
    <n v="274649.40999999997"/>
    <n v="186097.11"/>
    <n v="325669.94"/>
    <n v="205022.17"/>
    <n v="358788.8"/>
    <n v="222694.57"/>
    <n v="389715.49"/>
  </r>
  <r>
    <n v="7"/>
    <s v="Region VII - Midwest"/>
    <x v="43"/>
    <s v="NE"/>
    <x v="321"/>
    <n v="3"/>
    <x v="2"/>
    <n v="77632.2"/>
    <n v="135856.34"/>
    <n v="105910.03"/>
    <n v="185342.55"/>
    <n v="134147.37"/>
    <n v="234757.9"/>
    <n v="176853.07"/>
    <n v="309492.87"/>
    <n v="219181.87"/>
    <n v="383568.28"/>
    <n v="246982.3"/>
    <n v="432219.03"/>
    <n v="274447.71999999997"/>
    <n v="480283.51"/>
  </r>
  <r>
    <n v="7"/>
    <s v="Region VII - Midwest"/>
    <x v="43"/>
    <s v="NE"/>
    <x v="321"/>
    <n v="4"/>
    <x v="3"/>
    <n v="82982.210000000006"/>
    <n v="132771.53"/>
    <n v="116175.09"/>
    <n v="185880.15"/>
    <n v="149367.97"/>
    <n v="238988.76"/>
    <n v="199157.3"/>
    <n v="318651.68"/>
    <n v="248946.62"/>
    <n v="398314.6"/>
    <n v="282139.5"/>
    <n v="451423.21"/>
    <n v="315332.39"/>
    <n v="504531.83"/>
  </r>
  <r>
    <n v="7"/>
    <s v="Region VII - Midwest"/>
    <x v="43"/>
    <s v="NE"/>
    <x v="322"/>
    <n v="1"/>
    <x v="0"/>
    <n v="102147.39"/>
    <n v="178757.94"/>
    <n v="132403.66"/>
    <n v="231706.41"/>
    <n v="158141.26"/>
    <n v="276747.2"/>
    <n v="188363.07"/>
    <n v="329635.38"/>
    <n v="221615.65"/>
    <n v="387827.39"/>
    <n v="242951.62"/>
    <n v="425165.34"/>
    <n v="263542.12"/>
    <n v="461198.71"/>
  </r>
  <r>
    <n v="7"/>
    <s v="Region VII - Midwest"/>
    <x v="43"/>
    <s v="NE"/>
    <x v="322"/>
    <n v="2"/>
    <x v="1"/>
    <n v="80830.12"/>
    <n v="141452.71"/>
    <n v="105731.34"/>
    <n v="185029.84"/>
    <n v="127926.38"/>
    <n v="223871.16"/>
    <n v="156230.04999999999"/>
    <n v="273402.58"/>
    <n v="185189.34"/>
    <n v="324081.34999999998"/>
    <n v="203983.27"/>
    <n v="356970.72"/>
    <n v="221520.77"/>
    <n v="387661.34"/>
  </r>
  <r>
    <n v="7"/>
    <s v="Region VII - Midwest"/>
    <x v="43"/>
    <s v="NE"/>
    <x v="322"/>
    <n v="3"/>
    <x v="2"/>
    <n v="77685.52"/>
    <n v="135949.66"/>
    <n v="106043.73"/>
    <n v="185576.52"/>
    <n v="134362.31"/>
    <n v="235134.04"/>
    <n v="177182.42"/>
    <n v="310069.23"/>
    <n v="219633.65"/>
    <n v="384358.89"/>
    <n v="247524.62"/>
    <n v="433168.08"/>
    <n v="275087.69"/>
    <n v="481403.46"/>
  </r>
  <r>
    <n v="7"/>
    <s v="Region VII - Midwest"/>
    <x v="43"/>
    <s v="NE"/>
    <x v="322"/>
    <n v="4"/>
    <x v="3"/>
    <n v="82615.81"/>
    <n v="132185.29"/>
    <n v="115662.13"/>
    <n v="185059.41"/>
    <n v="148708.45000000001"/>
    <n v="237933.53"/>
    <n v="198277.94"/>
    <n v="317244.7"/>
    <n v="247847.42"/>
    <n v="396555.88"/>
    <n v="280893.74"/>
    <n v="449430"/>
    <n v="313940.07"/>
    <n v="502304.12"/>
  </r>
  <r>
    <n v="7"/>
    <s v="Region VII - Midwest"/>
    <x v="43"/>
    <s v="NE"/>
    <x v="118"/>
    <n v="1"/>
    <x v="0"/>
    <n v="103010.85"/>
    <n v="180268.99"/>
    <n v="133677.54999999999"/>
    <n v="233935.72"/>
    <n v="159793.53"/>
    <n v="279638.68"/>
    <n v="190518.89"/>
    <n v="333408.06"/>
    <n v="224271.06"/>
    <n v="392474.36"/>
    <n v="245931.25"/>
    <n v="430379.68"/>
    <n v="266899"/>
    <n v="467073.25"/>
  </r>
  <r>
    <n v="7"/>
    <s v="Region VII - Midwest"/>
    <x v="43"/>
    <s v="NE"/>
    <x v="118"/>
    <n v="2"/>
    <x v="1"/>
    <n v="80535.03"/>
    <n v="140936.29999999999"/>
    <n v="105555.65"/>
    <n v="184722.38"/>
    <n v="127936.54"/>
    <n v="223888.94"/>
    <n v="156639.51"/>
    <n v="274119.14"/>
    <n v="185865.06"/>
    <n v="325263.86"/>
    <n v="204845.05"/>
    <n v="358478.84"/>
    <n v="222593.88"/>
    <n v="389539.29"/>
  </r>
  <r>
    <n v="7"/>
    <s v="Region VII - Midwest"/>
    <x v="43"/>
    <s v="NE"/>
    <x v="118"/>
    <n v="3"/>
    <x v="2"/>
    <n v="76661.78"/>
    <n v="134158.12"/>
    <n v="104462.88"/>
    <n v="182810.04"/>
    <n v="132222.20000000001"/>
    <n v="231388.86"/>
    <n v="174222.02"/>
    <n v="304888.53999999998"/>
    <n v="215832.92"/>
    <n v="377707.61"/>
    <n v="243141.39"/>
    <n v="425497.43"/>
    <n v="270104.14"/>
    <n v="472682.25"/>
  </r>
  <r>
    <n v="7"/>
    <s v="Region VII - Midwest"/>
    <x v="43"/>
    <s v="NE"/>
    <x v="118"/>
    <n v="4"/>
    <x v="3"/>
    <n v="82801.13"/>
    <n v="132481.81"/>
    <n v="115921.58"/>
    <n v="185474.53"/>
    <n v="149042.03"/>
    <n v="238467.25"/>
    <n v="198722.71"/>
    <n v="317956.33"/>
    <n v="248403.38"/>
    <n v="397445.42"/>
    <n v="281523.83"/>
    <n v="450438.14"/>
    <n v="314644.28000000003"/>
    <n v="503430.86"/>
  </r>
  <r>
    <n v="7"/>
    <s v="Region VII - Midwest"/>
    <x v="43"/>
    <s v="NE"/>
    <x v="323"/>
    <n v="1"/>
    <x v="0"/>
    <n v="101816.66"/>
    <n v="178179.16"/>
    <n v="132095.78"/>
    <n v="231167.61"/>
    <n v="157875.65"/>
    <n v="276282.39"/>
    <n v="188193.38"/>
    <n v="329338.40999999997"/>
    <n v="221508.96"/>
    <n v="387640.68"/>
    <n v="242888.21"/>
    <n v="425054.36"/>
    <n v="263570.75"/>
    <n v="461248.82"/>
  </r>
  <r>
    <n v="7"/>
    <s v="Region VII - Midwest"/>
    <x v="43"/>
    <s v="NE"/>
    <x v="323"/>
    <n v="2"/>
    <x v="1"/>
    <n v="79804.259999999995"/>
    <n v="139657.45000000001"/>
    <n v="104553.7"/>
    <n v="182968.98"/>
    <n v="126675.5"/>
    <n v="221682.13"/>
    <n v="155012.54"/>
    <n v="271271.94"/>
    <n v="183894.84"/>
    <n v="321815.96000000002"/>
    <n v="202649.15"/>
    <n v="354636.01"/>
    <n v="220179.14"/>
    <n v="385313.49"/>
  </r>
  <r>
    <n v="7"/>
    <s v="Region VII - Midwest"/>
    <x v="43"/>
    <s v="NE"/>
    <x v="323"/>
    <n v="3"/>
    <x v="2"/>
    <n v="76121.490000000005"/>
    <n v="133212.6"/>
    <n v="103765.51"/>
    <n v="181589.65"/>
    <n v="131368.62"/>
    <n v="229895.09"/>
    <n v="173126.69"/>
    <n v="302971.7"/>
    <n v="214503.84"/>
    <n v="375381.73"/>
    <n v="241665.39"/>
    <n v="422914.44"/>
    <n v="268488.36"/>
    <n v="469854.63"/>
  </r>
  <r>
    <n v="7"/>
    <s v="Region VII - Midwest"/>
    <x v="43"/>
    <s v="NE"/>
    <x v="323"/>
    <n v="4"/>
    <x v="3"/>
    <n v="81947.600000000006"/>
    <n v="131116.17000000001"/>
    <n v="114726.65"/>
    <n v="183562.64"/>
    <n v="147505.69"/>
    <n v="236009.1"/>
    <n v="196674.25"/>
    <n v="314678.81"/>
    <n v="245842.81"/>
    <n v="393348.51"/>
    <n v="278621.84999999998"/>
    <n v="445794.97"/>
    <n v="311400.90000000002"/>
    <n v="498241.44"/>
  </r>
  <r>
    <n v="7"/>
    <s v="Region VII - Midwest"/>
    <x v="43"/>
    <s v="NE"/>
    <x v="324"/>
    <n v="1"/>
    <x v="0"/>
    <n v="104469.17"/>
    <n v="182821.06"/>
    <n v="135446.45000000001"/>
    <n v="237031.3"/>
    <n v="161803.67000000001"/>
    <n v="283156.43"/>
    <n v="192765.82"/>
    <n v="337340.19"/>
    <n v="226821.26"/>
    <n v="396937.2"/>
    <n v="248673.15"/>
    <n v="435178.02"/>
    <n v="269775.40999999997"/>
    <n v="472106.97"/>
  </r>
  <r>
    <n v="7"/>
    <s v="Region VII - Midwest"/>
    <x v="43"/>
    <s v="NE"/>
    <x v="324"/>
    <n v="2"/>
    <x v="1"/>
    <n v="82456.77"/>
    <n v="144299.35"/>
    <n v="107904.38"/>
    <n v="188832.67"/>
    <n v="130603.53"/>
    <n v="228556.17"/>
    <n v="159584.98000000001"/>
    <n v="279273.71999999997"/>
    <n v="189207.14"/>
    <n v="331112.49"/>
    <n v="208434.1"/>
    <n v="364759.67"/>
    <n v="226383.8"/>
    <n v="396171.64"/>
  </r>
  <r>
    <n v="7"/>
    <s v="Region VII - Midwest"/>
    <x v="43"/>
    <s v="NE"/>
    <x v="324"/>
    <n v="3"/>
    <x v="2"/>
    <n v="79089.58"/>
    <n v="138406.76"/>
    <n v="107920.84"/>
    <n v="188861.47"/>
    <n v="136711.19"/>
    <n v="239244.58"/>
    <n v="180250.1"/>
    <n v="315437.68"/>
    <n v="223408.12"/>
    <n v="390964.21"/>
    <n v="251756.9"/>
    <n v="440574.58"/>
    <n v="279767.11"/>
    <n v="489592.43"/>
  </r>
  <r>
    <n v="7"/>
    <s v="Region VII - Midwest"/>
    <x v="43"/>
    <s v="NE"/>
    <x v="324"/>
    <n v="4"/>
    <x v="3"/>
    <n v="84383.21"/>
    <n v="135013.14000000001"/>
    <n v="118136.49"/>
    <n v="189018.39"/>
    <n v="151889.78"/>
    <n v="243023.65"/>
    <n v="202519.7"/>
    <n v="324031.53000000003"/>
    <n v="253149.63"/>
    <n v="405039.41"/>
    <n v="286902.90999999997"/>
    <n v="459044.67"/>
    <n v="320656.2"/>
    <n v="513049.92"/>
  </r>
  <r>
    <n v="8"/>
    <s v="Region VIII -"/>
    <x v="44"/>
    <s v="CO"/>
    <x v="325"/>
    <n v="1"/>
    <x v="0"/>
    <n v="106127.28"/>
    <n v="185722.73"/>
    <n v="137577.62"/>
    <n v="240760.83"/>
    <n v="164333.82999999999"/>
    <n v="287584.2"/>
    <n v="195757.56"/>
    <n v="342575.73"/>
    <n v="230327.23"/>
    <n v="403072.66"/>
    <n v="252508.65"/>
    <n v="441890.14"/>
    <n v="273921.40000000002"/>
    <n v="479362.45"/>
  </r>
  <r>
    <n v="8"/>
    <s v="Region VIII -"/>
    <x v="44"/>
    <s v="CO"/>
    <x v="325"/>
    <n v="2"/>
    <x v="1"/>
    <n v="83883.16"/>
    <n v="146795.54"/>
    <n v="109745.63"/>
    <n v="192054.85"/>
    <n v="132805.26"/>
    <n v="232409.2"/>
    <n v="162227.45000000001"/>
    <n v="283898.03000000003"/>
    <n v="192317.18"/>
    <n v="336555.06"/>
    <n v="211846.03"/>
    <n v="370730.55"/>
    <n v="230073.03"/>
    <n v="402627.81"/>
  </r>
  <r>
    <n v="8"/>
    <s v="Region VIII -"/>
    <x v="44"/>
    <s v="CO"/>
    <x v="325"/>
    <n v="3"/>
    <x v="2"/>
    <n v="80546.960000000006"/>
    <n v="140957.19"/>
    <n v="109931.66"/>
    <n v="192380.4"/>
    <n v="139275.01"/>
    <n v="243731.26"/>
    <n v="183647.15"/>
    <n v="321382.51"/>
    <n v="227634.37"/>
    <n v="398360.15"/>
    <n v="256531.51"/>
    <n v="448930.15"/>
    <n v="285086.51"/>
    <n v="498901.39"/>
  </r>
  <r>
    <n v="8"/>
    <s v="Region VIII -"/>
    <x v="44"/>
    <s v="CO"/>
    <x v="325"/>
    <n v="4"/>
    <x v="3"/>
    <n v="85784.21"/>
    <n v="137254.75"/>
    <n v="120097.9"/>
    <n v="192156.64"/>
    <n v="154411.59"/>
    <n v="247058.54"/>
    <n v="205882.12"/>
    <n v="329411.39"/>
    <n v="257352.64"/>
    <n v="411764.24"/>
    <n v="291666.33"/>
    <n v="466666.14"/>
    <n v="325980.02"/>
    <n v="521568.03"/>
  </r>
  <r>
    <n v="8"/>
    <s v="Region VIII -"/>
    <x v="44"/>
    <s v="CO"/>
    <x v="326"/>
    <n v="1"/>
    <x v="0"/>
    <n v="102413.75999999999"/>
    <n v="179224.07"/>
    <n v="132886.66"/>
    <n v="232551.66"/>
    <n v="158834.59"/>
    <n v="277960.53000000003"/>
    <n v="189356.13"/>
    <n v="331373.23"/>
    <n v="222890.01"/>
    <n v="390057.51"/>
    <n v="244409.72"/>
    <n v="427717.01"/>
    <n v="265234.87"/>
    <n v="464161.03"/>
  </r>
  <r>
    <n v="8"/>
    <s v="Region VIII -"/>
    <x v="44"/>
    <s v="CO"/>
    <x v="326"/>
    <n v="2"/>
    <x v="1"/>
    <n v="80169.64"/>
    <n v="140296.88"/>
    <n v="105054.67"/>
    <n v="183845.68"/>
    <n v="127306.02"/>
    <n v="222785.53"/>
    <n v="155826.01999999999"/>
    <n v="272695.53000000003"/>
    <n v="184879.95"/>
    <n v="323539.90999999997"/>
    <n v="203747.1"/>
    <n v="356557.42"/>
    <n v="221386.51"/>
    <n v="387426.38"/>
  </r>
  <r>
    <n v="8"/>
    <s v="Region VIII -"/>
    <x v="44"/>
    <s v="CO"/>
    <x v="326"/>
    <n v="3"/>
    <x v="2"/>
    <n v="76391.63"/>
    <n v="133685.35999999999"/>
    <n v="104114.19"/>
    <n v="182199.84"/>
    <n v="131795.41"/>
    <n v="230641.97"/>
    <n v="173674.35"/>
    <n v="303930.12"/>
    <n v="215168.38"/>
    <n v="376544.67"/>
    <n v="242403.39"/>
    <n v="424205.93"/>
    <n v="269296.25"/>
    <n v="471268.44"/>
  </r>
  <r>
    <n v="8"/>
    <s v="Region VIII -"/>
    <x v="44"/>
    <s v="CO"/>
    <x v="326"/>
    <n v="4"/>
    <x v="3"/>
    <n v="82374.36"/>
    <n v="131798.99"/>
    <n v="115324.11"/>
    <n v="184518.58"/>
    <n v="148273.85999999999"/>
    <n v="237238.17"/>
    <n v="197698.48"/>
    <n v="316317.56"/>
    <n v="247123.09"/>
    <n v="395396.96"/>
    <n v="280072.84000000003"/>
    <n v="448116.55"/>
    <n v="313022.59000000003"/>
    <n v="500836.14"/>
  </r>
  <r>
    <n v="8"/>
    <s v="Region VIII -"/>
    <x v="44"/>
    <s v="CO"/>
    <x v="327"/>
    <n v="1"/>
    <x v="0"/>
    <n v="106790.96"/>
    <n v="186884.19"/>
    <n v="138489.26"/>
    <n v="242356.2"/>
    <n v="165466.1"/>
    <n v="289565.68"/>
    <n v="197168.59"/>
    <n v="345045.02"/>
    <n v="232026.88"/>
    <n v="406047.04"/>
    <n v="254394.7"/>
    <n v="445190.73"/>
    <n v="276008.71999999997"/>
    <n v="483015.25"/>
  </r>
  <r>
    <n v="8"/>
    <s v="Region VIII -"/>
    <x v="44"/>
    <s v="CO"/>
    <x v="327"/>
    <n v="2"/>
    <x v="1"/>
    <n v="84083.43"/>
    <n v="147146.01"/>
    <n v="110077.43"/>
    <n v="192635.51"/>
    <n v="133280.69"/>
    <n v="233241.2"/>
    <n v="162939.93"/>
    <n v="285144.88"/>
    <n v="193224.94"/>
    <n v="338143.65"/>
    <n v="212884.94"/>
    <n v="372548.64"/>
    <n v="231246.84"/>
    <n v="404681.97"/>
  </r>
  <r>
    <n v="8"/>
    <s v="Region VIII -"/>
    <x v="44"/>
    <s v="CO"/>
    <x v="327"/>
    <n v="3"/>
    <x v="2"/>
    <n v="80493.64"/>
    <n v="140863.87"/>
    <n v="109797.96"/>
    <n v="192146.43"/>
    <n v="139060.07999999999"/>
    <n v="243355.13"/>
    <n v="183317.8"/>
    <n v="320806.15000000002"/>
    <n v="227182.6"/>
    <n v="397569.55"/>
    <n v="255989.2"/>
    <n v="447981.11"/>
    <n v="284446.53999999998"/>
    <n v="497781.44"/>
  </r>
  <r>
    <n v="8"/>
    <s v="Region VIII -"/>
    <x v="44"/>
    <s v="CO"/>
    <x v="327"/>
    <n v="4"/>
    <x v="3"/>
    <n v="86150.62"/>
    <n v="137840.99"/>
    <n v="120610.86"/>
    <n v="192977.39"/>
    <n v="155071.10999999999"/>
    <n v="248113.78"/>
    <n v="206761.48"/>
    <n v="330818.37"/>
    <n v="258451.85"/>
    <n v="413522.97"/>
    <n v="292912.09999999998"/>
    <n v="468659.36"/>
    <n v="327372.34999999998"/>
    <n v="523795.76"/>
  </r>
  <r>
    <n v="8"/>
    <s v="Region VIII -"/>
    <x v="44"/>
    <s v="CO"/>
    <x v="328"/>
    <n v="1"/>
    <x v="0"/>
    <n v="100820.02"/>
    <n v="176435.04"/>
    <n v="130580.39"/>
    <n v="228515.68"/>
    <n v="155876.71"/>
    <n v="272784.25"/>
    <n v="185541.03"/>
    <n v="324696.81"/>
    <n v="218216.38"/>
    <n v="381878.66"/>
    <n v="239179.54"/>
    <n v="418564.19"/>
    <n v="259367.51"/>
    <n v="453893.13"/>
  </r>
  <r>
    <n v="8"/>
    <s v="Region VIII -"/>
    <x v="44"/>
    <s v="CO"/>
    <x v="328"/>
    <n v="2"/>
    <x v="1"/>
    <n v="80429.59"/>
    <n v="140751.78"/>
    <n v="105067.73"/>
    <n v="183868.53"/>
    <n v="126975.52"/>
    <n v="222207.17"/>
    <n v="154805.1"/>
    <n v="270908.92"/>
    <n v="183373.82"/>
    <n v="320904.19"/>
    <n v="201905.46"/>
    <n v="353334.56"/>
    <n v="219173.17"/>
    <n v="383553.05"/>
  </r>
  <r>
    <n v="8"/>
    <s v="Region VIII -"/>
    <x v="44"/>
    <s v="CO"/>
    <x v="328"/>
    <n v="3"/>
    <x v="2"/>
    <n v="77792.179999999993"/>
    <n v="136136.31"/>
    <n v="106311.13"/>
    <n v="186044.48"/>
    <n v="134792.18"/>
    <n v="235886.32"/>
    <n v="177841.12"/>
    <n v="311221.96000000002"/>
    <n v="220537.22"/>
    <n v="385940.14"/>
    <n v="248609.25"/>
    <n v="435066.18"/>
    <n v="276367.64"/>
    <n v="483643.37"/>
  </r>
  <r>
    <n v="8"/>
    <s v="Region VIII -"/>
    <x v="44"/>
    <s v="CO"/>
    <x v="328"/>
    <n v="4"/>
    <x v="3"/>
    <n v="81883.009999999995"/>
    <n v="131012.82"/>
    <n v="114636.21"/>
    <n v="183417.94"/>
    <n v="147389.41"/>
    <n v="235823.07"/>
    <n v="196519.22"/>
    <n v="314430.76"/>
    <n v="245649.02"/>
    <n v="393038.45"/>
    <n v="278402.23"/>
    <n v="445443.57"/>
    <n v="311155.43"/>
    <n v="497848.7"/>
  </r>
  <r>
    <n v="8"/>
    <s v="Region VIII -"/>
    <x v="44"/>
    <s v="CO"/>
    <x v="329"/>
    <n v="1"/>
    <x v="0"/>
    <n v="106327.05"/>
    <n v="186072.34"/>
    <n v="137939.87"/>
    <n v="241394.76"/>
    <n v="164853.82999999999"/>
    <n v="288494.2"/>
    <n v="196502.36"/>
    <n v="343879.12"/>
    <n v="231283"/>
    <n v="404745.25"/>
    <n v="253602.23"/>
    <n v="443803.91"/>
    <n v="275190.96999999997"/>
    <n v="481584.19"/>
  </r>
  <r>
    <n v="8"/>
    <s v="Region VIII -"/>
    <x v="44"/>
    <s v="CO"/>
    <x v="329"/>
    <n v="2"/>
    <x v="1"/>
    <n v="83387.81"/>
    <n v="145928.66"/>
    <n v="109238.13"/>
    <n v="191166.72"/>
    <n v="132339.99"/>
    <n v="231594.98"/>
    <n v="161924.43"/>
    <n v="283367.75"/>
    <n v="192085.13"/>
    <n v="336148.97"/>
    <n v="211668.9"/>
    <n v="370420.57"/>
    <n v="229972.34"/>
    <n v="402451.59"/>
  </r>
  <r>
    <n v="8"/>
    <s v="Region VIII -"/>
    <x v="44"/>
    <s v="CO"/>
    <x v="329"/>
    <n v="3"/>
    <x v="2"/>
    <n v="79576.55"/>
    <n v="139258.96"/>
    <n v="108484.51"/>
    <n v="189847.89"/>
    <n v="137349.82999999999"/>
    <n v="240362.21"/>
    <n v="181016.09"/>
    <n v="316778.15999999997"/>
    <n v="224285.41"/>
    <n v="392499.48"/>
    <n v="252690.58"/>
    <n v="442208.52"/>
    <n v="280742.92"/>
    <n v="491300.1"/>
  </r>
  <r>
    <n v="8"/>
    <s v="Region VIII -"/>
    <x v="44"/>
    <s v="CO"/>
    <x v="329"/>
    <n v="4"/>
    <x v="3"/>
    <n v="85603.13"/>
    <n v="136965.01"/>
    <n v="119844.39"/>
    <n v="191751.02"/>
    <n v="154085.64000000001"/>
    <n v="246537.03"/>
    <n v="205447.52"/>
    <n v="328716.03000000003"/>
    <n v="256809.4"/>
    <n v="410895.04"/>
    <n v="291050.65000000002"/>
    <n v="465681.05"/>
    <n v="325291.90000000002"/>
    <n v="520467.05"/>
  </r>
  <r>
    <n v="8"/>
    <s v="Region VIII -"/>
    <x v="44"/>
    <s v="CO"/>
    <x v="330"/>
    <n v="1"/>
    <x v="0"/>
    <n v="107785.38"/>
    <n v="188624.41"/>
    <n v="139708.78"/>
    <n v="244490.36"/>
    <n v="166863.98000000001"/>
    <n v="292011.96000000002"/>
    <n v="198749.3"/>
    <n v="347811.27"/>
    <n v="233833.21"/>
    <n v="409208.12"/>
    <n v="256344.16"/>
    <n v="448602.27"/>
    <n v="278067.39"/>
    <n v="486617.94"/>
  </r>
  <r>
    <n v="8"/>
    <s v="Region VIII -"/>
    <x v="44"/>
    <s v="CO"/>
    <x v="330"/>
    <n v="2"/>
    <x v="1"/>
    <n v="85309.56"/>
    <n v="149291.72"/>
    <n v="111586.87"/>
    <n v="195277.02"/>
    <n v="135006.99"/>
    <n v="236262.22"/>
    <n v="164869.91"/>
    <n v="288522.34999999998"/>
    <n v="195427.21"/>
    <n v="341997.62"/>
    <n v="215257.96"/>
    <n v="376701.43"/>
    <n v="233762.27"/>
    <n v="409083.97"/>
  </r>
  <r>
    <n v="8"/>
    <s v="Region VIII -"/>
    <x v="44"/>
    <s v="CO"/>
    <x v="330"/>
    <n v="3"/>
    <x v="2"/>
    <n v="82004.350000000006"/>
    <n v="143507.60999999999"/>
    <n v="111942.47"/>
    <n v="195899.33"/>
    <n v="141838.82"/>
    <n v="248217.94"/>
    <n v="187044.19"/>
    <n v="327327.32"/>
    <n v="231860.62"/>
    <n v="405756.09"/>
    <n v="261306.11"/>
    <n v="457285.7"/>
    <n v="290405.90000000002"/>
    <n v="508210.32"/>
  </r>
  <r>
    <n v="8"/>
    <s v="Region VIII -"/>
    <x v="44"/>
    <s v="CO"/>
    <x v="330"/>
    <n v="4"/>
    <x v="3"/>
    <n v="87185.22"/>
    <n v="139496.35"/>
    <n v="122059.31"/>
    <n v="195294.9"/>
    <n v="156933.4"/>
    <n v="251093.44"/>
    <n v="209244.53"/>
    <n v="334791.25"/>
    <n v="261555.66"/>
    <n v="418489.06"/>
    <n v="296429.75"/>
    <n v="474287.6"/>
    <n v="331303.84000000003"/>
    <n v="530086.14"/>
  </r>
  <r>
    <n v="8"/>
    <s v="Region VIII -"/>
    <x v="44"/>
    <s v="CO"/>
    <x v="331"/>
    <n v="1"/>
    <x v="0"/>
    <n v="105266.04"/>
    <n v="184215.58"/>
    <n v="136599.59"/>
    <n v="239049.29"/>
    <n v="163282.62"/>
    <n v="285744.58"/>
    <n v="194673.38"/>
    <n v="340678.41"/>
    <n v="229158.08"/>
    <n v="401026.64"/>
    <n v="251288.25"/>
    <n v="439754.44"/>
    <n v="272709.09999999998"/>
    <n v="477240.93"/>
  </r>
  <r>
    <n v="8"/>
    <s v="Region VIII -"/>
    <x v="44"/>
    <s v="CO"/>
    <x v="331"/>
    <n v="2"/>
    <x v="1"/>
    <n v="82326.8"/>
    <n v="144071.9"/>
    <n v="107897.86"/>
    <n v="188821.25"/>
    <n v="130768.78"/>
    <n v="228845.36"/>
    <n v="160095.45000000001"/>
    <n v="280167.03999999998"/>
    <n v="189960.21"/>
    <n v="332430.36"/>
    <n v="209354.92"/>
    <n v="366371.11"/>
    <n v="227490.47"/>
    <n v="398108.33"/>
  </r>
  <r>
    <n v="8"/>
    <s v="Region VIII -"/>
    <x v="44"/>
    <s v="CO"/>
    <x v="331"/>
    <n v="3"/>
    <x v="2"/>
    <n v="78389.31"/>
    <n v="137181.29"/>
    <n v="106822.38"/>
    <n v="186939.16"/>
    <n v="135212.81"/>
    <n v="236622.41"/>
    <n v="178166.73"/>
    <n v="311791.77"/>
    <n v="220723.71"/>
    <n v="386266.48"/>
    <n v="248653.98"/>
    <n v="435144.46"/>
    <n v="276231.42"/>
    <n v="483404.98"/>
  </r>
  <r>
    <n v="8"/>
    <s v="Region VIII -"/>
    <x v="44"/>
    <s v="CO"/>
    <x v="331"/>
    <n v="4"/>
    <x v="3"/>
    <n v="84628.89"/>
    <n v="135406.23000000001"/>
    <n v="118480.45"/>
    <n v="189568.72"/>
    <n v="152332"/>
    <n v="243731.21"/>
    <n v="203109.34"/>
    <n v="324974.94"/>
    <n v="253886.67"/>
    <n v="406218.68"/>
    <n v="287738.23"/>
    <n v="460381.17"/>
    <n v="321589.78000000003"/>
    <n v="514543.66"/>
  </r>
  <r>
    <n v="8"/>
    <s v="Region VIII -"/>
    <x v="44"/>
    <s v="CO"/>
    <x v="332"/>
    <n v="1"/>
    <x v="0"/>
    <n v="96509.41"/>
    <n v="168891.46"/>
    <n v="125098.55"/>
    <n v="218922.46"/>
    <n v="149418.53"/>
    <n v="261482.43"/>
    <n v="177976.84"/>
    <n v="311459.48"/>
    <n v="209398.09"/>
    <n v="366446.66"/>
    <n v="229559.08"/>
    <n v="401728.4"/>
    <n v="249016.85"/>
    <n v="435779.49"/>
  </r>
  <r>
    <n v="8"/>
    <s v="Region VIII -"/>
    <x v="44"/>
    <s v="CO"/>
    <x v="332"/>
    <n v="2"/>
    <x v="1"/>
    <n v="76350.679999999993"/>
    <n v="133613.69"/>
    <n v="99875.81"/>
    <n v="174782.66"/>
    <n v="120845.77"/>
    <n v="211480.09"/>
    <n v="147590.18"/>
    <n v="258282.81"/>
    <n v="174951.48"/>
    <n v="306165.08"/>
    <n v="192708.58"/>
    <n v="337240.01"/>
    <n v="209279.27"/>
    <n v="366238.71999999997"/>
  </r>
  <r>
    <n v="8"/>
    <s v="Region VIII -"/>
    <x v="44"/>
    <s v="CO"/>
    <x v="332"/>
    <n v="3"/>
    <x v="2"/>
    <n v="73366.7"/>
    <n v="128391.72"/>
    <n v="100144.98"/>
    <n v="175253.71"/>
    <n v="126885.79"/>
    <n v="222050.14"/>
    <n v="167320.65"/>
    <n v="292811.14"/>
    <n v="207406.68"/>
    <n v="362961.69"/>
    <n v="233743.12"/>
    <n v="409050.45"/>
    <n v="259769.48"/>
    <n v="454596.6"/>
  </r>
  <r>
    <n v="8"/>
    <s v="Region VIII -"/>
    <x v="44"/>
    <s v="CO"/>
    <x v="332"/>
    <n v="4"/>
    <x v="3"/>
    <n v="78046.39"/>
    <n v="124874.23"/>
    <n v="109264.95"/>
    <n v="174823.93"/>
    <n v="140483.51"/>
    <n v="224773.62"/>
    <n v="187311.35"/>
    <n v="299698.15999999997"/>
    <n v="234139.18"/>
    <n v="374622.7"/>
    <n v="265357.74"/>
    <n v="424572.39"/>
    <n v="296576.3"/>
    <n v="474522.09"/>
  </r>
  <r>
    <n v="8"/>
    <s v="Region VIII -"/>
    <x v="44"/>
    <s v="CO"/>
    <x v="333"/>
    <n v="1"/>
    <x v="0"/>
    <n v="102213.98"/>
    <n v="178874.47"/>
    <n v="132524.41"/>
    <n v="231917.72"/>
    <n v="158314.59"/>
    <n v="277050.53000000003"/>
    <n v="188611.34"/>
    <n v="330069.84000000003"/>
    <n v="221934.24"/>
    <n v="388384.92"/>
    <n v="243316.15"/>
    <n v="425803.25"/>
    <n v="263965.31"/>
    <n v="461939.29"/>
  </r>
  <r>
    <n v="8"/>
    <s v="Region VIII -"/>
    <x v="44"/>
    <s v="CO"/>
    <x v="333"/>
    <n v="2"/>
    <x v="1"/>
    <n v="80665"/>
    <n v="141163.75"/>
    <n v="105562.17"/>
    <n v="184733.8"/>
    <n v="127771.29"/>
    <n v="223599.75"/>
    <n v="156129.04"/>
    <n v="273225.82"/>
    <n v="185112"/>
    <n v="323945.99"/>
    <n v="203924.23"/>
    <n v="356867.39"/>
    <n v="221487.2"/>
    <n v="387602.6"/>
  </r>
  <r>
    <n v="8"/>
    <s v="Region VIII -"/>
    <x v="44"/>
    <s v="CO"/>
    <x v="333"/>
    <n v="3"/>
    <x v="2"/>
    <n v="77362.05"/>
    <n v="135383.59"/>
    <n v="105561.34"/>
    <n v="184732.35"/>
    <n v="133720.59"/>
    <n v="234011.02"/>
    <n v="176305.4"/>
    <n v="308534.45"/>
    <n v="218517.33"/>
    <n v="382405.34"/>
    <n v="246244.31"/>
    <n v="430927.54"/>
    <n v="273639.83"/>
    <n v="478869.7"/>
  </r>
  <r>
    <n v="8"/>
    <s v="Region VIII -"/>
    <x v="44"/>
    <s v="CO"/>
    <x v="333"/>
    <n v="4"/>
    <x v="3"/>
    <n v="82555.45"/>
    <n v="132088.72"/>
    <n v="115577.63"/>
    <n v="184924.2"/>
    <n v="148599.79999999999"/>
    <n v="237759.69"/>
    <n v="198133.07"/>
    <n v="317012.92"/>
    <n v="247666.34"/>
    <n v="396266.15"/>
    <n v="280688.52"/>
    <n v="449101.64"/>
    <n v="313710.7"/>
    <n v="501937.12"/>
  </r>
  <r>
    <n v="8"/>
    <s v="Region VIII -"/>
    <x v="45"/>
    <s v="MT"/>
    <x v="334"/>
    <n v="1"/>
    <x v="0"/>
    <n v="105530.18"/>
    <n v="184677.82"/>
    <n v="136786.73000000001"/>
    <n v="239376.78"/>
    <n v="163374.89000000001"/>
    <n v="285906.05"/>
    <n v="194594.81"/>
    <n v="340540.91"/>
    <n v="228946.19"/>
    <n v="400655.83"/>
    <n v="250987.14"/>
    <n v="439227.49"/>
    <n v="272257.28000000003"/>
    <n v="476450.24"/>
  </r>
  <r>
    <n v="8"/>
    <s v="Region VIII -"/>
    <x v="45"/>
    <s v="MT"/>
    <x v="334"/>
    <n v="2"/>
    <x v="1"/>
    <n v="83517.78"/>
    <n v="146156.12"/>
    <n v="109244.66"/>
    <n v="191178.15"/>
    <n v="132174.74"/>
    <n v="231305.8"/>
    <n v="161413.97"/>
    <n v="282474.44"/>
    <n v="191332.06"/>
    <n v="334831.11"/>
    <n v="210748.08"/>
    <n v="368809.14"/>
    <n v="228865.67"/>
    <n v="400514.92"/>
  </r>
  <r>
    <n v="8"/>
    <s v="Region VIII -"/>
    <x v="45"/>
    <s v="MT"/>
    <x v="334"/>
    <n v="3"/>
    <x v="2"/>
    <n v="80276.820000000007"/>
    <n v="140484.43"/>
    <n v="109582.98"/>
    <n v="191770.21"/>
    <n v="138848.22"/>
    <n v="242984.38"/>
    <n v="183099.48"/>
    <n v="320424.09000000003"/>
    <n v="226969.84"/>
    <n v="397197.21"/>
    <n v="255793.52"/>
    <n v="447638.65"/>
    <n v="284278.62"/>
    <n v="497487.58"/>
  </r>
  <r>
    <n v="8"/>
    <s v="Region VIII -"/>
    <x v="45"/>
    <s v="MT"/>
    <x v="334"/>
    <n v="4"/>
    <x v="3"/>
    <n v="85357.45"/>
    <n v="136571.93"/>
    <n v="119500.44"/>
    <n v="191200.7"/>
    <n v="153643.42000000001"/>
    <n v="245829.47"/>
    <n v="204857.89"/>
    <n v="327772.63"/>
    <n v="256072.36"/>
    <n v="409715.79"/>
    <n v="290215.34999999998"/>
    <n v="464344.56"/>
    <n v="324358.33"/>
    <n v="518973.33"/>
  </r>
  <r>
    <n v="8"/>
    <s v="Region VIII -"/>
    <x v="45"/>
    <s v="MT"/>
    <x v="335"/>
    <n v="1"/>
    <x v="0"/>
    <n v="101286.16"/>
    <n v="177250.77"/>
    <n v="131425.64000000001"/>
    <n v="229994.86"/>
    <n v="157090.04"/>
    <n v="274907.57"/>
    <n v="187278.88"/>
    <n v="327738.03999999998"/>
    <n v="220446.49"/>
    <n v="385781.36"/>
    <n v="241731.21"/>
    <n v="423029.62"/>
    <n v="262329.81"/>
    <n v="459077.17"/>
  </r>
  <r>
    <n v="8"/>
    <s v="Region VIII -"/>
    <x v="45"/>
    <s v="MT"/>
    <x v="335"/>
    <n v="2"/>
    <x v="1"/>
    <n v="79273.75"/>
    <n v="138729.07"/>
    <n v="103883.56"/>
    <n v="181796.24"/>
    <n v="125889.89"/>
    <n v="220307.31"/>
    <n v="154098.04"/>
    <n v="269671.57"/>
    <n v="182832.37"/>
    <n v="319956.65000000002"/>
    <n v="201492.15"/>
    <n v="352611.27"/>
    <n v="218938.2"/>
    <n v="383141.85"/>
  </r>
  <r>
    <n v="8"/>
    <s v="Region VIII -"/>
    <x v="45"/>
    <s v="MT"/>
    <x v="335"/>
    <n v="3"/>
    <x v="2"/>
    <n v="75527.87"/>
    <n v="132173.76999999999"/>
    <n v="102934.44"/>
    <n v="180135.27"/>
    <n v="130300.11"/>
    <n v="228025.18"/>
    <n v="171701.99"/>
    <n v="300478.49"/>
    <n v="212722.98"/>
    <n v="372265.21"/>
    <n v="239647.08"/>
    <n v="419382.39"/>
    <n v="266232.59999999998"/>
    <n v="465907.05"/>
  </r>
  <r>
    <n v="8"/>
    <s v="Region VIII -"/>
    <x v="45"/>
    <s v="MT"/>
    <x v="335"/>
    <n v="4"/>
    <x v="3"/>
    <n v="81460.479999999996"/>
    <n v="130336.77"/>
    <n v="114044.67"/>
    <n v="182471.48"/>
    <n v="146628.85999999999"/>
    <n v="234606.19"/>
    <n v="195505.15"/>
    <n v="312808.25"/>
    <n v="244381.44"/>
    <n v="391010.31"/>
    <n v="276965.63"/>
    <n v="443145.02"/>
    <n v="309549.83"/>
    <n v="495279.73"/>
  </r>
  <r>
    <n v="8"/>
    <s v="Region VIII -"/>
    <x v="45"/>
    <s v="MT"/>
    <x v="336"/>
    <n v="1"/>
    <x v="0"/>
    <n v="104933.09"/>
    <n v="183632.91"/>
    <n v="135995.84"/>
    <n v="237992.73"/>
    <n v="162415.95000000001"/>
    <n v="284227.90999999997"/>
    <n v="193432.05"/>
    <n v="338506.09"/>
    <n v="227565.14"/>
    <n v="398238.99"/>
    <n v="249465.62"/>
    <n v="436564.84"/>
    <n v="270593.15999999997"/>
    <n v="473538.03"/>
  </r>
  <r>
    <n v="8"/>
    <s v="Region VIII -"/>
    <x v="45"/>
    <s v="MT"/>
    <x v="336"/>
    <n v="2"/>
    <x v="1"/>
    <n v="83152.399999999994"/>
    <n v="145516.69"/>
    <n v="108743.69"/>
    <n v="190301.45"/>
    <n v="131544.23000000001"/>
    <n v="230202.39"/>
    <n v="160600.48000000001"/>
    <n v="281050.84999999998"/>
    <n v="190346.95"/>
    <n v="333107.17"/>
    <n v="209650.14"/>
    <n v="366887.74"/>
    <n v="227658.3"/>
    <n v="398402.03"/>
  </r>
  <r>
    <n v="8"/>
    <s v="Region VIII -"/>
    <x v="45"/>
    <s v="MT"/>
    <x v="336"/>
    <n v="3"/>
    <x v="2"/>
    <n v="80006.67"/>
    <n v="140011.68"/>
    <n v="109234.29"/>
    <n v="191160.01"/>
    <n v="138421.43"/>
    <n v="242237.5"/>
    <n v="182551.81"/>
    <n v="319465.67"/>
    <n v="226305.3"/>
    <n v="396034.28"/>
    <n v="255055.52"/>
    <n v="446347.16"/>
    <n v="283470.73"/>
    <n v="496073.77"/>
  </r>
  <r>
    <n v="8"/>
    <s v="Region VIII -"/>
    <x v="45"/>
    <s v="MT"/>
    <x v="336"/>
    <n v="4"/>
    <x v="3"/>
    <n v="84930.69"/>
    <n v="135889.10999999999"/>
    <n v="118902.97"/>
    <n v="190244.76"/>
    <n v="152875.25"/>
    <n v="244600.4"/>
    <n v="203833.67"/>
    <n v="326133.87"/>
    <n v="254792.08"/>
    <n v="407667.34"/>
    <n v="288764.36"/>
    <n v="462022.98"/>
    <n v="322736.64000000001"/>
    <n v="516378.63"/>
  </r>
  <r>
    <n v="8"/>
    <s v="Region VIII -"/>
    <x v="45"/>
    <s v="MT"/>
    <x v="337"/>
    <n v="1"/>
    <x v="0"/>
    <n v="103872.08"/>
    <n v="181776.14"/>
    <n v="134655.57"/>
    <n v="235647.25"/>
    <n v="160844.74"/>
    <n v="281478.28999999998"/>
    <n v="191603.07"/>
    <n v="335305.37"/>
    <n v="225440.21"/>
    <n v="394520.37"/>
    <n v="247151.64"/>
    <n v="432515.37"/>
    <n v="268111.28999999998"/>
    <n v="469194.76"/>
  </r>
  <r>
    <n v="8"/>
    <s v="Region VIII -"/>
    <x v="45"/>
    <s v="MT"/>
    <x v="337"/>
    <n v="2"/>
    <x v="1"/>
    <n v="82091.39"/>
    <n v="143659.93"/>
    <n v="107403.41"/>
    <n v="187955.97"/>
    <n v="129973.01"/>
    <n v="227452.77"/>
    <n v="158771.5"/>
    <n v="277850.13"/>
    <n v="188222.03"/>
    <n v="329388.55"/>
    <n v="207336.15"/>
    <n v="362838.26"/>
    <n v="225176.43"/>
    <n v="394058.75"/>
  </r>
  <r>
    <n v="8"/>
    <s v="Region VIII -"/>
    <x v="45"/>
    <s v="MT"/>
    <x v="337"/>
    <n v="3"/>
    <x v="2"/>
    <n v="78819.429999999993"/>
    <n v="137934.01"/>
    <n v="107572.16"/>
    <n v="188251.27"/>
    <n v="136284.4"/>
    <n v="238497.7"/>
    <n v="179702.44"/>
    <n v="314479.26"/>
    <n v="222743.58"/>
    <n v="389801.27"/>
    <n v="251018.91"/>
    <n v="439283.09"/>
    <n v="278959.21999999997"/>
    <n v="488178.63"/>
  </r>
  <r>
    <n v="8"/>
    <s v="Region VIII -"/>
    <x v="45"/>
    <s v="MT"/>
    <x v="337"/>
    <n v="4"/>
    <x v="3"/>
    <n v="83956.45"/>
    <n v="134330.32"/>
    <n v="117539.03"/>
    <n v="188062.45"/>
    <n v="151121.60999999999"/>
    <n v="241794.58"/>
    <n v="201495.48"/>
    <n v="322392.77"/>
    <n v="251869.35"/>
    <n v="402990.96"/>
    <n v="285451.93"/>
    <n v="456723.09"/>
    <n v="319034.51"/>
    <n v="510455.22"/>
  </r>
  <r>
    <n v="8"/>
    <s v="Region VIII -"/>
    <x v="45"/>
    <s v="MT"/>
    <x v="338"/>
    <n v="1"/>
    <x v="0"/>
    <n v="102413.75999999999"/>
    <n v="179224.07"/>
    <n v="132886.66"/>
    <n v="232551.66"/>
    <n v="158834.59"/>
    <n v="277960.53000000003"/>
    <n v="189356.13"/>
    <n v="331373.23"/>
    <n v="222890.01"/>
    <n v="390057.51"/>
    <n v="244409.72"/>
    <n v="427717.01"/>
    <n v="265234.87"/>
    <n v="464161.03"/>
  </r>
  <r>
    <n v="8"/>
    <s v="Region VIII -"/>
    <x v="45"/>
    <s v="MT"/>
    <x v="338"/>
    <n v="2"/>
    <x v="1"/>
    <n v="80169.64"/>
    <n v="140296.88"/>
    <n v="105054.67"/>
    <n v="183845.68"/>
    <n v="127306.02"/>
    <n v="222785.53"/>
    <n v="155826.01999999999"/>
    <n v="272695.53000000003"/>
    <n v="184879.95"/>
    <n v="323539.90999999997"/>
    <n v="203747.1"/>
    <n v="356557.42"/>
    <n v="221386.51"/>
    <n v="387426.38"/>
  </r>
  <r>
    <n v="8"/>
    <s v="Region VIII -"/>
    <x v="45"/>
    <s v="MT"/>
    <x v="338"/>
    <n v="3"/>
    <x v="2"/>
    <n v="76391.63"/>
    <n v="133685.35999999999"/>
    <n v="104114.19"/>
    <n v="182199.84"/>
    <n v="131795.41"/>
    <n v="230641.97"/>
    <n v="173674.35"/>
    <n v="303930.12"/>
    <n v="215168.38"/>
    <n v="376544.67"/>
    <n v="242403.39"/>
    <n v="424205.93"/>
    <n v="269296.25"/>
    <n v="471268.44"/>
  </r>
  <r>
    <n v="8"/>
    <s v="Region VIII -"/>
    <x v="45"/>
    <s v="MT"/>
    <x v="338"/>
    <n v="4"/>
    <x v="3"/>
    <n v="82374.36"/>
    <n v="131798.99"/>
    <n v="115324.11"/>
    <n v="184518.58"/>
    <n v="148273.85999999999"/>
    <n v="237238.17"/>
    <n v="197698.48"/>
    <n v="316317.56"/>
    <n v="247123.09"/>
    <n v="395396.96"/>
    <n v="280072.84000000003"/>
    <n v="448116.55"/>
    <n v="313022.59000000003"/>
    <n v="500836.14"/>
  </r>
  <r>
    <n v="8"/>
    <s v="Region VIII -"/>
    <x v="46"/>
    <s v="ND"/>
    <x v="339"/>
    <n v="1"/>
    <x v="0"/>
    <n v="108648.83"/>
    <n v="190135.45"/>
    <n v="140982.66"/>
    <n v="246719.65"/>
    <n v="168516.24"/>
    <n v="294903.43"/>
    <n v="200905.11"/>
    <n v="351583.94"/>
    <n v="236488.61"/>
    <n v="413855.06"/>
    <n v="259323.77"/>
    <n v="453816.59"/>
    <n v="281424.25"/>
    <n v="492492.44"/>
  </r>
  <r>
    <n v="8"/>
    <s v="Region VIII -"/>
    <x v="46"/>
    <s v="ND"/>
    <x v="339"/>
    <n v="2"/>
    <x v="1"/>
    <n v="85014.46"/>
    <n v="148775.31"/>
    <n v="111411.17"/>
    <n v="194969.55"/>
    <n v="135017.14000000001"/>
    <n v="236279.99"/>
    <n v="165279.35999999999"/>
    <n v="289238.89"/>
    <n v="196102.92"/>
    <n v="343180.11"/>
    <n v="216119.73"/>
    <n v="378209.52"/>
    <n v="234835.36"/>
    <n v="410961.89"/>
  </r>
  <r>
    <n v="8"/>
    <s v="Region VIII -"/>
    <x v="46"/>
    <s v="ND"/>
    <x v="339"/>
    <n v="3"/>
    <x v="2"/>
    <n v="80980.600000000006"/>
    <n v="141716.04999999999"/>
    <n v="110361.62"/>
    <n v="193132.83"/>
    <n v="139698.71"/>
    <n v="244472.74"/>
    <n v="184083.78"/>
    <n v="322146.61"/>
    <n v="228059.88"/>
    <n v="399104.79"/>
    <n v="256922.87"/>
    <n v="449615.02"/>
    <n v="285422.33"/>
    <n v="499489.08"/>
  </r>
  <r>
    <n v="8"/>
    <s v="Region VIII -"/>
    <x v="46"/>
    <s v="ND"/>
    <x v="339"/>
    <n v="4"/>
    <x v="3"/>
    <n v="87370.53"/>
    <n v="139792.85999999999"/>
    <n v="122318.75"/>
    <n v="195710"/>
    <n v="157266.96"/>
    <n v="251627.14"/>
    <n v="209689.28"/>
    <n v="335502.86"/>
    <n v="262111.6"/>
    <n v="419378.57"/>
    <n v="297059.82"/>
    <n v="475295.72"/>
    <n v="332008.03000000003"/>
    <n v="531212.86"/>
  </r>
  <r>
    <n v="8"/>
    <s v="Region VIII -"/>
    <x v="46"/>
    <s v="ND"/>
    <x v="340"/>
    <n v="1"/>
    <x v="0"/>
    <n v="105199.45"/>
    <n v="184099.04"/>
    <n v="136478.84"/>
    <n v="238837.98"/>
    <n v="163109.28"/>
    <n v="285441.25"/>
    <n v="194425.11"/>
    <n v="340243.95"/>
    <n v="228839.49"/>
    <n v="400469.11"/>
    <n v="250923.73"/>
    <n v="439116.52"/>
    <n v="272285.90999999997"/>
    <n v="476500.35"/>
  </r>
  <r>
    <n v="8"/>
    <s v="Region VIII -"/>
    <x v="46"/>
    <s v="ND"/>
    <x v="340"/>
    <n v="2"/>
    <x v="1"/>
    <n v="82491.92"/>
    <n v="144360.85999999999"/>
    <n v="108067.02"/>
    <n v="189117.29"/>
    <n v="130923.87"/>
    <n v="229116.77"/>
    <n v="160196.46"/>
    <n v="280343.8"/>
    <n v="190037.56"/>
    <n v="332565.71999999997"/>
    <n v="209413.96"/>
    <n v="366474.43"/>
    <n v="227524.04"/>
    <n v="398167.07"/>
  </r>
  <r>
    <n v="8"/>
    <s v="Region VIII -"/>
    <x v="46"/>
    <s v="ND"/>
    <x v="340"/>
    <n v="3"/>
    <x v="2"/>
    <n v="78712.78"/>
    <n v="137747.37"/>
    <n v="107304.76"/>
    <n v="187783.33"/>
    <n v="135854.53"/>
    <n v="237745.43"/>
    <n v="179043.74"/>
    <n v="313326.55"/>
    <n v="221840.02"/>
    <n v="388220.04"/>
    <n v="249934.29"/>
    <n v="437385"/>
    <n v="277679.28000000003"/>
    <n v="485938.74"/>
  </r>
  <r>
    <n v="8"/>
    <s v="Region VIII -"/>
    <x v="46"/>
    <s v="ND"/>
    <x v="340"/>
    <n v="4"/>
    <x v="3"/>
    <n v="84689.25"/>
    <n v="135502.79999999999"/>
    <n v="118564.95"/>
    <n v="189703.93"/>
    <n v="152440.65"/>
    <n v="243905.05"/>
    <n v="203254.2"/>
    <n v="325206.73"/>
    <n v="254067.75"/>
    <n v="406508.41"/>
    <n v="287943.45"/>
    <n v="460709.53"/>
    <n v="321819.15000000002"/>
    <n v="514910.65"/>
  </r>
  <r>
    <n v="8"/>
    <s v="Region VIII -"/>
    <x v="46"/>
    <s v="ND"/>
    <x v="341"/>
    <n v="1"/>
    <x v="0"/>
    <n v="106990.73"/>
    <n v="187233.78"/>
    <n v="138851.5"/>
    <n v="242990.13"/>
    <n v="165986.1"/>
    <n v="290475.67"/>
    <n v="197913.37"/>
    <n v="346348.41"/>
    <n v="232982.64"/>
    <n v="407719.62"/>
    <n v="255488.27"/>
    <n v="447104.48"/>
    <n v="277278.27"/>
    <n v="485236.98"/>
  </r>
  <r>
    <n v="8"/>
    <s v="Region VIII -"/>
    <x v="46"/>
    <s v="ND"/>
    <x v="341"/>
    <n v="2"/>
    <x v="1"/>
    <n v="83588.070000000007"/>
    <n v="146279.13"/>
    <n v="109569.93"/>
    <n v="191747.38"/>
    <n v="132815.41"/>
    <n v="232426.98"/>
    <n v="162636.9"/>
    <n v="284614.58"/>
    <n v="192992.89"/>
    <n v="337737.56"/>
    <n v="212707.8"/>
    <n v="372238.65"/>
    <n v="231146.14"/>
    <n v="404505.74"/>
  </r>
  <r>
    <n v="8"/>
    <s v="Region VIII -"/>
    <x v="46"/>
    <s v="ND"/>
    <x v="341"/>
    <n v="3"/>
    <x v="2"/>
    <n v="79523.22"/>
    <n v="139165.64000000001"/>
    <n v="108350.81"/>
    <n v="189613.91"/>
    <n v="137134.9"/>
    <n v="239986.07"/>
    <n v="180686.74"/>
    <n v="316201.8"/>
    <n v="223833.63"/>
    <n v="391708.86"/>
    <n v="252148.27"/>
    <n v="441259.47"/>
    <n v="280102.94"/>
    <n v="490180.15"/>
  </r>
  <r>
    <n v="8"/>
    <s v="Region VIII -"/>
    <x v="46"/>
    <s v="ND"/>
    <x v="341"/>
    <n v="4"/>
    <x v="3"/>
    <n v="85969.53"/>
    <n v="137551.25"/>
    <n v="120357.35"/>
    <n v="192571.76"/>
    <n v="154745.16"/>
    <n v="247592.26"/>
    <n v="206326.88"/>
    <n v="330123.01"/>
    <n v="257908.6"/>
    <n v="412653.76"/>
    <n v="292296.40999999997"/>
    <n v="467674.26"/>
    <n v="326684.21999999997"/>
    <n v="522694.76"/>
  </r>
  <r>
    <n v="8"/>
    <s v="Region VIII -"/>
    <x v="46"/>
    <s v="ND"/>
    <x v="72"/>
    <n v="1"/>
    <x v="0"/>
    <n v="106526.82"/>
    <n v="186421.94"/>
    <n v="138302.12"/>
    <n v="242028.7"/>
    <n v="165373.82999999999"/>
    <n v="289404.19"/>
    <n v="197247.15"/>
    <n v="345182.51"/>
    <n v="232238.77"/>
    <n v="406417.84"/>
    <n v="254695.81"/>
    <n v="445717.67"/>
    <n v="276460.53000000003"/>
    <n v="483805.92"/>
  </r>
  <r>
    <n v="8"/>
    <s v="Region VIII -"/>
    <x v="46"/>
    <s v="ND"/>
    <x v="72"/>
    <n v="2"/>
    <x v="1"/>
    <n v="82892.45"/>
    <n v="145061.79"/>
    <n v="108730.63"/>
    <n v="190278.6"/>
    <n v="131874.72"/>
    <n v="230780.76"/>
    <n v="161621.41"/>
    <n v="282837.46000000002"/>
    <n v="191853.08"/>
    <n v="335742.89"/>
    <n v="211491.77"/>
    <n v="370110.6"/>
    <n v="229871.64"/>
    <n v="402275.37"/>
  </r>
  <r>
    <n v="8"/>
    <s v="Region VIII -"/>
    <x v="46"/>
    <s v="ND"/>
    <x v="72"/>
    <n v="3"/>
    <x v="2"/>
    <n v="78606.13"/>
    <n v="137560.73000000001"/>
    <n v="107037.36"/>
    <n v="187315.38"/>
    <n v="135424.66"/>
    <n v="236993.15"/>
    <n v="178385.05"/>
    <n v="312173.83"/>
    <n v="220936.46"/>
    <n v="386638.81"/>
    <n v="248849.66"/>
    <n v="435486.91"/>
    <n v="276399.34000000003"/>
    <n v="483698.84"/>
  </r>
  <r>
    <n v="8"/>
    <s v="Region VIII -"/>
    <x v="46"/>
    <s v="ND"/>
    <x v="72"/>
    <n v="4"/>
    <x v="3"/>
    <n v="85422.05"/>
    <n v="136675.28"/>
    <n v="119590.87"/>
    <n v="191345.4"/>
    <n v="153759.69"/>
    <n v="246015.51"/>
    <n v="205012.92"/>
    <n v="328020.68"/>
    <n v="256266.15"/>
    <n v="410025.85"/>
    <n v="290434.96999999997"/>
    <n v="464695.96"/>
    <n v="324603.78999999998"/>
    <n v="519366.07"/>
  </r>
  <r>
    <n v="8"/>
    <s v="Region VIII -"/>
    <x v="46"/>
    <s v="ND"/>
    <x v="342"/>
    <n v="1"/>
    <x v="0"/>
    <n v="103674.53"/>
    <n v="181430.43"/>
    <n v="134589.18"/>
    <n v="235531.07"/>
    <n v="160925.79999999999"/>
    <n v="281620.15000000002"/>
    <n v="191929.9"/>
    <n v="335877.33"/>
    <n v="225970.69"/>
    <n v="395448.72"/>
    <n v="247817.28"/>
    <n v="433680.24"/>
    <n v="268986.3"/>
    <n v="470726.03"/>
  </r>
  <r>
    <n v="8"/>
    <s v="Region VIII -"/>
    <x v="46"/>
    <s v="ND"/>
    <x v="342"/>
    <n v="2"/>
    <x v="1"/>
    <n v="80735.289999999994"/>
    <n v="141286.76"/>
    <n v="105887.44"/>
    <n v="185303.03"/>
    <n v="128411.96"/>
    <n v="224720.93"/>
    <n v="157351.98000000001"/>
    <n v="275365.96000000002"/>
    <n v="186772.82"/>
    <n v="326852.43"/>
    <n v="205883.95"/>
    <n v="360296.9"/>
    <n v="223767.67"/>
    <n v="391593.42"/>
  </r>
  <r>
    <n v="8"/>
    <s v="Region VIII -"/>
    <x v="46"/>
    <s v="ND"/>
    <x v="342"/>
    <n v="3"/>
    <x v="2"/>
    <n v="76608.45"/>
    <n v="134064.79"/>
    <n v="104329.17"/>
    <n v="182576.05"/>
    <n v="132007.26"/>
    <n v="231012.71"/>
    <n v="173892.67"/>
    <n v="304312.17"/>
    <n v="215381.13"/>
    <n v="376916.98"/>
    <n v="242599.06"/>
    <n v="424548.36"/>
    <n v="269464.15999999997"/>
    <n v="471562.28"/>
  </r>
  <r>
    <n v="8"/>
    <s v="Region VIII -"/>
    <x v="46"/>
    <s v="ND"/>
    <x v="342"/>
    <n v="4"/>
    <x v="3"/>
    <n v="83167.520000000004"/>
    <n v="133068.04"/>
    <n v="116434.53"/>
    <n v="186295.26"/>
    <n v="149701.54"/>
    <n v="239522.47"/>
    <n v="199602.06"/>
    <n v="319363.3"/>
    <n v="249502.57"/>
    <n v="399204.12"/>
    <n v="282769.58"/>
    <n v="452431.34"/>
    <n v="316036.59000000003"/>
    <n v="505658.56"/>
  </r>
  <r>
    <n v="8"/>
    <s v="Region VIII -"/>
    <x v="46"/>
    <s v="ND"/>
    <x v="343"/>
    <n v="1"/>
    <x v="0"/>
    <n v="106393.64"/>
    <n v="186188.87"/>
    <n v="138060.62"/>
    <n v="241606.08"/>
    <n v="165027.16"/>
    <n v="288797.53000000003"/>
    <n v="196750.62"/>
    <n v="344313.59"/>
    <n v="231601.59"/>
    <n v="405302.78"/>
    <n v="253966.76"/>
    <n v="444441.83"/>
    <n v="275614.15000000002"/>
    <n v="482324.77"/>
  </r>
  <r>
    <n v="8"/>
    <s v="Region VIII -"/>
    <x v="46"/>
    <s v="ND"/>
    <x v="343"/>
    <n v="2"/>
    <x v="1"/>
    <n v="83222.69"/>
    <n v="145639.71"/>
    <n v="109068.96"/>
    <n v="190870.68"/>
    <n v="132184.9"/>
    <n v="231323.57"/>
    <n v="161823.42000000001"/>
    <n v="283190.99"/>
    <n v="192007.78"/>
    <n v="336013.61"/>
    <n v="211609.85"/>
    <n v="370317.25"/>
    <n v="229938.77"/>
    <n v="402392.85"/>
  </r>
  <r>
    <n v="8"/>
    <s v="Region VIII -"/>
    <x v="46"/>
    <s v="ND"/>
    <x v="343"/>
    <n v="3"/>
    <x v="2"/>
    <n v="79253.070000000007"/>
    <n v="138692.88"/>
    <n v="108002.12"/>
    <n v="189003.72"/>
    <n v="136708.10999999999"/>
    <n v="239239.19"/>
    <n v="180139.08"/>
    <n v="315243.39"/>
    <n v="223169.1"/>
    <n v="390545.91999999998"/>
    <n v="251410.28"/>
    <n v="439967.98"/>
    <n v="279295.06"/>
    <n v="488766.35"/>
  </r>
  <r>
    <n v="8"/>
    <s v="Region VIII -"/>
    <x v="46"/>
    <s v="ND"/>
    <x v="343"/>
    <n v="4"/>
    <x v="3"/>
    <n v="85542.77"/>
    <n v="136868.44"/>
    <n v="119759.88"/>
    <n v="191615.81"/>
    <n v="153976.99"/>
    <n v="246363.19"/>
    <n v="205302.65"/>
    <n v="328484.25"/>
    <n v="256628.32"/>
    <n v="410605.31"/>
    <n v="290845.42"/>
    <n v="465352.69"/>
    <n v="325062.53000000003"/>
    <n v="520100.06"/>
  </r>
  <r>
    <n v="8"/>
    <s v="Region VIII -"/>
    <x v="47"/>
    <s v="SD"/>
    <x v="344"/>
    <n v="1"/>
    <x v="0"/>
    <n v="104602.36"/>
    <n v="183054.13"/>
    <n v="135687.96"/>
    <n v="237453.93"/>
    <n v="162150.35"/>
    <n v="283763.11"/>
    <n v="193262.36"/>
    <n v="338209.13"/>
    <n v="227458.44"/>
    <n v="398052.28"/>
    <n v="249402.21"/>
    <n v="436453.87"/>
    <n v="270621.8"/>
    <n v="473588.14"/>
  </r>
  <r>
    <n v="8"/>
    <s v="Region VIII -"/>
    <x v="47"/>
    <s v="SD"/>
    <x v="344"/>
    <n v="2"/>
    <x v="1"/>
    <n v="82126.539999999994"/>
    <n v="143721.44"/>
    <n v="107566.05"/>
    <n v="188240.59"/>
    <n v="130293.35"/>
    <n v="228013.37"/>
    <n v="159382.97"/>
    <n v="278920.2"/>
    <n v="189052.44"/>
    <n v="330841.78000000003"/>
    <n v="208316.02"/>
    <n v="364553.03"/>
    <n v="226316.67"/>
    <n v="396054.18"/>
  </r>
  <r>
    <n v="8"/>
    <s v="Region VIII -"/>
    <x v="47"/>
    <s v="SD"/>
    <x v="344"/>
    <n v="3"/>
    <x v="2"/>
    <n v="78442.64"/>
    <n v="137274.60999999999"/>
    <n v="106956.08"/>
    <n v="187173.13"/>
    <n v="135427.74"/>
    <n v="236998.55"/>
    <n v="178496.08"/>
    <n v="312368.13"/>
    <n v="221175.49"/>
    <n v="387057.1"/>
    <n v="249196.29"/>
    <n v="436093.51"/>
    <n v="276871.39"/>
    <n v="484524.93"/>
  </r>
  <r>
    <n v="8"/>
    <s v="Region VIII -"/>
    <x v="47"/>
    <s v="SD"/>
    <x v="344"/>
    <n v="4"/>
    <x v="3"/>
    <n v="84262.49"/>
    <n v="134819.99"/>
    <n v="117967.49"/>
    <n v="188747.98"/>
    <n v="151672.48000000001"/>
    <n v="242675.98"/>
    <n v="202229.98"/>
    <n v="323567.96999999997"/>
    <n v="252787.47"/>
    <n v="404459.96"/>
    <n v="286492.46999999997"/>
    <n v="458387.96"/>
    <n v="320197.46000000002"/>
    <n v="512315.95"/>
  </r>
  <r>
    <n v="8"/>
    <s v="Region VIII -"/>
    <x v="47"/>
    <s v="SD"/>
    <x v="345"/>
    <n v="1"/>
    <x v="0"/>
    <n v="99097.56"/>
    <n v="173420.72"/>
    <n v="128624.34"/>
    <n v="225092.6"/>
    <n v="153774.29"/>
    <n v="269105.01"/>
    <n v="183372.66"/>
    <n v="320902.15999999997"/>
    <n v="215878.06"/>
    <n v="377786.61"/>
    <n v="236738.73"/>
    <n v="414292.78"/>
    <n v="256942.9"/>
    <n v="449650.07"/>
  </r>
  <r>
    <n v="8"/>
    <s v="Region VIII -"/>
    <x v="47"/>
    <s v="SD"/>
    <x v="345"/>
    <n v="2"/>
    <x v="1"/>
    <n v="77316.86"/>
    <n v="135304.51"/>
    <n v="101372.19"/>
    <n v="177401.33"/>
    <n v="122902.56"/>
    <n v="215079.49"/>
    <n v="150541.09"/>
    <n v="263446.90999999997"/>
    <n v="178659.88"/>
    <n v="312654.78999999998"/>
    <n v="196923.24"/>
    <n v="344615.67"/>
    <n v="214008.04"/>
    <n v="374514.07"/>
  </r>
  <r>
    <n v="8"/>
    <s v="Region VIII -"/>
    <x v="47"/>
    <s v="SD"/>
    <x v="345"/>
    <n v="3"/>
    <x v="2"/>
    <n v="73476.87"/>
    <n v="128584.51"/>
    <n v="100092.56"/>
    <n v="175161.98"/>
    <n v="126667.78"/>
    <n v="221668.61"/>
    <n v="166880.28"/>
    <n v="292040.48"/>
    <n v="206715.88"/>
    <n v="361752.79"/>
    <n v="232854.18"/>
    <n v="407494.81"/>
    <n v="258657.46"/>
    <n v="452650.56"/>
  </r>
  <r>
    <n v="8"/>
    <s v="Region VIII -"/>
    <x v="47"/>
    <s v="SD"/>
    <x v="345"/>
    <n v="4"/>
    <x v="3"/>
    <n v="79572.36"/>
    <n v="127315.77"/>
    <n v="111401.3"/>
    <n v="178242.08"/>
    <n v="143230.24"/>
    <n v="229168.39"/>
    <n v="190973.66"/>
    <n v="305557.84999999998"/>
    <n v="238717.07"/>
    <n v="381947.32"/>
    <n v="270546.01"/>
    <n v="432873.63"/>
    <n v="302374.96000000002"/>
    <n v="483799.94"/>
  </r>
  <r>
    <n v="8"/>
    <s v="Region VIII -"/>
    <x v="47"/>
    <s v="SD"/>
    <x v="346"/>
    <n v="1"/>
    <x v="0"/>
    <n v="104866.5"/>
    <n v="183516.37"/>
    <n v="135875.09"/>
    <n v="237781.41"/>
    <n v="162242.62"/>
    <n v="283924.58"/>
    <n v="193183.79"/>
    <n v="338071.63"/>
    <n v="227246.55"/>
    <n v="397681.46"/>
    <n v="249101.1"/>
    <n v="435926.92"/>
    <n v="270169.96999999997"/>
    <n v="472797.45"/>
  </r>
  <r>
    <n v="8"/>
    <s v="Region VIII -"/>
    <x v="47"/>
    <s v="SD"/>
    <x v="346"/>
    <n v="2"/>
    <x v="1"/>
    <n v="83317.52"/>
    <n v="145805.65"/>
    <n v="108912.85"/>
    <n v="190597.5"/>
    <n v="131699.31"/>
    <n v="230473.8"/>
    <n v="160701.49"/>
    <n v="281227.61"/>
    <n v="190424.3"/>
    <n v="333242.53000000003"/>
    <n v="209709.18"/>
    <n v="366991.06"/>
    <n v="227691.87"/>
    <n v="398460.77"/>
  </r>
  <r>
    <n v="8"/>
    <s v="Region VIII -"/>
    <x v="47"/>
    <s v="SD"/>
    <x v="346"/>
    <n v="3"/>
    <x v="2"/>
    <n v="80330.14"/>
    <n v="140577.75"/>
    <n v="109716.68"/>
    <n v="192004.18"/>
    <n v="139063.16"/>
    <n v="243360.52"/>
    <n v="183428.83"/>
    <n v="321000.45"/>
    <n v="227421.62"/>
    <n v="397987.83"/>
    <n v="256335.83"/>
    <n v="448587.7"/>
    <n v="284918.59000000003"/>
    <n v="498607.53"/>
  </r>
  <r>
    <n v="8"/>
    <s v="Region VIII -"/>
    <x v="47"/>
    <s v="SD"/>
    <x v="346"/>
    <n v="4"/>
    <x v="3"/>
    <n v="84991.05"/>
    <n v="135985.69"/>
    <n v="118987.48"/>
    <n v="190379.97"/>
    <n v="152983.9"/>
    <n v="244774.24"/>
    <n v="203978.53"/>
    <n v="326365.65999999997"/>
    <n v="254973.16"/>
    <n v="407957.07"/>
    <n v="288969.59000000003"/>
    <n v="462351.34"/>
    <n v="322966.01"/>
    <n v="516745.62"/>
  </r>
  <r>
    <n v="8"/>
    <s v="Region VIII -"/>
    <x v="47"/>
    <s v="SD"/>
    <x v="347"/>
    <n v="1"/>
    <x v="0"/>
    <n v="103474.76"/>
    <n v="181080.83"/>
    <n v="134226.93"/>
    <n v="234897.13"/>
    <n v="160405.79999999999"/>
    <n v="280710.15000000002"/>
    <n v="191185.11"/>
    <n v="334573.94"/>
    <n v="225014.93"/>
    <n v="393776.12"/>
    <n v="246723.7"/>
    <n v="431766.48"/>
    <n v="267716.73"/>
    <n v="468504.29"/>
  </r>
  <r>
    <n v="8"/>
    <s v="Region VIII -"/>
    <x v="47"/>
    <s v="SD"/>
    <x v="347"/>
    <n v="2"/>
    <x v="1"/>
    <n v="81230.649999999994"/>
    <n v="142153.64000000001"/>
    <n v="106394.94"/>
    <n v="186191.15"/>
    <n v="128877.23"/>
    <n v="225535.15"/>
    <n v="157655"/>
    <n v="275896.25"/>
    <n v="187004.87"/>
    <n v="327258.52"/>
    <n v="206061.07"/>
    <n v="360606.88"/>
    <n v="223868.37"/>
    <n v="391769.64"/>
  </r>
  <r>
    <n v="8"/>
    <s v="Region VIII -"/>
    <x v="47"/>
    <s v="SD"/>
    <x v="347"/>
    <n v="3"/>
    <x v="2"/>
    <n v="77578.87"/>
    <n v="135763.01999999999"/>
    <n v="105776.33"/>
    <n v="185108.57"/>
    <n v="133932.44"/>
    <n v="234381.77"/>
    <n v="176523.72"/>
    <n v="308916.51"/>
    <n v="218730.09"/>
    <n v="382777.66"/>
    <n v="246439.99"/>
    <n v="431269.98"/>
    <n v="273807.75"/>
    <n v="479163.56"/>
  </r>
  <r>
    <n v="8"/>
    <s v="Region VIII -"/>
    <x v="47"/>
    <s v="SD"/>
    <x v="347"/>
    <n v="4"/>
    <x v="3"/>
    <n v="83348.61"/>
    <n v="133357.76999999999"/>
    <n v="116688.05"/>
    <n v="186700.88"/>
    <n v="150027.49"/>
    <n v="240043.99"/>
    <n v="200036.66"/>
    <n v="320058.65000000002"/>
    <n v="250045.82"/>
    <n v="400073.32"/>
    <n v="283385.26"/>
    <n v="453416.43"/>
    <n v="316724.71000000002"/>
    <n v="506759.54"/>
  </r>
  <r>
    <n v="8"/>
    <s v="Region VIII -"/>
    <x v="47"/>
    <s v="SD"/>
    <x v="348"/>
    <n v="1"/>
    <x v="0"/>
    <n v="107918.56"/>
    <n v="188857.48"/>
    <n v="139950.28"/>
    <n v="244912.98"/>
    <n v="167210.65"/>
    <n v="292618.63"/>
    <n v="199245.83"/>
    <n v="348680.2"/>
    <n v="234470.39"/>
    <n v="410323.18"/>
    <n v="257073.21"/>
    <n v="449878.11"/>
    <n v="278913.77"/>
    <n v="488099.09"/>
  </r>
  <r>
    <n v="8"/>
    <s v="Region VIII -"/>
    <x v="47"/>
    <s v="SD"/>
    <x v="348"/>
    <n v="2"/>
    <x v="1"/>
    <n v="84979.32"/>
    <n v="148713.81"/>
    <n v="111248.54"/>
    <n v="194684.94"/>
    <n v="134696.81"/>
    <n v="235719.41"/>
    <n v="164667.9"/>
    <n v="288168.82"/>
    <n v="195272.51"/>
    <n v="341726.9"/>
    <n v="215139.87"/>
    <n v="376494.78"/>
    <n v="233695.14"/>
    <n v="408966.49"/>
  </r>
  <r>
    <n v="8"/>
    <s v="Region VIII -"/>
    <x v="47"/>
    <s v="SD"/>
    <x v="348"/>
    <n v="3"/>
    <x v="2"/>
    <n v="81357.399999999994"/>
    <n v="142375.46"/>
    <n v="110977.71"/>
    <n v="194210.99"/>
    <n v="140555.38"/>
    <n v="245971.91"/>
    <n v="185290.15"/>
    <n v="324257.77"/>
    <n v="229627.99"/>
    <n v="401848.98"/>
    <n v="258745.5"/>
    <n v="452804.63"/>
    <n v="287510.18"/>
    <n v="503142.81"/>
  </r>
  <r>
    <n v="8"/>
    <s v="Region VIII -"/>
    <x v="47"/>
    <s v="SD"/>
    <x v="348"/>
    <n v="4"/>
    <x v="3"/>
    <n v="87064.5"/>
    <n v="139303.20000000001"/>
    <n v="121890.3"/>
    <n v="195024.48"/>
    <n v="156716.1"/>
    <n v="250745.76"/>
    <n v="208954.8"/>
    <n v="334327.67999999999"/>
    <n v="261193.5"/>
    <n v="417909.6"/>
    <n v="296019.3"/>
    <n v="473630.88"/>
    <n v="330845.09000000003"/>
    <n v="529352.16"/>
  </r>
  <r>
    <n v="8"/>
    <s v="Region VIII -"/>
    <x v="47"/>
    <s v="SD"/>
    <x v="84"/>
    <n v="1"/>
    <x v="0"/>
    <n v="100225.15"/>
    <n v="175394.02"/>
    <n v="130085.37"/>
    <n v="227649.39"/>
    <n v="155518.82999999999"/>
    <n v="272157.95"/>
    <n v="185449.9"/>
    <n v="324537.33"/>
    <n v="218321.57"/>
    <n v="382062.75"/>
    <n v="239417.23"/>
    <n v="418980.16"/>
    <n v="259847.95"/>
    <n v="454733.91"/>
  </r>
  <r>
    <n v="8"/>
    <s v="Region VIII -"/>
    <x v="47"/>
    <s v="SD"/>
    <x v="84"/>
    <n v="2"/>
    <x v="1"/>
    <n v="78212.75"/>
    <n v="136872.31"/>
    <n v="102543.29"/>
    <n v="179450.76"/>
    <n v="124318.68"/>
    <n v="217557.7"/>
    <n v="152269.06"/>
    <n v="266470.86"/>
    <n v="180707.45"/>
    <n v="316238.03999999998"/>
    <n v="199178.18"/>
    <n v="348561.81"/>
    <n v="216456.34"/>
    <n v="378798.59"/>
  </r>
  <r>
    <n v="8"/>
    <s v="Region VIII -"/>
    <x v="47"/>
    <s v="SD"/>
    <x v="84"/>
    <n v="3"/>
    <x v="2"/>
    <n v="74340.63"/>
    <n v="130096.1"/>
    <n v="101272.31"/>
    <n v="177226.54"/>
    <n v="128163.08"/>
    <n v="224285.39"/>
    <n v="168852.63"/>
    <n v="295492.09999999998"/>
    <n v="209161.27"/>
    <n v="366032.22"/>
    <n v="235610.48"/>
    <n v="412318.33"/>
    <n v="261721.1"/>
    <n v="458011.92"/>
  </r>
  <r>
    <n v="8"/>
    <s v="Region VIII -"/>
    <x v="47"/>
    <s v="SD"/>
    <x v="84"/>
    <n v="4"/>
    <x v="3"/>
    <n v="80486.240000000005"/>
    <n v="128777.98"/>
    <n v="112680.73"/>
    <n v="180289.18"/>
    <n v="144875.23000000001"/>
    <n v="231800.37"/>
    <n v="193166.97"/>
    <n v="309067.15999999997"/>
    <n v="241458.71"/>
    <n v="386333.95"/>
    <n v="273653.21000000002"/>
    <n v="437845.14"/>
    <n v="305847.71000000002"/>
    <n v="489356.34"/>
  </r>
  <r>
    <n v="8"/>
    <s v="Region VIII -"/>
    <x v="48"/>
    <s v="UT"/>
    <x v="349"/>
    <n v="1"/>
    <x v="0"/>
    <n v="103837.38"/>
    <n v="181715.41"/>
    <n v="134804.88"/>
    <n v="235908.55"/>
    <n v="161187.32999999999"/>
    <n v="282077.83"/>
    <n v="192247.03"/>
    <n v="336432.29"/>
    <n v="226347.35"/>
    <n v="396107.87"/>
    <n v="248232.25"/>
    <n v="434406.43"/>
    <n v="269440.15999999997"/>
    <n v="471520.28"/>
  </r>
  <r>
    <n v="8"/>
    <s v="Region VIII -"/>
    <x v="48"/>
    <s v="UT"/>
    <x v="349"/>
    <n v="2"/>
    <x v="1"/>
    <n v="80834.94"/>
    <n v="141461.15"/>
    <n v="106024.07"/>
    <n v="185542.13"/>
    <n v="128583.92"/>
    <n v="225021.86"/>
    <n v="157573.84"/>
    <n v="275754.21999999997"/>
    <n v="187041.49"/>
    <n v="327322.61"/>
    <n v="206183.39"/>
    <n v="360820.93"/>
    <n v="224096.96"/>
    <n v="392169.68"/>
  </r>
  <r>
    <n v="8"/>
    <s v="Region VIII -"/>
    <x v="48"/>
    <s v="UT"/>
    <x v="349"/>
    <n v="3"/>
    <x v="2"/>
    <n v="76682.13"/>
    <n v="134193.73000000001"/>
    <n v="104424.27"/>
    <n v="182742.47"/>
    <n v="132123.66"/>
    <n v="231216.41"/>
    <n v="174042.03"/>
    <n v="304573.56"/>
    <n v="215562.37"/>
    <n v="377234.15"/>
    <n v="242800.34"/>
    <n v="424900.59"/>
    <n v="269684.5"/>
    <n v="471947.87"/>
  </r>
  <r>
    <n v="8"/>
    <s v="Region VIII -"/>
    <x v="48"/>
    <s v="UT"/>
    <x v="349"/>
    <n v="4"/>
    <x v="3"/>
    <n v="83283.92"/>
    <n v="133254.26999999999"/>
    <n v="116597.48"/>
    <n v="186555.97"/>
    <n v="149911.04999999999"/>
    <n v="239857.68"/>
    <n v="199881.4"/>
    <n v="319810.24"/>
    <n v="249851.75"/>
    <n v="399762.8"/>
    <n v="283165.31"/>
    <n v="453064.51"/>
    <n v="316478.88"/>
    <n v="506366.22"/>
  </r>
  <r>
    <n v="8"/>
    <s v="Region VIII -"/>
    <x v="48"/>
    <s v="UT"/>
    <x v="350"/>
    <n v="1"/>
    <x v="0"/>
    <n v="102721.35"/>
    <n v="179762.36"/>
    <n v="133294.09"/>
    <n v="233264.65"/>
    <n v="159328.59"/>
    <n v="278825.03000000003"/>
    <n v="189955.13"/>
    <n v="332421.46999999997"/>
    <n v="223601.46"/>
    <n v="391302.55"/>
    <n v="245193.53"/>
    <n v="429088.68"/>
    <n v="266092.15000000002"/>
    <n v="465661.25"/>
  </r>
  <r>
    <n v="8"/>
    <s v="Region VIII -"/>
    <x v="48"/>
    <s v="UT"/>
    <x v="350"/>
    <n v="2"/>
    <x v="1"/>
    <n v="80357.87"/>
    <n v="140626.28"/>
    <n v="105312.75"/>
    <n v="184297.31"/>
    <n v="127630.83"/>
    <n v="223353.95"/>
    <n v="156245.09"/>
    <n v="273428.90000000002"/>
    <n v="185387.43"/>
    <n v="324428"/>
    <n v="204312.71"/>
    <n v="357547.23"/>
    <n v="222008.48"/>
    <n v="388514.84"/>
  </r>
  <r>
    <n v="8"/>
    <s v="Region VIII -"/>
    <x v="48"/>
    <s v="UT"/>
    <x v="350"/>
    <n v="3"/>
    <x v="2"/>
    <n v="76530.8"/>
    <n v="133928.9"/>
    <n v="104293.82"/>
    <n v="182514.18"/>
    <n v="132015.26999999999"/>
    <n v="231026.73"/>
    <n v="173956.49"/>
    <n v="304423.84999999998"/>
    <n v="215510.72"/>
    <n v="377143.76"/>
    <n v="242783.57"/>
    <n v="424871.24"/>
    <n v="269712.43"/>
    <n v="471996.76"/>
  </r>
  <r>
    <n v="8"/>
    <s v="Region VIII -"/>
    <x v="48"/>
    <s v="UT"/>
    <x v="350"/>
    <n v="4"/>
    <x v="3"/>
    <n v="82594.210000000006"/>
    <n v="132150.74"/>
    <n v="115631.9"/>
    <n v="185011.04"/>
    <n v="148669.57999999999"/>
    <n v="237871.33"/>
    <n v="198226.11"/>
    <n v="317161.77"/>
    <n v="247782.63"/>
    <n v="396452.22"/>
    <n v="280820.32"/>
    <n v="449312.51"/>
    <n v="313858"/>
    <n v="502172.81"/>
  </r>
  <r>
    <n v="8"/>
    <s v="Region VIII -"/>
    <x v="48"/>
    <s v="UT"/>
    <x v="351"/>
    <n v="1"/>
    <x v="0"/>
    <n v="102721.35"/>
    <n v="179762.36"/>
    <n v="133294.09"/>
    <n v="233264.65"/>
    <n v="159328.59"/>
    <n v="278825.03000000003"/>
    <n v="189955.13"/>
    <n v="332421.46999999997"/>
    <n v="223601.46"/>
    <n v="391302.55"/>
    <n v="245193.53"/>
    <n v="429088.68"/>
    <n v="266092.15000000002"/>
    <n v="465661.25"/>
  </r>
  <r>
    <n v="8"/>
    <s v="Region VIII -"/>
    <x v="48"/>
    <s v="UT"/>
    <x v="351"/>
    <n v="2"/>
    <x v="1"/>
    <n v="80357.87"/>
    <n v="140626.28"/>
    <n v="105312.75"/>
    <n v="184297.31"/>
    <n v="127630.83"/>
    <n v="223353.95"/>
    <n v="156245.09"/>
    <n v="273428.90000000002"/>
    <n v="185387.43"/>
    <n v="324428"/>
    <n v="204312.71"/>
    <n v="357547.23"/>
    <n v="222008.48"/>
    <n v="388514.84"/>
  </r>
  <r>
    <n v="8"/>
    <s v="Region VIII -"/>
    <x v="48"/>
    <s v="UT"/>
    <x v="351"/>
    <n v="3"/>
    <x v="2"/>
    <n v="76530.8"/>
    <n v="133928.9"/>
    <n v="104293.82"/>
    <n v="182514.18"/>
    <n v="132015.26999999999"/>
    <n v="231026.73"/>
    <n v="173956.49"/>
    <n v="304423.84999999998"/>
    <n v="215510.72"/>
    <n v="377143.76"/>
    <n v="242783.57"/>
    <n v="424871.24"/>
    <n v="269712.43"/>
    <n v="471996.76"/>
  </r>
  <r>
    <n v="8"/>
    <s v="Region VIII -"/>
    <x v="48"/>
    <s v="UT"/>
    <x v="351"/>
    <n v="4"/>
    <x v="3"/>
    <n v="82594.210000000006"/>
    <n v="132150.74"/>
    <n v="115631.9"/>
    <n v="185011.04"/>
    <n v="148669.57999999999"/>
    <n v="237871.33"/>
    <n v="198226.11"/>
    <n v="317161.77"/>
    <n v="247782.63"/>
    <n v="396452.22"/>
    <n v="280820.32"/>
    <n v="449312.51"/>
    <n v="313858"/>
    <n v="502172.81"/>
  </r>
  <r>
    <n v="8"/>
    <s v="Region VIII -"/>
    <x v="49"/>
    <s v="WY"/>
    <x v="352"/>
    <n v="1"/>
    <x v="0"/>
    <n v="96647.39"/>
    <n v="169132.93"/>
    <n v="125183.67"/>
    <n v="219071.43"/>
    <n v="149440.97"/>
    <n v="261521.69"/>
    <n v="177889.77"/>
    <n v="311307.11"/>
    <n v="209223.53"/>
    <n v="366141.19"/>
    <n v="229326.17"/>
    <n v="401320.8"/>
    <n v="248688.62"/>
    <n v="435205.08"/>
  </r>
  <r>
    <n v="8"/>
    <s v="Region VIII -"/>
    <x v="49"/>
    <s v="WY"/>
    <x v="352"/>
    <n v="2"/>
    <x v="1"/>
    <n v="77052.72"/>
    <n v="134842.26"/>
    <n v="100666.69"/>
    <n v="176166.7"/>
    <n v="121667.69"/>
    <n v="212918.46"/>
    <n v="148353.35999999999"/>
    <n v="259618.38"/>
    <n v="175740.77"/>
    <n v="307546.34000000003"/>
    <n v="193506.78"/>
    <n v="338636.86"/>
    <n v="210062.93"/>
    <n v="367610.12"/>
  </r>
  <r>
    <n v="8"/>
    <s v="Region VIII -"/>
    <x v="49"/>
    <s v="WY"/>
    <x v="352"/>
    <n v="3"/>
    <x v="2"/>
    <n v="74489.929999999993"/>
    <n v="130357.37"/>
    <n v="101789.37"/>
    <n v="178131.39"/>
    <n v="129052.39"/>
    <n v="225841.68"/>
    <n v="170261.5"/>
    <n v="297957.62"/>
    <n v="211131.54"/>
    <n v="369480.2"/>
    <n v="238001.5"/>
    <n v="416502.63"/>
    <n v="264570.07"/>
    <n v="462997.61"/>
  </r>
  <r>
    <n v="8"/>
    <s v="Region VIII -"/>
    <x v="49"/>
    <s v="WY"/>
    <x v="352"/>
    <n v="4"/>
    <x v="3"/>
    <n v="78468.88"/>
    <n v="125550.21"/>
    <n v="109856.43"/>
    <n v="175770.29"/>
    <n v="141243.98000000001"/>
    <n v="225990.38"/>
    <n v="188325.31"/>
    <n v="301320.5"/>
    <n v="235406.64"/>
    <n v="376650.63"/>
    <n v="266794.19"/>
    <n v="426870.71"/>
    <n v="298181.74"/>
    <n v="477090.79"/>
  </r>
  <r>
    <n v="8"/>
    <s v="Region VIII -"/>
    <x v="49"/>
    <s v="WY"/>
    <x v="353"/>
    <n v="1"/>
    <x v="0"/>
    <n v="99373.26"/>
    <n v="173903.21"/>
    <n v="128761.71"/>
    <n v="225332.99"/>
    <n v="153752.35999999999"/>
    <n v="269066.64"/>
    <n v="183079.44"/>
    <n v="320389.02"/>
    <n v="215363.79"/>
    <n v="376886.63"/>
    <n v="236077.42"/>
    <n v="413135.48"/>
    <n v="256048.13"/>
    <n v="448084.22"/>
  </r>
  <r>
    <n v="8"/>
    <s v="Region VIII -"/>
    <x v="49"/>
    <s v="WY"/>
    <x v="353"/>
    <n v="2"/>
    <x v="1"/>
    <n v="78926.66"/>
    <n v="138121.65"/>
    <n v="103178.77"/>
    <n v="180562.85"/>
    <n v="124771.56"/>
    <n v="218350.23"/>
    <n v="152258.82999999999"/>
    <n v="266452.96000000002"/>
    <n v="180425.25"/>
    <n v="315744.19"/>
    <n v="198700.66"/>
    <n v="347726.15"/>
    <n v="215743.06"/>
    <n v="377550.36"/>
  </r>
  <r>
    <n v="8"/>
    <s v="Region VIII -"/>
    <x v="49"/>
    <s v="WY"/>
    <x v="353"/>
    <n v="3"/>
    <x v="2"/>
    <n v="76076.81"/>
    <n v="133134.42000000001"/>
    <n v="103902.46"/>
    <n v="181829.3"/>
    <n v="131690.1"/>
    <n v="230457.68"/>
    <n v="173699.83"/>
    <n v="303974.7"/>
    <n v="215355.75"/>
    <n v="376872.56"/>
    <n v="242733.24"/>
    <n v="424783.17"/>
    <n v="269796.23"/>
    <n v="472143.41"/>
  </r>
  <r>
    <n v="8"/>
    <s v="Region VIII -"/>
    <x v="49"/>
    <s v="WY"/>
    <x v="353"/>
    <n v="4"/>
    <x v="3"/>
    <n v="80525.100000000006"/>
    <n v="128840.16"/>
    <n v="112735.14"/>
    <n v="180376.23"/>
    <n v="144945.18"/>
    <n v="231912.29"/>
    <n v="193260.24"/>
    <n v="309216.39"/>
    <n v="241575.3"/>
    <n v="386520.48"/>
    <n v="273785.34000000003"/>
    <n v="438056.55"/>
    <n v="305995.38"/>
    <n v="489592.61"/>
  </r>
  <r>
    <n v="8"/>
    <s v="Region VIII -"/>
    <x v="49"/>
    <s v="WY"/>
    <x v="354"/>
    <n v="1"/>
    <x v="0"/>
    <n v="104239.5"/>
    <n v="182419.12"/>
    <n v="135077.14000000001"/>
    <n v="236384.99"/>
    <n v="161302.03"/>
    <n v="282278.56"/>
    <n v="192081.38"/>
    <n v="336142.41"/>
    <n v="225960.89"/>
    <n v="395431.56"/>
    <n v="247698.21"/>
    <n v="433471.86"/>
    <n v="268660.09000000003"/>
    <n v="470155.16"/>
  </r>
  <r>
    <n v="8"/>
    <s v="Region VIII -"/>
    <x v="49"/>
    <s v="WY"/>
    <x v="354"/>
    <n v="2"/>
    <x v="1"/>
    <n v="82727.960000000006"/>
    <n v="144773.93"/>
    <n v="108161.75"/>
    <n v="189283.07"/>
    <n v="130811.81"/>
    <n v="228920.67"/>
    <n v="159655.53"/>
    <n v="279397.18"/>
    <n v="189202.63"/>
    <n v="331104.61"/>
    <n v="208374.74"/>
    <n v="364655.8"/>
    <n v="226255.81"/>
    <n v="395947.66"/>
  </r>
  <r>
    <n v="8"/>
    <s v="Region VIII -"/>
    <x v="49"/>
    <s v="WY"/>
    <x v="354"/>
    <n v="3"/>
    <x v="2"/>
    <n v="79692.87"/>
    <n v="139462.51999999999"/>
    <n v="108829.26"/>
    <n v="190451.20000000001"/>
    <n v="137925.67000000001"/>
    <n v="241369.92"/>
    <n v="181915.63"/>
    <n v="318352.36"/>
    <n v="225533.36"/>
    <n v="394683.39"/>
    <n v="254198.26"/>
    <n v="444846.95"/>
    <n v="282532.27"/>
    <n v="494431.48"/>
  </r>
  <r>
    <n v="8"/>
    <s v="Region VIII -"/>
    <x v="49"/>
    <s v="WY"/>
    <x v="354"/>
    <n v="4"/>
    <x v="3"/>
    <n v="84434.96"/>
    <n v="135095.94"/>
    <n v="118208.95"/>
    <n v="189134.32"/>
    <n v="151982.93"/>
    <n v="243172.7"/>
    <n v="202643.91"/>
    <n v="324230.26"/>
    <n v="253304.89"/>
    <n v="405287.83"/>
    <n v="287078.87"/>
    <n v="459326.2"/>
    <n v="320852.86"/>
    <n v="513364.58"/>
  </r>
  <r>
    <n v="8"/>
    <s v="Region VIII -"/>
    <x v="49"/>
    <s v="WY"/>
    <x v="355"/>
    <n v="1"/>
    <x v="0"/>
    <n v="98806.080000000002"/>
    <n v="172910.64"/>
    <n v="127977.89"/>
    <n v="223961.32"/>
    <n v="152775.07"/>
    <n v="267356.38"/>
    <n v="181856.34"/>
    <n v="318248.59999999998"/>
    <n v="213887.35"/>
    <n v="374302.87"/>
    <n v="234437.28"/>
    <n v="410265.23"/>
    <n v="254229.77"/>
    <n v="444902.1"/>
  </r>
  <r>
    <n v="8"/>
    <s v="Region VIII -"/>
    <x v="49"/>
    <s v="WY"/>
    <x v="355"/>
    <n v="2"/>
    <x v="1"/>
    <n v="78785.440000000002"/>
    <n v="137874.51999999999"/>
    <n v="102927.93"/>
    <n v="180123.88"/>
    <n v="124398.03"/>
    <n v="217696.56"/>
    <n v="151677.82999999999"/>
    <n v="265436.2"/>
    <n v="179676.7"/>
    <n v="314434.21999999997"/>
    <n v="197839.2"/>
    <n v="346218.6"/>
    <n v="214764.39"/>
    <n v="375837.69"/>
  </r>
  <r>
    <n v="8"/>
    <s v="Region VIII -"/>
    <x v="49"/>
    <s v="WY"/>
    <x v="355"/>
    <n v="3"/>
    <x v="2"/>
    <n v="76173.8"/>
    <n v="133304.14000000001"/>
    <n v="104092.51"/>
    <n v="182161.89"/>
    <n v="131974.01999999999"/>
    <n v="230954.53"/>
    <n v="174117.69"/>
    <n v="304705.96000000002"/>
    <n v="215914.93"/>
    <n v="377851.12"/>
    <n v="243394.82"/>
    <n v="425940.94"/>
    <n v="270566.77"/>
    <n v="473491.85"/>
  </r>
  <r>
    <n v="8"/>
    <s v="Region VIII -"/>
    <x v="49"/>
    <s v="WY"/>
    <x v="355"/>
    <n v="4"/>
    <x v="3"/>
    <n v="80227.67"/>
    <n v="128364.28"/>
    <n v="112318.74"/>
    <n v="179709.99"/>
    <n v="144409.81"/>
    <n v="231055.7"/>
    <n v="192546.41"/>
    <n v="308074.26"/>
    <n v="240683.01"/>
    <n v="385092.83"/>
    <n v="272774.08"/>
    <n v="436438.54"/>
    <n v="304865.15000000002"/>
    <n v="487784.25"/>
  </r>
  <r>
    <n v="9"/>
    <s v="Region IX - West"/>
    <x v="50"/>
    <s v="AZ"/>
    <x v="356"/>
    <n v="1"/>
    <x v="0"/>
    <n v="104239.5"/>
    <n v="182419.12"/>
    <n v="135077.14000000001"/>
    <n v="236384.99"/>
    <n v="161302.03"/>
    <n v="282278.56"/>
    <n v="192081.38"/>
    <n v="336142.41"/>
    <n v="225960.89"/>
    <n v="395431.56"/>
    <n v="247698.21"/>
    <n v="433471.86"/>
    <n v="268660.09000000003"/>
    <n v="470155.16"/>
  </r>
  <r>
    <n v="9"/>
    <s v="Region IX - West"/>
    <x v="50"/>
    <s v="AZ"/>
    <x v="356"/>
    <n v="2"/>
    <x v="1"/>
    <n v="82727.960000000006"/>
    <n v="144773.93"/>
    <n v="108161.75"/>
    <n v="189283.07"/>
    <n v="130811.81"/>
    <n v="228920.67"/>
    <n v="159655.53"/>
    <n v="279397.18"/>
    <n v="189202.63"/>
    <n v="331104.61"/>
    <n v="208374.74"/>
    <n v="364655.8"/>
    <n v="226255.81"/>
    <n v="395947.66"/>
  </r>
  <r>
    <n v="9"/>
    <s v="Region IX - West"/>
    <x v="50"/>
    <s v="AZ"/>
    <x v="356"/>
    <n v="3"/>
    <x v="2"/>
    <n v="79692.87"/>
    <n v="139462.51999999999"/>
    <n v="108829.26"/>
    <n v="190451.20000000001"/>
    <n v="137925.67000000001"/>
    <n v="241369.92"/>
    <n v="181915.63"/>
    <n v="318352.36"/>
    <n v="225533.36"/>
    <n v="394683.39"/>
    <n v="254198.26"/>
    <n v="444846.95"/>
    <n v="282532.27"/>
    <n v="494431.48"/>
  </r>
  <r>
    <n v="9"/>
    <s v="Region IX - West"/>
    <x v="50"/>
    <s v="AZ"/>
    <x v="356"/>
    <n v="4"/>
    <x v="3"/>
    <n v="84434.96"/>
    <n v="135095.94"/>
    <n v="118208.95"/>
    <n v="189134.32"/>
    <n v="151982.93"/>
    <n v="243172.7"/>
    <n v="202643.91"/>
    <n v="324230.26"/>
    <n v="253304.89"/>
    <n v="405287.83"/>
    <n v="287078.87"/>
    <n v="459326.2"/>
    <n v="320852.86"/>
    <n v="513364.58"/>
  </r>
  <r>
    <n v="9"/>
    <s v="Region IX - West"/>
    <x v="50"/>
    <s v="AZ"/>
    <x v="357"/>
    <n v="1"/>
    <x v="0"/>
    <n v="98330.6"/>
    <n v="172078.56"/>
    <n v="127478.28"/>
    <n v="223087"/>
    <n v="152277"/>
    <n v="266484.76"/>
    <n v="181404.77"/>
    <n v="317458.34999999998"/>
    <n v="213445.87"/>
    <n v="373530.27"/>
    <n v="234005.02"/>
    <n v="409508.79"/>
    <n v="253854.99"/>
    <n v="444246.23"/>
  </r>
  <r>
    <n v="9"/>
    <s v="Region IX - West"/>
    <x v="50"/>
    <s v="AZ"/>
    <x v="357"/>
    <n v="2"/>
    <x v="1"/>
    <n v="77671.009999999995"/>
    <n v="135924.26"/>
    <n v="101628.85"/>
    <n v="177850.49"/>
    <n v="122994.31"/>
    <n v="215240.05"/>
    <n v="150263.12"/>
    <n v="262960.45"/>
    <n v="178143.38"/>
    <n v="311750.92"/>
    <n v="196238.92"/>
    <n v="343418.11"/>
    <n v="213130.07"/>
    <n v="372977.63"/>
  </r>
  <r>
    <n v="9"/>
    <s v="Region IX - West"/>
    <x v="50"/>
    <s v="AZ"/>
    <x v="357"/>
    <n v="3"/>
    <x v="2"/>
    <n v="74544.27"/>
    <n v="130452.48"/>
    <n v="101729.77"/>
    <n v="178027.1"/>
    <n v="128876.87"/>
    <n v="225534.52"/>
    <n v="169929.19"/>
    <n v="297376.09000000003"/>
    <n v="210624.02"/>
    <n v="368592.04"/>
    <n v="237356.7"/>
    <n v="415374.22"/>
    <n v="263771.59999999998"/>
    <n v="461600.29"/>
  </r>
  <r>
    <n v="9"/>
    <s v="Region IX - West"/>
    <x v="50"/>
    <s v="AZ"/>
    <x v="357"/>
    <n v="4"/>
    <x v="3"/>
    <n v="79456.009999999995"/>
    <n v="127129.62"/>
    <n v="111238.42"/>
    <n v="177981.47"/>
    <n v="143020.82"/>
    <n v="228833.32"/>
    <n v="190694.43"/>
    <n v="305111.09999999998"/>
    <n v="238368.04"/>
    <n v="381388.87"/>
    <n v="270150.45"/>
    <n v="432240.72"/>
    <n v="301932.84999999998"/>
    <n v="483092.57"/>
  </r>
  <r>
    <n v="9"/>
    <s v="Region IX - West"/>
    <x v="50"/>
    <s v="AZ"/>
    <x v="358"/>
    <n v="1"/>
    <x v="0"/>
    <n v="98842.76"/>
    <n v="172974.83"/>
    <n v="128091.57"/>
    <n v="224160.26"/>
    <n v="152966.76"/>
    <n v="267691.83"/>
    <n v="182164.95"/>
    <n v="318788.65999999997"/>
    <n v="214301.33"/>
    <n v="375027.33"/>
    <n v="234920.43"/>
    <n v="411110.75"/>
    <n v="254807.2"/>
    <n v="445912.59"/>
  </r>
  <r>
    <n v="9"/>
    <s v="Region IX - West"/>
    <x v="50"/>
    <s v="AZ"/>
    <x v="358"/>
    <n v="2"/>
    <x v="1"/>
    <n v="78396.149999999994"/>
    <n v="137193.26999999999"/>
    <n v="102508.64"/>
    <n v="179390.11"/>
    <n v="123985.95"/>
    <n v="216975.42"/>
    <n v="151344.34"/>
    <n v="264852.59999999998"/>
    <n v="179362.79"/>
    <n v="313884.88"/>
    <n v="197543.67"/>
    <n v="345701.42"/>
    <n v="214502.13"/>
    <n v="375378.73"/>
  </r>
  <r>
    <n v="9"/>
    <s v="Region IX - West"/>
    <x v="50"/>
    <s v="AZ"/>
    <x v="358"/>
    <n v="3"/>
    <x v="2"/>
    <n v="75483.19"/>
    <n v="132095.57999999999"/>
    <n v="103071.39"/>
    <n v="180374.94"/>
    <n v="130621.59"/>
    <n v="228587.78"/>
    <n v="172275.15"/>
    <n v="301481.5"/>
    <n v="213574.89"/>
    <n v="373756.06"/>
    <n v="240714.94"/>
    <n v="421251.14"/>
    <n v="267540.47999999998"/>
    <n v="468195.85"/>
  </r>
  <r>
    <n v="9"/>
    <s v="Region IX - West"/>
    <x v="50"/>
    <s v="AZ"/>
    <x v="358"/>
    <n v="4"/>
    <x v="3"/>
    <n v="80037.98"/>
    <n v="128060.77"/>
    <n v="112053.17"/>
    <n v="179285.07"/>
    <n v="144068.35999999999"/>
    <n v="230509.38"/>
    <n v="192091.15"/>
    <n v="307345.84000000003"/>
    <n v="240113.94"/>
    <n v="384182.3"/>
    <n v="272129.13"/>
    <n v="435406.61"/>
    <n v="304144.32"/>
    <n v="486630.92"/>
  </r>
  <r>
    <n v="9"/>
    <s v="Region IX - West"/>
    <x v="50"/>
    <s v="AZ"/>
    <x v="359"/>
    <n v="1"/>
    <x v="0"/>
    <n v="103178.49"/>
    <n v="180562.35"/>
    <n v="133736.85999999999"/>
    <n v="234039.51"/>
    <n v="159730.82"/>
    <n v="279528.93"/>
    <n v="190252.39"/>
    <n v="332941.69"/>
    <n v="223835.96"/>
    <n v="391712.93"/>
    <n v="245384.22"/>
    <n v="429422.39"/>
    <n v="266178.21999999997"/>
    <n v="465811.89"/>
  </r>
  <r>
    <n v="9"/>
    <s v="Region IX - West"/>
    <x v="50"/>
    <s v="AZ"/>
    <x v="359"/>
    <n v="2"/>
    <x v="1"/>
    <n v="81666.95"/>
    <n v="142917.17000000001"/>
    <n v="106821.48"/>
    <n v="186937.59"/>
    <n v="129240.59"/>
    <n v="226171.04"/>
    <n v="157826.54999999999"/>
    <n v="276196.46000000002"/>
    <n v="187077.71"/>
    <n v="327385.99"/>
    <n v="206060.76"/>
    <n v="360606.33"/>
    <n v="223773.94"/>
    <n v="391604.39"/>
  </r>
  <r>
    <n v="9"/>
    <s v="Region IX - West"/>
    <x v="50"/>
    <s v="AZ"/>
    <x v="359"/>
    <n v="3"/>
    <x v="2"/>
    <n v="78505.63"/>
    <n v="137384.85"/>
    <n v="107167.12"/>
    <n v="187542.46"/>
    <n v="135788.63"/>
    <n v="237630.11"/>
    <n v="179066.26"/>
    <n v="313365.95"/>
    <n v="221971.64"/>
    <n v="388450.38"/>
    <n v="250161.64"/>
    <n v="437782.87"/>
    <n v="278020.76"/>
    <n v="486536.33"/>
  </r>
  <r>
    <n v="9"/>
    <s v="Region IX - West"/>
    <x v="50"/>
    <s v="AZ"/>
    <x v="359"/>
    <n v="4"/>
    <x v="3"/>
    <n v="83460.72"/>
    <n v="133537.15"/>
    <n v="116845"/>
    <n v="186952.01"/>
    <n v="150229.29"/>
    <n v="240366.87"/>
    <n v="200305.72"/>
    <n v="320489.15999999997"/>
    <n v="250382.15"/>
    <n v="400611.45"/>
    <n v="283766.44"/>
    <n v="454026.31"/>
    <n v="317150.73"/>
    <n v="507441.17"/>
  </r>
  <r>
    <n v="9"/>
    <s v="Region IX - West"/>
    <x v="50"/>
    <s v="AZ"/>
    <x v="360"/>
    <n v="1"/>
    <x v="0"/>
    <n v="98312.26"/>
    <n v="172046.45"/>
    <n v="127421.44"/>
    <n v="222987.51999999999"/>
    <n v="152181.15"/>
    <n v="266317.02"/>
    <n v="181250.46"/>
    <n v="317188.31"/>
    <n v="213238.87"/>
    <n v="373168.02"/>
    <n v="233763.44"/>
    <n v="409086.02"/>
    <n v="253566.26"/>
    <n v="443740.96"/>
  </r>
  <r>
    <n v="9"/>
    <s v="Region IX - West"/>
    <x v="50"/>
    <s v="AZ"/>
    <x v="360"/>
    <n v="2"/>
    <x v="1"/>
    <n v="77865.649999999994"/>
    <n v="136264.89000000001"/>
    <n v="101838.5"/>
    <n v="178217.37"/>
    <n v="123200.35"/>
    <n v="215600.61"/>
    <n v="150429.85"/>
    <n v="263252.24"/>
    <n v="178300.33"/>
    <n v="312025.58"/>
    <n v="196386.68"/>
    <n v="343676.69"/>
    <n v="213261.2"/>
    <n v="373207.1"/>
  </r>
  <r>
    <n v="9"/>
    <s v="Region IX - West"/>
    <x v="50"/>
    <s v="AZ"/>
    <x v="360"/>
    <n v="3"/>
    <x v="2"/>
    <n v="74889.570000000007"/>
    <n v="131056.75"/>
    <n v="102240.33"/>
    <n v="178920.57"/>
    <n v="129553.08"/>
    <n v="226717.89"/>
    <n v="170850.46"/>
    <n v="298988.31"/>
    <n v="211794.04"/>
    <n v="370639.57"/>
    <n v="238696.63"/>
    <n v="417719.11"/>
    <n v="265284.74"/>
    <n v="464248.29"/>
  </r>
  <r>
    <n v="9"/>
    <s v="Region IX - West"/>
    <x v="50"/>
    <s v="AZ"/>
    <x v="360"/>
    <n v="4"/>
    <x v="3"/>
    <n v="79550.86"/>
    <n v="127281.37"/>
    <n v="111371.2"/>
    <n v="178193.92000000001"/>
    <n v="143191.54"/>
    <n v="229106.47"/>
    <n v="190922.06"/>
    <n v="305475.3"/>
    <n v="238652.57"/>
    <n v="381844.12"/>
    <n v="270472.90999999997"/>
    <n v="432756.67"/>
    <n v="302293.26"/>
    <n v="483669.22"/>
  </r>
  <r>
    <n v="9"/>
    <s v="Region IX - West"/>
    <x v="51"/>
    <s v="CA"/>
    <x v="361"/>
    <n v="1"/>
    <x v="0"/>
    <n v="124747.09"/>
    <n v="218307.4"/>
    <n v="161622.28"/>
    <n v="282838.99"/>
    <n v="192976.07"/>
    <n v="337708.12"/>
    <n v="229763.8"/>
    <n v="402086.65"/>
    <n v="270267.21000000002"/>
    <n v="472967.62"/>
    <n v="296253.77"/>
    <n v="518444.1"/>
    <n v="321301.11"/>
    <n v="562276.93000000005"/>
  </r>
  <r>
    <n v="9"/>
    <s v="Region IX - West"/>
    <x v="51"/>
    <s v="CA"/>
    <x v="361"/>
    <n v="2"/>
    <x v="1"/>
    <n v="99188.83"/>
    <n v="173580.45"/>
    <n v="129643.6"/>
    <n v="226876.31"/>
    <n v="156750.06"/>
    <n v="274312.59999999998"/>
    <n v="191238.04"/>
    <n v="334666.57"/>
    <n v="226594.03"/>
    <n v="396539.56"/>
    <n v="249532.82"/>
    <n v="436682.44"/>
    <n v="270919.77"/>
    <n v="474109.6"/>
  </r>
  <r>
    <n v="9"/>
    <s v="Region IX - West"/>
    <x v="51"/>
    <s v="CA"/>
    <x v="361"/>
    <n v="3"/>
    <x v="2"/>
    <n v="95689.63"/>
    <n v="167456.85999999999"/>
    <n v="130709.14"/>
    <n v="228741"/>
    <n v="165681.15"/>
    <n v="289942.01"/>
    <n v="218549.48"/>
    <n v="382461.59"/>
    <n v="270975.55"/>
    <n v="474207.21"/>
    <n v="305434.86"/>
    <n v="534511.01"/>
    <n v="339501.05"/>
    <n v="594126.84"/>
  </r>
  <r>
    <n v="9"/>
    <s v="Region IX - West"/>
    <x v="51"/>
    <s v="CA"/>
    <x v="361"/>
    <n v="4"/>
    <x v="3"/>
    <n v="101143.5"/>
    <n v="161829.6"/>
    <n v="141600.9"/>
    <n v="226561.44"/>
    <n v="182058.3"/>
    <n v="291293.28000000003"/>
    <n v="242744.4"/>
    <n v="388391.04"/>
    <n v="303430.5"/>
    <n v="485488.81"/>
    <n v="343887.9"/>
    <n v="550220.65"/>
    <n v="384345.3"/>
    <n v="614952.49"/>
  </r>
  <r>
    <n v="9"/>
    <s v="Region IX - West"/>
    <x v="51"/>
    <s v="CA"/>
    <x v="362"/>
    <n v="1"/>
    <x v="0"/>
    <n v="133308.5"/>
    <n v="233289.87"/>
    <n v="172571.82"/>
    <n v="302000.68"/>
    <n v="205929.13"/>
    <n v="360375.97"/>
    <n v="245012.86"/>
    <n v="428772.5"/>
    <n v="288094.53999999998"/>
    <n v="504165.45"/>
    <n v="315731.90999999997"/>
    <n v="552530.85"/>
    <n v="342310.88"/>
    <n v="599044.04"/>
  </r>
  <r>
    <n v="9"/>
    <s v="Region IX - West"/>
    <x v="51"/>
    <s v="CA"/>
    <x v="362"/>
    <n v="2"/>
    <x v="1"/>
    <n v="106898.29"/>
    <n v="187072.02"/>
    <n v="139527.19"/>
    <n v="244172.58"/>
    <n v="168495.58"/>
    <n v="294867.27"/>
    <n v="205202.9"/>
    <n v="359105.08"/>
    <n v="242965.59"/>
    <n v="425189.79"/>
    <n v="267453.59999999998"/>
    <n v="468043.8"/>
    <n v="290250.17"/>
    <n v="507937.79"/>
  </r>
  <r>
    <n v="9"/>
    <s v="Region IX - West"/>
    <x v="51"/>
    <s v="CA"/>
    <x v="362"/>
    <n v="3"/>
    <x v="2"/>
    <n v="103806.32"/>
    <n v="181661.06"/>
    <n v="141963.96"/>
    <n v="248436.93"/>
    <n v="180072.52"/>
    <n v="315126.90000000002"/>
    <n v="237659.34"/>
    <n v="415903.85"/>
    <n v="294789.17"/>
    <n v="515881.05"/>
    <n v="332367.94"/>
    <n v="581643.9"/>
    <n v="369540.49"/>
    <n v="646695.85"/>
  </r>
  <r>
    <n v="9"/>
    <s v="Region IX - West"/>
    <x v="51"/>
    <s v="CA"/>
    <x v="362"/>
    <n v="4"/>
    <x v="3"/>
    <n v="108558.06"/>
    <n v="173692.89"/>
    <n v="151981.28"/>
    <n v="243170.05"/>
    <n v="195404.5"/>
    <n v="312647.21000000002"/>
    <n v="260539.34"/>
    <n v="416862.94"/>
    <n v="325674.17"/>
    <n v="521078.68"/>
    <n v="369097.39"/>
    <n v="590555.84"/>
    <n v="412520.62"/>
    <n v="660033"/>
  </r>
  <r>
    <n v="9"/>
    <s v="Region IX - West"/>
    <x v="51"/>
    <s v="CA"/>
    <x v="363"/>
    <n v="1"/>
    <x v="0"/>
    <n v="132320.85"/>
    <n v="231561.49"/>
    <n v="171458.9"/>
    <n v="300053.07"/>
    <n v="204741.28"/>
    <n v="358297.24"/>
    <n v="243801.09"/>
    <n v="426651.9"/>
    <n v="286797.56"/>
    <n v="501895.73"/>
    <n v="314384.21999999997"/>
    <n v="550172.38"/>
    <n v="340983.85"/>
    <n v="596721.74"/>
  </r>
  <r>
    <n v="9"/>
    <s v="Region IX - West"/>
    <x v="51"/>
    <s v="CA"/>
    <x v="363"/>
    <n v="2"/>
    <x v="1"/>
    <n v="105058.7"/>
    <n v="183852.73"/>
    <n v="137348.31"/>
    <n v="240359.55"/>
    <n v="166100.21"/>
    <n v="290675.36"/>
    <n v="202706.94"/>
    <n v="354737.15"/>
    <n v="240212.84"/>
    <n v="420372.47"/>
    <n v="264548.53999999998"/>
    <n v="462959.95"/>
    <n v="287243.77"/>
    <n v="502676.59"/>
  </r>
  <r>
    <n v="9"/>
    <s v="Region IX - West"/>
    <x v="51"/>
    <s v="CA"/>
    <x v="363"/>
    <n v="3"/>
    <x v="2"/>
    <n v="101237.87"/>
    <n v="177166.27"/>
    <n v="138259.57999999999"/>
    <n v="241954.27"/>
    <n v="175230.63"/>
    <n v="306653.59999999998"/>
    <n v="231124.87"/>
    <n v="404468.53"/>
    <n v="286547.37"/>
    <n v="501457.9"/>
    <n v="322971.53999999998"/>
    <n v="565200.19999999995"/>
    <n v="358976.39"/>
    <n v="628208.68000000005"/>
  </r>
  <r>
    <n v="9"/>
    <s v="Region IX - West"/>
    <x v="51"/>
    <s v="CA"/>
    <x v="363"/>
    <n v="4"/>
    <x v="3"/>
    <n v="107204.42"/>
    <n v="171527.08"/>
    <n v="150086.19"/>
    <n v="240137.91"/>
    <n v="192967.96"/>
    <n v="308748.74"/>
    <n v="257290.62"/>
    <n v="411664.99"/>
    <n v="321613.27"/>
    <n v="514581.24"/>
    <n v="364495.04"/>
    <n v="583192.06999999995"/>
    <n v="407376.81"/>
    <n v="651802.91"/>
  </r>
  <r>
    <n v="9"/>
    <s v="Region IX - West"/>
    <x v="51"/>
    <s v="CA"/>
    <x v="364"/>
    <n v="1"/>
    <x v="0"/>
    <n v="125789.75"/>
    <n v="220132.07"/>
    <n v="162905.71"/>
    <n v="285085"/>
    <n v="194451.43"/>
    <n v="340290.01"/>
    <n v="231438.47"/>
    <n v="405017.33"/>
    <n v="272185.14"/>
    <n v="476324"/>
    <n v="298326.18"/>
    <n v="522070.81"/>
    <n v="323494.26"/>
    <n v="566114.94999999995"/>
  </r>
  <r>
    <n v="9"/>
    <s v="Region IX - West"/>
    <x v="51"/>
    <s v="CA"/>
    <x v="364"/>
    <n v="2"/>
    <x v="1"/>
    <n v="100444.48"/>
    <n v="175777.83"/>
    <n v="131193.51999999999"/>
    <n v="229588.67"/>
    <n v="158527.31"/>
    <n v="277422.78999999998"/>
    <n v="193233.76"/>
    <n v="338159.08"/>
    <n v="228875.91"/>
    <n v="400532.84"/>
    <n v="251994.57"/>
    <n v="440990.49"/>
    <n v="273532.76"/>
    <n v="478682.34"/>
  </r>
  <r>
    <n v="9"/>
    <s v="Region IX - West"/>
    <x v="51"/>
    <s v="CA"/>
    <x v="364"/>
    <n v="3"/>
    <x v="2"/>
    <n v="97222.17"/>
    <n v="170138.8"/>
    <n v="132881.82999999999"/>
    <n v="232543.21"/>
    <n v="168494.39"/>
    <n v="294865.18"/>
    <n v="222320.12"/>
    <n v="389060.21"/>
    <n v="275707.27"/>
    <n v="482487.73"/>
    <n v="310811.40999999997"/>
    <n v="543919.96"/>
    <n v="345525.7"/>
    <n v="604669.97"/>
  </r>
  <r>
    <n v="9"/>
    <s v="Region IX - West"/>
    <x v="51"/>
    <s v="CA"/>
    <x v="364"/>
    <n v="4"/>
    <x v="3"/>
    <n v="102212.59"/>
    <n v="163540.14000000001"/>
    <n v="143097.62"/>
    <n v="228956.2"/>
    <n v="183982.66"/>
    <n v="294372.26"/>
    <n v="245310.21"/>
    <n v="392496.34"/>
    <n v="306637.76"/>
    <n v="490620.43"/>
    <n v="347522.8"/>
    <n v="556036.49"/>
    <n v="388407.83"/>
    <n v="621452.55000000005"/>
  </r>
  <r>
    <n v="9"/>
    <s v="Region IX - West"/>
    <x v="51"/>
    <s v="CA"/>
    <x v="365"/>
    <n v="1"/>
    <x v="0"/>
    <n v="125716.38"/>
    <n v="220003.67"/>
    <n v="162678.34"/>
    <n v="284687.09999999998"/>
    <n v="194068.05"/>
    <n v="339619.09"/>
    <n v="230821.24"/>
    <n v="403937.17"/>
    <n v="271357.17"/>
    <n v="474875.05"/>
    <n v="297359.86"/>
    <n v="520379.75"/>
    <n v="322339.38"/>
    <n v="564093.92000000004"/>
  </r>
  <r>
    <n v="9"/>
    <s v="Region IX - West"/>
    <x v="51"/>
    <s v="CA"/>
    <x v="365"/>
    <n v="2"/>
    <x v="1"/>
    <n v="101223.05"/>
    <n v="177140.34"/>
    <n v="132032.10999999999"/>
    <n v="231056.2"/>
    <n v="159351.46"/>
    <n v="278865.06"/>
    <n v="193900.72"/>
    <n v="339326.26"/>
    <n v="229503.71"/>
    <n v="401631.5"/>
    <n v="252585.62"/>
    <n v="442024.83"/>
    <n v="274057.27"/>
    <n v="479600.23"/>
  </r>
  <r>
    <n v="9"/>
    <s v="Region IX - West"/>
    <x v="51"/>
    <s v="CA"/>
    <x v="365"/>
    <n v="3"/>
    <x v="2"/>
    <n v="98603.38"/>
    <n v="172555.91"/>
    <n v="134924.06"/>
    <n v="236117.11"/>
    <n v="171199.23"/>
    <n v="299598.65000000002"/>
    <n v="226005.2"/>
    <n v="395509.1"/>
    <n v="280387.34000000003"/>
    <n v="490677.84"/>
    <n v="316171.17"/>
    <n v="553299.55000000005"/>
    <n v="351578.26"/>
    <n v="615261.96"/>
  </r>
  <r>
    <n v="9"/>
    <s v="Region IX - West"/>
    <x v="51"/>
    <s v="CA"/>
    <x v="365"/>
    <n v="4"/>
    <x v="3"/>
    <n v="102591.97"/>
    <n v="164147.15"/>
    <n v="143628.76"/>
    <n v="229806.01"/>
    <n v="184665.54"/>
    <n v="295464.87"/>
    <n v="246220.73"/>
    <n v="393953.17"/>
    <n v="307775.90999999997"/>
    <n v="492441.46"/>
    <n v="348812.69"/>
    <n v="558100.31999999995"/>
    <n v="389849.48"/>
    <n v="623759.18000000005"/>
  </r>
  <r>
    <n v="9"/>
    <s v="Region IX - West"/>
    <x v="51"/>
    <s v="CA"/>
    <x v="366"/>
    <n v="1"/>
    <x v="0"/>
    <n v="127948.44"/>
    <n v="223909.78"/>
    <n v="165699.93"/>
    <n v="289974.88"/>
    <n v="197785.54"/>
    <n v="346124.7"/>
    <n v="235405.04"/>
    <n v="411958.82"/>
    <n v="276848.96000000002"/>
    <n v="484485.68"/>
    <n v="303437.28000000003"/>
    <n v="531015.24"/>
    <n v="329035.40999999997"/>
    <n v="575811.96"/>
  </r>
  <r>
    <n v="9"/>
    <s v="Region IX - West"/>
    <x v="51"/>
    <s v="CA"/>
    <x v="366"/>
    <n v="2"/>
    <x v="1"/>
    <n v="102177.2"/>
    <n v="178810.09"/>
    <n v="133454.76999999999"/>
    <n v="233545.85"/>
    <n v="161257.65"/>
    <n v="282200.88"/>
    <n v="196558.23"/>
    <n v="343976.9"/>
    <n v="232811.84"/>
    <n v="407420.72"/>
    <n v="256326.99"/>
    <n v="448572.23"/>
    <n v="278234.23"/>
    <n v="486909.9"/>
  </r>
  <r>
    <n v="9"/>
    <s v="Region IX - West"/>
    <x v="51"/>
    <s v="CA"/>
    <x v="366"/>
    <n v="3"/>
    <x v="2"/>
    <n v="98906.04"/>
    <n v="173085.57"/>
    <n v="135184.98000000001"/>
    <n v="236573.71"/>
    <n v="171416.01"/>
    <n v="299978.02"/>
    <n v="226176.31"/>
    <n v="395808.54"/>
    <n v="280490.65999999997"/>
    <n v="490858.65"/>
    <n v="316204.73"/>
    <n v="553358.27"/>
    <n v="351522.4"/>
    <n v="615164.21"/>
  </r>
  <r>
    <n v="9"/>
    <s v="Region IX - West"/>
    <x v="51"/>
    <s v="CA"/>
    <x v="366"/>
    <n v="4"/>
    <x v="3"/>
    <n v="103971.38"/>
    <n v="166354.21"/>
    <n v="145559.93"/>
    <n v="232895.89"/>
    <n v="187148.48"/>
    <n v="299437.58"/>
    <n v="249531.31"/>
    <n v="399250.1"/>
    <n v="311914.14"/>
    <n v="499062.63"/>
    <n v="353502.69"/>
    <n v="565604.31000000006"/>
    <n v="395091.24"/>
    <n v="632146"/>
  </r>
  <r>
    <n v="9"/>
    <s v="Region IX - West"/>
    <x v="51"/>
    <s v="CA"/>
    <x v="367"/>
    <n v="1"/>
    <x v="0"/>
    <n v="123686.08"/>
    <n v="216450.65"/>
    <n v="160282.01"/>
    <n v="280493.52"/>
    <n v="191404.86"/>
    <n v="334958.5"/>
    <n v="227934.82"/>
    <n v="398885.94"/>
    <n v="268142.28999999998"/>
    <n v="469249.01"/>
    <n v="293939.78999999998"/>
    <n v="514394.64"/>
    <n v="318819.24"/>
    <n v="557933.67000000004"/>
  </r>
  <r>
    <n v="9"/>
    <s v="Region IX - West"/>
    <x v="51"/>
    <s v="CA"/>
    <x v="367"/>
    <n v="2"/>
    <x v="1"/>
    <n v="98127.82"/>
    <n v="171723.69"/>
    <n v="128303.33"/>
    <n v="224530.83"/>
    <n v="155178.85"/>
    <n v="271562.99"/>
    <n v="189409.06"/>
    <n v="331465.84999999998"/>
    <n v="224469.11"/>
    <n v="392820.95"/>
    <n v="247218.84"/>
    <n v="432632.98"/>
    <n v="268437.90999999997"/>
    <n v="469766.34"/>
  </r>
  <r>
    <n v="9"/>
    <s v="Region IX - West"/>
    <x v="51"/>
    <s v="CA"/>
    <x v="367"/>
    <n v="3"/>
    <x v="2"/>
    <n v="94502.399999999994"/>
    <n v="165379.19"/>
    <n v="129047.01"/>
    <n v="225832.27"/>
    <n v="163544.12"/>
    <n v="286202.21999999997"/>
    <n v="215700.11"/>
    <n v="377475.19"/>
    <n v="267413.84000000003"/>
    <n v="467974.22"/>
    <n v="301398.26"/>
    <n v="527446.94999999995"/>
    <n v="334989.56"/>
    <n v="586231.72"/>
  </r>
  <r>
    <n v="9"/>
    <s v="Region IX - West"/>
    <x v="51"/>
    <s v="CA"/>
    <x v="367"/>
    <n v="4"/>
    <x v="3"/>
    <n v="100169.26"/>
    <n v="160270.81"/>
    <n v="140236.96"/>
    <n v="224379.14"/>
    <n v="180304.66"/>
    <n v="288487.46999999997"/>
    <n v="240406.22"/>
    <n v="384649.95"/>
    <n v="300507.77"/>
    <n v="480812.44"/>
    <n v="340575.48"/>
    <n v="544920.77"/>
    <n v="380643.18"/>
    <n v="609029.1"/>
  </r>
  <r>
    <n v="9"/>
    <s v="Region IX - West"/>
    <x v="51"/>
    <s v="CA"/>
    <x v="368"/>
    <n v="1"/>
    <x v="0"/>
    <n v="131223.16"/>
    <n v="229640.53"/>
    <n v="170004.95"/>
    <n v="297508.65999999997"/>
    <n v="202978.38"/>
    <n v="355212.17"/>
    <n v="241663.5"/>
    <n v="422911.12"/>
    <n v="284258.65999999997"/>
    <n v="497452.66"/>
    <n v="311587.09000000003"/>
    <n v="545277.41"/>
    <n v="337924.56"/>
    <n v="591367.99"/>
  </r>
  <r>
    <n v="9"/>
    <s v="Region IX - West"/>
    <x v="51"/>
    <s v="CA"/>
    <x v="368"/>
    <n v="2"/>
    <x v="1"/>
    <n v="104386.99"/>
    <n v="182677.23"/>
    <n v="136427.34"/>
    <n v="238747.84"/>
    <n v="164941.07999999999"/>
    <n v="288646.88"/>
    <n v="201211.45"/>
    <n v="352120.04"/>
    <n v="238401.83"/>
    <n v="417203.20000000001"/>
    <n v="262530.09999999998"/>
    <n v="459427.67"/>
    <n v="285024.17"/>
    <n v="498792.29"/>
  </r>
  <r>
    <n v="9"/>
    <s v="Region IX - West"/>
    <x v="51"/>
    <s v="CA"/>
    <x v="368"/>
    <n v="3"/>
    <x v="2"/>
    <n v="100741.24"/>
    <n v="176297.17"/>
    <n v="137618.57"/>
    <n v="240832.5"/>
    <n v="174446.03"/>
    <n v="305280.55"/>
    <n v="230118.05"/>
    <n v="402706.59"/>
    <n v="285325.7"/>
    <n v="499319.97"/>
    <n v="321614.82"/>
    <n v="562825.93999999994"/>
    <n v="357491.18"/>
    <n v="625609.56000000006"/>
  </r>
  <r>
    <n v="9"/>
    <s v="Region IX - West"/>
    <x v="51"/>
    <s v="CA"/>
    <x v="368"/>
    <n v="4"/>
    <x v="3"/>
    <n v="106419.87"/>
    <n v="170271.8"/>
    <n v="148987.82"/>
    <n v="238380.52"/>
    <n v="191555.77"/>
    <n v="306489.24"/>
    <n v="255407.7"/>
    <n v="408652.32"/>
    <n v="319259.62"/>
    <n v="510815.4"/>
    <n v="361827.57"/>
    <n v="578924.12"/>
    <n v="404395.52000000002"/>
    <n v="647032.84"/>
  </r>
  <r>
    <n v="9"/>
    <s v="Region IX - West"/>
    <x v="51"/>
    <s v="CA"/>
    <x v="369"/>
    <n v="1"/>
    <x v="0"/>
    <n v="123631.05"/>
    <n v="216354.35"/>
    <n v="160111.48000000001"/>
    <n v="280195.09000000003"/>
    <n v="191117.32"/>
    <n v="334455.31"/>
    <n v="227471.89"/>
    <n v="398075.81"/>
    <n v="267521.31"/>
    <n v="468162.29"/>
    <n v="293215.05"/>
    <n v="513126.34"/>
    <n v="317953.08"/>
    <n v="556417.9"/>
  </r>
  <r>
    <n v="9"/>
    <s v="Region IX - West"/>
    <x v="51"/>
    <s v="CA"/>
    <x v="369"/>
    <n v="2"/>
    <x v="1"/>
    <n v="98711.75"/>
    <n v="172745.56"/>
    <n v="128932.27"/>
    <n v="225631.48"/>
    <n v="155796.96"/>
    <n v="272644.68"/>
    <n v="189909.28"/>
    <n v="332341.24"/>
    <n v="224939.96"/>
    <n v="393644.94"/>
    <n v="247662.13"/>
    <n v="433408.73"/>
    <n v="268831.28999999998"/>
    <n v="470454.75"/>
  </r>
  <r>
    <n v="9"/>
    <s v="Region IX - West"/>
    <x v="51"/>
    <s v="CA"/>
    <x v="369"/>
    <n v="3"/>
    <x v="2"/>
    <n v="95538.3"/>
    <n v="167192.03"/>
    <n v="130578.68"/>
    <n v="228512.7"/>
    <n v="165572.75"/>
    <n v="289752.32000000001"/>
    <n v="218463.92"/>
    <n v="382311.86"/>
    <n v="270923.88"/>
    <n v="474116.8"/>
    <n v="305418.08"/>
    <n v="534481.64"/>
    <n v="339528.98"/>
    <n v="594175.71"/>
  </r>
  <r>
    <n v="9"/>
    <s v="Region IX - West"/>
    <x v="51"/>
    <s v="CA"/>
    <x v="369"/>
    <n v="4"/>
    <x v="3"/>
    <n v="100453.79"/>
    <n v="160726.07"/>
    <n v="140635.31"/>
    <n v="225016.5"/>
    <n v="180816.83"/>
    <n v="289306.93"/>
    <n v="241089.1"/>
    <n v="385742.57"/>
    <n v="301361.38"/>
    <n v="482178.21"/>
    <n v="341542.89"/>
    <n v="546468.64"/>
    <n v="381724.41"/>
    <n v="610759.06000000006"/>
  </r>
  <r>
    <n v="9"/>
    <s v="Region IX - West"/>
    <x v="51"/>
    <s v="CA"/>
    <x v="370"/>
    <n v="1"/>
    <x v="0"/>
    <n v="129046.13"/>
    <n v="225830.73"/>
    <n v="167153.89000000001"/>
    <n v="292519.3"/>
    <n v="199548.44"/>
    <n v="349209.76"/>
    <n v="237542.63"/>
    <n v="415699.6"/>
    <n v="279387.86"/>
    <n v="488928.75"/>
    <n v="306234.40999999997"/>
    <n v="535910.22"/>
    <n v="332094.7"/>
    <n v="581165.72"/>
  </r>
  <r>
    <n v="9"/>
    <s v="Region IX - West"/>
    <x v="51"/>
    <s v="CA"/>
    <x v="370"/>
    <n v="2"/>
    <x v="1"/>
    <n v="102848.91"/>
    <n v="179985.6"/>
    <n v="134375.74"/>
    <n v="235157.55"/>
    <n v="162416.78"/>
    <n v="284229.36"/>
    <n v="198053.72"/>
    <n v="346594.01"/>
    <n v="234622.85"/>
    <n v="410589.99"/>
    <n v="258345.44"/>
    <n v="452104.52"/>
    <n v="280453.83"/>
    <n v="490794.2"/>
  </r>
  <r>
    <n v="9"/>
    <s v="Region IX - West"/>
    <x v="51"/>
    <s v="CA"/>
    <x v="370"/>
    <n v="3"/>
    <x v="2"/>
    <n v="99402.67"/>
    <n v="173954.68"/>
    <n v="135825.99"/>
    <n v="237695.48"/>
    <n v="172200.61"/>
    <n v="301351.07"/>
    <n v="227183.13"/>
    <n v="397570.48"/>
    <n v="281712.33"/>
    <n v="492996.58"/>
    <n v="317561.45"/>
    <n v="555732.53"/>
    <n v="353007.61"/>
    <n v="617763.31999999995"/>
  </r>
  <r>
    <n v="9"/>
    <s v="Region IX - West"/>
    <x v="51"/>
    <s v="CA"/>
    <x v="370"/>
    <n v="4"/>
    <x v="3"/>
    <n v="104755.93"/>
    <n v="167609.49"/>
    <n v="146658.29999999999"/>
    <n v="234653.28"/>
    <n v="188560.67"/>
    <n v="301697.08"/>
    <n v="251414.23"/>
    <n v="402262.77"/>
    <n v="314267.78999999998"/>
    <n v="502828.47"/>
    <n v="356170.16"/>
    <n v="569872.26"/>
    <n v="398072.53"/>
    <n v="636916.06000000006"/>
  </r>
  <r>
    <n v="9"/>
    <s v="Region IX - West"/>
    <x v="51"/>
    <s v="CA"/>
    <x v="371"/>
    <n v="1"/>
    <x v="0"/>
    <n v="127856.74"/>
    <n v="223749.29"/>
    <n v="165415.73000000001"/>
    <n v="289477.53000000003"/>
    <n v="197306.32"/>
    <n v="345286.07"/>
    <n v="234633.51"/>
    <n v="410608.65"/>
    <n v="275814.02"/>
    <n v="482674.53"/>
    <n v="302229.40000000002"/>
    <n v="528901.46"/>
    <n v="327591.84000000003"/>
    <n v="573285.72"/>
  </r>
  <r>
    <n v="9"/>
    <s v="Region IX - West"/>
    <x v="51"/>
    <s v="CA"/>
    <x v="371"/>
    <n v="2"/>
    <x v="1"/>
    <n v="103150.42"/>
    <n v="180513.24"/>
    <n v="134503.01999999999"/>
    <n v="235380.28"/>
    <n v="162287.85"/>
    <n v="284003.74"/>
    <n v="197391.95"/>
    <n v="345435.9"/>
    <n v="233596.61"/>
    <n v="408794.07"/>
    <n v="257065.82"/>
    <n v="449865.19"/>
    <n v="278889.88"/>
    <n v="488057.3"/>
  </r>
  <r>
    <n v="9"/>
    <s v="Region IX - West"/>
    <x v="51"/>
    <s v="CA"/>
    <x v="371"/>
    <n v="3"/>
    <x v="2"/>
    <n v="100632.55"/>
    <n v="176106.97"/>
    <n v="137737.78"/>
    <n v="241041.11"/>
    <n v="174797.08"/>
    <n v="305894.89"/>
    <n v="230782.68"/>
    <n v="403869.69"/>
    <n v="286340.76"/>
    <n v="501096.33"/>
    <n v="322904.46000000002"/>
    <n v="565082.80000000005"/>
    <n v="359088.14"/>
    <n v="628404.25"/>
  </r>
  <r>
    <n v="9"/>
    <s v="Region IX - West"/>
    <x v="51"/>
    <s v="CA"/>
    <x v="371"/>
    <n v="4"/>
    <x v="3"/>
    <n v="104445.61"/>
    <n v="167112.98000000001"/>
    <n v="146223.85999999999"/>
    <n v="233958.18"/>
    <n v="188002.1"/>
    <n v="300803.37"/>
    <n v="250669.47"/>
    <n v="401071.16"/>
    <n v="313336.84000000003"/>
    <n v="501338.95"/>
    <n v="355115.08"/>
    <n v="568184.14"/>
    <n v="396893.33"/>
    <n v="635029.32999999996"/>
  </r>
  <r>
    <n v="9"/>
    <s v="Region IX - West"/>
    <x v="51"/>
    <s v="CA"/>
    <x v="372"/>
    <n v="1"/>
    <x v="0"/>
    <n v="122533.37"/>
    <n v="214433.39"/>
    <n v="158657.53"/>
    <n v="277650.68"/>
    <n v="189354.42"/>
    <n v="331370.23999999999"/>
    <n v="225334.31"/>
    <n v="394335.04"/>
    <n v="264982.40999999997"/>
    <n v="463719.22"/>
    <n v="290417.91999999998"/>
    <n v="508231.37"/>
    <n v="314893.78999999998"/>
    <n v="551064.14"/>
  </r>
  <r>
    <n v="9"/>
    <s v="Region IX - West"/>
    <x v="51"/>
    <s v="CA"/>
    <x v="372"/>
    <n v="2"/>
    <x v="1"/>
    <n v="98040.04"/>
    <n v="171570.06"/>
    <n v="128011.3"/>
    <n v="224019.78"/>
    <n v="154637.82999999999"/>
    <n v="270616.21000000002"/>
    <n v="188413.79"/>
    <n v="329724.13"/>
    <n v="223128.95"/>
    <n v="390475.67"/>
    <n v="245643.68"/>
    <n v="429876.45"/>
    <n v="266611.68"/>
    <n v="466570.45"/>
  </r>
  <r>
    <n v="9"/>
    <s v="Region IX - West"/>
    <x v="51"/>
    <s v="CA"/>
    <x v="372"/>
    <n v="3"/>
    <x v="2"/>
    <n v="95041.67"/>
    <n v="166322.92000000001"/>
    <n v="129937.67"/>
    <n v="227390.93"/>
    <n v="164788.15"/>
    <n v="288379.27"/>
    <n v="217457.1"/>
    <n v="380549.92"/>
    <n v="269702.21000000002"/>
    <n v="471978.87"/>
    <n v="304061.36"/>
    <n v="532107.38"/>
    <n v="338043.77"/>
    <n v="591576.6"/>
  </r>
  <r>
    <n v="9"/>
    <s v="Region IX - West"/>
    <x v="51"/>
    <s v="CA"/>
    <x v="372"/>
    <n v="4"/>
    <x v="3"/>
    <n v="99669.24"/>
    <n v="159470.79"/>
    <n v="139536.94"/>
    <n v="223259.11"/>
    <n v="179404.64"/>
    <n v="287047.42"/>
    <n v="239206.18"/>
    <n v="382729.9"/>
    <n v="299007.73"/>
    <n v="478412.37"/>
    <n v="338875.42"/>
    <n v="542200.68999999994"/>
    <n v="378743.12"/>
    <n v="605989"/>
  </r>
  <r>
    <n v="9"/>
    <s v="Region IX - West"/>
    <x v="51"/>
    <s v="CA"/>
    <x v="373"/>
    <n v="1"/>
    <x v="0"/>
    <n v="122039.55"/>
    <n v="213569.21"/>
    <n v="158101.07"/>
    <n v="276676.88"/>
    <n v="188760.5"/>
    <n v="330330.88"/>
    <n v="224728.43"/>
    <n v="393274.75"/>
    <n v="264333.93"/>
    <n v="462584.37"/>
    <n v="289744.09000000003"/>
    <n v="507052.15"/>
    <n v="314230.28999999998"/>
    <n v="549903.01"/>
  </r>
  <r>
    <n v="9"/>
    <s v="Region IX - West"/>
    <x v="51"/>
    <s v="CA"/>
    <x v="373"/>
    <n v="2"/>
    <x v="1"/>
    <n v="97120.24"/>
    <n v="169960.43"/>
    <n v="126921.87"/>
    <n v="222113.27"/>
    <n v="153440.15"/>
    <n v="268520.26"/>
    <n v="187165.81"/>
    <n v="327540.17"/>
    <n v="221752.58"/>
    <n v="388067.02"/>
    <n v="244191.16"/>
    <n v="427334.53"/>
    <n v="265108.49"/>
    <n v="463939.86"/>
  </r>
  <r>
    <n v="9"/>
    <s v="Region IX - West"/>
    <x v="51"/>
    <s v="CA"/>
    <x v="373"/>
    <n v="3"/>
    <x v="2"/>
    <n v="93757.45"/>
    <n v="164075.53"/>
    <n v="128085.49"/>
    <n v="224149.6"/>
    <n v="162367.22"/>
    <n v="284142.63"/>
    <n v="214189.87"/>
    <n v="374832.27"/>
    <n v="265581.32"/>
    <n v="464767.31"/>
    <n v="299363.17"/>
    <n v="523885.55"/>
    <n v="332761.73"/>
    <n v="582333.03"/>
  </r>
  <r>
    <n v="9"/>
    <s v="Region IX - West"/>
    <x v="51"/>
    <s v="CA"/>
    <x v="373"/>
    <n v="4"/>
    <x v="3"/>
    <n v="98992.43"/>
    <n v="158387.89000000001"/>
    <n v="138589.4"/>
    <n v="221743.04"/>
    <n v="178186.37"/>
    <n v="285098.2"/>
    <n v="237581.83"/>
    <n v="380130.93"/>
    <n v="296977.28999999998"/>
    <n v="475163.67"/>
    <n v="336574.26"/>
    <n v="538518.81999999995"/>
    <n v="376171.23"/>
    <n v="601873.98"/>
  </r>
  <r>
    <n v="9"/>
    <s v="Region IX - West"/>
    <x v="51"/>
    <s v="CA"/>
    <x v="374"/>
    <n v="1"/>
    <x v="0"/>
    <n v="145309.69"/>
    <n v="254291.96"/>
    <n v="188337.93"/>
    <n v="329591.38"/>
    <n v="224937.62"/>
    <n v="393640.83"/>
    <n v="267909.12"/>
    <n v="468840.96000000002"/>
    <n v="315194.48"/>
    <n v="551590.32999999996"/>
    <n v="345534.04"/>
    <n v="604684.56999999995"/>
    <n v="374808.23"/>
    <n v="655914.4"/>
  </r>
  <r>
    <n v="9"/>
    <s v="Region IX - West"/>
    <x v="51"/>
    <s v="CA"/>
    <x v="374"/>
    <n v="2"/>
    <x v="1"/>
    <n v="115065.75"/>
    <n v="201365.06"/>
    <n v="150496.5"/>
    <n v="263368.87"/>
    <n v="182070.18"/>
    <n v="318622.81"/>
    <n v="222320.3"/>
    <n v="389060.53"/>
    <n v="263514.55"/>
    <n v="461150.47"/>
    <n v="290247.58"/>
    <n v="507933.27"/>
    <n v="315190.32"/>
    <n v="551583.06000000006"/>
  </r>
  <r>
    <n v="9"/>
    <s v="Region IX - West"/>
    <x v="51"/>
    <s v="CA"/>
    <x v="374"/>
    <n v="3"/>
    <x v="2"/>
    <n v="110650.49"/>
    <n v="193638.35"/>
    <n v="151057.34"/>
    <n v="264350.34999999998"/>
    <n v="191407.98"/>
    <n v="334963.96999999997"/>
    <n v="252419.49"/>
    <n v="441734.11"/>
    <n v="312907.65999999997"/>
    <n v="547588.41"/>
    <n v="352651.62"/>
    <n v="617140.32999999996"/>
    <n v="391930.38"/>
    <n v="685878.16"/>
  </r>
  <r>
    <n v="9"/>
    <s v="Region IX - West"/>
    <x v="51"/>
    <s v="CA"/>
    <x v="374"/>
    <n v="4"/>
    <x v="3"/>
    <n v="117567.49"/>
    <n v="188107.99"/>
    <n v="164594.49"/>
    <n v="263351.18"/>
    <n v="211621.48"/>
    <n v="338594.38"/>
    <n v="282161.98"/>
    <n v="451459.17"/>
    <n v="352702.47"/>
    <n v="564323.96"/>
    <n v="399729.47"/>
    <n v="639567.16"/>
    <n v="446756.46"/>
    <n v="714810.35"/>
  </r>
  <r>
    <n v="9"/>
    <s v="Region IX - West"/>
    <x v="51"/>
    <s v="CA"/>
    <x v="375"/>
    <n v="1"/>
    <x v="0"/>
    <n v="143114.32"/>
    <n v="250450.06"/>
    <n v="185430.03"/>
    <n v="324502.55"/>
    <n v="221411.83"/>
    <n v="387470.7"/>
    <n v="263633.94"/>
    <n v="461359.4"/>
    <n v="310116.68"/>
    <n v="542704.18999999994"/>
    <n v="339939.78"/>
    <n v="594894.62"/>
    <n v="368689.65"/>
    <n v="645206.89"/>
  </r>
  <r>
    <n v="9"/>
    <s v="Region IX - West"/>
    <x v="51"/>
    <s v="CA"/>
    <x v="375"/>
    <n v="2"/>
    <x v="1"/>
    <n v="113722.32"/>
    <n v="199014.06"/>
    <n v="148654.54999999999"/>
    <n v="260145.46"/>
    <n v="179751.92"/>
    <n v="314565.84999999998"/>
    <n v="219329.32"/>
    <n v="383826.3"/>
    <n v="259892.53"/>
    <n v="454811.92"/>
    <n v="286210.69"/>
    <n v="500868.71"/>
    <n v="310751.12"/>
    <n v="543814.46"/>
  </r>
  <r>
    <n v="9"/>
    <s v="Region IX - West"/>
    <x v="51"/>
    <s v="CA"/>
    <x v="375"/>
    <n v="3"/>
    <x v="2"/>
    <n v="109657.22"/>
    <n v="191900.14"/>
    <n v="149775.32"/>
    <n v="262106.8"/>
    <n v="189838.78"/>
    <n v="332217.87"/>
    <n v="250405.85"/>
    <n v="438210.23"/>
    <n v="310464.31"/>
    <n v="543312.55000000005"/>
    <n v="349938.18"/>
    <n v="612391.81999999995"/>
    <n v="388959.96"/>
    <n v="680679.93"/>
  </r>
  <r>
    <n v="9"/>
    <s v="Region IX - West"/>
    <x v="51"/>
    <s v="CA"/>
    <x v="375"/>
    <n v="4"/>
    <x v="3"/>
    <n v="115998.39"/>
    <n v="185597.43"/>
    <n v="162397.75"/>
    <n v="259836.4"/>
    <n v="208797.1"/>
    <n v="334075.37"/>
    <n v="278396.14"/>
    <n v="445433.83"/>
    <n v="347995.17"/>
    <n v="556792.29"/>
    <n v="394394.53"/>
    <n v="631031.26"/>
    <n v="440793.89"/>
    <n v="705270.23"/>
  </r>
  <r>
    <n v="9"/>
    <s v="Region IX - West"/>
    <x v="51"/>
    <s v="CA"/>
    <x v="376"/>
    <n v="1"/>
    <x v="0"/>
    <n v="125222.56"/>
    <n v="219139.48"/>
    <n v="162121.89000000001"/>
    <n v="283713.3"/>
    <n v="193474.13"/>
    <n v="338579.73"/>
    <n v="230215.36"/>
    <n v="402876.88"/>
    <n v="270708.69"/>
    <n v="473740.21"/>
    <n v="296686.02"/>
    <n v="519200.54"/>
    <n v="321675.88"/>
    <n v="562932.79"/>
  </r>
  <r>
    <n v="9"/>
    <s v="Region IX - West"/>
    <x v="51"/>
    <s v="CA"/>
    <x v="376"/>
    <n v="2"/>
    <x v="1"/>
    <n v="100303.26"/>
    <n v="175530.7"/>
    <n v="130942.68"/>
    <n v="229149.69"/>
    <n v="158153.78"/>
    <n v="276769.11"/>
    <n v="192652.75"/>
    <n v="337142.31"/>
    <n v="228127.34"/>
    <n v="399222.85"/>
    <n v="251133.1"/>
    <n v="439482.92"/>
    <n v="272554.08"/>
    <n v="476969.64"/>
  </r>
  <r>
    <n v="9"/>
    <s v="Region IX - West"/>
    <x v="51"/>
    <s v="CA"/>
    <x v="376"/>
    <n v="3"/>
    <x v="2"/>
    <n v="97319.15"/>
    <n v="170308.52"/>
    <n v="133071.88"/>
    <n v="232875.79"/>
    <n v="168778.29"/>
    <n v="295362.01"/>
    <n v="222737.97"/>
    <n v="389791.45"/>
    <n v="276266.45"/>
    <n v="483466.28"/>
    <n v="311472.98"/>
    <n v="545077.72"/>
    <n v="346296.23"/>
    <n v="606018.4"/>
  </r>
  <r>
    <n v="9"/>
    <s v="Region IX - West"/>
    <x v="51"/>
    <s v="CA"/>
    <x v="376"/>
    <n v="4"/>
    <x v="3"/>
    <n v="101915.16"/>
    <n v="163064.25"/>
    <n v="142681.22"/>
    <n v="228289.95"/>
    <n v="183447.28"/>
    <n v="293515.65000000002"/>
    <n v="244596.37"/>
    <n v="391354.2"/>
    <n v="305745.46999999997"/>
    <n v="489192.75"/>
    <n v="346511.53"/>
    <n v="554418.44999999995"/>
    <n v="387277.59"/>
    <n v="619644.15"/>
  </r>
  <r>
    <n v="9"/>
    <s v="Region IX - West"/>
    <x v="51"/>
    <s v="CA"/>
    <x v="377"/>
    <n v="1"/>
    <x v="0"/>
    <n v="140918.95000000001"/>
    <n v="246608.16"/>
    <n v="182522.13"/>
    <n v="319413.71999999997"/>
    <n v="217886.04"/>
    <n v="381300.56"/>
    <n v="259358.77"/>
    <n v="453877.84"/>
    <n v="305038.89"/>
    <n v="533818.05000000005"/>
    <n v="334345.53000000003"/>
    <n v="585104.67000000004"/>
    <n v="362571.07"/>
    <n v="634499.38"/>
  </r>
  <r>
    <n v="9"/>
    <s v="Region IX - West"/>
    <x v="51"/>
    <s v="CA"/>
    <x v="377"/>
    <n v="2"/>
    <x v="1"/>
    <n v="112378.89"/>
    <n v="196663.05"/>
    <n v="146812.6"/>
    <n v="256922.06"/>
    <n v="177433.66"/>
    <n v="310508.90000000002"/>
    <n v="216338.33"/>
    <n v="378592.08"/>
    <n v="256270.5"/>
    <n v="448473.38"/>
    <n v="282173.8"/>
    <n v="493804.15"/>
    <n v="306311.92"/>
    <n v="536045.85"/>
  </r>
  <r>
    <n v="9"/>
    <s v="Region IX - West"/>
    <x v="51"/>
    <s v="CA"/>
    <x v="377"/>
    <n v="3"/>
    <x v="2"/>
    <n v="108663.96"/>
    <n v="190161.93"/>
    <n v="148493.29"/>
    <n v="259863.26"/>
    <n v="188269.58"/>
    <n v="329471.76"/>
    <n v="248392.2"/>
    <n v="434686.35"/>
    <n v="308020.96999999997"/>
    <n v="539036.68999999994"/>
    <n v="347224.75"/>
    <n v="607643.30000000005"/>
    <n v="385989.54"/>
    <n v="675481.7"/>
  </r>
  <r>
    <n v="9"/>
    <s v="Region IX - West"/>
    <x v="51"/>
    <s v="CA"/>
    <x v="377"/>
    <n v="4"/>
    <x v="3"/>
    <n v="114429.29"/>
    <n v="183086.87"/>
    <n v="160201.01"/>
    <n v="256321.62"/>
    <n v="205972.73"/>
    <n v="329556.37"/>
    <n v="274630.3"/>
    <n v="439408.49"/>
    <n v="343287.88"/>
    <n v="549260.61"/>
    <n v="389059.6"/>
    <n v="622495.36"/>
    <n v="434831.31"/>
    <n v="695730.11"/>
  </r>
  <r>
    <n v="9"/>
    <s v="Region IX - West"/>
    <x v="51"/>
    <s v="CA"/>
    <x v="378"/>
    <n v="1"/>
    <x v="0"/>
    <n v="125826.43"/>
    <n v="220196.26"/>
    <n v="163019.39000000001"/>
    <n v="285283.94"/>
    <n v="194643.12"/>
    <n v="340625.46"/>
    <n v="231747.08"/>
    <n v="405557.4"/>
    <n v="272599.12"/>
    <n v="477048.46"/>
    <n v="298809.33"/>
    <n v="522916.32"/>
    <n v="324071.67999999999"/>
    <n v="567125.43999999994"/>
  </r>
  <r>
    <n v="9"/>
    <s v="Region IX - West"/>
    <x v="51"/>
    <s v="CA"/>
    <x v="378"/>
    <n v="2"/>
    <x v="1"/>
    <n v="100055.19"/>
    <n v="175096.58"/>
    <n v="130774.23"/>
    <n v="228854.9"/>
    <n v="158115.23000000001"/>
    <n v="276701.65000000002"/>
    <n v="192900.27"/>
    <n v="337575.48"/>
    <n v="228562"/>
    <n v="399983.5"/>
    <n v="251699.03"/>
    <n v="440473.31"/>
    <n v="273270.5"/>
    <n v="478223.38"/>
  </r>
  <r>
    <n v="9"/>
    <s v="Region IX - West"/>
    <x v="51"/>
    <s v="CA"/>
    <x v="378"/>
    <n v="3"/>
    <x v="2"/>
    <n v="96531.57"/>
    <n v="168930.24"/>
    <n v="131860.71"/>
    <n v="230756.25"/>
    <n v="167141.96"/>
    <n v="292498.43"/>
    <n v="220477.57"/>
    <n v="385835.75"/>
    <n v="273367.24"/>
    <n v="478392.67"/>
    <n v="308131.52"/>
    <n v="539230.16"/>
    <n v="342499.41"/>
    <n v="599373.96"/>
  </r>
  <r>
    <n v="9"/>
    <s v="Region IX - West"/>
    <x v="51"/>
    <s v="CA"/>
    <x v="378"/>
    <n v="4"/>
    <x v="3"/>
    <n v="102022.9"/>
    <n v="163236.64000000001"/>
    <n v="142832.04999999999"/>
    <n v="228531.29"/>
    <n v="183641.21"/>
    <n v="293825.94"/>
    <n v="244854.95"/>
    <n v="391767.92"/>
    <n v="306068.69"/>
    <n v="489709.91"/>
    <n v="346877.84"/>
    <n v="555004.56000000006"/>
    <n v="387687"/>
    <n v="620299.21"/>
  </r>
  <r>
    <n v="9"/>
    <s v="Region IX - West"/>
    <x v="51"/>
    <s v="CA"/>
    <x v="379"/>
    <n v="1"/>
    <x v="0"/>
    <n v="132229.15"/>
    <n v="231401.02"/>
    <n v="171174.71"/>
    <n v="299555.74"/>
    <n v="204262.07"/>
    <n v="357458.63"/>
    <n v="243029.57"/>
    <n v="425301.75"/>
    <n v="285762.63"/>
    <n v="500084.61"/>
    <n v="313176.36"/>
    <n v="548058.63"/>
    <n v="339540.3"/>
    <n v="594195.53"/>
  </r>
  <r>
    <n v="9"/>
    <s v="Region IX - West"/>
    <x v="51"/>
    <s v="CA"/>
    <x v="379"/>
    <n v="2"/>
    <x v="1"/>
    <n v="106031.93"/>
    <n v="185555.88"/>
    <n v="138396.56"/>
    <n v="242193.99"/>
    <n v="167130.41"/>
    <n v="292478.21999999997"/>
    <n v="203540.67"/>
    <n v="356196.17"/>
    <n v="240997.63"/>
    <n v="421745.85"/>
    <n v="265287.39"/>
    <n v="464252.93"/>
    <n v="287899.44"/>
    <n v="503824.01"/>
  </r>
  <r>
    <n v="9"/>
    <s v="Region IX - West"/>
    <x v="51"/>
    <s v="CA"/>
    <x v="379"/>
    <n v="3"/>
    <x v="2"/>
    <n v="102964.39"/>
    <n v="180187.68"/>
    <n v="140812.39000000001"/>
    <n v="246421.68"/>
    <n v="178611.7"/>
    <n v="312570.48"/>
    <n v="235731.25"/>
    <n v="412529.69"/>
    <n v="292397.48"/>
    <n v="511695.59"/>
    <n v="329671.28000000003"/>
    <n v="576924.74"/>
    <n v="366542.13"/>
    <n v="641448.73"/>
  </r>
  <r>
    <n v="9"/>
    <s v="Region IX - West"/>
    <x v="51"/>
    <s v="CA"/>
    <x v="379"/>
    <n v="4"/>
    <x v="3"/>
    <n v="107678.66"/>
    <n v="172285.86"/>
    <n v="150750.13"/>
    <n v="241200.2"/>
    <n v="193821.59"/>
    <n v="310114.55"/>
    <n v="258428.79"/>
    <n v="413486.06"/>
    <n v="323035.98"/>
    <n v="516857.58"/>
    <n v="366107.45"/>
    <n v="585771.93000000005"/>
    <n v="409178.91"/>
    <n v="654686.27"/>
  </r>
  <r>
    <n v="9"/>
    <s v="Region IX - West"/>
    <x v="51"/>
    <s v="CA"/>
    <x v="380"/>
    <n v="1"/>
    <x v="0"/>
    <n v="132759.65"/>
    <n v="232329.39"/>
    <n v="171844.84"/>
    <n v="300728.46999999997"/>
    <n v="205047.67999999999"/>
    <n v="358833.44"/>
    <n v="243944.06"/>
    <n v="426902.11"/>
    <n v="286825.09000000003"/>
    <n v="501943.91"/>
    <n v="314333.34999999998"/>
    <n v="550083.36"/>
    <n v="340781.23"/>
    <n v="596367.16"/>
  </r>
  <r>
    <n v="9"/>
    <s v="Region IX - West"/>
    <x v="51"/>
    <s v="CA"/>
    <x v="380"/>
    <n v="2"/>
    <x v="1"/>
    <n v="106562.44"/>
    <n v="186484.26"/>
    <n v="139066.70000000001"/>
    <n v="243366.73"/>
    <n v="167916.02"/>
    <n v="293853.03000000003"/>
    <n v="204455.16"/>
    <n v="357796.52"/>
    <n v="242060.09"/>
    <n v="423605.15"/>
    <n v="266444.38"/>
    <n v="466277.66"/>
    <n v="289140.37"/>
    <n v="505995.64"/>
  </r>
  <r>
    <n v="9"/>
    <s v="Region IX - West"/>
    <x v="51"/>
    <s v="CA"/>
    <x v="380"/>
    <n v="3"/>
    <x v="2"/>
    <n v="103558.01"/>
    <n v="181226.51"/>
    <n v="141643.46"/>
    <n v="247876.05"/>
    <n v="179680.22"/>
    <n v="314440.38"/>
    <n v="237155.93"/>
    <n v="415022.88"/>
    <n v="294178.33"/>
    <n v="514812.08"/>
    <n v="331689.58"/>
    <n v="580456.77"/>
    <n v="368797.88"/>
    <n v="645396.30000000005"/>
  </r>
  <r>
    <n v="9"/>
    <s v="Region IX - West"/>
    <x v="51"/>
    <s v="CA"/>
    <x v="380"/>
    <n v="4"/>
    <x v="3"/>
    <n v="108165.78"/>
    <n v="173065.25"/>
    <n v="151432.1"/>
    <n v="242291.36"/>
    <n v="194698.41"/>
    <n v="311517.46000000002"/>
    <n v="259597.88"/>
    <n v="415356.61"/>
    <n v="324497.34999999998"/>
    <n v="519195.76"/>
    <n v="367763.66"/>
    <n v="588421.86"/>
    <n v="411029.97"/>
    <n v="657647.97"/>
  </r>
  <r>
    <n v="9"/>
    <s v="Region IX - West"/>
    <x v="51"/>
    <s v="CA"/>
    <x v="381"/>
    <n v="1"/>
    <x v="0"/>
    <n v="127911.76"/>
    <n v="223845.58"/>
    <n v="165586.25"/>
    <n v="289775.94"/>
    <n v="197593.85"/>
    <n v="345789.24"/>
    <n v="235096.43"/>
    <n v="411418.75"/>
    <n v="276434.98"/>
    <n v="483761.22"/>
    <n v="302954.13"/>
    <n v="530169.73"/>
    <n v="328457.98"/>
    <n v="574801.47"/>
  </r>
  <r>
    <n v="9"/>
    <s v="Region IX - West"/>
    <x v="51"/>
    <s v="CA"/>
    <x v="381"/>
    <n v="2"/>
    <x v="1"/>
    <n v="102566.49"/>
    <n v="179491.35"/>
    <n v="133874.07"/>
    <n v="234279.62"/>
    <n v="161669.73000000001"/>
    <n v="282922.02"/>
    <n v="196891.71"/>
    <n v="344560.5"/>
    <n v="233125.75"/>
    <n v="407970.06"/>
    <n v="256622.52"/>
    <n v="449089.42"/>
    <n v="278496.49"/>
    <n v="487368.86"/>
  </r>
  <r>
    <n v="9"/>
    <s v="Region IX - West"/>
    <x v="51"/>
    <s v="CA"/>
    <x v="381"/>
    <n v="3"/>
    <x v="2"/>
    <n v="99596.64"/>
    <n v="174294.13"/>
    <n v="136206.09"/>
    <n v="238360.66"/>
    <n v="172768.44"/>
    <n v="302344.76"/>
    <n v="228018.85"/>
    <n v="399032.99"/>
    <n v="282830.69"/>
    <n v="494953.71"/>
    <n v="318884.61"/>
    <n v="558048.06999999995"/>
    <n v="354548.69"/>
    <n v="620460.21"/>
  </r>
  <r>
    <n v="9"/>
    <s v="Region IX - West"/>
    <x v="51"/>
    <s v="CA"/>
    <x v="381"/>
    <n v="4"/>
    <x v="3"/>
    <n v="104161.07"/>
    <n v="166657.72"/>
    <n v="145825.5"/>
    <n v="233320.81"/>
    <n v="187489.93"/>
    <n v="299983.89"/>
    <n v="249986.57"/>
    <n v="399978.52"/>
    <n v="312483.21999999997"/>
    <n v="499973.15"/>
    <n v="354147.65"/>
    <n v="566636.24"/>
    <n v="395812.07"/>
    <n v="633299.32999999996"/>
  </r>
  <r>
    <n v="9"/>
    <s v="Region IX - West"/>
    <x v="51"/>
    <s v="CA"/>
    <x v="382"/>
    <n v="1"/>
    <x v="0"/>
    <n v="126283.57"/>
    <n v="220996.24"/>
    <n v="163462.16"/>
    <n v="286058.78000000003"/>
    <n v="195045.34"/>
    <n v="341329.35"/>
    <n v="232044.34"/>
    <n v="406077.59"/>
    <n v="272833.61"/>
    <n v="477458.82"/>
    <n v="299000"/>
    <n v="523250"/>
    <n v="324157.74"/>
    <n v="567276.05000000005"/>
  </r>
  <r>
    <n v="9"/>
    <s v="Region IX - West"/>
    <x v="51"/>
    <s v="CA"/>
    <x v="382"/>
    <n v="2"/>
    <x v="1"/>
    <n v="101364.26"/>
    <n v="177387.46"/>
    <n v="132282.95000000001"/>
    <n v="231495.17"/>
    <n v="159724.99"/>
    <n v="279518.71999999997"/>
    <n v="194481.72"/>
    <n v="340343.02"/>
    <n v="230252.27"/>
    <n v="402941.46"/>
    <n v="253447.08"/>
    <n v="443532.38"/>
    <n v="275035.94"/>
    <n v="481312.9"/>
  </r>
  <r>
    <n v="9"/>
    <s v="Region IX - West"/>
    <x v="51"/>
    <s v="CA"/>
    <x v="382"/>
    <n v="3"/>
    <x v="2"/>
    <n v="98506.39"/>
    <n v="172386.18"/>
    <n v="134734.01"/>
    <n v="235784.52"/>
    <n v="170915.32"/>
    <n v="299101.81"/>
    <n v="225587.34"/>
    <n v="394777.84"/>
    <n v="279828.15999999997"/>
    <n v="489699.27"/>
    <n v="315509.59000000003"/>
    <n v="552141.78"/>
    <n v="350807.72"/>
    <n v="613913.52"/>
  </r>
  <r>
    <n v="9"/>
    <s v="Region IX - West"/>
    <x v="51"/>
    <s v="CA"/>
    <x v="382"/>
    <n v="4"/>
    <x v="3"/>
    <n v="102889.4"/>
    <n v="164623.04000000001"/>
    <n v="144045.16"/>
    <n v="230472.25"/>
    <n v="185200.92"/>
    <n v="296321.46999999997"/>
    <n v="246934.55"/>
    <n v="395095.29"/>
    <n v="308668.19"/>
    <n v="493869.11"/>
    <n v="349823.95"/>
    <n v="559718.32999999996"/>
    <n v="390979.71"/>
    <n v="625567.54"/>
  </r>
  <r>
    <n v="9"/>
    <s v="Region IX - West"/>
    <x v="52"/>
    <s v="HI"/>
    <x v="383"/>
    <n v="1"/>
    <x v="0"/>
    <n v="154347.97"/>
    <n v="270108.94"/>
    <n v="200765.32"/>
    <n v="351339.3"/>
    <n v="240382.61"/>
    <n v="420669.57"/>
    <n v="287170.12"/>
    <n v="502547.71"/>
    <n v="338403.53"/>
    <n v="592206.18000000005"/>
    <n v="371293.15"/>
    <n v="649763.01"/>
    <n v="403324.58"/>
    <n v="705818.01"/>
  </r>
  <r>
    <n v="9"/>
    <s v="Region IX - West"/>
    <x v="52"/>
    <s v="HI"/>
    <x v="383"/>
    <n v="2"/>
    <x v="1"/>
    <n v="117714.46"/>
    <n v="206000.31"/>
    <n v="154929.21"/>
    <n v="271126.13"/>
    <n v="188458.67"/>
    <n v="329802.65999999997"/>
    <n v="231949.86"/>
    <n v="405912.25"/>
    <n v="275805.31"/>
    <n v="482659.29"/>
    <n v="304326.45"/>
    <n v="532571.30000000005"/>
    <n v="331111.33"/>
    <n v="579444.82999999996"/>
  </r>
  <r>
    <n v="9"/>
    <s v="Region IX - West"/>
    <x v="52"/>
    <s v="HI"/>
    <x v="383"/>
    <n v="3"/>
    <x v="2"/>
    <n v="109789.31"/>
    <n v="192131.3"/>
    <n v="149037.60999999999"/>
    <n v="260815.82"/>
    <n v="188217.83"/>
    <n v="329381.2"/>
    <n v="247576.27"/>
    <n v="433258.47"/>
    <n v="306300.81"/>
    <n v="536026.41"/>
    <n v="344746.16"/>
    <n v="603305.78"/>
    <n v="382628.04"/>
    <n v="669599.06000000006"/>
  </r>
  <r>
    <n v="9"/>
    <s v="Region IX - West"/>
    <x v="52"/>
    <s v="HI"/>
    <x v="383"/>
    <n v="4"/>
    <x v="3"/>
    <n v="122516.05"/>
    <n v="196025.67"/>
    <n v="171522.46"/>
    <n v="274435.94"/>
    <n v="220528.88"/>
    <n v="352846.21"/>
    <n v="294038.51"/>
    <n v="470461.62"/>
    <n v="367548.14"/>
    <n v="588077.02"/>
    <n v="416554.55"/>
    <n v="666487.29"/>
    <n v="465560.97"/>
    <n v="744897.56"/>
  </r>
  <r>
    <n v="9"/>
    <s v="Region IX - West"/>
    <x v="53"/>
    <s v="NV"/>
    <x v="384"/>
    <n v="1"/>
    <x v="0"/>
    <n v="107532.56"/>
    <n v="188181.98"/>
    <n v="139439"/>
    <n v="244018.25"/>
    <n v="166590.73000000001"/>
    <n v="291533.78000000003"/>
    <n v="198494.16"/>
    <n v="347364.77"/>
    <n v="233577.60000000001"/>
    <n v="408760.8"/>
    <n v="256089.61"/>
    <n v="448156.82"/>
    <n v="277837.98"/>
    <n v="486216.47"/>
  </r>
  <r>
    <n v="9"/>
    <s v="Region IX - West"/>
    <x v="53"/>
    <s v="NV"/>
    <x v="384"/>
    <n v="2"/>
    <x v="1"/>
    <n v="84743.11"/>
    <n v="148300.45000000001"/>
    <n v="110924.68"/>
    <n v="194118.19"/>
    <n v="134289.20000000001"/>
    <n v="235006.11"/>
    <n v="164142.01999999999"/>
    <n v="287248.53000000003"/>
    <n v="194635.68"/>
    <n v="340612.44"/>
    <n v="214430.09"/>
    <n v="375252.67"/>
    <n v="232914.62"/>
    <n v="407600.59"/>
  </r>
  <r>
    <n v="9"/>
    <s v="Region IX - West"/>
    <x v="53"/>
    <s v="NV"/>
    <x v="384"/>
    <n v="3"/>
    <x v="2"/>
    <n v="81182.77"/>
    <n v="142069.84"/>
    <n v="110752.3"/>
    <n v="193816.52"/>
    <n v="140279.48000000001"/>
    <n v="245489.08"/>
    <n v="184936.11"/>
    <n v="323638.19"/>
    <n v="229198.39"/>
    <n v="401097.19"/>
    <n v="258268.42"/>
    <n v="451969.73"/>
    <n v="286987.90999999997"/>
    <n v="502228.84"/>
  </r>
  <r>
    <n v="9"/>
    <s v="Region IX - West"/>
    <x v="53"/>
    <s v="NV"/>
    <x v="384"/>
    <n v="4"/>
    <x v="3"/>
    <n v="86788.62"/>
    <n v="138861.79"/>
    <n v="121504.06"/>
    <n v="194406.5"/>
    <n v="156219.51"/>
    <n v="249951.22"/>
    <n v="208292.68"/>
    <n v="333268.28999999998"/>
    <n v="260365.85"/>
    <n v="416585.36"/>
    <n v="295081.28999999998"/>
    <n v="472130.07"/>
    <n v="329796.74"/>
    <n v="527674.79"/>
  </r>
  <r>
    <n v="9"/>
    <s v="Region IX - West"/>
    <x v="53"/>
    <s v="NV"/>
    <x v="385"/>
    <n v="1"/>
    <x v="0"/>
    <n v="113990.3"/>
    <n v="199483.02"/>
    <n v="147764.82999999999"/>
    <n v="258588.46"/>
    <n v="176497.21"/>
    <n v="308870.11"/>
    <n v="210239.55"/>
    <n v="367919.22"/>
    <n v="247362.07"/>
    <n v="432883.62"/>
    <n v="271181.36"/>
    <n v="474567.38"/>
    <n v="294172.73"/>
    <n v="514802.29"/>
  </r>
  <r>
    <n v="9"/>
    <s v="Region IX - West"/>
    <x v="53"/>
    <s v="NV"/>
    <x v="385"/>
    <n v="2"/>
    <x v="1"/>
    <n v="90135.92"/>
    <n v="157737.85999999999"/>
    <n v="117918.07"/>
    <n v="206356.62"/>
    <n v="142686.26999999999"/>
    <n v="249700.97"/>
    <n v="174282.18"/>
    <n v="304993.81"/>
    <n v="206600.44"/>
    <n v="361550.77"/>
    <n v="227575.14"/>
    <n v="398256.5"/>
    <n v="247150.16"/>
    <n v="432512.78"/>
  </r>
  <r>
    <n v="9"/>
    <s v="Region IX - West"/>
    <x v="53"/>
    <s v="NV"/>
    <x v="385"/>
    <n v="3"/>
    <x v="2"/>
    <n v="86579.68"/>
    <n v="151514.43"/>
    <n v="118172.29"/>
    <n v="206801.51"/>
    <n v="149720.57"/>
    <n v="262011"/>
    <n v="197425.96"/>
    <n v="345495.43"/>
    <n v="244718.57"/>
    <n v="428257.5"/>
    <n v="275788.34000000003"/>
    <n v="482629.59"/>
    <n v="306491.19"/>
    <n v="536359.57999999996"/>
  </r>
  <r>
    <n v="9"/>
    <s v="Region IX - West"/>
    <x v="53"/>
    <s v="NV"/>
    <x v="385"/>
    <n v="4"/>
    <x v="3"/>
    <n v="92159.84"/>
    <n v="147455.74"/>
    <n v="129023.77"/>
    <n v="206438.04"/>
    <n v="165887.71"/>
    <n v="265420.34000000003"/>
    <n v="221183.61"/>
    <n v="353893.79"/>
    <n v="276479.52"/>
    <n v="442367.23"/>
    <n v="313343.45"/>
    <n v="501349.53"/>
    <n v="350207.39"/>
    <n v="560331.82999999996"/>
  </r>
  <r>
    <n v="9"/>
    <s v="Region IX - West"/>
    <x v="53"/>
    <s v="NV"/>
    <x v="386"/>
    <n v="1"/>
    <x v="0"/>
    <n v="117758.84"/>
    <n v="206077.97"/>
    <n v="152626.29999999999"/>
    <n v="267096.03000000003"/>
    <n v="182283.97"/>
    <n v="318996.95"/>
    <n v="217103.89"/>
    <n v="379931.81"/>
    <n v="255420.26"/>
    <n v="446985.45"/>
    <n v="280005.01"/>
    <n v="490008.77"/>
    <n v="303725.40000000002"/>
    <n v="531519.43999999994"/>
  </r>
  <r>
    <n v="9"/>
    <s v="Region IX - West"/>
    <x v="53"/>
    <s v="NV"/>
    <x v="386"/>
    <n v="2"/>
    <x v="1"/>
    <n v="93265.51"/>
    <n v="163214.64000000001"/>
    <n v="121980.07"/>
    <n v="213465.13"/>
    <n v="147567.38"/>
    <n v="258242.91"/>
    <n v="180183.37"/>
    <n v="315320.90000000002"/>
    <n v="213566.8"/>
    <n v="373741.89"/>
    <n v="235230.77"/>
    <n v="411653.84"/>
    <n v="255443.29"/>
    <n v="447025.75"/>
  </r>
  <r>
    <n v="9"/>
    <s v="Region IX - West"/>
    <x v="53"/>
    <s v="NV"/>
    <x v="386"/>
    <n v="3"/>
    <x v="2"/>
    <n v="89699.1"/>
    <n v="156973.42000000001"/>
    <n v="122458.07"/>
    <n v="214301.63"/>
    <n v="155171.53"/>
    <n v="271550.17"/>
    <n v="204634.93"/>
    <n v="358111.13"/>
    <n v="253674.5"/>
    <n v="443930.37"/>
    <n v="285896.62"/>
    <n v="500319.08"/>
    <n v="317742"/>
    <n v="556048.5"/>
  </r>
  <r>
    <n v="9"/>
    <s v="Region IX - West"/>
    <x v="53"/>
    <s v="NV"/>
    <x v="386"/>
    <n v="4"/>
    <x v="3"/>
    <n v="95285.15"/>
    <n v="152456.24"/>
    <n v="133399.21"/>
    <n v="213438.73"/>
    <n v="171513.27"/>
    <n v="274421.23"/>
    <n v="228684.35"/>
    <n v="365894.97"/>
    <n v="285855.44"/>
    <n v="457368.71"/>
    <n v="323969.5"/>
    <n v="518351.21"/>
    <n v="362083.56"/>
    <n v="579333.69999999995"/>
  </r>
  <r>
    <n v="9"/>
    <s v="Region IX - West"/>
    <x v="53"/>
    <s v="NV"/>
    <x v="387"/>
    <n v="1"/>
    <x v="0"/>
    <n v="108099.75"/>
    <n v="189174.56"/>
    <n v="140222.82"/>
    <n v="245389.93"/>
    <n v="167568.01999999999"/>
    <n v="293244.03999999998"/>
    <n v="199717.25"/>
    <n v="349505.19"/>
    <n v="235054.03"/>
    <n v="411344.56"/>
    <n v="257729.75"/>
    <n v="451027.06"/>
    <n v="279656.34000000003"/>
    <n v="489398.59"/>
  </r>
  <r>
    <n v="9"/>
    <s v="Region IX - West"/>
    <x v="53"/>
    <s v="NV"/>
    <x v="387"/>
    <n v="2"/>
    <x v="1"/>
    <n v="84884.33"/>
    <n v="148547.57"/>
    <n v="111175.52"/>
    <n v="194557.16"/>
    <n v="134662.73000000001"/>
    <n v="235659.78"/>
    <n v="164723.01999999999"/>
    <n v="288265.28999999998"/>
    <n v="195384.23"/>
    <n v="341922.41"/>
    <n v="215291.55"/>
    <n v="376760.22"/>
    <n v="233893.29"/>
    <n v="409313.27"/>
  </r>
  <r>
    <n v="9"/>
    <s v="Region IX - West"/>
    <x v="53"/>
    <s v="NV"/>
    <x v="387"/>
    <n v="3"/>
    <x v="2"/>
    <n v="81085.78"/>
    <n v="141900.10999999999"/>
    <n v="110562.25"/>
    <n v="193483.93"/>
    <n v="139995.56"/>
    <n v="244992.24"/>
    <n v="184518.25"/>
    <n v="322906.93"/>
    <n v="228639.21"/>
    <n v="400118.62"/>
    <n v="257606.83"/>
    <n v="450811.96"/>
    <n v="286217.37"/>
    <n v="500880.4"/>
  </r>
  <r>
    <n v="9"/>
    <s v="Region IX - West"/>
    <x v="53"/>
    <s v="NV"/>
    <x v="387"/>
    <n v="4"/>
    <x v="3"/>
    <n v="87086.04"/>
    <n v="139337.67000000001"/>
    <n v="121920.46"/>
    <n v="195072.74"/>
    <n v="156754.88"/>
    <n v="250807.81"/>
    <n v="209006.5"/>
    <n v="334410.40999999997"/>
    <n v="261258.13"/>
    <n v="418013.02"/>
    <n v="296092.55"/>
    <n v="473748.08"/>
    <n v="330926.96999999997"/>
    <n v="529483.15"/>
  </r>
  <r>
    <m/>
    <m/>
    <x v="54"/>
    <m/>
    <x v="388"/>
    <m/>
    <x v="4"/>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dataOnRows="1" applyNumberFormats="0" applyBorderFormats="0" applyFontFormats="0" applyPatternFormats="0" applyAlignmentFormats="0" applyWidthHeightFormats="1" dataCaption="Data" updatedVersion="7" minRefreshableVersion="3" asteriskTotals="1" showMultipleLabel="0" showMemberPropertyTips="0" useAutoFormatting="1" rowGrandTotals="0" itemPrintTitles="1" createdVersion="3" indent="0" compact="0" compactData="0" gridDropZones="1">
  <location ref="C11:E67" firstHeaderRow="1" firstDataRow="1" firstDataCol="2" rowPageCount="2" colPageCount="1"/>
  <pivotFields count="21">
    <pivotField compact="0" outline="0" subtotalTop="0" showAll="0" includeNewItemsInFilter="1"/>
    <pivotField compact="0" outline="0" subtotalTop="0" showAll="0" includeNewItemsInFilter="1"/>
    <pivotField axis="axisPage" compact="0" outline="0" subtotalTop="0" showAll="0" includeNewItemsInFilter="1" sortType="ascending">
      <items count="56">
        <item x="21"/>
        <item x="6"/>
        <item x="50"/>
        <item x="35"/>
        <item x="51"/>
        <item x="44"/>
        <item x="0"/>
        <item x="15"/>
        <item x="16"/>
        <item x="22"/>
        <item x="23"/>
        <item x="10"/>
        <item x="52"/>
        <item x="7"/>
        <item x="29"/>
        <item x="30"/>
        <item x="40"/>
        <item x="41"/>
        <item x="24"/>
        <item x="36"/>
        <item x="1"/>
        <item x="17"/>
        <item x="2"/>
        <item x="31"/>
        <item x="32"/>
        <item x="25"/>
        <item x="42"/>
        <item x="45"/>
        <item x="43"/>
        <item x="53"/>
        <item x="3"/>
        <item x="11"/>
        <item x="37"/>
        <item x="12"/>
        <item x="26"/>
        <item x="46"/>
        <item x="33"/>
        <item x="38"/>
        <item x="8"/>
        <item x="18"/>
        <item x="13"/>
        <item x="4"/>
        <item x="27"/>
        <item x="47"/>
        <item x="28"/>
        <item x="39"/>
        <item x="48"/>
        <item x="5"/>
        <item x="14"/>
        <item x="19"/>
        <item x="9"/>
        <item x="20"/>
        <item x="34"/>
        <item x="49"/>
        <item x="54"/>
        <item t="default"/>
      </items>
    </pivotField>
    <pivotField compact="0" outline="0" subtotalTop="0" showAll="0" includeNewItemsInFilter="1"/>
    <pivotField axis="axisPage" compact="0" outline="0" subtotalTop="0" showAll="0" includeNewItemsInFilter="1" sortType="ascending">
      <items count="390">
        <item x="344"/>
        <item x="278"/>
        <item x="232"/>
        <item x="66"/>
        <item x="266"/>
        <item x="112"/>
        <item x="97"/>
        <item x="98"/>
        <item x="279"/>
        <item x="32"/>
        <item x="205"/>
        <item x="215"/>
        <item x="131"/>
        <item x="273"/>
        <item x="113"/>
        <item x="172"/>
        <item x="158"/>
        <item x="152"/>
        <item x="153"/>
        <item x="56"/>
        <item x="8"/>
        <item x="280"/>
        <item x="361"/>
        <item x="93"/>
        <item x="9"/>
        <item x="261"/>
        <item x="216"/>
        <item x="217"/>
        <item x="281"/>
        <item x="123"/>
        <item x="244"/>
        <item x="41"/>
        <item x="334"/>
        <item x="166"/>
        <item x="67"/>
        <item x="132"/>
        <item x="339"/>
        <item x="191"/>
        <item x="124"/>
        <item x="36"/>
        <item x="13"/>
        <item x="325"/>
        <item x="159"/>
        <item x="226"/>
        <item x="28"/>
        <item x="0"/>
        <item x="68"/>
        <item x="69"/>
        <item x="70"/>
        <item x="29"/>
        <item x="335"/>
        <item x="57"/>
        <item x="233"/>
        <item x="315"/>
        <item x="192"/>
        <item x="384"/>
        <item x="352"/>
        <item x="298"/>
        <item x="193"/>
        <item x="194"/>
        <item x="125"/>
        <item x="173"/>
        <item x="114"/>
        <item x="186"/>
        <item x="353"/>
        <item x="195"/>
        <item x="234"/>
        <item x="126"/>
        <item x="235"/>
        <item x="267"/>
        <item x="37"/>
        <item x="326"/>
        <item x="182"/>
        <item x="154"/>
        <item x="20"/>
        <item x="282"/>
        <item x="299"/>
        <item x="160"/>
        <item x="94"/>
        <item x="283"/>
        <item x="300"/>
        <item x="236"/>
        <item x="140"/>
        <item x="196"/>
        <item x="327"/>
        <item x="301"/>
        <item x="218"/>
        <item x="307"/>
        <item x="133"/>
        <item x="90"/>
        <item x="302"/>
        <item x="227"/>
        <item x="328"/>
        <item x="174"/>
        <item x="197"/>
        <item x="245"/>
        <item x="284"/>
        <item x="58"/>
        <item x="385"/>
        <item x="71"/>
        <item x="274"/>
        <item x="99"/>
        <item x="42"/>
        <item x="362"/>
        <item x="206"/>
        <item x="47"/>
        <item x="33"/>
        <item x="340"/>
        <item x="268"/>
        <item x="175"/>
        <item x="356"/>
        <item x="219"/>
        <item x="183"/>
        <item x="329"/>
        <item x="303"/>
        <item x="141"/>
        <item x="308"/>
        <item x="255"/>
        <item x="207"/>
        <item x="285"/>
        <item x="161"/>
        <item x="115"/>
        <item x="363"/>
        <item x="134"/>
        <item x="142"/>
        <item x="198"/>
        <item x="269"/>
        <item x="286"/>
        <item x="208"/>
        <item x="176"/>
        <item x="341"/>
        <item x="321"/>
        <item x="330"/>
        <item x="220"/>
        <item x="336"/>
        <item x="331"/>
        <item x="246"/>
        <item x="177"/>
        <item x="167"/>
        <item x="55"/>
        <item x="59"/>
        <item x="95"/>
        <item x="237"/>
        <item x="100"/>
        <item x="1"/>
        <item x="309"/>
        <item x="337"/>
        <item x="178"/>
        <item x="383"/>
        <item x="256"/>
        <item x="287"/>
        <item x="127"/>
        <item x="135"/>
        <item x="38"/>
        <item x="209"/>
        <item x="168"/>
        <item x="143"/>
        <item x="72"/>
        <item x="316"/>
        <item x="60"/>
        <item x="187"/>
        <item x="101"/>
        <item x="199"/>
        <item x="257"/>
        <item x="317"/>
        <item x="34"/>
        <item x="221"/>
        <item x="200"/>
        <item x="310"/>
        <item x="21"/>
        <item x="247"/>
        <item x="35"/>
        <item x="357"/>
        <item x="73"/>
        <item x="43"/>
        <item x="188"/>
        <item x="210"/>
        <item x="248"/>
        <item x="211"/>
        <item x="262"/>
        <item x="144"/>
        <item x="102"/>
        <item x="222"/>
        <item x="288"/>
        <item x="270"/>
        <item x="386"/>
        <item x="169"/>
        <item x="14"/>
        <item x="275"/>
        <item x="10"/>
        <item x="162"/>
        <item x="311"/>
        <item x="238"/>
        <item x="322"/>
        <item x="258"/>
        <item x="22"/>
        <item x="289"/>
        <item x="239"/>
        <item x="364"/>
        <item x="163"/>
        <item x="15"/>
        <item x="290"/>
        <item x="116"/>
        <item x="155"/>
        <item x="249"/>
        <item x="23"/>
        <item x="228"/>
        <item x="240"/>
        <item x="241"/>
        <item x="365"/>
        <item x="304"/>
        <item x="44"/>
        <item x="189"/>
        <item x="2"/>
        <item x="170"/>
        <item x="145"/>
        <item x="291"/>
        <item x="250"/>
        <item x="229"/>
        <item x="342"/>
        <item x="338"/>
        <item x="345"/>
        <item x="136"/>
        <item x="366"/>
        <item x="263"/>
        <item x="137"/>
        <item x="30"/>
        <item x="332"/>
        <item x="128"/>
        <item x="212"/>
        <item x="223"/>
        <item x="24"/>
        <item x="190"/>
        <item x="16"/>
        <item x="3"/>
        <item x="61"/>
        <item x="4"/>
        <item x="5"/>
        <item x="264"/>
        <item x="74"/>
        <item x="62"/>
        <item x="26"/>
        <item x="117"/>
        <item x="75"/>
        <item x="118"/>
        <item x="103"/>
        <item x="323"/>
        <item x="349"/>
        <item x="276"/>
        <item x="48"/>
        <item x="324"/>
        <item x="146"/>
        <item x="251"/>
        <item x="164"/>
        <item x="165"/>
        <item x="367"/>
        <item x="147"/>
        <item x="129"/>
        <item x="63"/>
        <item x="45"/>
        <item x="148"/>
        <item x="201"/>
        <item x="119"/>
        <item x="138"/>
        <item x="104"/>
        <item x="358"/>
        <item x="346"/>
        <item x="105"/>
        <item x="17"/>
        <item x="76"/>
        <item x="39"/>
        <item x="11"/>
        <item x="25"/>
        <item x="77"/>
        <item x="359"/>
        <item x="27"/>
        <item x="350"/>
        <item x="333"/>
        <item x="78"/>
        <item x="202"/>
        <item x="252"/>
        <item x="179"/>
        <item x="347"/>
        <item x="106"/>
        <item x="368"/>
        <item x="387"/>
        <item x="120"/>
        <item x="369"/>
        <item x="121"/>
        <item x="79"/>
        <item x="184"/>
        <item x="203"/>
        <item x="354"/>
        <item x="204"/>
        <item x="180"/>
        <item x="318"/>
        <item x="271"/>
        <item x="31"/>
        <item x="370"/>
        <item x="224"/>
        <item x="230"/>
        <item x="46"/>
        <item x="312"/>
        <item x="371"/>
        <item x="351"/>
        <item x="292"/>
        <item x="293"/>
        <item x="372"/>
        <item x="373"/>
        <item x="374"/>
        <item x="375"/>
        <item x="86"/>
        <item x="376"/>
        <item x="377"/>
        <item x="378"/>
        <item x="379"/>
        <item x="272"/>
        <item x="380"/>
        <item x="149"/>
        <item x="156"/>
        <item x="80"/>
        <item x="107"/>
        <item x="49"/>
        <item x="355"/>
        <item x="265"/>
        <item x="96"/>
        <item x="305"/>
        <item x="348"/>
        <item x="213"/>
        <item x="185"/>
        <item x="50"/>
        <item x="18"/>
        <item x="231"/>
        <item x="87"/>
        <item x="88"/>
        <item x="319"/>
        <item x="320"/>
        <item x="89"/>
        <item x="6"/>
        <item x="108"/>
        <item x="81"/>
        <item x="381"/>
        <item x="253"/>
        <item x="382"/>
        <item x="82"/>
        <item x="51"/>
        <item x="150"/>
        <item x="151"/>
        <item x="214"/>
        <item x="259"/>
        <item x="242"/>
        <item x="313"/>
        <item x="225"/>
        <item x="64"/>
        <item x="360"/>
        <item x="277"/>
        <item x="171"/>
        <item x="139"/>
        <item x="40"/>
        <item x="294"/>
        <item x="83"/>
        <item x="157"/>
        <item x="52"/>
        <item x="295"/>
        <item x="65"/>
        <item x="296"/>
        <item x="92"/>
        <item x="7"/>
        <item x="306"/>
        <item x="84"/>
        <item x="12"/>
        <item x="254"/>
        <item x="53"/>
        <item x="260"/>
        <item x="130"/>
        <item x="314"/>
        <item x="297"/>
        <item x="109"/>
        <item x="110"/>
        <item x="343"/>
        <item x="91"/>
        <item x="122"/>
        <item x="181"/>
        <item x="19"/>
        <item x="54"/>
        <item x="85"/>
        <item x="111"/>
        <item x="243"/>
        <item x="388"/>
        <item t="default"/>
      </items>
    </pivotField>
    <pivotField compact="0" outline="0" showAll="0" defaultSubtotal="0"/>
    <pivotField axis="axisRow" compact="0" outline="0" subtotalTop="0" showAll="0" includeNewItemsInFilter="1">
      <items count="6">
        <item x="0"/>
        <item x="3"/>
        <item x="1"/>
        <item x="2"/>
        <item x="4"/>
        <item t="default"/>
      </items>
    </pivotField>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s>
  <rowFields count="2">
    <field x="6"/>
    <field x="-2"/>
  </rowFields>
  <rowItems count="56">
    <i>
      <x/>
      <x/>
    </i>
    <i r="1" i="1">
      <x v="1"/>
    </i>
    <i r="1" i="2">
      <x v="2"/>
    </i>
    <i r="1" i="3">
      <x v="3"/>
    </i>
    <i r="1" i="4">
      <x v="4"/>
    </i>
    <i r="1" i="5">
      <x v="5"/>
    </i>
    <i r="1" i="6">
      <x v="6"/>
    </i>
    <i r="1" i="7">
      <x v="7"/>
    </i>
    <i r="1" i="8">
      <x v="8"/>
    </i>
    <i r="1" i="9">
      <x v="9"/>
    </i>
    <i r="1" i="10">
      <x v="10"/>
    </i>
    <i r="1" i="11">
      <x v="11"/>
    </i>
    <i r="1" i="12">
      <x v="12"/>
    </i>
    <i r="1" i="13">
      <x v="13"/>
    </i>
    <i>
      <x v="1"/>
      <x/>
    </i>
    <i r="1" i="1">
      <x v="1"/>
    </i>
    <i r="1" i="2">
      <x v="2"/>
    </i>
    <i r="1" i="3">
      <x v="3"/>
    </i>
    <i r="1" i="4">
      <x v="4"/>
    </i>
    <i r="1" i="5">
      <x v="5"/>
    </i>
    <i r="1" i="6">
      <x v="6"/>
    </i>
    <i r="1" i="7">
      <x v="7"/>
    </i>
    <i r="1" i="8">
      <x v="8"/>
    </i>
    <i r="1" i="9">
      <x v="9"/>
    </i>
    <i r="1" i="10">
      <x v="10"/>
    </i>
    <i r="1" i="11">
      <x v="11"/>
    </i>
    <i r="1" i="12">
      <x v="12"/>
    </i>
    <i r="1" i="13">
      <x v="13"/>
    </i>
    <i>
      <x v="2"/>
      <x/>
    </i>
    <i r="1" i="1">
      <x v="1"/>
    </i>
    <i r="1" i="2">
      <x v="2"/>
    </i>
    <i r="1" i="3">
      <x v="3"/>
    </i>
    <i r="1" i="4">
      <x v="4"/>
    </i>
    <i r="1" i="5">
      <x v="5"/>
    </i>
    <i r="1" i="6">
      <x v="6"/>
    </i>
    <i r="1" i="7">
      <x v="7"/>
    </i>
    <i r="1" i="8">
      <x v="8"/>
    </i>
    <i r="1" i="9">
      <x v="9"/>
    </i>
    <i r="1" i="10">
      <x v="10"/>
    </i>
    <i r="1" i="11">
      <x v="11"/>
    </i>
    <i r="1" i="12">
      <x v="12"/>
    </i>
    <i r="1" i="13">
      <x v="13"/>
    </i>
    <i>
      <x v="3"/>
      <x/>
    </i>
    <i r="1" i="1">
      <x v="1"/>
    </i>
    <i r="1" i="2">
      <x v="2"/>
    </i>
    <i r="1" i="3">
      <x v="3"/>
    </i>
    <i r="1" i="4">
      <x v="4"/>
    </i>
    <i r="1" i="5">
      <x v="5"/>
    </i>
    <i r="1" i="6">
      <x v="6"/>
    </i>
    <i r="1" i="7">
      <x v="7"/>
    </i>
    <i r="1" i="8">
      <x v="8"/>
    </i>
    <i r="1" i="9">
      <x v="9"/>
    </i>
    <i r="1" i="10">
      <x v="10"/>
    </i>
    <i r="1" i="11">
      <x v="11"/>
    </i>
    <i r="1" i="12">
      <x v="12"/>
    </i>
    <i r="1" i="13">
      <x v="13"/>
    </i>
  </rowItems>
  <colItems count="1">
    <i/>
  </colItems>
  <pageFields count="2">
    <pageField fld="4" item="45" hier="-1"/>
    <pageField fld="2" item="6" hier="-1"/>
  </pageFields>
  <dataFields count="14">
    <dataField name="Sum of 0 Bedrooms, TDC" fld="8" baseField="0" baseItem="0"/>
    <dataField name="Sum of 1 Bedrooms, TDC" fld="10" baseField="0" baseItem="0"/>
    <dataField name="Sum of 2 Bedrooms, TDC" fld="12" baseField="0" baseItem="0"/>
    <dataField name="Sum of 3 Bedrooms, TDC" fld="14" baseField="0" baseItem="0"/>
    <dataField name="Sum of 4 Bedrooms, TDC" fld="16" baseField="0" baseItem="0"/>
    <dataField name="Sum of 5 Bedrooms, TDC" fld="18" baseField="0" baseItem="0"/>
    <dataField name="Sum of 6 Bedrooms, TDC" fld="20" baseField="0" baseItem="0"/>
    <dataField name="Sum of 0 Bedrooms, HCC" fld="7" baseField="0" baseItem="0"/>
    <dataField name="Sum of 1 Bedrooms, HCC" fld="9" baseField="0" baseItem="0"/>
    <dataField name="Sum of 2 Bedrooms, HCC" fld="11" baseField="0" baseItem="0"/>
    <dataField name="Sum of 3 Bedrooms, HCC" fld="13" baseField="0" baseItem="0"/>
    <dataField name="Sum of 4 Bedrooms, HCC" fld="15" baseField="0" baseItem="0"/>
    <dataField name="Sum of 5 Bedrooms, HCC" fld="17" baseField="0" baseItem="0"/>
    <dataField name="Sum of 6 Bedrooms, HCC" fld="19" baseField="0" baseItem="0"/>
  </dataFields>
  <formats count="16">
    <format dxfId="22">
      <pivotArea type="all" dataOnly="0" outline="0" fieldPosition="0"/>
    </format>
    <format dxfId="21">
      <pivotArea type="all" dataOnly="0" outline="0" fieldPosition="0"/>
    </format>
    <format dxfId="20">
      <pivotArea outline="0" fieldPosition="0"/>
    </format>
    <format dxfId="19">
      <pivotArea dataOnly="0" labelOnly="1" outline="0" fieldPosition="0">
        <references count="1">
          <reference field="2" count="0"/>
        </references>
      </pivotArea>
    </format>
    <format dxfId="18">
      <pivotArea type="all" dataOnly="0" outline="0" fieldPosition="0"/>
    </format>
    <format dxfId="17">
      <pivotArea dataOnly="0" labelOnly="1" outline="0" fieldPosition="0">
        <references count="1">
          <reference field="2" count="0"/>
        </references>
      </pivotArea>
    </format>
    <format dxfId="16">
      <pivotArea type="all" dataOnly="0" outline="0" fieldPosition="0"/>
    </format>
    <format dxfId="15">
      <pivotArea outline="0" collapsedLevelsAreSubtotals="1" fieldPosition="0"/>
    </format>
    <format dxfId="14">
      <pivotArea field="6" type="button" dataOnly="0" labelOnly="1" outline="0" axis="axisRow" fieldPosition="0"/>
    </format>
    <format dxfId="13">
      <pivotArea field="-2" type="button" dataOnly="0" labelOnly="1" outline="0" axis="axisRow" fieldPosition="1"/>
    </format>
    <format dxfId="12">
      <pivotArea dataOnly="0" labelOnly="1" outline="0" fieldPosition="0">
        <references count="1">
          <reference field="6" count="0"/>
        </references>
      </pivotArea>
    </format>
    <format dxfId="11">
      <pivotArea dataOnly="0" labelOnly="1" outline="0" fieldPosition="0">
        <references count="2">
          <reference field="4294967294" count="14">
            <x v="0"/>
            <x v="1"/>
            <x v="2"/>
            <x v="3"/>
            <x v="4"/>
            <x v="5"/>
            <x v="6"/>
            <x v="7"/>
            <x v="8"/>
            <x v="9"/>
            <x v="10"/>
            <x v="11"/>
            <x v="12"/>
            <x v="13"/>
          </reference>
          <reference field="6" count="1" selected="0">
            <x v="0"/>
          </reference>
        </references>
      </pivotArea>
    </format>
    <format dxfId="10">
      <pivotArea dataOnly="0" labelOnly="1" outline="0" fieldPosition="0">
        <references count="2">
          <reference field="4294967294" count="14">
            <x v="0"/>
            <x v="1"/>
            <x v="2"/>
            <x v="3"/>
            <x v="4"/>
            <x v="5"/>
            <x v="6"/>
            <x v="7"/>
            <x v="8"/>
            <x v="9"/>
            <x v="10"/>
            <x v="11"/>
            <x v="12"/>
            <x v="13"/>
          </reference>
          <reference field="6" count="1" selected="0">
            <x v="1"/>
          </reference>
        </references>
      </pivotArea>
    </format>
    <format dxfId="9">
      <pivotArea dataOnly="0" labelOnly="1" outline="0" fieldPosition="0">
        <references count="2">
          <reference field="4294967294" count="14">
            <x v="0"/>
            <x v="1"/>
            <x v="2"/>
            <x v="3"/>
            <x v="4"/>
            <x v="5"/>
            <x v="6"/>
            <x v="7"/>
            <x v="8"/>
            <x v="9"/>
            <x v="10"/>
            <x v="11"/>
            <x v="12"/>
            <x v="13"/>
          </reference>
          <reference field="6" count="1" selected="0">
            <x v="2"/>
          </reference>
        </references>
      </pivotArea>
    </format>
    <format dxfId="8">
      <pivotArea dataOnly="0" labelOnly="1" outline="0" fieldPosition="0">
        <references count="2">
          <reference field="4294967294" count="14">
            <x v="0"/>
            <x v="1"/>
            <x v="2"/>
            <x v="3"/>
            <x v="4"/>
            <x v="5"/>
            <x v="6"/>
            <x v="7"/>
            <x v="8"/>
            <x v="9"/>
            <x v="10"/>
            <x v="11"/>
            <x v="12"/>
            <x v="13"/>
          </reference>
          <reference field="6" count="1" selected="0">
            <x v="3"/>
          </reference>
        </references>
      </pivotArea>
    </format>
    <format dxfId="7">
      <pivotArea dataOnly="0" labelOnly="1" grandCol="1" outline="0" axis="axisCol"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portal.hud.gov/hudportal/HUD?src=/program_offices/public_indian_housing/programs/ph/capfun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90"/>
  <sheetViews>
    <sheetView showGridLines="0" topLeftCell="A19" zoomScale="90" zoomScaleNormal="90" workbookViewId="0">
      <selection activeCell="R14" sqref="R14"/>
    </sheetView>
  </sheetViews>
  <sheetFormatPr defaultRowHeight="12.5"/>
  <cols>
    <col min="1" max="2" width="2.7265625" customWidth="1"/>
    <col min="9" max="11" width="9.7265625" customWidth="1"/>
    <col min="12" max="13" width="13.26953125" customWidth="1"/>
    <col min="14" max="14" width="10.7265625" customWidth="1"/>
    <col min="16" max="17" width="2.7265625" customWidth="1"/>
    <col min="19" max="19" width="28.453125" customWidth="1"/>
    <col min="20" max="20" width="19" customWidth="1"/>
  </cols>
  <sheetData>
    <row r="1" spans="2:20" ht="28.9" customHeight="1">
      <c r="B1" s="1018" t="s">
        <v>766</v>
      </c>
      <c r="C1" s="1018"/>
      <c r="D1" s="1018"/>
      <c r="E1" s="1018"/>
      <c r="F1" s="1018"/>
      <c r="G1" s="1018"/>
      <c r="H1" s="1018"/>
      <c r="I1" s="1020" t="s">
        <v>545</v>
      </c>
      <c r="J1" s="1020"/>
      <c r="K1" s="1020"/>
      <c r="L1" s="27"/>
      <c r="M1" s="1021" t="s">
        <v>949</v>
      </c>
      <c r="N1" s="1021"/>
      <c r="O1" s="1021"/>
      <c r="P1" s="1021"/>
    </row>
    <row r="2" spans="2:20" ht="15.65" customHeight="1" thickBot="1">
      <c r="B2" s="1019"/>
      <c r="C2" s="1019"/>
      <c r="D2" s="1019"/>
      <c r="E2" s="1019"/>
      <c r="F2" s="1019"/>
      <c r="G2" s="1019"/>
      <c r="H2" s="1019"/>
      <c r="I2" s="1017" t="s">
        <v>544</v>
      </c>
      <c r="J2" s="1017"/>
      <c r="K2" s="1017"/>
      <c r="L2" s="278"/>
      <c r="M2" s="279"/>
      <c r="N2" s="279"/>
      <c r="O2" s="279"/>
      <c r="P2" s="279"/>
    </row>
    <row r="3" spans="2:20" ht="76.150000000000006" customHeight="1" thickBot="1">
      <c r="B3" s="1016" t="s">
        <v>801</v>
      </c>
      <c r="C3" s="1016"/>
      <c r="D3" s="1016"/>
      <c r="E3" s="1016"/>
      <c r="F3" s="1016"/>
      <c r="G3" s="1016"/>
      <c r="H3" s="1016"/>
      <c r="I3" s="1016"/>
      <c r="J3" s="1016"/>
      <c r="K3" s="1016"/>
      <c r="L3" s="1016"/>
      <c r="M3" s="1016"/>
      <c r="N3" s="1016"/>
      <c r="O3" s="1016"/>
      <c r="P3" s="1016"/>
    </row>
    <row r="4" spans="2:20" ht="9.75" customHeight="1" thickBot="1">
      <c r="B4" s="547"/>
      <c r="C4" s="547"/>
      <c r="D4" s="547"/>
      <c r="E4" s="547"/>
      <c r="F4" s="547"/>
      <c r="G4" s="547"/>
      <c r="H4" s="547"/>
      <c r="I4" s="547"/>
      <c r="J4" s="547"/>
      <c r="K4" s="547"/>
      <c r="L4" s="547"/>
      <c r="M4" s="547"/>
      <c r="N4" s="547"/>
      <c r="O4" s="547"/>
      <c r="P4" s="547"/>
    </row>
    <row r="5" spans="2:20" ht="24" customHeight="1" thickTop="1" thickBot="1">
      <c r="B5" s="1013" t="str">
        <f>'Select City &amp; State'!AA3</f>
        <v xml:space="preserve">This workbook uses the TDCs and HCCs in accordance with HUD Notice PIH-2011-38 (HA), as updated to include HUD's most recent TDC and HCC limits, which can be found on the Capital Fund Program website. </v>
      </c>
      <c r="C5" s="1014"/>
      <c r="D5" s="1014"/>
      <c r="E5" s="1014"/>
      <c r="F5" s="1014"/>
      <c r="G5" s="1014"/>
      <c r="H5" s="1014"/>
      <c r="I5" s="1014"/>
      <c r="J5" s="1014"/>
      <c r="K5" s="1014"/>
      <c r="L5" s="1014"/>
      <c r="M5" s="1014"/>
      <c r="N5" s="1014"/>
      <c r="O5" s="1014"/>
      <c r="P5" s="1015"/>
    </row>
    <row r="6" spans="2:20" ht="15" customHeight="1" thickTop="1" thickBot="1">
      <c r="B6" s="547"/>
      <c r="C6" s="547"/>
      <c r="D6" s="547"/>
      <c r="E6" s="547"/>
      <c r="F6" s="547"/>
      <c r="G6" s="547"/>
      <c r="H6" s="547"/>
      <c r="I6" s="547"/>
      <c r="J6" s="547"/>
      <c r="K6" s="547"/>
      <c r="L6" s="547"/>
      <c r="M6" s="547"/>
      <c r="N6" s="547"/>
      <c r="O6" s="547"/>
      <c r="P6" s="547"/>
    </row>
    <row r="7" spans="2:20" ht="51" customHeight="1" thickTop="1" thickBot="1">
      <c r="B7" s="1022" t="s">
        <v>733</v>
      </c>
      <c r="C7" s="1023"/>
      <c r="D7" s="1023"/>
      <c r="E7" s="1023"/>
      <c r="F7" s="1023"/>
      <c r="G7" s="1023"/>
      <c r="H7" s="1023"/>
      <c r="I7" s="1023"/>
      <c r="J7" s="1023"/>
      <c r="K7" s="1023"/>
      <c r="L7" s="1023"/>
      <c r="M7" s="1023"/>
      <c r="N7" s="1023"/>
      <c r="O7" s="1023"/>
      <c r="P7" s="1024"/>
    </row>
    <row r="8" spans="2:20" ht="26" thickTop="1" thickBot="1">
      <c r="S8" s="927" t="s">
        <v>1160</v>
      </c>
      <c r="T8" s="928" t="s">
        <v>1161</v>
      </c>
    </row>
    <row r="9" spans="2:20" ht="32.25" customHeight="1">
      <c r="B9" s="30"/>
      <c r="C9" s="70"/>
      <c r="D9" s="70"/>
      <c r="E9" s="70"/>
      <c r="F9" s="70"/>
      <c r="G9" s="70"/>
      <c r="H9" s="70"/>
      <c r="I9" s="70"/>
      <c r="J9" s="70"/>
      <c r="K9" s="70"/>
      <c r="L9" s="70"/>
      <c r="M9" s="70"/>
      <c r="N9" s="70"/>
      <c r="O9" s="70"/>
      <c r="P9" s="31"/>
      <c r="S9" s="1012" t="s">
        <v>1162</v>
      </c>
      <c r="T9" s="1012"/>
    </row>
    <row r="10" spans="2:20" ht="28.5" customHeight="1">
      <c r="B10" s="18"/>
      <c r="C10" s="1004" t="s">
        <v>11</v>
      </c>
      <c r="D10" s="1004"/>
      <c r="E10" s="1004"/>
      <c r="F10" s="1004"/>
      <c r="G10" s="1004"/>
      <c r="H10" s="1004"/>
      <c r="I10" s="1004"/>
      <c r="J10" s="1004"/>
      <c r="K10" s="1004"/>
      <c r="L10" s="1004"/>
      <c r="M10" s="1004"/>
      <c r="N10" s="1004"/>
      <c r="O10" s="1004"/>
      <c r="P10" s="19"/>
      <c r="S10" s="1012" t="s">
        <v>1164</v>
      </c>
      <c r="T10" s="1012"/>
    </row>
    <row r="11" spans="2:20">
      <c r="B11" s="18"/>
      <c r="D11" s="71"/>
      <c r="E11" s="71"/>
      <c r="F11" s="71"/>
      <c r="G11" s="71"/>
      <c r="H11" s="71"/>
      <c r="I11" s="71"/>
      <c r="J11" s="28"/>
      <c r="P11" s="19"/>
    </row>
    <row r="12" spans="2:20" ht="33" customHeight="1">
      <c r="B12" s="18"/>
      <c r="C12" s="160" t="s">
        <v>89</v>
      </c>
      <c r="D12" s="1007" t="s">
        <v>731</v>
      </c>
      <c r="E12" s="1007"/>
      <c r="F12" s="1007"/>
      <c r="G12" s="1007"/>
      <c r="H12" s="1007"/>
      <c r="I12" s="1007"/>
      <c r="J12" s="539"/>
      <c r="K12" s="976" t="s">
        <v>957</v>
      </c>
      <c r="L12" s="976"/>
      <c r="M12" s="976"/>
      <c r="N12" s="976"/>
      <c r="P12" s="19"/>
    </row>
    <row r="13" spans="2:20">
      <c r="B13" s="18"/>
      <c r="C13" s="158" t="s">
        <v>90</v>
      </c>
      <c r="D13" s="989" t="s">
        <v>925</v>
      </c>
      <c r="E13" s="989"/>
      <c r="F13" s="989"/>
      <c r="G13" s="989"/>
      <c r="H13" s="989"/>
      <c r="I13" s="989"/>
      <c r="K13" s="976"/>
      <c r="L13" s="976"/>
      <c r="M13" s="976"/>
      <c r="N13" s="976"/>
      <c r="O13" s="159"/>
      <c r="P13" s="19"/>
    </row>
    <row r="14" spans="2:20" ht="13">
      <c r="B14" s="18"/>
      <c r="C14" s="157" t="s">
        <v>91</v>
      </c>
      <c r="D14" s="1006" t="s">
        <v>93</v>
      </c>
      <c r="E14" s="1006"/>
      <c r="F14" s="1006"/>
      <c r="G14" s="1006"/>
      <c r="H14" s="1006"/>
      <c r="I14" s="1006"/>
      <c r="J14" s="1006"/>
      <c r="K14" s="976"/>
      <c r="L14" s="976"/>
      <c r="M14" s="976"/>
      <c r="N14" s="976"/>
      <c r="O14" s="159"/>
      <c r="P14" s="19"/>
    </row>
    <row r="15" spans="2:20">
      <c r="B15" s="18"/>
      <c r="C15" s="27"/>
      <c r="J15" s="28"/>
      <c r="K15" s="976"/>
      <c r="L15" s="976"/>
      <c r="M15" s="976"/>
      <c r="N15" s="976"/>
      <c r="O15" s="159"/>
      <c r="P15" s="19"/>
    </row>
    <row r="16" spans="2:20" ht="13" customHeight="1">
      <c r="B16" s="18"/>
      <c r="C16" s="980" t="s">
        <v>935</v>
      </c>
      <c r="D16" s="980"/>
      <c r="E16" s="980"/>
      <c r="F16" s="980"/>
      <c r="G16" s="980"/>
      <c r="H16" s="980"/>
      <c r="I16" s="980"/>
      <c r="K16" s="976"/>
      <c r="L16" s="976"/>
      <c r="M16" s="976"/>
      <c r="N16" s="976"/>
      <c r="P16" s="19"/>
    </row>
    <row r="17" spans="2:19" ht="17.5">
      <c r="B17" s="18"/>
      <c r="C17" s="963" t="s">
        <v>92</v>
      </c>
      <c r="D17" s="963"/>
      <c r="E17" s="963"/>
      <c r="F17" s="963"/>
      <c r="G17" s="963"/>
      <c r="H17" s="963"/>
      <c r="I17" s="963"/>
      <c r="P17" s="19"/>
    </row>
    <row r="18" spans="2:19">
      <c r="B18" s="18"/>
      <c r="C18" s="649" t="s">
        <v>928</v>
      </c>
      <c r="D18" s="648"/>
      <c r="E18" s="648"/>
      <c r="F18" s="648"/>
      <c r="G18" s="648"/>
      <c r="H18" s="648"/>
      <c r="I18" s="648"/>
      <c r="P18" s="19"/>
    </row>
    <row r="19" spans="2:19">
      <c r="B19" s="18"/>
      <c r="C19" s="649"/>
      <c r="D19" s="648"/>
      <c r="E19" s="648"/>
      <c r="F19" s="648"/>
      <c r="G19" s="648"/>
      <c r="H19" s="648"/>
      <c r="I19" s="648"/>
      <c r="P19" s="19"/>
    </row>
    <row r="20" spans="2:19" ht="13" customHeight="1">
      <c r="B20" s="18"/>
      <c r="C20" s="1008" t="s">
        <v>929</v>
      </c>
      <c r="D20" s="1009"/>
      <c r="E20" s="1009"/>
      <c r="F20" s="1009"/>
      <c r="G20" s="1009"/>
      <c r="H20" s="1009"/>
      <c r="I20" s="1009"/>
      <c r="J20" s="1009"/>
      <c r="K20" s="1009"/>
      <c r="L20" s="1009"/>
      <c r="M20" s="1009"/>
      <c r="N20" s="1009"/>
      <c r="O20" s="1009"/>
      <c r="P20" s="19"/>
    </row>
    <row r="21" spans="2:19" ht="13" customHeight="1">
      <c r="B21" s="18"/>
      <c r="C21" s="1010" t="s">
        <v>96</v>
      </c>
      <c r="D21" s="1011"/>
      <c r="E21" s="1011"/>
      <c r="F21" s="1011"/>
      <c r="G21" s="1011"/>
      <c r="H21" s="1011"/>
      <c r="I21" s="1011"/>
      <c r="J21" s="1011"/>
      <c r="K21" s="1011"/>
      <c r="L21" s="1011"/>
      <c r="M21" s="1011"/>
      <c r="N21" s="1011"/>
      <c r="O21" s="1011"/>
      <c r="P21" s="19"/>
    </row>
    <row r="22" spans="2:19" ht="13" customHeight="1">
      <c r="B22" s="18"/>
      <c r="C22" s="985" t="s">
        <v>94</v>
      </c>
      <c r="D22" s="989"/>
      <c r="E22" s="989"/>
      <c r="F22" s="989"/>
      <c r="G22" s="989"/>
      <c r="H22" s="989"/>
      <c r="I22" s="989"/>
      <c r="J22" s="989"/>
      <c r="K22" s="989"/>
      <c r="L22" s="989"/>
      <c r="M22" s="989"/>
      <c r="N22" s="989"/>
      <c r="O22" s="989"/>
      <c r="P22" s="19"/>
    </row>
    <row r="23" spans="2:19" ht="13" customHeight="1">
      <c r="B23" s="18"/>
      <c r="C23" s="968" t="s">
        <v>95</v>
      </c>
      <c r="D23" s="969"/>
      <c r="E23" s="969"/>
      <c r="F23" s="969"/>
      <c r="G23" s="969"/>
      <c r="H23" s="969"/>
      <c r="I23" s="969"/>
      <c r="J23" s="969"/>
      <c r="K23" s="969"/>
      <c r="L23" s="969"/>
      <c r="M23" s="969"/>
      <c r="N23" s="969"/>
      <c r="O23" s="969"/>
      <c r="P23" s="19"/>
    </row>
    <row r="24" spans="2:19" ht="6" customHeight="1">
      <c r="B24" s="18"/>
      <c r="P24" s="19"/>
    </row>
    <row r="25" spans="2:19" ht="13" customHeight="1">
      <c r="B25" s="18"/>
      <c r="C25" s="992" t="s">
        <v>97</v>
      </c>
      <c r="D25" s="992"/>
      <c r="E25" s="992"/>
      <c r="F25" s="992"/>
      <c r="G25" s="992"/>
      <c r="H25" s="992"/>
      <c r="I25" s="992"/>
      <c r="J25" s="992"/>
      <c r="K25" s="992"/>
      <c r="L25" s="992"/>
      <c r="M25" s="992"/>
      <c r="N25" s="992"/>
      <c r="O25" s="992"/>
      <c r="P25" s="19"/>
    </row>
    <row r="26" spans="2:19" ht="13" customHeight="1">
      <c r="B26" s="18"/>
      <c r="C26" s="1005" t="s">
        <v>802</v>
      </c>
      <c r="D26" s="967"/>
      <c r="E26" s="967"/>
      <c r="F26" s="967"/>
      <c r="G26" s="967"/>
      <c r="H26" s="967"/>
      <c r="I26" s="967"/>
      <c r="J26" s="967"/>
      <c r="K26" s="967"/>
      <c r="L26" s="967"/>
      <c r="M26" s="967"/>
      <c r="N26" s="967"/>
      <c r="O26" s="967"/>
      <c r="P26" s="19"/>
      <c r="S26" s="123"/>
    </row>
    <row r="27" spans="2:19" s="123" customFormat="1" ht="13" customHeight="1">
      <c r="B27" s="129"/>
      <c r="C27" s="966" t="s">
        <v>169</v>
      </c>
      <c r="D27" s="966"/>
      <c r="E27" s="966"/>
      <c r="F27" s="966"/>
      <c r="G27" s="966"/>
      <c r="H27" s="966"/>
      <c r="I27" s="966"/>
      <c r="J27" s="966"/>
      <c r="K27" s="966"/>
      <c r="L27" s="966"/>
      <c r="M27" s="966"/>
      <c r="N27" s="966"/>
      <c r="O27" s="966"/>
      <c r="P27" s="130"/>
      <c r="S27" s="75"/>
    </row>
    <row r="28" spans="2:19" s="75" customFormat="1">
      <c r="B28" s="127"/>
      <c r="C28" s="970" t="s">
        <v>803</v>
      </c>
      <c r="D28" s="971"/>
      <c r="E28" s="971"/>
      <c r="F28" s="971"/>
      <c r="G28" s="971"/>
      <c r="H28" s="971"/>
      <c r="I28" s="971"/>
      <c r="J28" s="971"/>
      <c r="K28" s="971"/>
      <c r="L28" s="971"/>
      <c r="M28" s="971"/>
      <c r="N28" s="971"/>
      <c r="O28" s="971"/>
      <c r="P28" s="128"/>
      <c r="S28"/>
    </row>
    <row r="29" spans="2:19">
      <c r="B29" s="18"/>
      <c r="C29" s="970" t="s">
        <v>76</v>
      </c>
      <c r="D29" s="971"/>
      <c r="E29" s="971"/>
      <c r="F29" s="971"/>
      <c r="G29" s="971"/>
      <c r="H29" s="971"/>
      <c r="I29" s="971"/>
      <c r="J29" s="971"/>
      <c r="K29" s="971"/>
      <c r="L29" s="971"/>
      <c r="M29" s="971"/>
      <c r="N29" s="971"/>
      <c r="O29" s="971"/>
      <c r="P29" s="19"/>
      <c r="S29" s="75"/>
    </row>
    <row r="30" spans="2:19" s="75" customFormat="1">
      <c r="B30" s="127"/>
      <c r="C30" s="970" t="s">
        <v>7</v>
      </c>
      <c r="D30" s="973"/>
      <c r="E30" s="973"/>
      <c r="F30" s="973"/>
      <c r="G30" s="973"/>
      <c r="H30" s="973"/>
      <c r="I30" s="973"/>
      <c r="J30" s="973"/>
      <c r="K30" s="973"/>
      <c r="L30" s="973"/>
      <c r="M30" s="973"/>
      <c r="N30" s="973"/>
      <c r="O30" s="973"/>
      <c r="P30" s="128"/>
    </row>
    <row r="31" spans="2:19" s="75" customFormat="1" ht="6" customHeight="1">
      <c r="B31" s="127"/>
      <c r="C31" s="131"/>
      <c r="D31" s="132"/>
      <c r="E31" s="132"/>
      <c r="F31" s="132"/>
      <c r="G31" s="132"/>
      <c r="H31" s="132"/>
      <c r="I31" s="132"/>
      <c r="J31" s="132"/>
      <c r="K31" s="132"/>
      <c r="L31" s="132"/>
      <c r="M31" s="132"/>
      <c r="N31" s="132"/>
      <c r="O31" s="132"/>
      <c r="P31" s="128"/>
      <c r="S31"/>
    </row>
    <row r="32" spans="2:19" ht="13.5" customHeight="1">
      <c r="B32" s="18"/>
      <c r="C32" s="966" t="s">
        <v>98</v>
      </c>
      <c r="D32" s="966"/>
      <c r="E32" s="966"/>
      <c r="F32" s="966"/>
      <c r="G32" s="966"/>
      <c r="H32" s="966"/>
      <c r="I32" s="966"/>
      <c r="J32" s="966"/>
      <c r="K32" s="966"/>
      <c r="L32" s="966"/>
      <c r="M32" s="966"/>
      <c r="N32" s="966"/>
      <c r="O32" s="966"/>
      <c r="P32" s="19"/>
    </row>
    <row r="33" spans="2:16" ht="13.5" customHeight="1">
      <c r="B33" s="18"/>
      <c r="C33" s="966" t="s">
        <v>83</v>
      </c>
      <c r="D33" s="967"/>
      <c r="E33" s="967"/>
      <c r="F33" s="967"/>
      <c r="G33" s="967"/>
      <c r="H33" s="967"/>
      <c r="I33" s="967"/>
      <c r="J33" s="967"/>
      <c r="K33" s="967"/>
      <c r="L33" s="967"/>
      <c r="M33" s="967"/>
      <c r="N33" s="967"/>
      <c r="O33" s="967"/>
      <c r="P33" s="19"/>
    </row>
    <row r="34" spans="2:16" ht="13.5" customHeight="1">
      <c r="B34" s="18"/>
      <c r="C34" s="972" t="s">
        <v>804</v>
      </c>
      <c r="D34" s="973"/>
      <c r="E34" s="973"/>
      <c r="F34" s="973"/>
      <c r="G34" s="973"/>
      <c r="H34" s="973"/>
      <c r="I34" s="973"/>
      <c r="J34" s="973"/>
      <c r="K34" s="973"/>
      <c r="L34" s="973"/>
      <c r="M34" s="973"/>
      <c r="N34" s="973"/>
      <c r="O34" s="973"/>
      <c r="P34" s="19"/>
    </row>
    <row r="35" spans="2:16" ht="6" customHeight="1">
      <c r="B35" s="18"/>
      <c r="C35" s="74"/>
      <c r="D35" s="29"/>
      <c r="E35" s="29"/>
      <c r="F35" s="29"/>
      <c r="G35" s="29"/>
      <c r="H35" s="29"/>
      <c r="I35" s="29"/>
      <c r="J35" s="29"/>
      <c r="K35" s="29"/>
      <c r="L35" s="29"/>
      <c r="M35" s="29"/>
      <c r="N35" s="29"/>
      <c r="O35" s="29"/>
      <c r="P35" s="19"/>
    </row>
    <row r="36" spans="2:16" ht="13">
      <c r="B36" s="18"/>
      <c r="C36" s="974" t="s">
        <v>170</v>
      </c>
      <c r="D36" s="974"/>
      <c r="E36" s="974"/>
      <c r="F36" s="974"/>
      <c r="G36" s="974"/>
      <c r="H36" s="974"/>
      <c r="I36" s="974"/>
      <c r="J36" s="974"/>
      <c r="K36" s="974"/>
      <c r="L36" s="974"/>
      <c r="M36" s="974"/>
      <c r="N36" s="974"/>
      <c r="O36" s="974"/>
      <c r="P36" s="19"/>
    </row>
    <row r="37" spans="2:16">
      <c r="B37" s="18"/>
      <c r="C37" s="964" t="s">
        <v>71</v>
      </c>
      <c r="D37" s="965"/>
      <c r="E37" s="965"/>
      <c r="F37" s="965"/>
      <c r="G37" s="965"/>
      <c r="H37" s="965"/>
      <c r="I37" s="965"/>
      <c r="J37" s="965"/>
      <c r="K37" s="965"/>
      <c r="L37" s="965"/>
      <c r="M37" s="965"/>
      <c r="N37" s="965"/>
      <c r="O37" s="965"/>
      <c r="P37" s="19"/>
    </row>
    <row r="38" spans="2:16">
      <c r="B38" s="18"/>
      <c r="C38" s="964" t="s">
        <v>72</v>
      </c>
      <c r="D38" s="965"/>
      <c r="E38" s="965"/>
      <c r="F38" s="965"/>
      <c r="G38" s="965"/>
      <c r="H38" s="965"/>
      <c r="I38" s="965"/>
      <c r="J38" s="965"/>
      <c r="K38" s="965"/>
      <c r="L38" s="965"/>
      <c r="M38" s="965"/>
      <c r="N38" s="965"/>
      <c r="O38" s="965"/>
      <c r="P38" s="19"/>
    </row>
    <row r="39" spans="2:16">
      <c r="B39" s="18"/>
      <c r="C39" s="964" t="s">
        <v>73</v>
      </c>
      <c r="D39" s="965"/>
      <c r="E39" s="965"/>
      <c r="F39" s="965"/>
      <c r="G39" s="965"/>
      <c r="H39" s="965"/>
      <c r="I39" s="965"/>
      <c r="J39" s="965"/>
      <c r="K39" s="965"/>
      <c r="L39" s="965"/>
      <c r="M39" s="965"/>
      <c r="N39" s="965"/>
      <c r="O39" s="965"/>
      <c r="P39" s="19"/>
    </row>
    <row r="40" spans="2:16">
      <c r="B40" s="18"/>
      <c r="C40" s="964" t="s">
        <v>74</v>
      </c>
      <c r="D40" s="965"/>
      <c r="E40" s="965"/>
      <c r="F40" s="965"/>
      <c r="G40" s="965"/>
      <c r="H40" s="965"/>
      <c r="I40" s="965"/>
      <c r="J40" s="965"/>
      <c r="K40" s="965"/>
      <c r="L40" s="965"/>
      <c r="M40" s="965"/>
      <c r="N40" s="965"/>
      <c r="O40" s="965"/>
      <c r="P40" s="19"/>
    </row>
    <row r="41" spans="2:16">
      <c r="B41" s="18"/>
      <c r="C41" s="983" t="s">
        <v>75</v>
      </c>
      <c r="D41" s="996"/>
      <c r="E41" s="996"/>
      <c r="F41" s="996"/>
      <c r="G41" s="996"/>
      <c r="H41" s="996"/>
      <c r="I41" s="996"/>
      <c r="J41" s="996"/>
      <c r="K41" s="996"/>
      <c r="L41" s="996"/>
      <c r="M41" s="996"/>
      <c r="N41" s="996"/>
      <c r="O41" s="996"/>
      <c r="P41" s="19"/>
    </row>
    <row r="42" spans="2:16">
      <c r="B42" s="18"/>
      <c r="C42" s="149"/>
      <c r="D42" s="150"/>
      <c r="E42" s="150"/>
      <c r="F42" s="150"/>
      <c r="G42" s="150"/>
      <c r="H42" s="150"/>
      <c r="I42" s="150"/>
      <c r="J42" s="150"/>
      <c r="K42" s="150"/>
      <c r="L42" s="150"/>
      <c r="M42" s="150"/>
      <c r="N42" s="150"/>
      <c r="O42" s="150"/>
      <c r="P42" s="19"/>
    </row>
    <row r="43" spans="2:16" ht="13">
      <c r="B43" s="18"/>
      <c r="C43" s="997" t="s">
        <v>930</v>
      </c>
      <c r="D43" s="998"/>
      <c r="E43" s="998"/>
      <c r="F43" s="998"/>
      <c r="G43" s="998"/>
      <c r="H43" s="998"/>
      <c r="I43" s="998"/>
      <c r="J43" s="998"/>
      <c r="K43" s="998"/>
      <c r="L43" s="998"/>
      <c r="M43" s="998"/>
      <c r="N43" s="998"/>
      <c r="O43" s="998"/>
      <c r="P43" s="19"/>
    </row>
    <row r="44" spans="2:16">
      <c r="B44" s="18"/>
      <c r="C44" s="149"/>
      <c r="D44" s="150"/>
      <c r="E44" s="150"/>
      <c r="F44" s="150"/>
      <c r="G44" s="150"/>
      <c r="H44" s="150"/>
      <c r="I44" s="150"/>
      <c r="J44" s="150"/>
      <c r="K44" s="150"/>
      <c r="L44" s="150"/>
      <c r="M44" s="150"/>
      <c r="N44" s="150"/>
      <c r="O44" s="150"/>
      <c r="P44" s="19"/>
    </row>
    <row r="45" spans="2:16" ht="13">
      <c r="B45" s="18"/>
      <c r="C45" s="987" t="s">
        <v>931</v>
      </c>
      <c r="D45" s="988"/>
      <c r="E45" s="988"/>
      <c r="F45" s="988"/>
      <c r="G45" s="988"/>
      <c r="H45" s="988"/>
      <c r="I45" s="988"/>
      <c r="J45" s="988"/>
      <c r="K45" s="988"/>
      <c r="L45" s="988"/>
      <c r="M45" s="988"/>
      <c r="N45" s="988"/>
      <c r="O45" s="988"/>
      <c r="P45" s="19"/>
    </row>
    <row r="46" spans="2:16">
      <c r="B46" s="18"/>
      <c r="C46" s="149"/>
      <c r="D46" s="150"/>
      <c r="E46" s="150"/>
      <c r="F46" s="150"/>
      <c r="G46" s="150"/>
      <c r="H46" s="150"/>
      <c r="I46" s="150"/>
      <c r="J46" s="150"/>
      <c r="K46" s="150"/>
      <c r="L46" s="150"/>
      <c r="M46" s="150"/>
      <c r="N46" s="150"/>
      <c r="O46" s="150"/>
      <c r="P46" s="19"/>
    </row>
    <row r="47" spans="2:16" ht="13" customHeight="1">
      <c r="B47" s="18"/>
      <c r="C47" s="997" t="s">
        <v>936</v>
      </c>
      <c r="D47" s="1001"/>
      <c r="E47" s="1001"/>
      <c r="F47" s="1001"/>
      <c r="G47" s="1001"/>
      <c r="H47" s="1001"/>
      <c r="I47" s="1001"/>
      <c r="J47" s="1001"/>
      <c r="K47" s="1001"/>
      <c r="L47" s="1001"/>
      <c r="M47" s="1001"/>
      <c r="N47" s="1001"/>
      <c r="O47" s="1001"/>
      <c r="P47" s="19"/>
    </row>
    <row r="48" spans="2:16" ht="20.25" customHeight="1">
      <c r="B48" s="18"/>
      <c r="C48" s="963" t="s">
        <v>87</v>
      </c>
      <c r="D48" s="963"/>
      <c r="E48" s="963"/>
      <c r="F48" s="963"/>
      <c r="G48" s="963"/>
      <c r="H48" s="963"/>
      <c r="I48" s="963"/>
      <c r="J48" s="963"/>
      <c r="P48" s="19"/>
    </row>
    <row r="49" spans="2:16">
      <c r="B49" s="18"/>
      <c r="C49" s="1003" t="s">
        <v>88</v>
      </c>
      <c r="D49" s="1003"/>
      <c r="E49" s="1003"/>
      <c r="F49" s="1003"/>
      <c r="G49" s="1003"/>
      <c r="H49" s="1003"/>
      <c r="I49" s="1003"/>
      <c r="P49" s="19"/>
    </row>
    <row r="50" spans="2:16">
      <c r="B50" s="18"/>
      <c r="C50" s="1002" t="s">
        <v>940</v>
      </c>
      <c r="D50" s="1003"/>
      <c r="E50" s="1003"/>
      <c r="F50" s="1003"/>
      <c r="G50" s="1003"/>
      <c r="H50" s="1003"/>
      <c r="I50" s="1003"/>
      <c r="P50" s="19"/>
    </row>
    <row r="51" spans="2:16">
      <c r="B51" s="18"/>
      <c r="C51" s="653"/>
      <c r="D51" s="649"/>
      <c r="E51" s="649"/>
      <c r="F51" s="649"/>
      <c r="G51" s="649"/>
      <c r="H51" s="649"/>
      <c r="I51" s="649"/>
      <c r="P51" s="19"/>
    </row>
    <row r="52" spans="2:16" ht="13" customHeight="1">
      <c r="B52" s="18"/>
      <c r="C52" s="997" t="s">
        <v>941</v>
      </c>
      <c r="D52" s="1001"/>
      <c r="E52" s="1001"/>
      <c r="F52" s="1001"/>
      <c r="G52" s="1001"/>
      <c r="H52" s="1001"/>
      <c r="I52" s="1001"/>
      <c r="J52" s="1001"/>
      <c r="K52" s="1001"/>
      <c r="L52" s="1001"/>
      <c r="M52" s="1001"/>
      <c r="N52" s="1001"/>
      <c r="O52" s="1001"/>
      <c r="P52" s="19"/>
    </row>
    <row r="53" spans="2:16" ht="18" customHeight="1">
      <c r="B53" s="18"/>
      <c r="C53" s="963" t="s">
        <v>942</v>
      </c>
      <c r="D53" s="963"/>
      <c r="E53" s="963"/>
      <c r="F53" s="963"/>
      <c r="G53" s="963"/>
      <c r="H53" s="963"/>
      <c r="I53" s="963"/>
      <c r="J53" s="963"/>
      <c r="K53" s="963"/>
      <c r="L53" s="963"/>
      <c r="M53" s="963"/>
      <c r="N53" s="963"/>
      <c r="P53" s="19"/>
    </row>
    <row r="54" spans="2:16">
      <c r="B54" s="18"/>
      <c r="C54" s="653"/>
      <c r="D54" s="649"/>
      <c r="E54" s="649"/>
      <c r="F54" s="649"/>
      <c r="G54" s="649"/>
      <c r="H54" s="649"/>
      <c r="I54" s="649"/>
      <c r="P54" s="19"/>
    </row>
    <row r="55" spans="2:16" ht="13">
      <c r="B55" s="18"/>
      <c r="C55" s="987" t="s">
        <v>943</v>
      </c>
      <c r="D55" s="993"/>
      <c r="E55" s="993"/>
      <c r="F55" s="993"/>
      <c r="G55" s="993"/>
      <c r="H55" s="993"/>
      <c r="I55" s="993"/>
      <c r="J55" s="993"/>
      <c r="K55" s="993"/>
      <c r="L55" s="993"/>
      <c r="M55" s="993"/>
      <c r="N55" s="993"/>
      <c r="O55" s="993"/>
      <c r="P55" s="19"/>
    </row>
    <row r="56" spans="2:16">
      <c r="B56" s="18"/>
      <c r="C56" s="994" t="s">
        <v>84</v>
      </c>
      <c r="D56" s="994"/>
      <c r="E56" s="994"/>
      <c r="F56" s="994"/>
      <c r="G56" s="994"/>
      <c r="H56" s="994"/>
      <c r="I56" s="994"/>
      <c r="J56" s="994"/>
      <c r="K56" s="994"/>
      <c r="L56" s="994"/>
      <c r="M56" s="994"/>
      <c r="N56" s="994"/>
      <c r="O56" s="994"/>
      <c r="P56" s="19"/>
    </row>
    <row r="57" spans="2:16">
      <c r="B57" s="18"/>
      <c r="C57" s="994" t="s">
        <v>0</v>
      </c>
      <c r="D57" s="994"/>
      <c r="E57" s="994"/>
      <c r="F57" s="994"/>
      <c r="G57" s="994"/>
      <c r="H57" s="994"/>
      <c r="I57" s="994"/>
      <c r="J57" s="994"/>
      <c r="K57" s="994"/>
      <c r="L57" s="994"/>
      <c r="M57" s="994"/>
      <c r="N57" s="994"/>
      <c r="O57" s="994"/>
      <c r="P57" s="19"/>
    </row>
    <row r="58" spans="2:16">
      <c r="B58" s="18"/>
      <c r="C58" s="966" t="s">
        <v>167</v>
      </c>
      <c r="D58" s="966"/>
      <c r="E58" s="966"/>
      <c r="F58" s="966"/>
      <c r="G58" s="966"/>
      <c r="H58" s="966"/>
      <c r="I58" s="966"/>
      <c r="J58" s="966"/>
      <c r="K58" s="966"/>
      <c r="L58" s="966"/>
      <c r="M58" s="966"/>
      <c r="N58" s="966"/>
      <c r="O58" s="966"/>
      <c r="P58" s="19"/>
    </row>
    <row r="59" spans="2:16">
      <c r="B59" s="18"/>
      <c r="C59" s="223" t="s">
        <v>168</v>
      </c>
      <c r="P59" s="19"/>
    </row>
    <row r="60" spans="2:16">
      <c r="B60" s="18"/>
      <c r="C60" s="72"/>
      <c r="D60" s="72"/>
      <c r="E60" s="72"/>
      <c r="F60" s="72"/>
      <c r="G60" s="72"/>
      <c r="H60" s="72"/>
      <c r="I60" s="72"/>
      <c r="J60" s="72"/>
      <c r="K60" s="72"/>
      <c r="L60" s="72"/>
      <c r="M60" s="72"/>
      <c r="N60" s="72"/>
      <c r="O60" s="72"/>
      <c r="P60" s="19"/>
    </row>
    <row r="61" spans="2:16" ht="13">
      <c r="B61" s="18"/>
      <c r="C61" s="987" t="s">
        <v>944</v>
      </c>
      <c r="D61" s="993"/>
      <c r="E61" s="993"/>
      <c r="F61" s="993"/>
      <c r="G61" s="993"/>
      <c r="H61" s="993"/>
      <c r="I61" s="993"/>
      <c r="J61" s="993"/>
      <c r="K61" s="993"/>
      <c r="L61" s="993"/>
      <c r="M61" s="993"/>
      <c r="N61" s="993"/>
      <c r="O61" s="993"/>
      <c r="P61" s="19"/>
    </row>
    <row r="62" spans="2:16">
      <c r="B62" s="18"/>
      <c r="C62" s="977" t="s">
        <v>77</v>
      </c>
      <c r="D62" s="999"/>
      <c r="E62" s="999"/>
      <c r="F62" s="999"/>
      <c r="G62" s="999"/>
      <c r="H62" s="999"/>
      <c r="I62" s="999"/>
      <c r="J62" s="999"/>
      <c r="K62" s="999"/>
      <c r="L62" s="999"/>
      <c r="M62" s="999"/>
      <c r="N62" s="999"/>
      <c r="O62" s="999"/>
      <c r="P62" s="19"/>
    </row>
    <row r="63" spans="2:16">
      <c r="B63" s="18"/>
      <c r="C63" s="1000" t="s">
        <v>78</v>
      </c>
      <c r="D63" s="1000"/>
      <c r="E63" s="1000"/>
      <c r="F63" s="1000"/>
      <c r="G63" s="1000"/>
      <c r="H63" s="1000"/>
      <c r="I63" s="1000"/>
      <c r="J63" s="1000"/>
      <c r="K63" s="1000"/>
      <c r="L63" s="1000"/>
      <c r="M63" s="1000"/>
      <c r="N63" s="1000"/>
      <c r="O63" s="1000"/>
      <c r="P63" s="19"/>
    </row>
    <row r="64" spans="2:16">
      <c r="B64" s="18"/>
      <c r="C64" s="73"/>
      <c r="D64" s="73"/>
      <c r="E64" s="73"/>
      <c r="F64" s="73"/>
      <c r="G64" s="73"/>
      <c r="H64" s="73"/>
      <c r="I64" s="73"/>
      <c r="J64" s="73"/>
      <c r="K64" s="73"/>
      <c r="L64" s="73"/>
      <c r="M64" s="73"/>
      <c r="N64" s="73"/>
      <c r="O64" s="73"/>
      <c r="P64" s="19"/>
    </row>
    <row r="65" spans="2:16" ht="13">
      <c r="B65" s="18"/>
      <c r="C65" s="987" t="s">
        <v>945</v>
      </c>
      <c r="D65" s="981"/>
      <c r="E65" s="981"/>
      <c r="F65" s="981"/>
      <c r="G65" s="981"/>
      <c r="H65" s="981"/>
      <c r="I65" s="981"/>
      <c r="J65" s="981"/>
      <c r="K65" s="981"/>
      <c r="L65" s="981"/>
      <c r="M65" s="981"/>
      <c r="N65" s="981"/>
      <c r="O65" s="981"/>
      <c r="P65" s="19"/>
    </row>
    <row r="66" spans="2:16">
      <c r="B66" s="18"/>
      <c r="C66" s="990" t="s">
        <v>806</v>
      </c>
      <c r="D66" s="995"/>
      <c r="E66" s="995"/>
      <c r="F66" s="995"/>
      <c r="G66" s="995"/>
      <c r="H66" s="995"/>
      <c r="I66" s="995"/>
      <c r="J66" s="995"/>
      <c r="K66" s="995"/>
      <c r="L66" s="995"/>
      <c r="M66" s="995"/>
      <c r="N66" s="995"/>
      <c r="O66" s="995"/>
      <c r="P66" s="19"/>
    </row>
    <row r="67" spans="2:16">
      <c r="B67" s="18"/>
      <c r="C67" s="978" t="s">
        <v>3</v>
      </c>
      <c r="D67" s="979"/>
      <c r="E67" s="979"/>
      <c r="F67" s="979"/>
      <c r="G67" s="979"/>
      <c r="H67" s="979"/>
      <c r="I67" s="979"/>
      <c r="J67" s="979"/>
      <c r="K67" s="979"/>
      <c r="L67" s="979"/>
      <c r="M67" s="979"/>
      <c r="N67" s="979"/>
      <c r="O67" s="979"/>
      <c r="P67" s="19"/>
    </row>
    <row r="68" spans="2:16">
      <c r="B68" s="18"/>
      <c r="C68" s="978" t="s">
        <v>5</v>
      </c>
      <c r="D68" s="979"/>
      <c r="E68" s="979"/>
      <c r="F68" s="979"/>
      <c r="G68" s="979"/>
      <c r="H68" s="979"/>
      <c r="I68" s="979"/>
      <c r="J68" s="979"/>
      <c r="K68" s="979"/>
      <c r="L68" s="979"/>
      <c r="M68" s="979"/>
      <c r="N68" s="979"/>
      <c r="O68" s="979"/>
      <c r="P68" s="19"/>
    </row>
    <row r="69" spans="2:16">
      <c r="B69" s="18"/>
      <c r="C69" s="968" t="s">
        <v>8</v>
      </c>
      <c r="D69" s="969"/>
      <c r="E69" s="969"/>
      <c r="F69" s="969"/>
      <c r="G69" s="969"/>
      <c r="H69" s="969"/>
      <c r="I69" s="969"/>
      <c r="J69" s="969"/>
      <c r="K69" s="969"/>
      <c r="L69" s="969"/>
      <c r="M69" s="969"/>
      <c r="N69" s="969"/>
      <c r="O69" s="969"/>
      <c r="P69" s="19"/>
    </row>
    <row r="70" spans="2:16">
      <c r="B70" s="18"/>
      <c r="C70" s="983" t="s">
        <v>79</v>
      </c>
      <c r="D70" s="984"/>
      <c r="E70" s="984"/>
      <c r="F70" s="984"/>
      <c r="G70" s="984"/>
      <c r="H70" s="984"/>
      <c r="I70" s="984"/>
      <c r="J70" s="984"/>
      <c r="K70" s="984"/>
      <c r="L70" s="984"/>
      <c r="M70" s="984"/>
      <c r="N70" s="984"/>
      <c r="O70" s="984"/>
      <c r="P70" s="19"/>
    </row>
    <row r="71" spans="2:16">
      <c r="B71" s="18"/>
      <c r="C71" s="983" t="s">
        <v>80</v>
      </c>
      <c r="D71" s="984"/>
      <c r="E71" s="984"/>
      <c r="F71" s="984"/>
      <c r="G71" s="984"/>
      <c r="H71" s="984"/>
      <c r="I71" s="984"/>
      <c r="J71" s="984"/>
      <c r="K71" s="984"/>
      <c r="L71" s="984"/>
      <c r="M71" s="984"/>
      <c r="N71" s="984"/>
      <c r="O71" s="984"/>
      <c r="P71" s="19"/>
    </row>
    <row r="72" spans="2:16">
      <c r="B72" s="18"/>
      <c r="C72" s="983" t="s">
        <v>81</v>
      </c>
      <c r="D72" s="984"/>
      <c r="E72" s="984"/>
      <c r="F72" s="984"/>
      <c r="G72" s="984"/>
      <c r="H72" s="984"/>
      <c r="I72" s="984"/>
      <c r="J72" s="984"/>
      <c r="K72" s="984"/>
      <c r="L72" s="984"/>
      <c r="M72" s="984"/>
      <c r="N72" s="984"/>
      <c r="O72" s="984"/>
      <c r="P72" s="19"/>
    </row>
    <row r="73" spans="2:16">
      <c r="B73" s="18"/>
      <c r="C73" s="72"/>
      <c r="D73" s="72"/>
      <c r="E73" s="72"/>
      <c r="F73" s="72"/>
      <c r="G73" s="72"/>
      <c r="H73" s="72"/>
      <c r="I73" s="72"/>
      <c r="J73" s="72"/>
      <c r="K73" s="72"/>
      <c r="L73" s="72"/>
      <c r="M73" s="72"/>
      <c r="N73" s="72"/>
      <c r="O73" s="72"/>
      <c r="P73" s="19"/>
    </row>
    <row r="74" spans="2:16" ht="13">
      <c r="B74" s="18"/>
      <c r="C74" s="987" t="s">
        <v>946</v>
      </c>
      <c r="D74" s="989"/>
      <c r="E74" s="989"/>
      <c r="F74" s="989"/>
      <c r="G74" s="989"/>
      <c r="H74" s="989"/>
      <c r="I74" s="989"/>
      <c r="J74" s="989"/>
      <c r="K74" s="989"/>
      <c r="L74" s="989"/>
      <c r="M74" s="28"/>
      <c r="N74" s="28"/>
      <c r="O74" s="28"/>
      <c r="P74" s="19"/>
    </row>
    <row r="75" spans="2:16">
      <c r="B75" s="18"/>
      <c r="C75" s="977" t="s">
        <v>953</v>
      </c>
      <c r="D75" s="976"/>
      <c r="E75" s="976"/>
      <c r="F75" s="976"/>
      <c r="G75" s="976"/>
      <c r="H75" s="976"/>
      <c r="I75" s="976"/>
      <c r="J75" s="976"/>
      <c r="K75" s="976"/>
      <c r="L75" s="976"/>
      <c r="M75" s="976"/>
      <c r="N75" s="976"/>
      <c r="O75" s="976"/>
      <c r="P75" s="19"/>
    </row>
    <row r="76" spans="2:16">
      <c r="B76" s="18"/>
      <c r="C76" s="977" t="s">
        <v>954</v>
      </c>
      <c r="D76" s="976"/>
      <c r="E76" s="976"/>
      <c r="F76" s="976"/>
      <c r="G76" s="976"/>
      <c r="H76" s="976"/>
      <c r="I76" s="976"/>
      <c r="J76" s="976"/>
      <c r="K76" s="976"/>
      <c r="L76" s="976"/>
      <c r="M76" s="976"/>
      <c r="N76" s="976"/>
      <c r="O76" s="976"/>
      <c r="P76" s="19"/>
    </row>
    <row r="77" spans="2:16">
      <c r="B77" s="18"/>
      <c r="C77" s="29"/>
      <c r="D77" s="28"/>
      <c r="E77" s="28"/>
      <c r="F77" s="28"/>
      <c r="G77" s="28"/>
      <c r="H77" s="28"/>
      <c r="I77" s="28"/>
      <c r="J77" s="28"/>
      <c r="K77" s="28"/>
      <c r="L77" s="28"/>
      <c r="M77" s="28"/>
      <c r="N77" s="28"/>
      <c r="O77" s="28"/>
      <c r="P77" s="19"/>
    </row>
    <row r="78" spans="2:16" ht="13">
      <c r="B78" s="18"/>
      <c r="C78" s="980" t="s">
        <v>947</v>
      </c>
      <c r="D78" s="981"/>
      <c r="E78" s="981"/>
      <c r="F78" s="981"/>
      <c r="G78" s="981"/>
      <c r="H78" s="981"/>
      <c r="I78" s="981"/>
      <c r="J78" s="981"/>
      <c r="K78" s="981"/>
      <c r="L78" s="981"/>
      <c r="M78" s="981"/>
      <c r="N78" s="981"/>
      <c r="O78" s="981"/>
      <c r="P78" s="19"/>
    </row>
    <row r="79" spans="2:16" ht="13">
      <c r="B79" s="18"/>
      <c r="C79" s="982" t="s">
        <v>1</v>
      </c>
      <c r="D79" s="982"/>
      <c r="E79" s="982"/>
      <c r="F79" s="982"/>
      <c r="G79" s="982"/>
      <c r="H79" s="982"/>
      <c r="I79" s="982"/>
      <c r="J79" s="982"/>
      <c r="K79" s="982"/>
      <c r="L79" s="982"/>
      <c r="M79" s="982"/>
      <c r="N79" s="982"/>
      <c r="O79" s="982"/>
      <c r="P79" s="19"/>
    </row>
    <row r="80" spans="2:16">
      <c r="B80" s="18"/>
      <c r="C80" s="990" t="s">
        <v>805</v>
      </c>
      <c r="D80" s="990"/>
      <c r="E80" s="990"/>
      <c r="F80" s="990"/>
      <c r="G80" s="990"/>
      <c r="H80" s="990"/>
      <c r="I80" s="990"/>
      <c r="J80" s="990"/>
      <c r="K80" s="990"/>
      <c r="L80" s="990"/>
      <c r="M80" s="990"/>
      <c r="N80" s="990"/>
      <c r="O80" s="990"/>
      <c r="P80" s="19"/>
    </row>
    <row r="81" spans="2:16">
      <c r="B81" s="18"/>
      <c r="C81" s="45"/>
      <c r="D81" s="45"/>
      <c r="E81" s="45"/>
      <c r="F81" s="45"/>
      <c r="G81" s="45"/>
      <c r="H81" s="45"/>
      <c r="I81" s="45"/>
      <c r="J81" s="45"/>
      <c r="K81" s="45"/>
      <c r="L81" s="45"/>
      <c r="M81" s="45"/>
      <c r="N81" s="45"/>
      <c r="O81" s="45"/>
      <c r="P81" s="19"/>
    </row>
    <row r="82" spans="2:16" ht="13">
      <c r="B82" s="18"/>
      <c r="C82" s="987" t="s">
        <v>948</v>
      </c>
      <c r="D82" s="988"/>
      <c r="E82" s="988"/>
      <c r="F82" s="988"/>
      <c r="G82" s="988"/>
      <c r="H82" s="988"/>
      <c r="I82" s="988"/>
      <c r="J82" s="988"/>
      <c r="K82" s="988"/>
      <c r="L82" s="988"/>
      <c r="M82" s="988"/>
      <c r="N82" s="988"/>
      <c r="O82" s="988"/>
      <c r="P82" s="19"/>
    </row>
    <row r="83" spans="2:16">
      <c r="B83" s="18"/>
      <c r="C83" s="991" t="s">
        <v>101</v>
      </c>
      <c r="D83" s="992"/>
      <c r="E83" s="992"/>
      <c r="F83" s="992"/>
      <c r="G83" s="992"/>
      <c r="H83" s="992"/>
      <c r="I83" s="992"/>
      <c r="J83" s="992"/>
      <c r="K83" s="992"/>
      <c r="L83" s="992"/>
      <c r="M83" s="992"/>
      <c r="N83" s="992"/>
      <c r="O83" s="992"/>
      <c r="P83" s="19"/>
    </row>
    <row r="84" spans="2:16">
      <c r="B84" s="18"/>
      <c r="C84" s="985" t="s">
        <v>102</v>
      </c>
      <c r="D84" s="985"/>
      <c r="E84" s="985"/>
      <c r="F84" s="985"/>
      <c r="G84" s="985"/>
      <c r="H84" s="985"/>
      <c r="I84" s="985"/>
      <c r="J84" s="985"/>
      <c r="K84" s="985"/>
      <c r="L84" s="985"/>
      <c r="M84" s="985"/>
      <c r="N84" s="985"/>
      <c r="O84" s="985"/>
      <c r="P84" s="19"/>
    </row>
    <row r="85" spans="2:16">
      <c r="B85" s="18"/>
      <c r="C85" s="985" t="s">
        <v>2</v>
      </c>
      <c r="D85" s="985"/>
      <c r="E85" s="985"/>
      <c r="F85" s="985"/>
      <c r="G85" s="985"/>
      <c r="H85" s="985"/>
      <c r="I85" s="985"/>
      <c r="J85" s="985"/>
      <c r="K85" s="985"/>
      <c r="L85" s="985"/>
      <c r="M85" s="985"/>
      <c r="N85" s="985"/>
      <c r="O85" s="985"/>
      <c r="P85" s="19"/>
    </row>
    <row r="86" spans="2:16">
      <c r="B86" s="18"/>
      <c r="C86" s="986" t="s">
        <v>807</v>
      </c>
      <c r="D86" s="986"/>
      <c r="E86" s="986"/>
      <c r="F86" s="986"/>
      <c r="G86" s="986"/>
      <c r="H86" s="986"/>
      <c r="I86" s="986"/>
      <c r="J86" s="986"/>
      <c r="K86" s="986"/>
      <c r="L86" s="986"/>
      <c r="M86" s="986"/>
      <c r="N86" s="986"/>
      <c r="O86" s="986"/>
      <c r="P86" s="19"/>
    </row>
    <row r="87" spans="2:16">
      <c r="B87" s="18"/>
      <c r="C87" s="968"/>
      <c r="D87" s="968"/>
      <c r="E87" s="968"/>
      <c r="F87" s="968"/>
      <c r="G87" s="968"/>
      <c r="H87" s="968"/>
      <c r="I87" s="968"/>
      <c r="J87" s="968"/>
      <c r="K87" s="968"/>
      <c r="L87" s="968"/>
      <c r="M87" s="968"/>
      <c r="N87" s="968"/>
      <c r="O87" s="968"/>
      <c r="P87" s="19"/>
    </row>
    <row r="88" spans="2:16">
      <c r="B88" s="18"/>
      <c r="C88" s="975" t="s">
        <v>4</v>
      </c>
      <c r="D88" s="976"/>
      <c r="E88" s="976"/>
      <c r="F88" s="976"/>
      <c r="G88" s="976"/>
      <c r="H88" s="976"/>
      <c r="I88" s="976"/>
      <c r="J88" s="976"/>
      <c r="K88" s="976"/>
      <c r="L88" s="976"/>
      <c r="M88" s="976"/>
      <c r="N88" s="976"/>
      <c r="O88" s="976"/>
      <c r="P88" s="19"/>
    </row>
    <row r="89" spans="2:16" ht="13" thickBot="1">
      <c r="B89" s="20"/>
      <c r="C89" s="65"/>
      <c r="D89" s="65"/>
      <c r="E89" s="65"/>
      <c r="F89" s="65"/>
      <c r="G89" s="65"/>
      <c r="H89" s="65"/>
      <c r="I89" s="65"/>
      <c r="J89" s="65"/>
      <c r="K89" s="65"/>
      <c r="L89" s="65"/>
      <c r="M89" s="65"/>
      <c r="N89" s="65"/>
      <c r="O89" s="65"/>
      <c r="P89" s="21"/>
    </row>
    <row r="90" spans="2:16">
      <c r="I90" s="273"/>
      <c r="P90" s="274" t="s">
        <v>1163</v>
      </c>
    </row>
  </sheetData>
  <sheetProtection algorithmName="SHA-512" hashValue="bWW1iLWdYJzX83Y/qS9fDTzO1ytPKm6hXyLWBk6BpIROVvFoPwd1a3Bz87vZn+yZ9P05xP/zzLn5I4zDbyIOWA==" saltValue="BqcFFhDZHcEV8CULQN72rQ==" spinCount="100000" sheet="1" objects="1" scenarios="1"/>
  <mergeCells count="71">
    <mergeCell ref="S9:T9"/>
    <mergeCell ref="S10:T10"/>
    <mergeCell ref="B5:P5"/>
    <mergeCell ref="B3:P3"/>
    <mergeCell ref="I2:K2"/>
    <mergeCell ref="B1:H2"/>
    <mergeCell ref="I1:K1"/>
    <mergeCell ref="M1:P1"/>
    <mergeCell ref="B7:P7"/>
    <mergeCell ref="C16:I16"/>
    <mergeCell ref="C32:O32"/>
    <mergeCell ref="C10:O10"/>
    <mergeCell ref="D13:I13"/>
    <mergeCell ref="C49:I49"/>
    <mergeCell ref="C22:O22"/>
    <mergeCell ref="C30:O30"/>
    <mergeCell ref="C26:O26"/>
    <mergeCell ref="C27:O27"/>
    <mergeCell ref="C47:O47"/>
    <mergeCell ref="D14:J14"/>
    <mergeCell ref="D12:I12"/>
    <mergeCell ref="K12:N16"/>
    <mergeCell ref="C20:O20"/>
    <mergeCell ref="C21:O21"/>
    <mergeCell ref="C25:O25"/>
    <mergeCell ref="C65:O65"/>
    <mergeCell ref="C38:O38"/>
    <mergeCell ref="C48:J48"/>
    <mergeCell ref="C52:O52"/>
    <mergeCell ref="C53:N53"/>
    <mergeCell ref="C50:I50"/>
    <mergeCell ref="C83:O83"/>
    <mergeCell ref="C39:O39"/>
    <mergeCell ref="C40:O40"/>
    <mergeCell ref="C55:O55"/>
    <mergeCell ref="C56:O56"/>
    <mergeCell ref="C69:O69"/>
    <mergeCell ref="C66:O66"/>
    <mergeCell ref="C41:O41"/>
    <mergeCell ref="C43:O43"/>
    <mergeCell ref="C45:O45"/>
    <mergeCell ref="C67:O67"/>
    <mergeCell ref="C57:O57"/>
    <mergeCell ref="C61:O61"/>
    <mergeCell ref="C58:O58"/>
    <mergeCell ref="C62:O62"/>
    <mergeCell ref="C63:O63"/>
    <mergeCell ref="C88:O88"/>
    <mergeCell ref="C76:O76"/>
    <mergeCell ref="C68:O68"/>
    <mergeCell ref="C75:O75"/>
    <mergeCell ref="C78:O78"/>
    <mergeCell ref="C79:O79"/>
    <mergeCell ref="C72:O72"/>
    <mergeCell ref="C70:O70"/>
    <mergeCell ref="C87:O87"/>
    <mergeCell ref="C85:O85"/>
    <mergeCell ref="C86:O86"/>
    <mergeCell ref="C84:O84"/>
    <mergeCell ref="C82:O82"/>
    <mergeCell ref="C74:L74"/>
    <mergeCell ref="C80:O80"/>
    <mergeCell ref="C71:O71"/>
    <mergeCell ref="C17:I17"/>
    <mergeCell ref="C37:O37"/>
    <mergeCell ref="C33:O33"/>
    <mergeCell ref="C23:O23"/>
    <mergeCell ref="C28:O28"/>
    <mergeCell ref="C29:O29"/>
    <mergeCell ref="C34:O34"/>
    <mergeCell ref="C36:O36"/>
  </mergeCells>
  <phoneticPr fontId="0" type="noConversion"/>
  <printOptions horizontalCentered="1"/>
  <pageMargins left="0.25" right="0.25" top="0.5" bottom="0.5" header="0.5" footer="0.25"/>
  <pageSetup scale="96" fitToHeight="0" orientation="landscape" r:id="rId1"/>
  <headerFooter alignWithMargins="0"/>
  <rowBreaks count="2" manualBreakCount="2">
    <brk id="31" max="16" man="1"/>
    <brk id="7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A26191"/>
  <sheetViews>
    <sheetView showGridLines="0" zoomScale="90" zoomScaleNormal="90" workbookViewId="0">
      <selection activeCell="E12" sqref="E12"/>
    </sheetView>
  </sheetViews>
  <sheetFormatPr defaultColWidth="9.1796875" defaultRowHeight="12.5"/>
  <cols>
    <col min="1" max="2" width="2.54296875" customWidth="1"/>
    <col min="3" max="3" width="22.81640625" bestFit="1" customWidth="1"/>
    <col min="4" max="4" width="24.26953125" bestFit="1" customWidth="1"/>
    <col min="5" max="5" width="32.7265625" style="262" bestFit="1" customWidth="1"/>
    <col min="6" max="6" width="12" customWidth="1"/>
    <col min="7" max="7" width="10.7265625" customWidth="1"/>
    <col min="8" max="8" width="8.453125" customWidth="1"/>
    <col min="9" max="9" width="7.7265625" customWidth="1"/>
    <col min="10" max="11" width="6.7265625" customWidth="1"/>
    <col min="12" max="12" width="8.26953125" customWidth="1"/>
    <col min="13" max="14" width="2.54296875" customWidth="1"/>
  </cols>
  <sheetData>
    <row r="1" spans="2:27" ht="13" thickBot="1"/>
    <row r="2" spans="2:27">
      <c r="B2" s="558"/>
      <c r="C2" s="559"/>
      <c r="D2" s="559"/>
      <c r="E2" s="560"/>
      <c r="F2" s="559"/>
      <c r="G2" s="559"/>
      <c r="H2" s="559"/>
      <c r="I2" s="559"/>
      <c r="J2" s="559"/>
      <c r="K2" s="559"/>
      <c r="L2" s="559"/>
      <c r="M2" s="561"/>
    </row>
    <row r="3" spans="2:27" ht="15.5">
      <c r="B3" s="98"/>
      <c r="C3" s="1025" t="s">
        <v>958</v>
      </c>
      <c r="D3" s="1025"/>
      <c r="E3" s="1025"/>
      <c r="F3" s="224"/>
      <c r="G3" s="224"/>
      <c r="H3" s="224"/>
      <c r="I3" s="224"/>
      <c r="J3" s="224"/>
      <c r="K3" s="224"/>
      <c r="L3" s="224"/>
      <c r="M3" s="19"/>
      <c r="AA3" s="654" t="s">
        <v>1159</v>
      </c>
    </row>
    <row r="4" spans="2:27" ht="13">
      <c r="B4" s="98"/>
      <c r="C4" s="1025"/>
      <c r="D4" s="1025"/>
      <c r="E4" s="1025"/>
      <c r="F4" s="912"/>
      <c r="G4" s="912"/>
      <c r="H4" s="912"/>
      <c r="I4" s="912"/>
      <c r="J4" s="912"/>
      <c r="K4" s="912"/>
      <c r="L4" s="912"/>
      <c r="M4" s="67"/>
      <c r="N4" s="68"/>
    </row>
    <row r="5" spans="2:27">
      <c r="B5" s="98"/>
      <c r="C5" s="650"/>
      <c r="D5" s="650"/>
      <c r="E5" s="650"/>
      <c r="F5" s="650"/>
      <c r="G5" s="27"/>
      <c r="H5" s="27"/>
      <c r="I5" s="27"/>
      <c r="J5" s="27"/>
      <c r="K5" s="27"/>
      <c r="L5" s="27"/>
      <c r="M5" s="67"/>
      <c r="N5" s="68"/>
    </row>
    <row r="6" spans="2:27" ht="26.25" customHeight="1" thickBot="1">
      <c r="B6" s="98"/>
      <c r="C6" s="1026" t="s">
        <v>959</v>
      </c>
      <c r="D6" s="1026"/>
      <c r="E6" s="1026"/>
      <c r="F6" s="650"/>
      <c r="G6" s="27"/>
      <c r="H6" s="27"/>
      <c r="I6" s="27"/>
      <c r="J6" s="27"/>
      <c r="K6" s="27"/>
      <c r="L6" s="27"/>
      <c r="M6" s="19"/>
    </row>
    <row r="7" spans="2:27" ht="16.75" customHeight="1" thickBot="1">
      <c r="B7" s="227"/>
      <c r="C7" s="228"/>
      <c r="D7" s="228"/>
      <c r="E7" s="263"/>
      <c r="F7" s="914"/>
      <c r="G7" s="1037" t="str">
        <f>AA3</f>
        <v xml:space="preserve">This workbook uses the TDCs and HCCs in accordance with HUD Notice PIH-2011-38 (HA), as updated to include HUD's most recent TDC and HCC limits, which can be found on the Capital Fund Program website. </v>
      </c>
      <c r="H7" s="1038"/>
      <c r="I7" s="1038"/>
      <c r="J7" s="1038"/>
      <c r="K7" s="1038"/>
      <c r="L7" s="1039"/>
      <c r="M7" s="19"/>
    </row>
    <row r="8" spans="2:27" ht="36" customHeight="1" thickTop="1" thickBot="1">
      <c r="B8" s="227"/>
      <c r="C8" s="918" t="s">
        <v>40</v>
      </c>
      <c r="D8" s="924" t="s">
        <v>736</v>
      </c>
      <c r="E8" s="556" t="s">
        <v>172</v>
      </c>
      <c r="F8" s="914"/>
      <c r="G8" s="1040"/>
      <c r="H8" s="1041"/>
      <c r="I8" s="1041"/>
      <c r="J8" s="1041"/>
      <c r="K8" s="1041"/>
      <c r="L8" s="1042"/>
      <c r="M8" s="19"/>
    </row>
    <row r="9" spans="2:27" ht="33.75" customHeight="1" thickTop="1" thickBot="1">
      <c r="B9" s="227"/>
      <c r="C9" s="918" t="s">
        <v>41</v>
      </c>
      <c r="D9" s="923" t="s">
        <v>175</v>
      </c>
      <c r="E9" s="556" t="s">
        <v>173</v>
      </c>
      <c r="F9" s="914"/>
      <c r="G9" s="1043"/>
      <c r="H9" s="1044"/>
      <c r="I9" s="1044"/>
      <c r="J9" s="1044"/>
      <c r="K9" s="1044"/>
      <c r="L9" s="1045"/>
      <c r="M9" s="19"/>
    </row>
    <row r="10" spans="2:27" ht="13" thickBot="1">
      <c r="B10" s="227"/>
      <c r="C10" s="914"/>
      <c r="D10" s="914"/>
      <c r="E10" s="264"/>
      <c r="F10" s="914"/>
      <c r="G10" s="914"/>
      <c r="H10" s="914"/>
      <c r="I10" s="914"/>
      <c r="J10" s="914"/>
      <c r="K10" s="914"/>
      <c r="L10" s="914"/>
      <c r="M10" s="19"/>
    </row>
    <row r="11" spans="2:27" ht="13" thickBot="1">
      <c r="B11" s="227"/>
      <c r="C11" s="926" t="s">
        <v>42</v>
      </c>
      <c r="D11" s="925" t="s">
        <v>43</v>
      </c>
      <c r="E11" s="924" t="s">
        <v>44</v>
      </c>
      <c r="G11" s="1027" t="s">
        <v>937</v>
      </c>
      <c r="H11" s="1028"/>
      <c r="I11" s="1028"/>
      <c r="J11" s="1028"/>
      <c r="K11" s="1028"/>
      <c r="L11" s="1029"/>
      <c r="M11" s="19"/>
    </row>
    <row r="12" spans="2:27">
      <c r="B12" s="227"/>
      <c r="C12" s="919" t="s">
        <v>171</v>
      </c>
      <c r="D12" s="915" t="s">
        <v>528</v>
      </c>
      <c r="E12" s="920">
        <v>217147.68</v>
      </c>
      <c r="G12" s="1030"/>
      <c r="H12" s="1031"/>
      <c r="I12" s="1031"/>
      <c r="J12" s="1031"/>
      <c r="K12" s="1031"/>
      <c r="L12" s="1032"/>
      <c r="M12" s="19"/>
    </row>
    <row r="13" spans="2:27">
      <c r="B13" s="227"/>
      <c r="C13" s="275"/>
      <c r="D13" s="916" t="s">
        <v>529</v>
      </c>
      <c r="E13" s="921">
        <v>281473.74</v>
      </c>
      <c r="G13" s="1030"/>
      <c r="H13" s="1031"/>
      <c r="I13" s="1031"/>
      <c r="J13" s="1031"/>
      <c r="K13" s="1031"/>
      <c r="L13" s="1032"/>
      <c r="M13" s="19"/>
    </row>
    <row r="14" spans="2:27">
      <c r="B14" s="227"/>
      <c r="C14" s="275"/>
      <c r="D14" s="916" t="s">
        <v>530</v>
      </c>
      <c r="E14" s="921">
        <v>336194.13</v>
      </c>
      <c r="G14" s="1030"/>
      <c r="H14" s="1031"/>
      <c r="I14" s="1031"/>
      <c r="J14" s="1031"/>
      <c r="K14" s="1031"/>
      <c r="L14" s="1032"/>
      <c r="M14" s="19"/>
    </row>
    <row r="15" spans="2:27" ht="13" thickBot="1">
      <c r="B15" s="227"/>
      <c r="C15" s="275"/>
      <c r="D15" s="916" t="s">
        <v>531</v>
      </c>
      <c r="E15" s="921">
        <v>400450.85</v>
      </c>
      <c r="G15" s="1033"/>
      <c r="H15" s="1034"/>
      <c r="I15" s="1034"/>
      <c r="J15" s="1034"/>
      <c r="K15" s="1034"/>
      <c r="L15" s="1035"/>
      <c r="M15" s="19"/>
    </row>
    <row r="16" spans="2:27" ht="13" thickBot="1">
      <c r="B16" s="227"/>
      <c r="C16" s="275"/>
      <c r="D16" s="916" t="s">
        <v>532</v>
      </c>
      <c r="E16" s="921">
        <v>471149.21</v>
      </c>
      <c r="G16" s="226"/>
      <c r="H16" s="226"/>
      <c r="I16" s="226"/>
      <c r="J16" s="226"/>
      <c r="K16" s="226"/>
      <c r="L16" s="226"/>
      <c r="M16" s="19"/>
    </row>
    <row r="17" spans="2:13">
      <c r="B17" s="227"/>
      <c r="C17" s="275"/>
      <c r="D17" s="916" t="s">
        <v>533</v>
      </c>
      <c r="E17" s="921">
        <v>516511.8</v>
      </c>
      <c r="G17" s="1027" t="s">
        <v>938</v>
      </c>
      <c r="H17" s="1028"/>
      <c r="I17" s="1028"/>
      <c r="J17" s="1028"/>
      <c r="K17" s="1028"/>
      <c r="L17" s="1029"/>
      <c r="M17" s="19"/>
    </row>
    <row r="18" spans="2:13">
      <c r="B18" s="227"/>
      <c r="C18" s="275"/>
      <c r="D18" s="916" t="s">
        <v>534</v>
      </c>
      <c r="E18" s="921">
        <v>560292.13</v>
      </c>
      <c r="G18" s="1030"/>
      <c r="H18" s="1031"/>
      <c r="I18" s="1031"/>
      <c r="J18" s="1031"/>
      <c r="K18" s="1031"/>
      <c r="L18" s="1032"/>
      <c r="M18" s="19"/>
    </row>
    <row r="19" spans="2:13">
      <c r="B19" s="227"/>
      <c r="C19" s="275"/>
      <c r="D19" s="916" t="s">
        <v>535</v>
      </c>
      <c r="E19" s="921">
        <v>124084.39</v>
      </c>
      <c r="G19" s="1030"/>
      <c r="H19" s="1031"/>
      <c r="I19" s="1031"/>
      <c r="J19" s="1031"/>
      <c r="K19" s="1031"/>
      <c r="L19" s="1032"/>
      <c r="M19" s="19"/>
    </row>
    <row r="20" spans="2:13">
      <c r="B20" s="227"/>
      <c r="C20" s="275"/>
      <c r="D20" s="916" t="s">
        <v>536</v>
      </c>
      <c r="E20" s="921">
        <v>160842.14000000001</v>
      </c>
      <c r="G20" s="1030"/>
      <c r="H20" s="1031"/>
      <c r="I20" s="1031"/>
      <c r="J20" s="1031"/>
      <c r="K20" s="1031"/>
      <c r="L20" s="1032"/>
      <c r="M20" s="19"/>
    </row>
    <row r="21" spans="2:13" ht="13" thickBot="1">
      <c r="B21" s="227"/>
      <c r="C21" s="275"/>
      <c r="D21" s="916" t="s">
        <v>537</v>
      </c>
      <c r="E21" s="921">
        <v>192110.93</v>
      </c>
      <c r="G21" s="1033"/>
      <c r="H21" s="1034"/>
      <c r="I21" s="1034"/>
      <c r="J21" s="1034"/>
      <c r="K21" s="1034"/>
      <c r="L21" s="1035"/>
      <c r="M21" s="19"/>
    </row>
    <row r="22" spans="2:13" ht="13" thickBot="1">
      <c r="B22" s="227"/>
      <c r="C22" s="275"/>
      <c r="D22" s="916" t="s">
        <v>538</v>
      </c>
      <c r="E22" s="921">
        <v>228829.06</v>
      </c>
      <c r="G22" s="226"/>
      <c r="H22" s="226"/>
      <c r="I22" s="226"/>
      <c r="J22" s="226"/>
      <c r="K22" s="226"/>
      <c r="L22" s="226"/>
      <c r="M22" s="19"/>
    </row>
    <row r="23" spans="2:13">
      <c r="B23" s="227"/>
      <c r="C23" s="275"/>
      <c r="D23" s="916" t="s">
        <v>539</v>
      </c>
      <c r="E23" s="921">
        <v>269228.12</v>
      </c>
      <c r="G23" s="1036" t="s">
        <v>939</v>
      </c>
      <c r="H23" s="1028"/>
      <c r="I23" s="1028"/>
      <c r="J23" s="1028"/>
      <c r="K23" s="1028"/>
      <c r="L23" s="1029"/>
      <c r="M23" s="19"/>
    </row>
    <row r="24" spans="2:13">
      <c r="B24" s="227"/>
      <c r="C24" s="275"/>
      <c r="D24" s="916" t="s">
        <v>540</v>
      </c>
      <c r="E24" s="921">
        <v>295149.59999999998</v>
      </c>
      <c r="G24" s="1030"/>
      <c r="H24" s="1031"/>
      <c r="I24" s="1031"/>
      <c r="J24" s="1031"/>
      <c r="K24" s="1031"/>
      <c r="L24" s="1032"/>
      <c r="M24" s="19"/>
    </row>
    <row r="25" spans="2:13" ht="13" thickBot="1">
      <c r="B25" s="227"/>
      <c r="C25" s="275"/>
      <c r="D25" s="917" t="s">
        <v>541</v>
      </c>
      <c r="E25" s="921">
        <v>320166.93</v>
      </c>
      <c r="G25" s="1030"/>
      <c r="H25" s="1031"/>
      <c r="I25" s="1031"/>
      <c r="J25" s="1031"/>
      <c r="K25" s="1031"/>
      <c r="L25" s="1032"/>
      <c r="M25" s="19"/>
    </row>
    <row r="26" spans="2:13">
      <c r="B26" s="227"/>
      <c r="C26" s="919" t="s">
        <v>23</v>
      </c>
      <c r="D26" s="915" t="s">
        <v>528</v>
      </c>
      <c r="E26" s="920">
        <v>160553.57999999999</v>
      </c>
      <c r="G26" s="1030"/>
      <c r="H26" s="1031"/>
      <c r="I26" s="1031"/>
      <c r="J26" s="1031"/>
      <c r="K26" s="1031"/>
      <c r="L26" s="1032"/>
      <c r="M26" s="19"/>
    </row>
    <row r="27" spans="2:13" ht="13" thickBot="1">
      <c r="B27" s="227"/>
      <c r="C27" s="275"/>
      <c r="D27" s="916" t="s">
        <v>529</v>
      </c>
      <c r="E27" s="921">
        <v>224775.01</v>
      </c>
      <c r="G27" s="1033"/>
      <c r="H27" s="1034"/>
      <c r="I27" s="1034"/>
      <c r="J27" s="1034"/>
      <c r="K27" s="1034"/>
      <c r="L27" s="1035"/>
      <c r="M27" s="19"/>
    </row>
    <row r="28" spans="2:13">
      <c r="B28" s="227"/>
      <c r="C28" s="275"/>
      <c r="D28" s="916" t="s">
        <v>530</v>
      </c>
      <c r="E28" s="921">
        <v>288996.44</v>
      </c>
      <c r="G28" s="914"/>
      <c r="H28" s="914"/>
      <c r="I28" s="914"/>
      <c r="J28" s="914"/>
      <c r="K28" s="914"/>
      <c r="L28" s="914"/>
      <c r="M28" s="19"/>
    </row>
    <row r="29" spans="2:13" ht="13">
      <c r="B29" s="227"/>
      <c r="C29" s="275"/>
      <c r="D29" s="916" t="s">
        <v>531</v>
      </c>
      <c r="E29" s="921">
        <v>385328.58</v>
      </c>
      <c r="G29" s="225" t="s">
        <v>45</v>
      </c>
      <c r="H29" s="225"/>
      <c r="I29" s="225"/>
      <c r="J29" s="225"/>
      <c r="K29" s="225"/>
      <c r="L29" s="225"/>
      <c r="M29" s="19"/>
    </row>
    <row r="30" spans="2:13">
      <c r="B30" s="227"/>
      <c r="C30" s="275"/>
      <c r="D30" s="916" t="s">
        <v>532</v>
      </c>
      <c r="E30" s="921">
        <v>481660.73</v>
      </c>
      <c r="G30" s="914"/>
      <c r="H30" s="914"/>
      <c r="I30" s="914"/>
      <c r="J30" s="914"/>
      <c r="K30" s="914"/>
      <c r="L30" s="914"/>
      <c r="M30" s="19"/>
    </row>
    <row r="31" spans="2:13">
      <c r="B31" s="227"/>
      <c r="C31" s="275"/>
      <c r="D31" s="916" t="s">
        <v>533</v>
      </c>
      <c r="E31" s="921">
        <v>545882.16</v>
      </c>
      <c r="G31" s="914"/>
      <c r="H31" s="914"/>
      <c r="I31" s="914"/>
      <c r="J31" s="914"/>
      <c r="K31" s="914"/>
      <c r="L31" s="914"/>
      <c r="M31" s="19"/>
    </row>
    <row r="32" spans="2:13">
      <c r="B32" s="227"/>
      <c r="C32" s="275"/>
      <c r="D32" s="916" t="s">
        <v>534</v>
      </c>
      <c r="E32" s="921">
        <v>610103.59</v>
      </c>
      <c r="G32" s="913"/>
      <c r="H32" s="913"/>
      <c r="I32" s="913"/>
      <c r="J32" s="913"/>
      <c r="K32" s="913"/>
      <c r="L32" s="913"/>
      <c r="M32" s="19"/>
    </row>
    <row r="33" spans="2:13">
      <c r="B33" s="227"/>
      <c r="C33" s="275"/>
      <c r="D33" s="916" t="s">
        <v>535</v>
      </c>
      <c r="E33" s="921">
        <v>100345.98</v>
      </c>
      <c r="G33" s="913"/>
      <c r="H33" s="913"/>
      <c r="I33" s="913"/>
      <c r="J33" s="913"/>
      <c r="K33" s="913"/>
      <c r="L33" s="913"/>
      <c r="M33" s="19"/>
    </row>
    <row r="34" spans="2:13">
      <c r="B34" s="227"/>
      <c r="C34" s="275"/>
      <c r="D34" s="916" t="s">
        <v>536</v>
      </c>
      <c r="E34" s="921">
        <v>140484.38</v>
      </c>
      <c r="G34" s="913"/>
      <c r="H34" s="913"/>
      <c r="I34" s="913"/>
      <c r="J34" s="913"/>
      <c r="K34" s="913"/>
      <c r="L34" s="913"/>
      <c r="M34" s="19"/>
    </row>
    <row r="35" spans="2:13">
      <c r="B35" s="227"/>
      <c r="C35" s="275"/>
      <c r="D35" s="916" t="s">
        <v>537</v>
      </c>
      <c r="E35" s="921">
        <v>180622.77</v>
      </c>
      <c r="G35" s="913"/>
      <c r="H35" s="913"/>
      <c r="I35" s="913"/>
      <c r="J35" s="913"/>
      <c r="K35" s="913"/>
      <c r="L35" s="913"/>
      <c r="M35" s="19"/>
    </row>
    <row r="36" spans="2:13">
      <c r="B36" s="227"/>
      <c r="C36" s="275"/>
      <c r="D36" s="916" t="s">
        <v>538</v>
      </c>
      <c r="E36" s="921">
        <v>240830.36</v>
      </c>
      <c r="G36" s="913"/>
      <c r="H36" s="913"/>
      <c r="I36" s="913"/>
      <c r="J36" s="913"/>
      <c r="K36" s="913"/>
      <c r="L36" s="913"/>
      <c r="M36" s="19"/>
    </row>
    <row r="37" spans="2:13">
      <c r="B37" s="227"/>
      <c r="C37" s="275"/>
      <c r="D37" s="916" t="s">
        <v>539</v>
      </c>
      <c r="E37" s="921">
        <v>301037.95</v>
      </c>
      <c r="G37" s="913"/>
      <c r="H37" s="913"/>
      <c r="I37" s="913"/>
      <c r="J37" s="913"/>
      <c r="K37" s="913"/>
      <c r="L37" s="913"/>
      <c r="M37" s="19"/>
    </row>
    <row r="38" spans="2:13">
      <c r="B38" s="227"/>
      <c r="C38" s="275"/>
      <c r="D38" s="916" t="s">
        <v>540</v>
      </c>
      <c r="E38" s="921">
        <v>341176.35</v>
      </c>
      <c r="G38" s="913"/>
      <c r="H38" s="913"/>
      <c r="I38" s="913"/>
      <c r="J38" s="913"/>
      <c r="K38" s="913"/>
      <c r="L38" s="913"/>
      <c r="M38" s="19"/>
    </row>
    <row r="39" spans="2:13" ht="13" thickBot="1">
      <c r="B39" s="227"/>
      <c r="C39" s="275"/>
      <c r="D39" s="917" t="s">
        <v>541</v>
      </c>
      <c r="E39" s="921">
        <v>381314.74</v>
      </c>
      <c r="G39" s="913"/>
      <c r="H39" s="913"/>
      <c r="I39" s="913"/>
      <c r="J39" s="913"/>
      <c r="K39" s="913"/>
      <c r="L39" s="913"/>
      <c r="M39" s="19"/>
    </row>
    <row r="40" spans="2:13">
      <c r="B40" s="227"/>
      <c r="C40" s="919" t="s">
        <v>21</v>
      </c>
      <c r="D40" s="915" t="s">
        <v>528</v>
      </c>
      <c r="E40" s="920">
        <v>171789.96</v>
      </c>
      <c r="G40" s="913"/>
      <c r="H40" s="913"/>
      <c r="I40" s="913"/>
      <c r="J40" s="913"/>
      <c r="K40" s="913"/>
      <c r="L40" s="913"/>
      <c r="M40" s="19"/>
    </row>
    <row r="41" spans="2:13">
      <c r="B41" s="227"/>
      <c r="C41" s="275"/>
      <c r="D41" s="916" t="s">
        <v>529</v>
      </c>
      <c r="E41" s="921">
        <v>224721.84</v>
      </c>
      <c r="G41" s="913"/>
      <c r="H41" s="913"/>
      <c r="I41" s="913"/>
      <c r="J41" s="913"/>
      <c r="K41" s="913"/>
      <c r="L41" s="913"/>
      <c r="M41" s="19"/>
    </row>
    <row r="42" spans="2:13">
      <c r="B42" s="227"/>
      <c r="C42" s="275"/>
      <c r="D42" s="916" t="s">
        <v>530</v>
      </c>
      <c r="E42" s="921">
        <v>271904.58</v>
      </c>
      <c r="G42" s="913"/>
      <c r="H42" s="913"/>
      <c r="I42" s="913"/>
      <c r="J42" s="913"/>
      <c r="K42" s="913"/>
      <c r="L42" s="913"/>
      <c r="M42" s="19"/>
    </row>
    <row r="43" spans="2:13">
      <c r="B43" s="227"/>
      <c r="C43" s="275"/>
      <c r="D43" s="916" t="s">
        <v>531</v>
      </c>
      <c r="E43" s="921">
        <v>332079.96999999997</v>
      </c>
      <c r="G43" s="913"/>
      <c r="H43" s="913"/>
      <c r="I43" s="913"/>
      <c r="J43" s="913"/>
      <c r="K43" s="913"/>
      <c r="L43" s="913"/>
      <c r="M43" s="19"/>
    </row>
    <row r="44" spans="2:13">
      <c r="B44" s="227"/>
      <c r="C44" s="275"/>
      <c r="D44" s="916" t="s">
        <v>532</v>
      </c>
      <c r="E44" s="921">
        <v>393643.32</v>
      </c>
      <c r="G44" s="913"/>
      <c r="H44" s="913"/>
      <c r="I44" s="913"/>
      <c r="J44" s="913"/>
      <c r="K44" s="913"/>
      <c r="L44" s="913"/>
      <c r="M44" s="19"/>
    </row>
    <row r="45" spans="2:13">
      <c r="B45" s="227"/>
      <c r="C45" s="275"/>
      <c r="D45" s="916" t="s">
        <v>533</v>
      </c>
      <c r="E45" s="921">
        <v>433597.09</v>
      </c>
      <c r="G45" s="913"/>
      <c r="H45" s="913"/>
      <c r="I45" s="913"/>
      <c r="J45" s="913"/>
      <c r="K45" s="913"/>
      <c r="L45" s="913"/>
      <c r="M45" s="19"/>
    </row>
    <row r="46" spans="2:13">
      <c r="B46" s="227"/>
      <c r="C46" s="275"/>
      <c r="D46" s="916" t="s">
        <v>534</v>
      </c>
      <c r="E46" s="921">
        <v>470881.42</v>
      </c>
      <c r="G46" s="913"/>
      <c r="H46" s="913"/>
      <c r="I46" s="913"/>
      <c r="J46" s="913"/>
      <c r="K46" s="913"/>
      <c r="L46" s="913"/>
      <c r="M46" s="19"/>
    </row>
    <row r="47" spans="2:13">
      <c r="B47" s="227"/>
      <c r="C47" s="275"/>
      <c r="D47" s="916" t="s">
        <v>535</v>
      </c>
      <c r="E47" s="921">
        <v>98165.69</v>
      </c>
      <c r="G47" s="913"/>
      <c r="H47" s="913"/>
      <c r="I47" s="913"/>
      <c r="J47" s="913"/>
      <c r="K47" s="913"/>
      <c r="L47" s="913"/>
      <c r="M47" s="19"/>
    </row>
    <row r="48" spans="2:13">
      <c r="B48" s="227"/>
      <c r="C48" s="275"/>
      <c r="D48" s="916" t="s">
        <v>536</v>
      </c>
      <c r="E48" s="921">
        <v>128412.48</v>
      </c>
      <c r="G48" s="913"/>
      <c r="H48" s="913"/>
      <c r="I48" s="913"/>
      <c r="J48" s="913"/>
      <c r="K48" s="913"/>
      <c r="L48" s="913"/>
      <c r="M48" s="19"/>
    </row>
    <row r="49" spans="2:13">
      <c r="B49" s="227"/>
      <c r="C49" s="275"/>
      <c r="D49" s="916" t="s">
        <v>537</v>
      </c>
      <c r="E49" s="921">
        <v>155374.04</v>
      </c>
      <c r="G49" s="913"/>
      <c r="H49" s="913"/>
      <c r="I49" s="913"/>
      <c r="J49" s="913"/>
      <c r="K49" s="913"/>
      <c r="L49" s="913"/>
      <c r="M49" s="19"/>
    </row>
    <row r="50" spans="2:13">
      <c r="B50" s="227"/>
      <c r="C50" s="275"/>
      <c r="D50" s="916" t="s">
        <v>538</v>
      </c>
      <c r="E50" s="921">
        <v>189759.98</v>
      </c>
      <c r="G50" s="913"/>
      <c r="H50" s="913"/>
      <c r="I50" s="913"/>
      <c r="J50" s="913"/>
      <c r="K50" s="913"/>
      <c r="L50" s="913"/>
      <c r="M50" s="19"/>
    </row>
    <row r="51" spans="2:13">
      <c r="B51" s="227"/>
      <c r="C51" s="275"/>
      <c r="D51" s="916" t="s">
        <v>539</v>
      </c>
      <c r="E51" s="921">
        <v>224939.04</v>
      </c>
      <c r="G51" s="913"/>
      <c r="H51" s="913"/>
      <c r="I51" s="913"/>
      <c r="J51" s="913"/>
      <c r="K51" s="913"/>
      <c r="L51" s="913"/>
      <c r="M51" s="19"/>
    </row>
    <row r="52" spans="2:13">
      <c r="B52" s="227"/>
      <c r="C52" s="275"/>
      <c r="D52" s="916" t="s">
        <v>540</v>
      </c>
      <c r="E52" s="921">
        <v>247769.77</v>
      </c>
      <c r="G52" s="913"/>
      <c r="H52" s="913"/>
      <c r="I52" s="913"/>
      <c r="J52" s="913"/>
      <c r="K52" s="913"/>
      <c r="L52" s="913"/>
      <c r="M52" s="19"/>
    </row>
    <row r="53" spans="2:13" ht="13" thickBot="1">
      <c r="B53" s="227"/>
      <c r="C53" s="275"/>
      <c r="D53" s="917" t="s">
        <v>541</v>
      </c>
      <c r="E53" s="921">
        <v>269075.09999999998</v>
      </c>
      <c r="G53" s="913"/>
      <c r="H53" s="913"/>
      <c r="I53" s="913"/>
      <c r="J53" s="913"/>
      <c r="K53" s="913"/>
      <c r="L53" s="913"/>
      <c r="M53" s="19"/>
    </row>
    <row r="54" spans="2:13">
      <c r="B54" s="227"/>
      <c r="C54" s="919" t="s">
        <v>46</v>
      </c>
      <c r="D54" s="915" t="s">
        <v>528</v>
      </c>
      <c r="E54" s="920">
        <v>165075.76</v>
      </c>
      <c r="G54" s="913"/>
      <c r="H54" s="913"/>
      <c r="I54" s="913"/>
      <c r="J54" s="913"/>
      <c r="K54" s="913"/>
      <c r="L54" s="913"/>
      <c r="M54" s="19"/>
    </row>
    <row r="55" spans="2:13">
      <c r="B55" s="227"/>
      <c r="C55" s="275"/>
      <c r="D55" s="916" t="s">
        <v>529</v>
      </c>
      <c r="E55" s="921">
        <v>225327.09</v>
      </c>
      <c r="G55" s="913"/>
      <c r="H55" s="913"/>
      <c r="I55" s="913"/>
      <c r="J55" s="913"/>
      <c r="K55" s="913"/>
      <c r="L55" s="913"/>
      <c r="M55" s="19"/>
    </row>
    <row r="56" spans="2:13">
      <c r="B56" s="227"/>
      <c r="C56" s="275"/>
      <c r="D56" s="916" t="s">
        <v>530</v>
      </c>
      <c r="E56" s="921">
        <v>285494.13</v>
      </c>
      <c r="G56" s="913"/>
      <c r="H56" s="913"/>
      <c r="I56" s="913"/>
      <c r="J56" s="913"/>
      <c r="K56" s="913"/>
      <c r="L56" s="913"/>
      <c r="M56" s="19"/>
    </row>
    <row r="57" spans="2:13">
      <c r="B57" s="227"/>
      <c r="C57" s="275"/>
      <c r="D57" s="916" t="s">
        <v>531</v>
      </c>
      <c r="E57" s="921">
        <v>376472.87</v>
      </c>
      <c r="G57" s="913"/>
      <c r="H57" s="913"/>
      <c r="I57" s="913"/>
      <c r="J57" s="913"/>
      <c r="K57" s="913"/>
      <c r="L57" s="913"/>
      <c r="M57" s="19"/>
    </row>
    <row r="58" spans="2:13">
      <c r="B58" s="227"/>
      <c r="C58" s="275"/>
      <c r="D58" s="916" t="s">
        <v>532</v>
      </c>
      <c r="E58" s="921">
        <v>466666.73</v>
      </c>
      <c r="G58" s="913"/>
      <c r="H58" s="913"/>
      <c r="I58" s="913"/>
      <c r="J58" s="913"/>
      <c r="K58" s="913"/>
      <c r="L58" s="913"/>
      <c r="M58" s="19"/>
    </row>
    <row r="59" spans="2:13">
      <c r="B59" s="227"/>
      <c r="C59" s="275"/>
      <c r="D59" s="916" t="s">
        <v>533</v>
      </c>
      <c r="E59" s="921">
        <v>525923.9</v>
      </c>
      <c r="G59" s="913"/>
      <c r="H59" s="913"/>
      <c r="I59" s="913"/>
      <c r="J59" s="913"/>
      <c r="K59" s="913"/>
      <c r="L59" s="913"/>
      <c r="M59" s="19"/>
    </row>
    <row r="60" spans="2:13">
      <c r="B60" s="227"/>
      <c r="C60" s="275"/>
      <c r="D60" s="916" t="s">
        <v>534</v>
      </c>
      <c r="E60" s="921">
        <v>584483.41</v>
      </c>
      <c r="G60" s="913"/>
      <c r="H60" s="913"/>
      <c r="I60" s="913"/>
      <c r="J60" s="913"/>
      <c r="K60" s="913"/>
      <c r="L60" s="913"/>
      <c r="M60" s="19"/>
    </row>
    <row r="61" spans="2:13">
      <c r="B61" s="227"/>
      <c r="C61" s="275"/>
      <c r="D61" s="916" t="s">
        <v>535</v>
      </c>
      <c r="E61" s="921">
        <v>94329</v>
      </c>
      <c r="G61" s="913"/>
      <c r="H61" s="913"/>
      <c r="I61" s="913"/>
      <c r="J61" s="913"/>
      <c r="K61" s="913"/>
      <c r="L61" s="913"/>
      <c r="M61" s="19"/>
    </row>
    <row r="62" spans="2:13">
      <c r="B62" s="227"/>
      <c r="C62" s="275"/>
      <c r="D62" s="916" t="s">
        <v>536</v>
      </c>
      <c r="E62" s="921">
        <v>128758.34</v>
      </c>
      <c r="G62" s="913"/>
      <c r="H62" s="913"/>
      <c r="I62" s="913"/>
      <c r="J62" s="913"/>
      <c r="K62" s="913"/>
      <c r="L62" s="913"/>
      <c r="M62" s="19"/>
    </row>
    <row r="63" spans="2:13">
      <c r="B63" s="227"/>
      <c r="C63" s="275"/>
      <c r="D63" s="916" t="s">
        <v>537</v>
      </c>
      <c r="E63" s="921">
        <v>163139.5</v>
      </c>
      <c r="G63" s="913"/>
      <c r="H63" s="913"/>
      <c r="I63" s="913"/>
      <c r="J63" s="913"/>
      <c r="K63" s="913"/>
      <c r="L63" s="913"/>
      <c r="M63" s="19"/>
    </row>
    <row r="64" spans="2:13">
      <c r="B64" s="227"/>
      <c r="C64" s="275"/>
      <c r="D64" s="916" t="s">
        <v>538</v>
      </c>
      <c r="E64" s="921">
        <v>215127.35</v>
      </c>
      <c r="G64" s="913"/>
      <c r="H64" s="913"/>
      <c r="I64" s="913"/>
      <c r="J64" s="913"/>
      <c r="K64" s="913"/>
      <c r="L64" s="913"/>
      <c r="M64" s="19"/>
    </row>
    <row r="65" spans="2:13">
      <c r="B65" s="227"/>
      <c r="C65" s="275"/>
      <c r="D65" s="916" t="s">
        <v>539</v>
      </c>
      <c r="E65" s="921">
        <v>266666.71000000002</v>
      </c>
      <c r="G65" s="913"/>
      <c r="H65" s="913"/>
      <c r="I65" s="913"/>
      <c r="J65" s="913"/>
      <c r="K65" s="913"/>
      <c r="L65" s="913"/>
      <c r="M65" s="19"/>
    </row>
    <row r="66" spans="2:13">
      <c r="B66" s="227"/>
      <c r="C66" s="275"/>
      <c r="D66" s="916" t="s">
        <v>540</v>
      </c>
      <c r="E66" s="921">
        <v>300527.94</v>
      </c>
      <c r="G66" s="913"/>
      <c r="H66" s="913"/>
      <c r="I66" s="913"/>
      <c r="J66" s="913"/>
      <c r="K66" s="913"/>
      <c r="L66" s="913"/>
      <c r="M66" s="19"/>
    </row>
    <row r="67" spans="2:13" ht="13" thickBot="1">
      <c r="B67" s="227"/>
      <c r="C67" s="276"/>
      <c r="D67" s="917" t="s">
        <v>541</v>
      </c>
      <c r="E67" s="922">
        <v>333990.52</v>
      </c>
      <c r="G67" s="913"/>
      <c r="H67" s="913"/>
      <c r="I67" s="913"/>
      <c r="J67" s="913"/>
      <c r="K67" s="913"/>
      <c r="L67" s="913"/>
      <c r="M67" s="19"/>
    </row>
    <row r="68" spans="2:13" ht="13" thickBot="1">
      <c r="B68" s="557"/>
      <c r="E68"/>
      <c r="G68" s="65"/>
      <c r="H68" s="65"/>
      <c r="I68" s="65"/>
      <c r="J68" s="65"/>
      <c r="K68" s="65"/>
      <c r="L68" s="65"/>
      <c r="M68" s="21"/>
    </row>
    <row r="69" spans="2:13">
      <c r="E69"/>
      <c r="M69" s="274" t="s">
        <v>1163</v>
      </c>
    </row>
    <row r="70" spans="2:13">
      <c r="E70"/>
    </row>
    <row r="71" spans="2:13">
      <c r="E71"/>
    </row>
    <row r="72" spans="2:13">
      <c r="E72"/>
    </row>
    <row r="73" spans="2:13">
      <c r="E73"/>
    </row>
    <row r="74" spans="2:13">
      <c r="E74"/>
    </row>
    <row r="75" spans="2:13">
      <c r="E75"/>
    </row>
    <row r="76" spans="2:13">
      <c r="E76"/>
    </row>
    <row r="77" spans="2:13">
      <c r="E77"/>
    </row>
    <row r="78" spans="2:13">
      <c r="E78"/>
    </row>
    <row r="79" spans="2:13">
      <c r="E79"/>
    </row>
    <row r="80" spans="2:13">
      <c r="E80"/>
    </row>
    <row r="81" spans="5:5" ht="13" thickBot="1">
      <c r="E81"/>
    </row>
    <row r="82" spans="5:5">
      <c r="E82"/>
    </row>
    <row r="83" spans="5:5">
      <c r="E83"/>
    </row>
    <row r="84" spans="5:5">
      <c r="E84"/>
    </row>
    <row r="85" spans="5:5">
      <c r="E85"/>
    </row>
    <row r="86" spans="5:5">
      <c r="E86"/>
    </row>
    <row r="87" spans="5:5">
      <c r="E87"/>
    </row>
    <row r="88" spans="5:5">
      <c r="E88"/>
    </row>
    <row r="89" spans="5:5">
      <c r="E89"/>
    </row>
    <row r="90" spans="5:5">
      <c r="E90"/>
    </row>
    <row r="91" spans="5:5">
      <c r="E91"/>
    </row>
    <row r="92" spans="5:5">
      <c r="E92"/>
    </row>
    <row r="93" spans="5:5">
      <c r="E93"/>
    </row>
    <row r="94" spans="5:5">
      <c r="E94"/>
    </row>
    <row r="95" spans="5:5">
      <c r="E95"/>
    </row>
    <row r="96" spans="5:5">
      <c r="E96"/>
    </row>
    <row r="97" spans="5:5">
      <c r="E97"/>
    </row>
    <row r="98" spans="5:5">
      <c r="E98"/>
    </row>
    <row r="99" spans="5:5">
      <c r="E99"/>
    </row>
    <row r="100" spans="5:5">
      <c r="E100"/>
    </row>
    <row r="101" spans="5:5">
      <c r="E101"/>
    </row>
    <row r="102" spans="5:5">
      <c r="E102"/>
    </row>
    <row r="103" spans="5:5">
      <c r="E103"/>
    </row>
    <row r="104" spans="5:5">
      <c r="E104"/>
    </row>
    <row r="105" spans="5:5">
      <c r="E105"/>
    </row>
    <row r="106" spans="5:5">
      <c r="E106"/>
    </row>
    <row r="107" spans="5:5">
      <c r="E107"/>
    </row>
    <row r="108" spans="5:5">
      <c r="E108"/>
    </row>
    <row r="109" spans="5:5">
      <c r="E109"/>
    </row>
    <row r="110" spans="5:5">
      <c r="E110"/>
    </row>
    <row r="111" spans="5:5">
      <c r="E111"/>
    </row>
    <row r="112" spans="5:5">
      <c r="E112"/>
    </row>
    <row r="113" spans="5:5">
      <c r="E113"/>
    </row>
    <row r="114" spans="5:5">
      <c r="E114"/>
    </row>
    <row r="115" spans="5:5">
      <c r="E115"/>
    </row>
    <row r="116" spans="5:5">
      <c r="E116"/>
    </row>
    <row r="117" spans="5:5">
      <c r="E117"/>
    </row>
    <row r="118" spans="5:5">
      <c r="E118"/>
    </row>
    <row r="119" spans="5:5">
      <c r="E119"/>
    </row>
    <row r="120" spans="5:5">
      <c r="E120"/>
    </row>
    <row r="121" spans="5:5">
      <c r="E121"/>
    </row>
    <row r="122" spans="5:5">
      <c r="E122"/>
    </row>
    <row r="123" spans="5:5" ht="13" thickBot="1">
      <c r="E123"/>
    </row>
    <row r="124" spans="5:5">
      <c r="E124"/>
    </row>
    <row r="125" spans="5:5">
      <c r="E125"/>
    </row>
    <row r="126" spans="5:5">
      <c r="E126"/>
    </row>
    <row r="127" spans="5:5">
      <c r="E127"/>
    </row>
    <row r="128" spans="5:5">
      <c r="E128"/>
    </row>
    <row r="129" spans="5:5">
      <c r="E129"/>
    </row>
    <row r="130" spans="5:5">
      <c r="E130"/>
    </row>
    <row r="131" spans="5:5">
      <c r="E131"/>
    </row>
    <row r="132" spans="5:5">
      <c r="E132"/>
    </row>
    <row r="133" spans="5:5">
      <c r="E133"/>
    </row>
    <row r="134" spans="5:5">
      <c r="E134"/>
    </row>
    <row r="135" spans="5:5">
      <c r="E135"/>
    </row>
    <row r="136" spans="5:5">
      <c r="E136"/>
    </row>
    <row r="137" spans="5:5">
      <c r="E137"/>
    </row>
    <row r="138" spans="5:5">
      <c r="E138"/>
    </row>
    <row r="139" spans="5:5">
      <c r="E139"/>
    </row>
    <row r="140" spans="5:5">
      <c r="E140"/>
    </row>
    <row r="141" spans="5:5">
      <c r="E141"/>
    </row>
    <row r="142" spans="5:5">
      <c r="E142"/>
    </row>
    <row r="143" spans="5:5">
      <c r="E143"/>
    </row>
    <row r="144" spans="5:5">
      <c r="E144"/>
    </row>
    <row r="145" spans="5:5">
      <c r="E145"/>
    </row>
    <row r="146" spans="5:5">
      <c r="E146"/>
    </row>
    <row r="147" spans="5:5">
      <c r="E147"/>
    </row>
    <row r="148" spans="5:5">
      <c r="E148"/>
    </row>
    <row r="149" spans="5:5">
      <c r="E149"/>
    </row>
    <row r="150" spans="5:5">
      <c r="E150"/>
    </row>
    <row r="151" spans="5:5">
      <c r="E151"/>
    </row>
    <row r="152" spans="5:5">
      <c r="E152"/>
    </row>
    <row r="153" spans="5:5">
      <c r="E153"/>
    </row>
    <row r="154" spans="5:5">
      <c r="E154"/>
    </row>
    <row r="155" spans="5:5">
      <c r="E155"/>
    </row>
    <row r="156" spans="5:5">
      <c r="E156"/>
    </row>
    <row r="157" spans="5:5">
      <c r="E157"/>
    </row>
    <row r="158" spans="5:5">
      <c r="E158"/>
    </row>
    <row r="159" spans="5:5">
      <c r="E159"/>
    </row>
    <row r="160" spans="5:5">
      <c r="E160"/>
    </row>
    <row r="161" spans="5:5">
      <c r="E161"/>
    </row>
    <row r="162" spans="5:5">
      <c r="E162"/>
    </row>
    <row r="163" spans="5:5">
      <c r="E163"/>
    </row>
    <row r="164" spans="5:5">
      <c r="E164"/>
    </row>
    <row r="165" spans="5:5" ht="13" thickBot="1">
      <c r="E165"/>
    </row>
    <row r="166" spans="5:5">
      <c r="E166"/>
    </row>
    <row r="167" spans="5:5">
      <c r="E167"/>
    </row>
    <row r="168" spans="5:5">
      <c r="E168"/>
    </row>
    <row r="169" spans="5:5">
      <c r="E169"/>
    </row>
    <row r="170" spans="5:5">
      <c r="E170"/>
    </row>
    <row r="171" spans="5:5">
      <c r="E171"/>
    </row>
    <row r="172" spans="5:5">
      <c r="E172"/>
    </row>
    <row r="173" spans="5:5">
      <c r="E173"/>
    </row>
    <row r="174" spans="5:5">
      <c r="E174"/>
    </row>
    <row r="175" spans="5:5">
      <c r="E175"/>
    </row>
    <row r="176" spans="5:5">
      <c r="E176"/>
    </row>
    <row r="177" spans="5:5">
      <c r="E177"/>
    </row>
    <row r="178" spans="5:5">
      <c r="E178"/>
    </row>
    <row r="179" spans="5:5" ht="13" thickBot="1">
      <c r="E179"/>
    </row>
    <row r="180" spans="5:5">
      <c r="E180"/>
    </row>
    <row r="181" spans="5:5" ht="13.5" thickTop="1" thickBot="1">
      <c r="E181"/>
    </row>
    <row r="182" spans="5:5" ht="13.5" thickTop="1" thickBot="1">
      <c r="E182"/>
    </row>
    <row r="183" spans="5:5" ht="13.5" thickTop="1" thickBot="1">
      <c r="E183"/>
    </row>
    <row r="184" spans="5:5" ht="13.5" thickTop="1" thickBot="1">
      <c r="E184"/>
    </row>
    <row r="185" spans="5:5" ht="13.5" thickTop="1" thickBot="1">
      <c r="E185"/>
    </row>
    <row r="186" spans="5:5" ht="13.5" thickTop="1" thickBot="1">
      <c r="E186"/>
    </row>
    <row r="187" spans="5:5" ht="13.5" thickTop="1" thickBot="1">
      <c r="E187"/>
    </row>
    <row r="188" spans="5:5" ht="13.5" thickTop="1" thickBot="1">
      <c r="E188"/>
    </row>
    <row r="189" spans="5:5" ht="13.5" thickTop="1" thickBot="1">
      <c r="E189"/>
    </row>
    <row r="190" spans="5:5" ht="13.5" thickTop="1" thickBot="1">
      <c r="E190"/>
    </row>
    <row r="191" spans="5:5" ht="13.5" thickTop="1" thickBot="1">
      <c r="E191"/>
    </row>
    <row r="192" spans="5:5" ht="13.5" thickTop="1" thickBot="1">
      <c r="E192"/>
    </row>
    <row r="193" spans="5:5" ht="13.5" thickTop="1" thickBot="1">
      <c r="E193"/>
    </row>
    <row r="194" spans="5:5" ht="13.5" thickTop="1" thickBot="1">
      <c r="E194"/>
    </row>
    <row r="195" spans="5:5" ht="13.5" thickTop="1" thickBot="1">
      <c r="E195"/>
    </row>
    <row r="196" spans="5:5" ht="13.5" thickTop="1" thickBot="1">
      <c r="E196"/>
    </row>
    <row r="197" spans="5:5" ht="13.5" thickTop="1" thickBot="1">
      <c r="E197"/>
    </row>
    <row r="198" spans="5:5" ht="13.5" thickTop="1" thickBot="1">
      <c r="E198"/>
    </row>
    <row r="199" spans="5:5" ht="13.5" thickTop="1" thickBot="1">
      <c r="E199"/>
    </row>
    <row r="200" spans="5:5" ht="13.5" thickTop="1" thickBot="1">
      <c r="E200"/>
    </row>
    <row r="201" spans="5:5" ht="13.5" thickTop="1" thickBot="1">
      <c r="E201"/>
    </row>
    <row r="202" spans="5:5" ht="13.5" thickTop="1" thickBot="1">
      <c r="E202"/>
    </row>
    <row r="203" spans="5:5" ht="13.5" thickTop="1" thickBot="1">
      <c r="E203"/>
    </row>
    <row r="204" spans="5:5" ht="13.5" thickTop="1" thickBot="1">
      <c r="E204"/>
    </row>
    <row r="205" spans="5:5" ht="13.5" thickTop="1" thickBot="1">
      <c r="E205"/>
    </row>
    <row r="206" spans="5:5" ht="13.5" thickTop="1" thickBot="1">
      <c r="E206"/>
    </row>
    <row r="207" spans="5:5" ht="13.5" thickTop="1" thickBot="1">
      <c r="E207"/>
    </row>
    <row r="208" spans="5:5" ht="13" thickTop="1">
      <c r="E208"/>
    </row>
    <row r="209" spans="5:5">
      <c r="E209"/>
    </row>
    <row r="210" spans="5:5">
      <c r="E210"/>
    </row>
    <row r="211" spans="5:5">
      <c r="E211"/>
    </row>
    <row r="212" spans="5:5">
      <c r="E212"/>
    </row>
    <row r="213" spans="5:5">
      <c r="E213"/>
    </row>
    <row r="214" spans="5:5">
      <c r="E214"/>
    </row>
    <row r="215" spans="5:5">
      <c r="E215"/>
    </row>
    <row r="216" spans="5:5">
      <c r="E216"/>
    </row>
    <row r="217" spans="5:5">
      <c r="E217"/>
    </row>
    <row r="218" spans="5:5">
      <c r="E218"/>
    </row>
    <row r="219" spans="5:5">
      <c r="E219"/>
    </row>
    <row r="220" spans="5:5">
      <c r="E220"/>
    </row>
    <row r="221" spans="5:5" ht="13" thickBot="1">
      <c r="E221"/>
    </row>
    <row r="222" spans="5:5" ht="13.5" thickTop="1" thickBot="1">
      <c r="E222"/>
    </row>
    <row r="223" spans="5:5" ht="13.5" thickTop="1" thickBot="1">
      <c r="E223"/>
    </row>
    <row r="224" spans="5:5" ht="13.5" thickTop="1" thickBot="1">
      <c r="E224"/>
    </row>
    <row r="225" spans="5:5" ht="13.5" thickTop="1" thickBot="1">
      <c r="E225"/>
    </row>
    <row r="226" spans="5:5" ht="13.5" thickTop="1" thickBot="1">
      <c r="E226"/>
    </row>
    <row r="227" spans="5:5" ht="13.5" thickTop="1" thickBot="1">
      <c r="E227"/>
    </row>
    <row r="228" spans="5:5" ht="13.5" thickTop="1" thickBot="1">
      <c r="E228"/>
    </row>
    <row r="229" spans="5:5" ht="13.5" thickTop="1" thickBot="1">
      <c r="E229"/>
    </row>
    <row r="230" spans="5:5" ht="13.5" thickTop="1" thickBot="1">
      <c r="E230"/>
    </row>
    <row r="231" spans="5:5" ht="13.5" thickTop="1" thickBot="1">
      <c r="E231"/>
    </row>
    <row r="232" spans="5:5" ht="13.5" thickTop="1" thickBot="1">
      <c r="E232"/>
    </row>
    <row r="233" spans="5:5" ht="13.5" thickTop="1" thickBot="1">
      <c r="E233"/>
    </row>
    <row r="234" spans="5:5" ht="13.5" thickTop="1" thickBot="1">
      <c r="E234"/>
    </row>
    <row r="235" spans="5:5" ht="13.5" thickTop="1" thickBot="1">
      <c r="E235"/>
    </row>
    <row r="236" spans="5:5" ht="13.5" thickTop="1" thickBot="1">
      <c r="E236"/>
    </row>
    <row r="237" spans="5:5" ht="13.5" thickTop="1" thickBot="1">
      <c r="E237"/>
    </row>
    <row r="238" spans="5:5" ht="13.5" thickTop="1" thickBot="1">
      <c r="E238"/>
    </row>
    <row r="239" spans="5:5" ht="13.5" thickTop="1" thickBot="1">
      <c r="E239"/>
    </row>
    <row r="240" spans="5:5" ht="13.5" thickTop="1" thickBot="1">
      <c r="E240"/>
    </row>
    <row r="241" spans="5:5" ht="13.5" thickTop="1" thickBot="1">
      <c r="E241"/>
    </row>
    <row r="242" spans="5:5" ht="13.5" thickTop="1" thickBot="1">
      <c r="E242"/>
    </row>
    <row r="243" spans="5:5" ht="13.5" thickTop="1" thickBot="1">
      <c r="E243"/>
    </row>
    <row r="244" spans="5:5" ht="13.5" thickTop="1" thickBot="1">
      <c r="E244"/>
    </row>
    <row r="245" spans="5:5" ht="13.5" thickTop="1" thickBot="1">
      <c r="E245"/>
    </row>
    <row r="246" spans="5:5" ht="13.5" thickTop="1" thickBot="1">
      <c r="E246"/>
    </row>
    <row r="247" spans="5:5" ht="13.5" thickTop="1" thickBot="1">
      <c r="E247"/>
    </row>
    <row r="248" spans="5:5" ht="13.5" thickTop="1" thickBot="1">
      <c r="E248"/>
    </row>
    <row r="249" spans="5:5" ht="13.5" thickTop="1" thickBot="1">
      <c r="E249"/>
    </row>
    <row r="250" spans="5:5" ht="13.5" thickTop="1" thickBot="1">
      <c r="E250"/>
    </row>
    <row r="251" spans="5:5" ht="13.5" thickTop="1" thickBot="1">
      <c r="E251"/>
    </row>
    <row r="252" spans="5:5" ht="13.5" thickTop="1" thickBot="1">
      <c r="E252"/>
    </row>
    <row r="253" spans="5:5" ht="13.5" thickTop="1" thickBot="1">
      <c r="E253"/>
    </row>
    <row r="254" spans="5:5" ht="13.5" thickTop="1" thickBot="1">
      <c r="E254"/>
    </row>
    <row r="255" spans="5:5" ht="13.5" thickTop="1" thickBot="1">
      <c r="E255"/>
    </row>
    <row r="256" spans="5:5" ht="13.5" thickTop="1" thickBot="1">
      <c r="E256"/>
    </row>
    <row r="257" spans="5:5" ht="13.5" thickTop="1" thickBot="1">
      <c r="E257"/>
    </row>
    <row r="258" spans="5:5" ht="13.5" thickTop="1" thickBot="1">
      <c r="E258"/>
    </row>
    <row r="259" spans="5:5" ht="13.5" thickTop="1" thickBot="1">
      <c r="E259"/>
    </row>
    <row r="260" spans="5:5" ht="13.5" thickTop="1" thickBot="1">
      <c r="E260"/>
    </row>
    <row r="261" spans="5:5" ht="13.5" thickTop="1" thickBot="1">
      <c r="E261"/>
    </row>
    <row r="262" spans="5:5" ht="13.5" thickTop="1" thickBot="1">
      <c r="E262"/>
    </row>
    <row r="263" spans="5:5" ht="13.5" thickTop="1" thickBot="1">
      <c r="E263"/>
    </row>
    <row r="264" spans="5:5" ht="13.5" thickTop="1" thickBot="1">
      <c r="E264"/>
    </row>
    <row r="265" spans="5:5" ht="13.5" thickTop="1" thickBot="1">
      <c r="E265"/>
    </row>
    <row r="266" spans="5:5" ht="13.5" thickTop="1" thickBot="1">
      <c r="E266"/>
    </row>
    <row r="267" spans="5:5" ht="13.5" thickTop="1" thickBot="1">
      <c r="E267"/>
    </row>
    <row r="268" spans="5:5" ht="13.5" thickTop="1" thickBot="1">
      <c r="E268"/>
    </row>
    <row r="269" spans="5:5" ht="13.5" thickTop="1" thickBot="1">
      <c r="E269"/>
    </row>
    <row r="270" spans="5:5" ht="13.5" thickTop="1" thickBot="1">
      <c r="E270"/>
    </row>
    <row r="271" spans="5:5" ht="13.5" thickTop="1" thickBot="1">
      <c r="E271"/>
    </row>
    <row r="272" spans="5:5" ht="13.5" thickTop="1" thickBot="1">
      <c r="E272"/>
    </row>
    <row r="273" spans="5:5" ht="13.5" thickTop="1" thickBot="1">
      <c r="E273"/>
    </row>
    <row r="274" spans="5:5" ht="13.5" thickTop="1" thickBot="1">
      <c r="E274"/>
    </row>
    <row r="275" spans="5:5" ht="13.5" thickTop="1" thickBot="1">
      <c r="E275"/>
    </row>
    <row r="276" spans="5:5" ht="13.5" thickTop="1" thickBot="1">
      <c r="E276"/>
    </row>
    <row r="277" spans="5:5" ht="13.5" thickTop="1" thickBot="1">
      <c r="E277"/>
    </row>
    <row r="278" spans="5:5" ht="13" thickTop="1">
      <c r="E278"/>
    </row>
    <row r="279" spans="5:5">
      <c r="E279"/>
    </row>
    <row r="280" spans="5:5">
      <c r="E280"/>
    </row>
    <row r="281" spans="5:5">
      <c r="E281"/>
    </row>
    <row r="282" spans="5:5">
      <c r="E282"/>
    </row>
    <row r="283" spans="5:5">
      <c r="E283"/>
    </row>
    <row r="284" spans="5:5">
      <c r="E284"/>
    </row>
    <row r="285" spans="5:5">
      <c r="E285"/>
    </row>
    <row r="286" spans="5:5">
      <c r="E286"/>
    </row>
    <row r="287" spans="5:5">
      <c r="E287"/>
    </row>
    <row r="288" spans="5:5">
      <c r="E288"/>
    </row>
    <row r="289" spans="5:5">
      <c r="E289"/>
    </row>
    <row r="290" spans="5:5">
      <c r="E290"/>
    </row>
    <row r="291" spans="5:5" ht="13" thickBot="1">
      <c r="E291"/>
    </row>
    <row r="292" spans="5:5" ht="13.5" thickTop="1" thickBot="1">
      <c r="E292"/>
    </row>
    <row r="293" spans="5:5" ht="13.5" thickTop="1" thickBot="1">
      <c r="E293"/>
    </row>
    <row r="294" spans="5:5" ht="13.5" thickTop="1" thickBot="1">
      <c r="E294"/>
    </row>
    <row r="295" spans="5:5" ht="13.5" thickTop="1" thickBot="1">
      <c r="E295"/>
    </row>
    <row r="296" spans="5:5" ht="13.5" thickTop="1" thickBot="1">
      <c r="E296"/>
    </row>
    <row r="297" spans="5:5" ht="13.5" thickTop="1" thickBot="1">
      <c r="E297"/>
    </row>
    <row r="298" spans="5:5" ht="13.5" thickTop="1" thickBot="1">
      <c r="E298"/>
    </row>
    <row r="299" spans="5:5" ht="13.5" thickTop="1" thickBot="1">
      <c r="E299"/>
    </row>
    <row r="300" spans="5:5" ht="13.5" thickTop="1" thickBot="1">
      <c r="E300"/>
    </row>
    <row r="301" spans="5:5" ht="13.5" thickTop="1" thickBot="1">
      <c r="E301"/>
    </row>
    <row r="302" spans="5:5" ht="13.5" thickTop="1" thickBot="1">
      <c r="E302"/>
    </row>
    <row r="303" spans="5:5" ht="13.5" thickTop="1" thickBot="1">
      <c r="E303"/>
    </row>
    <row r="304" spans="5:5" ht="13.5" thickTop="1" thickBot="1">
      <c r="E304"/>
    </row>
    <row r="305" spans="5:5" ht="13.5" thickTop="1" thickBot="1">
      <c r="E305"/>
    </row>
    <row r="306" spans="5:5" ht="13.5" thickTop="1" thickBot="1">
      <c r="E306"/>
    </row>
    <row r="307" spans="5:5" ht="13.5" thickTop="1" thickBot="1">
      <c r="E307"/>
    </row>
    <row r="308" spans="5:5" ht="13.5" thickTop="1" thickBot="1">
      <c r="E308"/>
    </row>
    <row r="309" spans="5:5" ht="13.5" thickTop="1" thickBot="1">
      <c r="E309"/>
    </row>
    <row r="310" spans="5:5" ht="13.5" thickTop="1" thickBot="1">
      <c r="E310"/>
    </row>
    <row r="311" spans="5:5" ht="13.5" thickTop="1" thickBot="1">
      <c r="E311"/>
    </row>
    <row r="312" spans="5:5" ht="13.5" thickTop="1" thickBot="1">
      <c r="E312"/>
    </row>
    <row r="313" spans="5:5" ht="13.5" thickTop="1" thickBot="1">
      <c r="E313"/>
    </row>
    <row r="314" spans="5:5" ht="13.5" thickTop="1" thickBot="1">
      <c r="E314"/>
    </row>
    <row r="315" spans="5:5" ht="13.5" thickTop="1" thickBot="1">
      <c r="E315"/>
    </row>
    <row r="316" spans="5:5" ht="13.5" thickTop="1" thickBot="1">
      <c r="E316"/>
    </row>
    <row r="317" spans="5:5" ht="13.5" thickTop="1" thickBot="1">
      <c r="E317"/>
    </row>
    <row r="318" spans="5:5" ht="13.5" thickTop="1" thickBot="1">
      <c r="E318"/>
    </row>
    <row r="319" spans="5:5" ht="13.5" thickTop="1" thickBot="1">
      <c r="E319"/>
    </row>
    <row r="320" spans="5:5" ht="13.5" thickTop="1" thickBot="1">
      <c r="E320"/>
    </row>
    <row r="321" spans="5:5" ht="13.5" thickTop="1" thickBot="1">
      <c r="E321"/>
    </row>
    <row r="322" spans="5:5" ht="13.5" thickTop="1" thickBot="1">
      <c r="E322"/>
    </row>
    <row r="323" spans="5:5" ht="13.5" thickTop="1" thickBot="1">
      <c r="E323"/>
    </row>
    <row r="324" spans="5:5" ht="13.5" thickTop="1" thickBot="1">
      <c r="E324"/>
    </row>
    <row r="325" spans="5:5" ht="13.5" thickTop="1" thickBot="1">
      <c r="E325"/>
    </row>
    <row r="326" spans="5:5" ht="13.5" thickTop="1" thickBot="1">
      <c r="E326"/>
    </row>
    <row r="327" spans="5:5" ht="13.5" thickTop="1" thickBot="1">
      <c r="E327"/>
    </row>
    <row r="328" spans="5:5" ht="13.5" thickTop="1" thickBot="1">
      <c r="E328"/>
    </row>
    <row r="329" spans="5:5" ht="13.5" thickTop="1" thickBot="1">
      <c r="E329"/>
    </row>
    <row r="330" spans="5:5" ht="13.5" thickTop="1" thickBot="1">
      <c r="E330"/>
    </row>
    <row r="331" spans="5:5" ht="13.5" thickTop="1" thickBot="1">
      <c r="E331"/>
    </row>
    <row r="332" spans="5:5" ht="13.5" thickTop="1" thickBot="1">
      <c r="E332"/>
    </row>
    <row r="333" spans="5:5" ht="13.5" thickTop="1" thickBot="1">
      <c r="E333"/>
    </row>
    <row r="334" spans="5:5" ht="13.5" thickTop="1" thickBot="1">
      <c r="E334"/>
    </row>
    <row r="335" spans="5:5" ht="13.5" thickTop="1" thickBot="1">
      <c r="E335"/>
    </row>
    <row r="336" spans="5:5" ht="13.5" thickTop="1" thickBot="1">
      <c r="E336"/>
    </row>
    <row r="337" spans="5:5" ht="13.5" thickTop="1" thickBot="1">
      <c r="E337"/>
    </row>
    <row r="338" spans="5:5" ht="13.5" thickTop="1" thickBot="1">
      <c r="E338"/>
    </row>
    <row r="339" spans="5:5" ht="13.5" thickTop="1" thickBot="1">
      <c r="E339"/>
    </row>
    <row r="340" spans="5:5" ht="13.5" thickTop="1" thickBot="1">
      <c r="E340"/>
    </row>
    <row r="341" spans="5:5" ht="13.5" thickTop="1" thickBot="1">
      <c r="E341"/>
    </row>
    <row r="342" spans="5:5" ht="13.5" thickTop="1" thickBot="1">
      <c r="E342"/>
    </row>
    <row r="343" spans="5:5" ht="13.5" thickTop="1" thickBot="1">
      <c r="E343"/>
    </row>
    <row r="344" spans="5:5" ht="13.5" thickTop="1" thickBot="1">
      <c r="E344"/>
    </row>
    <row r="345" spans="5:5" ht="13.5" thickTop="1" thickBot="1">
      <c r="E345"/>
    </row>
    <row r="346" spans="5:5" ht="13.5" thickTop="1" thickBot="1">
      <c r="E346"/>
    </row>
    <row r="347" spans="5:5" ht="13.5" thickTop="1" thickBot="1">
      <c r="E347"/>
    </row>
    <row r="348" spans="5:5" ht="13" thickTop="1">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ht="13" thickBot="1">
      <c r="E361"/>
    </row>
    <row r="362" spans="5:5" ht="13.5" thickTop="1" thickBot="1">
      <c r="E362"/>
    </row>
    <row r="363" spans="5:5" ht="13.5" thickTop="1" thickBot="1">
      <c r="E363"/>
    </row>
    <row r="364" spans="5:5" ht="13.5" thickTop="1" thickBot="1">
      <c r="E364"/>
    </row>
    <row r="365" spans="5:5" ht="13.5" thickTop="1" thickBot="1">
      <c r="E365"/>
    </row>
    <row r="366" spans="5:5" ht="13.5" thickTop="1" thickBot="1">
      <c r="E366"/>
    </row>
    <row r="367" spans="5:5" ht="13.5" thickTop="1" thickBot="1">
      <c r="E367"/>
    </row>
    <row r="368" spans="5:5" ht="13.5" thickTop="1" thickBot="1">
      <c r="E368"/>
    </row>
    <row r="369" spans="5:5" ht="13.5" thickTop="1" thickBot="1">
      <c r="E369"/>
    </row>
    <row r="370" spans="5:5" ht="13.5" thickTop="1" thickBot="1">
      <c r="E370"/>
    </row>
    <row r="371" spans="5:5" ht="13.5" thickTop="1" thickBot="1">
      <c r="E371"/>
    </row>
    <row r="372" spans="5:5" ht="13.5" thickTop="1" thickBot="1">
      <c r="E372"/>
    </row>
    <row r="373" spans="5:5" ht="13.5" thickTop="1" thickBot="1">
      <c r="E373"/>
    </row>
    <row r="374" spans="5:5" ht="13.5" thickTop="1" thickBot="1">
      <c r="E374"/>
    </row>
    <row r="375" spans="5:5" ht="13.5" thickTop="1" thickBot="1">
      <c r="E375"/>
    </row>
    <row r="376" spans="5:5" ht="13.5" thickTop="1" thickBot="1">
      <c r="E376"/>
    </row>
    <row r="377" spans="5:5" ht="13.5" thickTop="1" thickBot="1">
      <c r="E377"/>
    </row>
    <row r="378" spans="5:5" ht="13.5" thickTop="1" thickBot="1">
      <c r="E378"/>
    </row>
    <row r="379" spans="5:5" ht="13.5" thickTop="1" thickBot="1">
      <c r="E379"/>
    </row>
    <row r="380" spans="5:5" ht="13.5" thickTop="1" thickBot="1">
      <c r="E380"/>
    </row>
    <row r="381" spans="5:5" ht="13.5" thickTop="1" thickBot="1">
      <c r="E381"/>
    </row>
    <row r="382" spans="5:5" ht="13.5" thickTop="1" thickBot="1">
      <c r="E382"/>
    </row>
    <row r="383" spans="5:5" ht="13.5" thickTop="1" thickBot="1">
      <c r="E383"/>
    </row>
    <row r="384" spans="5:5" ht="13.5" thickTop="1" thickBot="1">
      <c r="E384"/>
    </row>
    <row r="385" spans="5:5" ht="13.5" thickTop="1" thickBot="1">
      <c r="E385"/>
    </row>
    <row r="386" spans="5:5" ht="13.5" thickTop="1" thickBot="1">
      <c r="E386"/>
    </row>
    <row r="387" spans="5:5" ht="13.5" thickTop="1" thickBot="1">
      <c r="E387"/>
    </row>
    <row r="388" spans="5:5" ht="13.5" thickTop="1" thickBot="1">
      <c r="E388"/>
    </row>
    <row r="389" spans="5:5" ht="13.5" thickTop="1" thickBot="1">
      <c r="E389"/>
    </row>
    <row r="390" spans="5:5" ht="13.5" thickTop="1" thickBot="1">
      <c r="E390"/>
    </row>
    <row r="391" spans="5:5" ht="13.5" thickTop="1" thickBot="1">
      <c r="E391"/>
    </row>
    <row r="392" spans="5:5" ht="13.5" thickTop="1" thickBot="1">
      <c r="E392"/>
    </row>
    <row r="393" spans="5:5" ht="13.5" thickTop="1" thickBot="1">
      <c r="E393"/>
    </row>
    <row r="394" spans="5:5" ht="13.5" thickTop="1" thickBot="1">
      <c r="E394"/>
    </row>
    <row r="395" spans="5:5" ht="13.5" thickTop="1" thickBot="1">
      <c r="E395"/>
    </row>
    <row r="396" spans="5:5" ht="13.5" thickTop="1" thickBot="1">
      <c r="E396"/>
    </row>
    <row r="397" spans="5:5" ht="13.5" thickTop="1" thickBot="1">
      <c r="E397"/>
    </row>
    <row r="398" spans="5:5" ht="13.5" thickTop="1" thickBot="1">
      <c r="E398"/>
    </row>
    <row r="399" spans="5:5" ht="13.5" thickTop="1" thickBot="1">
      <c r="E399"/>
    </row>
    <row r="400" spans="5:5" ht="13.5" thickTop="1" thickBot="1">
      <c r="E400"/>
    </row>
    <row r="401" spans="5:5" ht="13.5" thickTop="1" thickBot="1">
      <c r="E401"/>
    </row>
    <row r="402" spans="5:5" ht="13.5" thickTop="1" thickBot="1">
      <c r="E402"/>
    </row>
    <row r="403" spans="5:5" ht="13.5" thickTop="1" thickBot="1">
      <c r="E403"/>
    </row>
    <row r="404" spans="5:5" ht="13.5" thickTop="1" thickBot="1">
      <c r="E404"/>
    </row>
    <row r="405" spans="5:5" ht="13.5" thickTop="1" thickBot="1">
      <c r="E405"/>
    </row>
    <row r="406" spans="5:5" ht="13.5" thickTop="1" thickBot="1">
      <c r="E406"/>
    </row>
    <row r="407" spans="5:5" ht="13.5" thickTop="1" thickBot="1">
      <c r="E407"/>
    </row>
    <row r="408" spans="5:5" ht="13.5" thickTop="1" thickBot="1">
      <c r="E408"/>
    </row>
    <row r="409" spans="5:5" ht="13.5" thickTop="1" thickBot="1">
      <c r="E409"/>
    </row>
    <row r="410" spans="5:5" ht="13.5" thickTop="1" thickBot="1">
      <c r="E410"/>
    </row>
    <row r="411" spans="5:5" ht="13.5" thickTop="1" thickBot="1">
      <c r="E411"/>
    </row>
    <row r="412" spans="5:5" ht="13.5" thickTop="1" thickBot="1">
      <c r="E412"/>
    </row>
    <row r="413" spans="5:5" ht="13.5" thickTop="1" thickBot="1">
      <c r="E413"/>
    </row>
    <row r="414" spans="5:5" ht="13.5" thickTop="1" thickBot="1">
      <c r="E414"/>
    </row>
    <row r="415" spans="5:5" ht="13.5" thickTop="1" thickBot="1">
      <c r="E415"/>
    </row>
    <row r="416" spans="5:5" ht="13.5" thickTop="1" thickBot="1">
      <c r="E416"/>
    </row>
    <row r="417" spans="5:5" ht="13.5" thickTop="1" thickBot="1">
      <c r="E417"/>
    </row>
    <row r="418" spans="5:5" ht="13" thickTop="1">
      <c r="E418"/>
    </row>
    <row r="419" spans="5:5">
      <c r="E419"/>
    </row>
    <row r="420" spans="5:5">
      <c r="E420"/>
    </row>
    <row r="421" spans="5:5">
      <c r="E421"/>
    </row>
    <row r="422" spans="5:5">
      <c r="E422"/>
    </row>
    <row r="423" spans="5:5">
      <c r="E423"/>
    </row>
    <row r="424" spans="5:5">
      <c r="E424"/>
    </row>
    <row r="425" spans="5:5">
      <c r="E425"/>
    </row>
    <row r="426" spans="5:5">
      <c r="E426"/>
    </row>
    <row r="427" spans="5:5">
      <c r="E427"/>
    </row>
    <row r="428" spans="5:5">
      <c r="E428"/>
    </row>
    <row r="429" spans="5:5">
      <c r="E429"/>
    </row>
    <row r="430" spans="5:5">
      <c r="E430"/>
    </row>
    <row r="431" spans="5:5" ht="13" thickBot="1">
      <c r="E431"/>
    </row>
    <row r="432" spans="5:5" ht="13.5" thickTop="1" thickBot="1">
      <c r="E432"/>
    </row>
    <row r="433" spans="5:5" ht="13.5" thickTop="1" thickBot="1">
      <c r="E433"/>
    </row>
    <row r="434" spans="5:5" ht="13.5" thickTop="1" thickBot="1">
      <c r="E434"/>
    </row>
    <row r="435" spans="5:5" ht="13.5" thickTop="1" thickBot="1">
      <c r="E435"/>
    </row>
    <row r="436" spans="5:5" ht="13.5" thickTop="1" thickBot="1">
      <c r="E436"/>
    </row>
    <row r="437" spans="5:5" ht="13.5" thickTop="1" thickBot="1">
      <c r="E437"/>
    </row>
    <row r="438" spans="5:5" ht="13.5" thickTop="1" thickBot="1">
      <c r="E438"/>
    </row>
    <row r="439" spans="5:5" ht="13.5" thickTop="1" thickBot="1">
      <c r="E439"/>
    </row>
    <row r="440" spans="5:5" ht="13.5" thickTop="1" thickBot="1">
      <c r="E440"/>
    </row>
    <row r="441" spans="5:5" ht="13.5" thickTop="1" thickBot="1">
      <c r="E441"/>
    </row>
    <row r="442" spans="5:5" ht="13.5" thickTop="1" thickBot="1">
      <c r="E442"/>
    </row>
    <row r="443" spans="5:5" ht="13.5" thickTop="1" thickBot="1">
      <c r="E443"/>
    </row>
    <row r="444" spans="5:5" ht="13.5" thickTop="1" thickBot="1">
      <c r="E444"/>
    </row>
    <row r="445" spans="5:5" ht="13.5" thickTop="1" thickBot="1">
      <c r="E445"/>
    </row>
    <row r="446" spans="5:5" ht="13.5" thickTop="1" thickBot="1">
      <c r="E446"/>
    </row>
    <row r="447" spans="5:5" ht="13.5" thickTop="1" thickBot="1">
      <c r="E447"/>
    </row>
    <row r="448" spans="5:5" ht="13.5" thickTop="1" thickBot="1">
      <c r="E448"/>
    </row>
    <row r="449" spans="5:5" ht="13.5" thickTop="1" thickBot="1">
      <c r="E449"/>
    </row>
    <row r="450" spans="5:5" ht="13.5" thickTop="1" thickBot="1">
      <c r="E450"/>
    </row>
    <row r="451" spans="5:5" ht="13.5" thickTop="1" thickBot="1">
      <c r="E451"/>
    </row>
    <row r="452" spans="5:5" ht="13.5" thickTop="1" thickBot="1">
      <c r="E452"/>
    </row>
    <row r="453" spans="5:5" ht="13.5" thickTop="1" thickBot="1">
      <c r="E453"/>
    </row>
    <row r="454" spans="5:5" ht="13.5" thickTop="1" thickBot="1">
      <c r="E454"/>
    </row>
    <row r="455" spans="5:5" ht="13.5" thickTop="1" thickBot="1">
      <c r="E455"/>
    </row>
    <row r="456" spans="5:5" ht="13.5" thickTop="1" thickBot="1">
      <c r="E456"/>
    </row>
    <row r="457" spans="5:5" ht="13.5" thickTop="1" thickBot="1">
      <c r="E457"/>
    </row>
    <row r="458" spans="5:5" ht="13.5" thickTop="1" thickBot="1">
      <c r="E458"/>
    </row>
    <row r="459" spans="5:5" ht="13.5" thickTop="1" thickBot="1">
      <c r="E459"/>
    </row>
    <row r="460" spans="5:5" ht="13.5" thickTop="1" thickBot="1">
      <c r="E460"/>
    </row>
    <row r="461" spans="5:5" ht="13.5" thickTop="1" thickBot="1">
      <c r="E461"/>
    </row>
    <row r="462" spans="5:5" ht="13.5" thickTop="1" thickBot="1">
      <c r="E462"/>
    </row>
    <row r="463" spans="5:5" ht="13.5" thickTop="1" thickBot="1">
      <c r="E463"/>
    </row>
    <row r="464" spans="5:5" ht="13.5" thickTop="1" thickBot="1">
      <c r="E464"/>
    </row>
    <row r="465" spans="5:5" ht="13.5" thickTop="1" thickBot="1">
      <c r="E465"/>
    </row>
    <row r="466" spans="5:5" ht="13.5" thickTop="1" thickBot="1">
      <c r="E466"/>
    </row>
    <row r="467" spans="5:5" ht="13.5" thickTop="1" thickBot="1">
      <c r="E467"/>
    </row>
    <row r="468" spans="5:5" ht="13.5" thickTop="1" thickBot="1">
      <c r="E468"/>
    </row>
    <row r="469" spans="5:5" ht="13.5" thickTop="1" thickBot="1">
      <c r="E469"/>
    </row>
    <row r="470" spans="5:5" ht="13.5" thickTop="1" thickBot="1">
      <c r="E470"/>
    </row>
    <row r="471" spans="5:5" ht="13.5" thickTop="1" thickBot="1">
      <c r="E471"/>
    </row>
    <row r="472" spans="5:5" ht="13.5" thickTop="1" thickBot="1">
      <c r="E472"/>
    </row>
    <row r="473" spans="5:5" ht="13.5" thickTop="1" thickBot="1">
      <c r="E473"/>
    </row>
    <row r="474" spans="5:5" ht="13.5" thickTop="1" thickBot="1">
      <c r="E474"/>
    </row>
    <row r="475" spans="5:5" ht="13.5" thickTop="1" thickBot="1">
      <c r="E475"/>
    </row>
    <row r="476" spans="5:5" ht="13.5" thickTop="1" thickBot="1">
      <c r="E476"/>
    </row>
    <row r="477" spans="5:5" ht="13.5" thickTop="1" thickBot="1">
      <c r="E477"/>
    </row>
    <row r="478" spans="5:5" ht="13.5" thickTop="1" thickBot="1">
      <c r="E478"/>
    </row>
    <row r="479" spans="5:5" ht="13.5" thickTop="1" thickBot="1">
      <c r="E479"/>
    </row>
    <row r="480" spans="5:5" ht="13.5" thickTop="1" thickBot="1">
      <c r="E480"/>
    </row>
    <row r="481" spans="5:5" ht="13.5" thickTop="1" thickBot="1">
      <c r="E481"/>
    </row>
    <row r="482" spans="5:5" ht="13.5" thickTop="1" thickBot="1">
      <c r="E482"/>
    </row>
    <row r="483" spans="5:5" ht="13.5" thickTop="1" thickBot="1">
      <c r="E483"/>
    </row>
    <row r="484" spans="5:5" ht="13.5" thickTop="1" thickBot="1">
      <c r="E484"/>
    </row>
    <row r="485" spans="5:5" ht="13.5" thickTop="1" thickBot="1">
      <c r="E485"/>
    </row>
    <row r="486" spans="5:5" ht="13.5" thickTop="1" thickBot="1">
      <c r="E486"/>
    </row>
    <row r="487" spans="5:5" ht="13.5" thickTop="1" thickBot="1">
      <c r="E487"/>
    </row>
    <row r="488" spans="5:5" ht="13" thickTop="1">
      <c r="E488"/>
    </row>
    <row r="489" spans="5:5">
      <c r="E489"/>
    </row>
    <row r="490" spans="5:5">
      <c r="E490"/>
    </row>
    <row r="491" spans="5:5">
      <c r="E491"/>
    </row>
    <row r="492" spans="5:5">
      <c r="E492"/>
    </row>
    <row r="493" spans="5:5">
      <c r="E493"/>
    </row>
    <row r="494" spans="5:5">
      <c r="E494"/>
    </row>
    <row r="495" spans="5:5">
      <c r="E495"/>
    </row>
    <row r="496" spans="5:5">
      <c r="E496"/>
    </row>
    <row r="497" spans="5:5">
      <c r="E497"/>
    </row>
    <row r="498" spans="5:5">
      <c r="E498"/>
    </row>
    <row r="499" spans="5:5">
      <c r="E499"/>
    </row>
    <row r="500" spans="5:5">
      <c r="E500"/>
    </row>
    <row r="501" spans="5:5" ht="13" thickBot="1">
      <c r="E501"/>
    </row>
    <row r="502" spans="5:5" ht="13.5" thickTop="1" thickBot="1">
      <c r="E502"/>
    </row>
    <row r="503" spans="5:5" ht="13.5" thickTop="1" thickBot="1">
      <c r="E503"/>
    </row>
    <row r="504" spans="5:5" ht="13.5" thickTop="1" thickBot="1">
      <c r="E504"/>
    </row>
    <row r="505" spans="5:5" ht="13.5" thickTop="1" thickBot="1">
      <c r="E505"/>
    </row>
    <row r="506" spans="5:5" ht="13.5" thickTop="1" thickBot="1">
      <c r="E506"/>
    </row>
    <row r="507" spans="5:5" ht="13.5" thickTop="1" thickBot="1">
      <c r="E507"/>
    </row>
    <row r="508" spans="5:5" ht="13.5" thickTop="1" thickBot="1">
      <c r="E508"/>
    </row>
    <row r="509" spans="5:5" ht="13.5" thickTop="1" thickBot="1">
      <c r="E509"/>
    </row>
    <row r="510" spans="5:5" ht="13.5" thickTop="1" thickBot="1">
      <c r="E510"/>
    </row>
    <row r="511" spans="5:5" ht="13.5" thickTop="1" thickBot="1">
      <c r="E511"/>
    </row>
    <row r="512" spans="5:5" ht="13.5" thickTop="1" thickBot="1">
      <c r="E512"/>
    </row>
    <row r="513" spans="5:5" ht="13.5" thickTop="1" thickBot="1">
      <c r="E513"/>
    </row>
    <row r="514" spans="5:5" ht="13.5" thickTop="1" thickBot="1">
      <c r="E514"/>
    </row>
    <row r="515" spans="5:5" ht="13.5" thickTop="1" thickBot="1">
      <c r="E515"/>
    </row>
    <row r="516" spans="5:5" ht="13.5" thickTop="1" thickBot="1">
      <c r="E516"/>
    </row>
    <row r="517" spans="5:5" ht="13.5" thickTop="1" thickBot="1">
      <c r="E517"/>
    </row>
    <row r="518" spans="5:5" ht="13.5" thickTop="1" thickBot="1">
      <c r="E518"/>
    </row>
    <row r="519" spans="5:5" ht="13.5" thickTop="1" thickBot="1">
      <c r="E519"/>
    </row>
    <row r="520" spans="5:5" ht="13.5" thickTop="1" thickBot="1">
      <c r="E520"/>
    </row>
    <row r="521" spans="5:5" ht="13.5" thickTop="1" thickBot="1">
      <c r="E521"/>
    </row>
    <row r="522" spans="5:5" ht="13.5" thickTop="1" thickBot="1">
      <c r="E522"/>
    </row>
    <row r="523" spans="5:5" ht="13.5" thickTop="1" thickBot="1">
      <c r="E523"/>
    </row>
    <row r="524" spans="5:5" ht="13.5" thickTop="1" thickBot="1">
      <c r="E524"/>
    </row>
    <row r="525" spans="5:5" ht="13.5" thickTop="1" thickBot="1">
      <c r="E525"/>
    </row>
    <row r="526" spans="5:5" ht="13.5" thickTop="1" thickBot="1">
      <c r="E526"/>
    </row>
    <row r="527" spans="5:5" ht="13.5" thickTop="1" thickBot="1">
      <c r="E527"/>
    </row>
    <row r="528" spans="5:5" ht="13.5" thickTop="1" thickBot="1">
      <c r="E528"/>
    </row>
    <row r="529" spans="5:5" ht="13.5" thickTop="1" thickBot="1">
      <c r="E529"/>
    </row>
    <row r="530" spans="5:5" ht="13.5" thickTop="1" thickBot="1">
      <c r="E530"/>
    </row>
    <row r="531" spans="5:5" ht="13.5" thickTop="1" thickBot="1">
      <c r="E531"/>
    </row>
    <row r="532" spans="5:5" ht="13.5" thickTop="1" thickBot="1">
      <c r="E532"/>
    </row>
    <row r="533" spans="5:5" ht="13.5" thickTop="1" thickBot="1">
      <c r="E533"/>
    </row>
    <row r="534" spans="5:5" ht="13.5" thickTop="1" thickBot="1">
      <c r="E534"/>
    </row>
    <row r="535" spans="5:5" ht="13.5" thickTop="1" thickBot="1">
      <c r="E535"/>
    </row>
    <row r="536" spans="5:5" ht="13.5" thickTop="1" thickBot="1">
      <c r="E536"/>
    </row>
    <row r="537" spans="5:5" ht="13.5" thickTop="1" thickBot="1">
      <c r="E537"/>
    </row>
    <row r="538" spans="5:5" ht="13.5" thickTop="1" thickBot="1">
      <c r="E538"/>
    </row>
    <row r="539" spans="5:5" ht="13.5" thickTop="1" thickBot="1">
      <c r="E539"/>
    </row>
    <row r="540" spans="5:5" ht="13.5" thickTop="1" thickBot="1">
      <c r="E540"/>
    </row>
    <row r="541" spans="5:5" ht="13.5" thickTop="1" thickBot="1">
      <c r="E541"/>
    </row>
    <row r="542" spans="5:5" ht="13.5" thickTop="1" thickBot="1">
      <c r="E542"/>
    </row>
    <row r="543" spans="5:5" ht="13.5" thickTop="1" thickBot="1">
      <c r="E543"/>
    </row>
    <row r="544" spans="5:5" ht="13.5" thickTop="1" thickBot="1">
      <c r="E544"/>
    </row>
    <row r="545" spans="5:5" ht="13.5" thickTop="1" thickBot="1">
      <c r="E545"/>
    </row>
    <row r="546" spans="5:5" ht="13.5" thickTop="1" thickBot="1">
      <c r="E546"/>
    </row>
    <row r="547" spans="5:5" ht="13.5" thickTop="1" thickBot="1">
      <c r="E547"/>
    </row>
    <row r="548" spans="5:5" ht="13.5" thickTop="1" thickBot="1">
      <c r="E548"/>
    </row>
    <row r="549" spans="5:5" ht="13.5" thickTop="1" thickBot="1">
      <c r="E549"/>
    </row>
    <row r="550" spans="5:5" ht="13.5" thickTop="1" thickBot="1">
      <c r="E550"/>
    </row>
    <row r="551" spans="5:5" ht="13.5" thickTop="1" thickBot="1">
      <c r="E551"/>
    </row>
    <row r="552" spans="5:5" ht="13.5" thickTop="1" thickBot="1">
      <c r="E552"/>
    </row>
    <row r="553" spans="5:5" ht="13.5" thickTop="1" thickBot="1">
      <c r="E553"/>
    </row>
    <row r="554" spans="5:5" ht="13.5" thickTop="1" thickBot="1">
      <c r="E554"/>
    </row>
    <row r="555" spans="5:5" ht="13.5" thickTop="1" thickBot="1">
      <c r="E555"/>
    </row>
    <row r="556" spans="5:5" ht="13.5" thickTop="1" thickBot="1">
      <c r="E556"/>
    </row>
    <row r="557" spans="5:5" ht="13.5" thickTop="1" thickBot="1">
      <c r="E557"/>
    </row>
    <row r="558" spans="5:5" ht="13" thickTop="1">
      <c r="E558"/>
    </row>
    <row r="559" spans="5:5">
      <c r="E559"/>
    </row>
    <row r="560" spans="5:5">
      <c r="E560"/>
    </row>
    <row r="561" spans="5:5">
      <c r="E561"/>
    </row>
    <row r="562" spans="5:5">
      <c r="E562"/>
    </row>
    <row r="563" spans="5:5">
      <c r="E563"/>
    </row>
    <row r="564" spans="5:5">
      <c r="E564"/>
    </row>
    <row r="565" spans="5:5">
      <c r="E565"/>
    </row>
    <row r="566" spans="5:5">
      <c r="E566"/>
    </row>
    <row r="567" spans="5:5">
      <c r="E567"/>
    </row>
    <row r="568" spans="5:5">
      <c r="E568"/>
    </row>
    <row r="569" spans="5:5">
      <c r="E569"/>
    </row>
    <row r="570" spans="5:5">
      <c r="E570"/>
    </row>
    <row r="571" spans="5:5" ht="13" thickBot="1">
      <c r="E571"/>
    </row>
    <row r="572" spans="5:5" ht="13.5" thickTop="1" thickBot="1">
      <c r="E572"/>
    </row>
    <row r="573" spans="5:5" ht="13.5" thickTop="1" thickBot="1">
      <c r="E573"/>
    </row>
    <row r="574" spans="5:5" ht="13.5" thickTop="1" thickBot="1">
      <c r="E574"/>
    </row>
    <row r="575" spans="5:5" ht="13.5" thickTop="1" thickBot="1">
      <c r="E575"/>
    </row>
    <row r="576" spans="5:5" ht="13.5" thickTop="1" thickBot="1">
      <c r="E576"/>
    </row>
    <row r="577" spans="5:5" ht="13.5" thickTop="1" thickBot="1">
      <c r="E577"/>
    </row>
    <row r="578" spans="5:5" ht="13.5" thickTop="1" thickBot="1">
      <c r="E578"/>
    </row>
    <row r="579" spans="5:5" ht="13.5" thickTop="1" thickBot="1">
      <c r="E579"/>
    </row>
    <row r="580" spans="5:5" ht="13.5" thickTop="1" thickBot="1">
      <c r="E580"/>
    </row>
    <row r="581" spans="5:5" ht="13.5" thickTop="1" thickBot="1">
      <c r="E581"/>
    </row>
    <row r="582" spans="5:5" ht="13.5" thickTop="1" thickBot="1">
      <c r="E582"/>
    </row>
    <row r="583" spans="5:5" ht="13.5" thickTop="1" thickBot="1">
      <c r="E583"/>
    </row>
    <row r="584" spans="5:5" ht="13.5" thickTop="1" thickBot="1">
      <c r="E584"/>
    </row>
    <row r="585" spans="5:5" ht="13.5" thickTop="1" thickBot="1">
      <c r="E585"/>
    </row>
    <row r="586" spans="5:5" ht="13.5" thickTop="1" thickBot="1">
      <c r="E586"/>
    </row>
    <row r="587" spans="5:5" ht="13.5" thickTop="1" thickBot="1">
      <c r="E587"/>
    </row>
    <row r="588" spans="5:5" ht="13.5" thickTop="1" thickBot="1">
      <c r="E588"/>
    </row>
    <row r="589" spans="5:5" ht="13.5" thickTop="1" thickBot="1">
      <c r="E589"/>
    </row>
    <row r="590" spans="5:5" ht="13.5" thickTop="1" thickBot="1">
      <c r="E590"/>
    </row>
    <row r="591" spans="5:5" ht="13.5" thickTop="1" thickBot="1">
      <c r="E591"/>
    </row>
    <row r="592" spans="5:5" ht="13.5" thickTop="1" thickBot="1">
      <c r="E592"/>
    </row>
    <row r="593" spans="5:5" ht="13.5" thickTop="1" thickBot="1">
      <c r="E593"/>
    </row>
    <row r="594" spans="5:5" ht="13.5" thickTop="1" thickBot="1">
      <c r="E594"/>
    </row>
    <row r="595" spans="5:5" ht="13.5" thickTop="1" thickBot="1">
      <c r="E595"/>
    </row>
    <row r="596" spans="5:5" ht="13.5" thickTop="1" thickBot="1">
      <c r="E596"/>
    </row>
    <row r="597" spans="5:5" ht="13.5" thickTop="1" thickBot="1">
      <c r="E597"/>
    </row>
    <row r="598" spans="5:5" ht="13.5" thickTop="1" thickBot="1">
      <c r="E598"/>
    </row>
    <row r="599" spans="5:5" ht="13.5" thickTop="1" thickBot="1">
      <c r="E599"/>
    </row>
    <row r="600" spans="5:5" ht="13.5" thickTop="1" thickBot="1">
      <c r="E600"/>
    </row>
    <row r="601" spans="5:5" ht="13.5" thickTop="1" thickBot="1">
      <c r="E601"/>
    </row>
    <row r="602" spans="5:5" ht="13.5" thickTop="1" thickBot="1">
      <c r="E602"/>
    </row>
    <row r="603" spans="5:5" ht="13.5" thickTop="1" thickBot="1">
      <c r="E603"/>
    </row>
    <row r="604" spans="5:5" ht="13.5" thickTop="1" thickBot="1">
      <c r="E604"/>
    </row>
    <row r="605" spans="5:5" ht="13.5" thickTop="1" thickBot="1">
      <c r="E605"/>
    </row>
    <row r="606" spans="5:5" ht="13.5" thickTop="1" thickBot="1">
      <c r="E606"/>
    </row>
    <row r="607" spans="5:5" ht="13.5" thickTop="1" thickBot="1">
      <c r="E607"/>
    </row>
    <row r="608" spans="5:5" ht="13.5" thickTop="1" thickBot="1">
      <c r="E608"/>
    </row>
    <row r="609" spans="5:5" ht="13.5" thickTop="1" thickBot="1">
      <c r="E609"/>
    </row>
    <row r="610" spans="5:5" ht="13.5" thickTop="1" thickBot="1">
      <c r="E610"/>
    </row>
    <row r="611" spans="5:5" ht="13.5" thickTop="1" thickBot="1">
      <c r="E611"/>
    </row>
    <row r="612" spans="5:5" ht="13.5" thickTop="1" thickBot="1">
      <c r="E612"/>
    </row>
    <row r="613" spans="5:5" ht="13.5" thickTop="1" thickBot="1">
      <c r="E613"/>
    </row>
    <row r="614" spans="5:5" ht="13.5" thickTop="1" thickBot="1">
      <c r="E614"/>
    </row>
    <row r="615" spans="5:5" ht="13.5" thickTop="1" thickBot="1">
      <c r="E615"/>
    </row>
    <row r="616" spans="5:5" ht="13.5" thickTop="1" thickBot="1">
      <c r="E616"/>
    </row>
    <row r="617" spans="5:5" ht="13.5" thickTop="1" thickBot="1">
      <c r="E617"/>
    </row>
    <row r="618" spans="5:5" ht="13.5" thickTop="1" thickBot="1">
      <c r="E618"/>
    </row>
    <row r="619" spans="5:5" ht="13.5" thickTop="1" thickBot="1">
      <c r="E619"/>
    </row>
    <row r="620" spans="5:5" ht="13.5" thickTop="1" thickBot="1">
      <c r="E620"/>
    </row>
    <row r="621" spans="5:5" ht="13.5" thickTop="1" thickBot="1">
      <c r="E621"/>
    </row>
    <row r="622" spans="5:5" ht="13.5" thickTop="1" thickBot="1">
      <c r="E622"/>
    </row>
    <row r="623" spans="5:5" ht="13.5" thickTop="1" thickBot="1">
      <c r="E623"/>
    </row>
    <row r="624" spans="5:5" ht="13.5" thickTop="1" thickBot="1">
      <c r="E624"/>
    </row>
    <row r="625" spans="5:5" ht="13.5" thickTop="1" thickBot="1">
      <c r="E625"/>
    </row>
    <row r="626" spans="5:5" ht="13.5" thickTop="1" thickBot="1">
      <c r="E626"/>
    </row>
    <row r="627" spans="5:5" ht="13.5" thickTop="1" thickBot="1">
      <c r="E627"/>
    </row>
    <row r="628" spans="5:5" ht="13" thickTop="1">
      <c r="E628"/>
    </row>
    <row r="629" spans="5:5">
      <c r="E629"/>
    </row>
    <row r="630" spans="5:5">
      <c r="E630"/>
    </row>
    <row r="631" spans="5:5">
      <c r="E631"/>
    </row>
    <row r="632" spans="5:5">
      <c r="E632"/>
    </row>
    <row r="633" spans="5:5">
      <c r="E633"/>
    </row>
    <row r="634" spans="5:5">
      <c r="E634"/>
    </row>
    <row r="635" spans="5:5">
      <c r="E635"/>
    </row>
    <row r="636" spans="5:5">
      <c r="E636"/>
    </row>
    <row r="637" spans="5:5">
      <c r="E637"/>
    </row>
    <row r="638" spans="5:5">
      <c r="E638"/>
    </row>
    <row r="639" spans="5:5">
      <c r="E639"/>
    </row>
    <row r="640" spans="5:5">
      <c r="E640"/>
    </row>
    <row r="641" spans="5:5" ht="13" thickBot="1">
      <c r="E641"/>
    </row>
    <row r="642" spans="5:5" ht="13.5" thickTop="1" thickBot="1">
      <c r="E642"/>
    </row>
    <row r="643" spans="5:5" ht="13.5" thickTop="1" thickBot="1">
      <c r="E643"/>
    </row>
    <row r="644" spans="5:5" ht="13.5" thickTop="1" thickBot="1">
      <c r="E644"/>
    </row>
    <row r="645" spans="5:5" ht="13.5" thickTop="1" thickBot="1">
      <c r="E645"/>
    </row>
    <row r="646" spans="5:5" ht="13.5" thickTop="1" thickBot="1">
      <c r="E646"/>
    </row>
    <row r="647" spans="5:5" ht="13.5" thickTop="1" thickBot="1">
      <c r="E647"/>
    </row>
    <row r="648" spans="5:5" ht="13.5" thickTop="1" thickBot="1">
      <c r="E648"/>
    </row>
    <row r="649" spans="5:5" ht="13.5" thickTop="1" thickBot="1">
      <c r="E649"/>
    </row>
    <row r="650" spans="5:5" ht="13.5" thickTop="1" thickBot="1">
      <c r="E650"/>
    </row>
    <row r="651" spans="5:5" ht="13.5" thickTop="1" thickBot="1">
      <c r="E651"/>
    </row>
    <row r="652" spans="5:5" ht="13.5" thickTop="1" thickBot="1">
      <c r="E652"/>
    </row>
    <row r="653" spans="5:5" ht="13.5" thickTop="1" thickBot="1">
      <c r="E653"/>
    </row>
    <row r="654" spans="5:5" ht="13.5" thickTop="1" thickBot="1">
      <c r="E654"/>
    </row>
    <row r="655" spans="5:5" ht="13.5" thickTop="1" thickBot="1">
      <c r="E655"/>
    </row>
    <row r="656" spans="5:5" ht="13.5" thickTop="1" thickBot="1">
      <c r="E656"/>
    </row>
    <row r="657" spans="5:5" ht="13.5" thickTop="1" thickBot="1">
      <c r="E657"/>
    </row>
    <row r="658" spans="5:5" ht="13.5" thickTop="1" thickBot="1">
      <c r="E658"/>
    </row>
    <row r="659" spans="5:5" ht="13.5" thickTop="1" thickBot="1">
      <c r="E659"/>
    </row>
    <row r="660" spans="5:5" ht="13.5" thickTop="1" thickBot="1">
      <c r="E660"/>
    </row>
    <row r="661" spans="5:5" ht="13.5" thickTop="1" thickBot="1">
      <c r="E661"/>
    </row>
    <row r="662" spans="5:5" ht="13.5" thickTop="1" thickBot="1">
      <c r="E662"/>
    </row>
    <row r="663" spans="5:5" ht="13.5" thickTop="1" thickBot="1">
      <c r="E663"/>
    </row>
    <row r="664" spans="5:5" ht="13.5" thickTop="1" thickBot="1">
      <c r="E664"/>
    </row>
    <row r="665" spans="5:5" ht="13.5" thickTop="1" thickBot="1">
      <c r="E665"/>
    </row>
    <row r="666" spans="5:5" ht="13.5" thickTop="1" thickBot="1">
      <c r="E666"/>
    </row>
    <row r="667" spans="5:5" ht="13.5" thickTop="1" thickBot="1">
      <c r="E667"/>
    </row>
    <row r="668" spans="5:5" ht="13.5" thickTop="1" thickBot="1">
      <c r="E668"/>
    </row>
    <row r="669" spans="5:5" ht="13.5" thickTop="1" thickBot="1">
      <c r="E669"/>
    </row>
    <row r="670" spans="5:5" ht="13.5" thickTop="1" thickBot="1">
      <c r="E670"/>
    </row>
    <row r="671" spans="5:5" ht="13.5" thickTop="1" thickBot="1">
      <c r="E671"/>
    </row>
    <row r="672" spans="5:5" ht="13.5" thickTop="1" thickBot="1">
      <c r="E672"/>
    </row>
    <row r="673" spans="5:5" ht="13.5" thickTop="1" thickBot="1">
      <c r="E673"/>
    </row>
    <row r="674" spans="5:5" ht="13.5" thickTop="1" thickBot="1">
      <c r="E674"/>
    </row>
    <row r="675" spans="5:5" ht="13.5" thickTop="1" thickBot="1">
      <c r="E675"/>
    </row>
    <row r="676" spans="5:5" ht="13.5" thickTop="1" thickBot="1">
      <c r="E676"/>
    </row>
    <row r="677" spans="5:5" ht="13.5" thickTop="1" thickBot="1">
      <c r="E677"/>
    </row>
    <row r="678" spans="5:5" ht="13.5" thickTop="1" thickBot="1">
      <c r="E678"/>
    </row>
    <row r="679" spans="5:5" ht="13.5" thickTop="1" thickBot="1">
      <c r="E679"/>
    </row>
    <row r="680" spans="5:5" ht="13.5" thickTop="1" thickBot="1">
      <c r="E680"/>
    </row>
    <row r="681" spans="5:5" ht="13.5" thickTop="1" thickBot="1">
      <c r="E681"/>
    </row>
    <row r="682" spans="5:5" ht="13.5" thickTop="1" thickBot="1">
      <c r="E682"/>
    </row>
    <row r="683" spans="5:5" ht="13.5" thickTop="1" thickBot="1">
      <c r="E683"/>
    </row>
    <row r="684" spans="5:5" ht="13.5" thickTop="1" thickBot="1">
      <c r="E684"/>
    </row>
    <row r="685" spans="5:5" ht="13.5" thickTop="1" thickBot="1">
      <c r="E685"/>
    </row>
    <row r="686" spans="5:5" ht="13.5" thickTop="1" thickBot="1">
      <c r="E686"/>
    </row>
    <row r="687" spans="5:5" ht="13.5" thickTop="1" thickBot="1">
      <c r="E687"/>
    </row>
    <row r="688" spans="5:5" ht="13.5" thickTop="1" thickBot="1">
      <c r="E688"/>
    </row>
    <row r="689" spans="5:5" ht="13.5" thickTop="1" thickBot="1">
      <c r="E689"/>
    </row>
    <row r="690" spans="5:5" ht="13.5" thickTop="1" thickBot="1">
      <c r="E690"/>
    </row>
    <row r="691" spans="5:5" ht="13.5" thickTop="1" thickBot="1">
      <c r="E691"/>
    </row>
    <row r="692" spans="5:5" ht="13.5" thickTop="1" thickBot="1">
      <c r="E692"/>
    </row>
    <row r="693" spans="5:5" ht="13.5" thickTop="1" thickBot="1">
      <c r="E693"/>
    </row>
    <row r="694" spans="5:5" ht="13.5" thickTop="1" thickBot="1">
      <c r="E694"/>
    </row>
    <row r="695" spans="5:5" ht="13.5" thickTop="1" thickBot="1">
      <c r="E695"/>
    </row>
    <row r="696" spans="5:5" ht="13.5" thickTop="1" thickBot="1">
      <c r="E696"/>
    </row>
    <row r="697" spans="5:5" ht="13.5" thickTop="1" thickBot="1">
      <c r="E697"/>
    </row>
    <row r="698" spans="5:5" ht="13" thickTop="1">
      <c r="E698"/>
    </row>
    <row r="699" spans="5:5">
      <c r="E699"/>
    </row>
    <row r="700" spans="5:5">
      <c r="E700"/>
    </row>
    <row r="701" spans="5:5">
      <c r="E701"/>
    </row>
    <row r="702" spans="5:5">
      <c r="E702"/>
    </row>
    <row r="703" spans="5:5">
      <c r="E703"/>
    </row>
    <row r="704" spans="5:5">
      <c r="E704"/>
    </row>
    <row r="705" spans="5:5">
      <c r="E705"/>
    </row>
    <row r="706" spans="5:5">
      <c r="E706"/>
    </row>
    <row r="707" spans="5:5">
      <c r="E707"/>
    </row>
    <row r="708" spans="5:5">
      <c r="E708"/>
    </row>
    <row r="709" spans="5:5">
      <c r="E709"/>
    </row>
    <row r="710" spans="5:5">
      <c r="E710"/>
    </row>
    <row r="711" spans="5:5" ht="13" thickBot="1">
      <c r="E711"/>
    </row>
    <row r="712" spans="5:5" ht="13.5" thickTop="1" thickBot="1">
      <c r="E712"/>
    </row>
    <row r="713" spans="5:5" ht="13.5" thickTop="1" thickBot="1">
      <c r="E713"/>
    </row>
    <row r="714" spans="5:5" ht="13.5" thickTop="1" thickBot="1">
      <c r="E714"/>
    </row>
    <row r="715" spans="5:5" ht="13.5" thickTop="1" thickBot="1">
      <c r="E715"/>
    </row>
    <row r="716" spans="5:5" ht="13.5" thickTop="1" thickBot="1">
      <c r="E716"/>
    </row>
    <row r="717" spans="5:5" ht="13.5" thickTop="1" thickBot="1">
      <c r="E717"/>
    </row>
    <row r="718" spans="5:5" ht="13.5" thickTop="1" thickBot="1">
      <c r="E718"/>
    </row>
    <row r="719" spans="5:5" ht="13.5" thickTop="1" thickBot="1">
      <c r="E719"/>
    </row>
    <row r="720" spans="5:5" ht="13.5" thickTop="1" thickBot="1">
      <c r="E720"/>
    </row>
    <row r="721" spans="5:5" ht="13.5" thickTop="1" thickBot="1">
      <c r="E721"/>
    </row>
    <row r="722" spans="5:5" ht="13.5" thickTop="1" thickBot="1">
      <c r="E722"/>
    </row>
    <row r="723" spans="5:5" ht="13.5" thickTop="1" thickBot="1">
      <c r="E723"/>
    </row>
    <row r="724" spans="5:5" ht="13.5" thickTop="1" thickBot="1">
      <c r="E724"/>
    </row>
    <row r="725" spans="5:5" ht="13.5" thickTop="1" thickBot="1">
      <c r="E725"/>
    </row>
    <row r="726" spans="5:5" ht="13.5" thickTop="1" thickBot="1">
      <c r="E726"/>
    </row>
    <row r="727" spans="5:5" ht="13.5" thickTop="1" thickBot="1">
      <c r="E727"/>
    </row>
    <row r="728" spans="5:5" ht="13.5" thickTop="1" thickBot="1">
      <c r="E728"/>
    </row>
    <row r="729" spans="5:5" ht="13.5" thickTop="1" thickBot="1">
      <c r="E729"/>
    </row>
    <row r="730" spans="5:5" ht="13.5" thickTop="1" thickBot="1">
      <c r="E730"/>
    </row>
    <row r="731" spans="5:5" ht="13.5" thickTop="1" thickBot="1">
      <c r="E731"/>
    </row>
    <row r="732" spans="5:5" ht="13.5" thickTop="1" thickBot="1">
      <c r="E732"/>
    </row>
    <row r="733" spans="5:5" ht="13.5" thickTop="1" thickBot="1">
      <c r="E733"/>
    </row>
    <row r="734" spans="5:5" ht="13.5" thickTop="1" thickBot="1">
      <c r="E734"/>
    </row>
    <row r="735" spans="5:5" ht="13.5" thickTop="1" thickBot="1">
      <c r="E735"/>
    </row>
    <row r="736" spans="5:5" ht="13.5" thickTop="1" thickBot="1">
      <c r="E736"/>
    </row>
    <row r="737" spans="5:5" ht="13.5" thickTop="1" thickBot="1">
      <c r="E737"/>
    </row>
    <row r="738" spans="5:5" ht="13.5" thickTop="1" thickBot="1">
      <c r="E738"/>
    </row>
    <row r="739" spans="5:5" ht="13.5" thickTop="1" thickBot="1">
      <c r="E739"/>
    </row>
    <row r="740" spans="5:5" ht="13.5" thickTop="1" thickBot="1">
      <c r="E740"/>
    </row>
    <row r="741" spans="5:5" ht="13.5" thickTop="1" thickBot="1">
      <c r="E741"/>
    </row>
    <row r="742" spans="5:5" ht="13.5" thickTop="1" thickBot="1">
      <c r="E742"/>
    </row>
    <row r="743" spans="5:5" ht="13.5" thickTop="1" thickBot="1">
      <c r="E743"/>
    </row>
    <row r="744" spans="5:5" ht="13.5" thickTop="1" thickBot="1">
      <c r="E744"/>
    </row>
    <row r="745" spans="5:5" ht="13.5" thickTop="1" thickBot="1">
      <c r="E745"/>
    </row>
    <row r="746" spans="5:5" ht="13.5" thickTop="1" thickBot="1">
      <c r="E746"/>
    </row>
    <row r="747" spans="5:5" ht="13.5" thickTop="1" thickBot="1">
      <c r="E747"/>
    </row>
    <row r="748" spans="5:5" ht="13.5" thickTop="1" thickBot="1">
      <c r="E748"/>
    </row>
    <row r="749" spans="5:5" ht="13.5" thickTop="1" thickBot="1">
      <c r="E749"/>
    </row>
    <row r="750" spans="5:5" ht="13.5" thickTop="1" thickBot="1">
      <c r="E750"/>
    </row>
    <row r="751" spans="5:5" ht="13.5" thickTop="1" thickBot="1">
      <c r="E751"/>
    </row>
    <row r="752" spans="5:5" ht="13.5" thickTop="1" thickBot="1">
      <c r="E752"/>
    </row>
    <row r="753" spans="5:5" ht="13.5" thickTop="1" thickBot="1">
      <c r="E753"/>
    </row>
    <row r="754" spans="5:5" ht="13.5" thickTop="1" thickBot="1">
      <c r="E754"/>
    </row>
    <row r="755" spans="5:5" ht="13.5" thickTop="1" thickBot="1">
      <c r="E755"/>
    </row>
    <row r="756" spans="5:5" ht="13.5" thickTop="1" thickBot="1">
      <c r="E756"/>
    </row>
    <row r="757" spans="5:5" ht="13.5" thickTop="1" thickBot="1">
      <c r="E757"/>
    </row>
    <row r="758" spans="5:5" ht="13.5" thickTop="1" thickBot="1">
      <c r="E758"/>
    </row>
    <row r="759" spans="5:5" ht="13.5" thickTop="1" thickBot="1">
      <c r="E759"/>
    </row>
    <row r="760" spans="5:5" ht="13.5" thickTop="1" thickBot="1">
      <c r="E760"/>
    </row>
    <row r="761" spans="5:5" ht="13.5" thickTop="1" thickBot="1">
      <c r="E761"/>
    </row>
    <row r="762" spans="5:5" ht="13.5" thickTop="1" thickBot="1">
      <c r="E762"/>
    </row>
    <row r="763" spans="5:5" ht="13.5" thickTop="1" thickBot="1">
      <c r="E763"/>
    </row>
    <row r="764" spans="5:5" ht="13.5" thickTop="1" thickBot="1">
      <c r="E764"/>
    </row>
    <row r="765" spans="5:5" ht="13.5" thickTop="1" thickBot="1">
      <c r="E765"/>
    </row>
    <row r="766" spans="5:5" ht="13.5" thickTop="1" thickBot="1">
      <c r="E766"/>
    </row>
    <row r="767" spans="5:5" ht="13.5" thickTop="1" thickBot="1">
      <c r="E767"/>
    </row>
    <row r="768" spans="5:5" ht="13" thickTop="1">
      <c r="E768"/>
    </row>
    <row r="769" spans="5:5">
      <c r="E769"/>
    </row>
    <row r="770" spans="5:5">
      <c r="E770"/>
    </row>
    <row r="771" spans="5:5">
      <c r="E771"/>
    </row>
    <row r="772" spans="5:5">
      <c r="E772"/>
    </row>
    <row r="773" spans="5:5">
      <c r="E773"/>
    </row>
    <row r="774" spans="5:5">
      <c r="E774"/>
    </row>
    <row r="775" spans="5:5">
      <c r="E775"/>
    </row>
    <row r="776" spans="5:5">
      <c r="E776"/>
    </row>
    <row r="777" spans="5:5">
      <c r="E777"/>
    </row>
    <row r="778" spans="5:5">
      <c r="E778"/>
    </row>
    <row r="779" spans="5:5">
      <c r="E779"/>
    </row>
    <row r="780" spans="5:5">
      <c r="E780"/>
    </row>
    <row r="781" spans="5:5" ht="13" thickBot="1">
      <c r="E781"/>
    </row>
    <row r="782" spans="5:5" ht="13.5" thickTop="1" thickBot="1">
      <c r="E782"/>
    </row>
    <row r="783" spans="5:5" ht="13.5" thickTop="1" thickBot="1">
      <c r="E783"/>
    </row>
    <row r="784" spans="5:5" ht="13.5" thickTop="1" thickBot="1">
      <c r="E784"/>
    </row>
    <row r="785" spans="5:5" ht="13.5" thickTop="1" thickBot="1">
      <c r="E785"/>
    </row>
    <row r="786" spans="5:5" ht="13.5" thickTop="1" thickBot="1">
      <c r="E786"/>
    </row>
    <row r="787" spans="5:5" ht="13.5" thickTop="1" thickBot="1">
      <c r="E787"/>
    </row>
    <row r="788" spans="5:5" ht="13.5" thickTop="1" thickBot="1">
      <c r="E788"/>
    </row>
    <row r="789" spans="5:5" ht="13.5" thickTop="1" thickBot="1">
      <c r="E789"/>
    </row>
    <row r="790" spans="5:5" ht="13.5" thickTop="1" thickBot="1">
      <c r="E790"/>
    </row>
    <row r="791" spans="5:5" ht="13.5" thickTop="1" thickBot="1">
      <c r="E791"/>
    </row>
    <row r="792" spans="5:5" ht="13.5" thickTop="1" thickBot="1">
      <c r="E792"/>
    </row>
    <row r="793" spans="5:5" ht="13.5" thickTop="1" thickBot="1">
      <c r="E793"/>
    </row>
    <row r="794" spans="5:5" ht="13.5" thickTop="1" thickBot="1">
      <c r="E794"/>
    </row>
    <row r="795" spans="5:5" ht="13.5" thickTop="1" thickBot="1">
      <c r="E795"/>
    </row>
    <row r="796" spans="5:5" ht="13.5" thickTop="1" thickBot="1">
      <c r="E796"/>
    </row>
    <row r="797" spans="5:5" ht="13.5" thickTop="1" thickBot="1">
      <c r="E797"/>
    </row>
    <row r="798" spans="5:5" ht="13.5" thickTop="1" thickBot="1">
      <c r="E798"/>
    </row>
    <row r="799" spans="5:5" ht="13.5" thickTop="1" thickBot="1">
      <c r="E799"/>
    </row>
    <row r="800" spans="5:5" ht="13.5" thickTop="1" thickBot="1">
      <c r="E800"/>
    </row>
    <row r="801" spans="5:5" ht="13.5" thickTop="1" thickBot="1">
      <c r="E801"/>
    </row>
    <row r="802" spans="5:5" ht="13.5" thickTop="1" thickBot="1">
      <c r="E802"/>
    </row>
    <row r="803" spans="5:5" ht="13.5" thickTop="1" thickBot="1">
      <c r="E803"/>
    </row>
    <row r="804" spans="5:5" ht="13.5" thickTop="1" thickBot="1">
      <c r="E804"/>
    </row>
    <row r="805" spans="5:5" ht="13.5" thickTop="1" thickBot="1">
      <c r="E805"/>
    </row>
    <row r="806" spans="5:5" ht="13.5" thickTop="1" thickBot="1">
      <c r="E806"/>
    </row>
    <row r="807" spans="5:5" ht="13.5" thickTop="1" thickBot="1">
      <c r="E807"/>
    </row>
    <row r="808" spans="5:5" ht="13.5" thickTop="1" thickBot="1">
      <c r="E808"/>
    </row>
    <row r="809" spans="5:5" ht="13.5" thickTop="1" thickBot="1">
      <c r="E809"/>
    </row>
    <row r="810" spans="5:5" ht="13.5" thickTop="1" thickBot="1">
      <c r="E810"/>
    </row>
    <row r="811" spans="5:5" ht="13.5" thickTop="1" thickBot="1">
      <c r="E811"/>
    </row>
    <row r="812" spans="5:5" ht="13.5" thickTop="1" thickBot="1">
      <c r="E812"/>
    </row>
    <row r="813" spans="5:5" ht="13.5" thickTop="1" thickBot="1">
      <c r="E813"/>
    </row>
    <row r="814" spans="5:5" ht="13.5" thickTop="1" thickBot="1">
      <c r="E814"/>
    </row>
    <row r="815" spans="5:5" ht="13.5" thickTop="1" thickBot="1">
      <c r="E815"/>
    </row>
    <row r="816" spans="5:5" ht="13.5" thickTop="1" thickBot="1">
      <c r="E816"/>
    </row>
    <row r="817" spans="5:5" ht="13.5" thickTop="1" thickBot="1">
      <c r="E817"/>
    </row>
    <row r="818" spans="5:5" ht="13.5" thickTop="1" thickBot="1">
      <c r="E818"/>
    </row>
    <row r="819" spans="5:5" ht="13.5" thickTop="1" thickBot="1">
      <c r="E819"/>
    </row>
    <row r="820" spans="5:5" ht="13.5" thickTop="1" thickBot="1">
      <c r="E820"/>
    </row>
    <row r="821" spans="5:5" ht="13.5" thickTop="1" thickBot="1">
      <c r="E821"/>
    </row>
    <row r="822" spans="5:5" ht="13.5" thickTop="1" thickBot="1">
      <c r="E822"/>
    </row>
    <row r="823" spans="5:5" ht="13.5" thickTop="1" thickBot="1">
      <c r="E823"/>
    </row>
    <row r="824" spans="5:5" ht="13.5" thickTop="1" thickBot="1">
      <c r="E824"/>
    </row>
    <row r="825" spans="5:5" ht="13.5" thickTop="1" thickBot="1">
      <c r="E825"/>
    </row>
    <row r="826" spans="5:5" ht="13.5" thickTop="1" thickBot="1">
      <c r="E826"/>
    </row>
    <row r="827" spans="5:5" ht="13.5" thickTop="1" thickBot="1">
      <c r="E827"/>
    </row>
    <row r="828" spans="5:5" ht="13.5" thickTop="1" thickBot="1">
      <c r="E828"/>
    </row>
    <row r="829" spans="5:5" ht="13.5" thickTop="1" thickBot="1">
      <c r="E829"/>
    </row>
    <row r="830" spans="5:5" ht="13.5" thickTop="1" thickBot="1">
      <c r="E830"/>
    </row>
    <row r="831" spans="5:5" ht="13.5" thickTop="1" thickBot="1">
      <c r="E831"/>
    </row>
    <row r="832" spans="5:5" ht="13.5" thickTop="1" thickBot="1">
      <c r="E832"/>
    </row>
    <row r="833" spans="5:5" ht="13.5" thickTop="1" thickBot="1">
      <c r="E833"/>
    </row>
    <row r="834" spans="5:5" ht="13.5" thickTop="1" thickBot="1">
      <c r="E834"/>
    </row>
    <row r="835" spans="5:5" ht="13.5" thickTop="1" thickBot="1">
      <c r="E835"/>
    </row>
    <row r="836" spans="5:5" ht="13.5" thickTop="1" thickBot="1">
      <c r="E836"/>
    </row>
    <row r="837" spans="5:5" ht="13.5" thickTop="1" thickBot="1">
      <c r="E837"/>
    </row>
    <row r="838" spans="5:5" ht="13" thickTop="1">
      <c r="E838"/>
    </row>
    <row r="839" spans="5:5">
      <c r="E839"/>
    </row>
    <row r="840" spans="5:5">
      <c r="E840"/>
    </row>
    <row r="841" spans="5:5">
      <c r="E841"/>
    </row>
    <row r="842" spans="5:5">
      <c r="E842"/>
    </row>
    <row r="843" spans="5:5">
      <c r="E843"/>
    </row>
    <row r="844" spans="5:5">
      <c r="E844"/>
    </row>
    <row r="845" spans="5:5">
      <c r="E845"/>
    </row>
    <row r="846" spans="5:5">
      <c r="E846"/>
    </row>
    <row r="847" spans="5:5">
      <c r="E847"/>
    </row>
    <row r="848" spans="5:5">
      <c r="E848"/>
    </row>
    <row r="849" spans="5:5">
      <c r="E849"/>
    </row>
    <row r="850" spans="5:5">
      <c r="E850"/>
    </row>
    <row r="851" spans="5:5" ht="13" thickBot="1">
      <c r="E851"/>
    </row>
    <row r="852" spans="5:5" ht="13.5" thickTop="1" thickBot="1">
      <c r="E852"/>
    </row>
    <row r="853" spans="5:5" ht="13.5" thickTop="1" thickBot="1">
      <c r="E853"/>
    </row>
    <row r="854" spans="5:5" ht="13.5" thickTop="1" thickBot="1">
      <c r="E854"/>
    </row>
    <row r="855" spans="5:5" ht="13.5" thickTop="1" thickBot="1">
      <c r="E855"/>
    </row>
    <row r="856" spans="5:5" ht="13.5" thickTop="1" thickBot="1">
      <c r="E856"/>
    </row>
    <row r="857" spans="5:5" ht="13.5" thickTop="1" thickBot="1">
      <c r="E857"/>
    </row>
    <row r="858" spans="5:5" ht="13.5" thickTop="1" thickBot="1">
      <c r="E858"/>
    </row>
    <row r="859" spans="5:5" ht="13.5" thickTop="1" thickBot="1">
      <c r="E859"/>
    </row>
    <row r="860" spans="5:5" ht="13.5" thickTop="1" thickBot="1">
      <c r="E860"/>
    </row>
    <row r="861" spans="5:5" ht="13.5" thickTop="1" thickBot="1">
      <c r="E861"/>
    </row>
    <row r="862" spans="5:5" ht="13.5" thickTop="1" thickBot="1">
      <c r="E862"/>
    </row>
    <row r="863" spans="5:5" ht="13.5" thickTop="1" thickBot="1">
      <c r="E863"/>
    </row>
    <row r="864" spans="5:5" ht="13.5" thickTop="1" thickBot="1">
      <c r="E864"/>
    </row>
    <row r="865" spans="5:5" ht="13.5" thickTop="1" thickBot="1">
      <c r="E865"/>
    </row>
    <row r="866" spans="5:5" ht="13.5" thickTop="1" thickBot="1">
      <c r="E866"/>
    </row>
    <row r="867" spans="5:5" ht="13.5" thickTop="1" thickBot="1">
      <c r="E867"/>
    </row>
    <row r="868" spans="5:5" ht="13.5" thickTop="1" thickBot="1">
      <c r="E868"/>
    </row>
    <row r="869" spans="5:5" ht="13.5" thickTop="1" thickBot="1">
      <c r="E869"/>
    </row>
    <row r="870" spans="5:5" ht="13.5" thickTop="1" thickBot="1">
      <c r="E870"/>
    </row>
    <row r="871" spans="5:5" ht="13.5" thickTop="1" thickBot="1">
      <c r="E871"/>
    </row>
    <row r="872" spans="5:5" ht="13.5" thickTop="1" thickBot="1">
      <c r="E872"/>
    </row>
    <row r="873" spans="5:5" ht="13.5" thickTop="1" thickBot="1">
      <c r="E873"/>
    </row>
    <row r="874" spans="5:5" ht="13.5" thickTop="1" thickBot="1">
      <c r="E874"/>
    </row>
    <row r="875" spans="5:5" ht="13.5" thickTop="1" thickBot="1">
      <c r="E875"/>
    </row>
    <row r="876" spans="5:5" ht="13.5" thickTop="1" thickBot="1">
      <c r="E876"/>
    </row>
    <row r="877" spans="5:5" ht="13.5" thickTop="1" thickBot="1">
      <c r="E877"/>
    </row>
    <row r="878" spans="5:5" ht="13.5" thickTop="1" thickBot="1">
      <c r="E878"/>
    </row>
    <row r="879" spans="5:5" ht="13.5" thickTop="1" thickBot="1">
      <c r="E879"/>
    </row>
    <row r="880" spans="5:5" ht="13.5" thickTop="1" thickBot="1">
      <c r="E880"/>
    </row>
    <row r="881" spans="5:5" ht="13.5" thickTop="1" thickBot="1">
      <c r="E881"/>
    </row>
    <row r="882" spans="5:5" ht="13.5" thickTop="1" thickBot="1">
      <c r="E882"/>
    </row>
    <row r="883" spans="5:5" ht="13.5" thickTop="1" thickBot="1">
      <c r="E883"/>
    </row>
    <row r="884" spans="5:5" ht="13.5" thickTop="1" thickBot="1">
      <c r="E884"/>
    </row>
    <row r="885" spans="5:5" ht="13.5" thickTop="1" thickBot="1">
      <c r="E885"/>
    </row>
    <row r="886" spans="5:5" ht="13.5" thickTop="1" thickBot="1">
      <c r="E886"/>
    </row>
    <row r="887" spans="5:5" ht="13.5" thickTop="1" thickBot="1">
      <c r="E887"/>
    </row>
    <row r="888" spans="5:5" ht="13.5" thickTop="1" thickBot="1">
      <c r="E888"/>
    </row>
    <row r="889" spans="5:5" ht="13.5" thickTop="1" thickBot="1">
      <c r="E889"/>
    </row>
    <row r="890" spans="5:5" ht="13.5" thickTop="1" thickBot="1">
      <c r="E890"/>
    </row>
    <row r="891" spans="5:5" ht="13.5" thickTop="1" thickBot="1">
      <c r="E891"/>
    </row>
    <row r="892" spans="5:5" ht="13.5" thickTop="1" thickBot="1">
      <c r="E892"/>
    </row>
    <row r="893" spans="5:5" ht="13.5" thickTop="1" thickBot="1">
      <c r="E893"/>
    </row>
    <row r="894" spans="5:5" ht="13.5" thickTop="1" thickBot="1">
      <c r="E894"/>
    </row>
    <row r="895" spans="5:5" ht="13.5" thickTop="1" thickBot="1">
      <c r="E895"/>
    </row>
    <row r="896" spans="5:5" ht="13.5" thickTop="1" thickBot="1">
      <c r="E896"/>
    </row>
    <row r="897" spans="5:5" ht="13.5" thickTop="1" thickBot="1">
      <c r="E897"/>
    </row>
    <row r="898" spans="5:5" ht="13.5" thickTop="1" thickBot="1">
      <c r="E898"/>
    </row>
    <row r="899" spans="5:5" ht="13.5" thickTop="1" thickBot="1">
      <c r="E899"/>
    </row>
    <row r="900" spans="5:5" ht="13.5" thickTop="1" thickBot="1">
      <c r="E900"/>
    </row>
    <row r="901" spans="5:5" ht="13.5" thickTop="1" thickBot="1">
      <c r="E901"/>
    </row>
    <row r="902" spans="5:5" ht="13.5" thickTop="1" thickBot="1">
      <c r="E902"/>
    </row>
    <row r="903" spans="5:5" ht="13.5" thickTop="1" thickBot="1">
      <c r="E903"/>
    </row>
    <row r="904" spans="5:5" ht="13.5" thickTop="1" thickBot="1">
      <c r="E904"/>
    </row>
    <row r="905" spans="5:5" ht="13.5" thickTop="1" thickBot="1">
      <c r="E905"/>
    </row>
    <row r="906" spans="5:5" ht="13.5" thickTop="1" thickBot="1">
      <c r="E906"/>
    </row>
    <row r="907" spans="5:5" ht="13.5" thickTop="1" thickBot="1">
      <c r="E907"/>
    </row>
    <row r="908" spans="5:5" ht="13" thickTop="1">
      <c r="E908"/>
    </row>
    <row r="909" spans="5:5">
      <c r="E909"/>
    </row>
    <row r="910" spans="5:5">
      <c r="E910"/>
    </row>
    <row r="911" spans="5:5">
      <c r="E911"/>
    </row>
    <row r="912" spans="5:5">
      <c r="E912"/>
    </row>
    <row r="913" spans="5:5">
      <c r="E913"/>
    </row>
    <row r="914" spans="5:5">
      <c r="E914"/>
    </row>
    <row r="915" spans="5:5">
      <c r="E915"/>
    </row>
    <row r="916" spans="5:5">
      <c r="E916"/>
    </row>
    <row r="917" spans="5:5">
      <c r="E917"/>
    </row>
    <row r="918" spans="5:5">
      <c r="E918"/>
    </row>
    <row r="919" spans="5:5">
      <c r="E919"/>
    </row>
    <row r="920" spans="5:5">
      <c r="E920"/>
    </row>
    <row r="921" spans="5:5" ht="13" thickBot="1">
      <c r="E921"/>
    </row>
    <row r="922" spans="5:5" ht="13.5" thickTop="1" thickBot="1">
      <c r="E922"/>
    </row>
    <row r="923" spans="5:5" ht="13.5" thickTop="1" thickBot="1">
      <c r="E923"/>
    </row>
    <row r="924" spans="5:5" ht="13.5" thickTop="1" thickBot="1">
      <c r="E924"/>
    </row>
    <row r="925" spans="5:5" ht="13.5" thickTop="1" thickBot="1">
      <c r="E925"/>
    </row>
    <row r="926" spans="5:5" ht="13.5" thickTop="1" thickBot="1">
      <c r="E926"/>
    </row>
    <row r="927" spans="5:5" ht="13.5" thickTop="1" thickBot="1">
      <c r="E927"/>
    </row>
    <row r="928" spans="5:5" ht="13.5" thickTop="1" thickBot="1">
      <c r="E928"/>
    </row>
    <row r="929" spans="5:5" ht="13.5" thickTop="1" thickBot="1">
      <c r="E929"/>
    </row>
    <row r="930" spans="5:5" ht="13.5" thickTop="1" thickBot="1">
      <c r="E930"/>
    </row>
    <row r="931" spans="5:5" ht="13.5" thickTop="1" thickBot="1">
      <c r="E931"/>
    </row>
    <row r="932" spans="5:5" ht="13.5" thickTop="1" thickBot="1">
      <c r="E932"/>
    </row>
    <row r="933" spans="5:5" ht="13.5" thickTop="1" thickBot="1">
      <c r="E933"/>
    </row>
    <row r="934" spans="5:5" ht="13.5" thickTop="1" thickBot="1">
      <c r="E934"/>
    </row>
    <row r="935" spans="5:5" ht="13.5" thickTop="1" thickBot="1">
      <c r="E935"/>
    </row>
    <row r="936" spans="5:5" ht="13.5" thickTop="1" thickBot="1">
      <c r="E936"/>
    </row>
    <row r="937" spans="5:5" ht="13.5" thickTop="1" thickBot="1">
      <c r="E937"/>
    </row>
    <row r="938" spans="5:5" ht="13.5" thickTop="1" thickBot="1">
      <c r="E938"/>
    </row>
    <row r="939" spans="5:5" ht="13.5" thickTop="1" thickBot="1">
      <c r="E939"/>
    </row>
    <row r="940" spans="5:5" ht="13.5" thickTop="1" thickBot="1">
      <c r="E940"/>
    </row>
    <row r="941" spans="5:5" ht="13.5" thickTop="1" thickBot="1">
      <c r="E941"/>
    </row>
    <row r="942" spans="5:5" ht="13.5" thickTop="1" thickBot="1">
      <c r="E942"/>
    </row>
    <row r="943" spans="5:5" ht="13.5" thickTop="1" thickBot="1">
      <c r="E943"/>
    </row>
    <row r="944" spans="5:5" ht="13.5" thickTop="1" thickBot="1">
      <c r="E944"/>
    </row>
    <row r="945" spans="5:5" ht="13.5" thickTop="1" thickBot="1">
      <c r="E945"/>
    </row>
    <row r="946" spans="5:5" ht="13.5" thickTop="1" thickBot="1">
      <c r="E946"/>
    </row>
    <row r="947" spans="5:5" ht="13.5" thickTop="1" thickBot="1">
      <c r="E947"/>
    </row>
    <row r="948" spans="5:5" ht="13.5" thickTop="1" thickBot="1">
      <c r="E948"/>
    </row>
    <row r="949" spans="5:5" ht="13.5" thickTop="1" thickBot="1">
      <c r="E949"/>
    </row>
    <row r="950" spans="5:5" ht="13.5" thickTop="1" thickBot="1">
      <c r="E950"/>
    </row>
    <row r="951" spans="5:5" ht="13.5" thickTop="1" thickBot="1">
      <c r="E951"/>
    </row>
    <row r="952" spans="5:5" ht="13.5" thickTop="1" thickBot="1">
      <c r="E952"/>
    </row>
    <row r="953" spans="5:5" ht="13.5" thickTop="1" thickBot="1">
      <c r="E953"/>
    </row>
    <row r="954" spans="5:5" ht="13.5" thickTop="1" thickBot="1">
      <c r="E954"/>
    </row>
    <row r="955" spans="5:5" ht="13.5" thickTop="1" thickBot="1">
      <c r="E955"/>
    </row>
    <row r="956" spans="5:5" ht="13.5" thickTop="1" thickBot="1">
      <c r="E956"/>
    </row>
    <row r="957" spans="5:5" ht="13.5" thickTop="1" thickBot="1">
      <c r="E957"/>
    </row>
    <row r="958" spans="5:5" ht="13.5" thickTop="1" thickBot="1">
      <c r="E958"/>
    </row>
    <row r="959" spans="5:5" ht="13.5" thickTop="1" thickBot="1">
      <c r="E959"/>
    </row>
    <row r="960" spans="5:5" ht="13.5" thickTop="1" thickBot="1">
      <c r="E960"/>
    </row>
    <row r="961" spans="5:5" ht="13.5" thickTop="1" thickBot="1">
      <c r="E961"/>
    </row>
    <row r="962" spans="5:5" ht="13.5" thickTop="1" thickBot="1">
      <c r="E962"/>
    </row>
    <row r="963" spans="5:5" ht="13.5" thickTop="1" thickBot="1">
      <c r="E963"/>
    </row>
    <row r="964" spans="5:5" ht="13.5" thickTop="1" thickBot="1">
      <c r="E964"/>
    </row>
    <row r="965" spans="5:5" ht="13.5" thickTop="1" thickBot="1">
      <c r="E965"/>
    </row>
    <row r="966" spans="5:5" ht="13.5" thickTop="1" thickBot="1">
      <c r="E966"/>
    </row>
    <row r="967" spans="5:5" ht="13.5" thickTop="1" thickBot="1">
      <c r="E967"/>
    </row>
    <row r="968" spans="5:5" ht="13.5" thickTop="1" thickBot="1">
      <c r="E968"/>
    </row>
    <row r="969" spans="5:5" ht="13.5" thickTop="1" thickBot="1">
      <c r="E969"/>
    </row>
    <row r="970" spans="5:5" ht="13.5" thickTop="1" thickBot="1">
      <c r="E970"/>
    </row>
    <row r="971" spans="5:5" ht="13.5" thickTop="1" thickBot="1">
      <c r="E971"/>
    </row>
    <row r="972" spans="5:5" ht="13.5" thickTop="1" thickBot="1">
      <c r="E972"/>
    </row>
    <row r="973" spans="5:5" ht="13.5" thickTop="1" thickBot="1">
      <c r="E973"/>
    </row>
    <row r="974" spans="5:5" ht="13.5" thickTop="1" thickBot="1">
      <c r="E974"/>
    </row>
    <row r="975" spans="5:5" ht="13.5" thickTop="1" thickBot="1">
      <c r="E975"/>
    </row>
    <row r="976" spans="5:5" ht="13.5" thickTop="1" thickBot="1">
      <c r="E976"/>
    </row>
    <row r="977" spans="5:5" ht="13.5" thickTop="1" thickBot="1">
      <c r="E977"/>
    </row>
    <row r="978" spans="5:5" ht="13" thickTop="1">
      <c r="E978"/>
    </row>
    <row r="979" spans="5:5">
      <c r="E979"/>
    </row>
    <row r="980" spans="5:5">
      <c r="E980"/>
    </row>
    <row r="981" spans="5:5">
      <c r="E981"/>
    </row>
    <row r="982" spans="5:5">
      <c r="E982"/>
    </row>
    <row r="983" spans="5:5">
      <c r="E983"/>
    </row>
    <row r="984" spans="5:5">
      <c r="E984"/>
    </row>
    <row r="985" spans="5:5">
      <c r="E985"/>
    </row>
    <row r="986" spans="5:5">
      <c r="E986"/>
    </row>
    <row r="987" spans="5:5">
      <c r="E987"/>
    </row>
    <row r="988" spans="5:5">
      <c r="E988"/>
    </row>
    <row r="989" spans="5:5">
      <c r="E989"/>
    </row>
    <row r="990" spans="5:5">
      <c r="E990"/>
    </row>
    <row r="991" spans="5:5" ht="13" thickBot="1">
      <c r="E991"/>
    </row>
    <row r="992" spans="5:5" ht="13.5" thickTop="1" thickBot="1">
      <c r="E992"/>
    </row>
    <row r="993" spans="5:5" ht="13.5" thickTop="1" thickBot="1">
      <c r="E993"/>
    </row>
    <row r="994" spans="5:5" ht="13.5" thickTop="1" thickBot="1">
      <c r="E994"/>
    </row>
    <row r="995" spans="5:5" ht="13.5" thickTop="1" thickBot="1">
      <c r="E995"/>
    </row>
    <row r="996" spans="5:5" ht="13.5" thickTop="1" thickBot="1">
      <c r="E996"/>
    </row>
    <row r="997" spans="5:5" ht="13.5" thickTop="1" thickBot="1">
      <c r="E997"/>
    </row>
    <row r="998" spans="5:5" ht="13.5" thickTop="1" thickBot="1">
      <c r="E998"/>
    </row>
    <row r="999" spans="5:5" ht="13.5" thickTop="1" thickBot="1">
      <c r="E999"/>
    </row>
    <row r="1000" spans="5:5" ht="13.5" thickTop="1" thickBot="1">
      <c r="E1000"/>
    </row>
    <row r="1001" spans="5:5" ht="13.5" thickTop="1" thickBot="1">
      <c r="E1001"/>
    </row>
    <row r="1002" spans="5:5" ht="13.5" thickTop="1" thickBot="1">
      <c r="E1002"/>
    </row>
    <row r="1003" spans="5:5" ht="13.5" thickTop="1" thickBot="1">
      <c r="E1003"/>
    </row>
    <row r="1004" spans="5:5" ht="13.5" thickTop="1" thickBot="1">
      <c r="E1004"/>
    </row>
    <row r="1005" spans="5:5" ht="13.5" thickTop="1" thickBot="1">
      <c r="E1005"/>
    </row>
    <row r="1006" spans="5:5" ht="13.5" thickTop="1" thickBot="1">
      <c r="E1006"/>
    </row>
    <row r="1007" spans="5:5" ht="13.5" thickTop="1" thickBot="1">
      <c r="E1007"/>
    </row>
    <row r="1008" spans="5:5" ht="13.5" thickTop="1" thickBot="1">
      <c r="E1008"/>
    </row>
    <row r="1009" spans="5:5" ht="13.5" thickTop="1" thickBot="1">
      <c r="E1009"/>
    </row>
    <row r="1010" spans="5:5" ht="13.5" thickTop="1" thickBot="1">
      <c r="E1010"/>
    </row>
    <row r="1011" spans="5:5" ht="13.5" thickTop="1" thickBot="1">
      <c r="E1011"/>
    </row>
    <row r="1012" spans="5:5" ht="13.5" thickTop="1" thickBot="1">
      <c r="E1012"/>
    </row>
    <row r="1013" spans="5:5" ht="13.5" thickTop="1" thickBot="1">
      <c r="E1013"/>
    </row>
    <row r="1014" spans="5:5" ht="13.5" thickTop="1" thickBot="1">
      <c r="E1014"/>
    </row>
    <row r="1015" spans="5:5" ht="13.5" thickTop="1" thickBot="1">
      <c r="E1015"/>
    </row>
    <row r="1016" spans="5:5" ht="13.5" thickTop="1" thickBot="1">
      <c r="E1016"/>
    </row>
    <row r="1017" spans="5:5" ht="13.5" thickTop="1" thickBot="1">
      <c r="E1017"/>
    </row>
    <row r="1018" spans="5:5" ht="13.5" thickTop="1" thickBot="1">
      <c r="E1018"/>
    </row>
    <row r="1019" spans="5:5" ht="13.5" thickTop="1" thickBot="1">
      <c r="E1019"/>
    </row>
    <row r="1020" spans="5:5" ht="13.5" thickTop="1" thickBot="1">
      <c r="E1020"/>
    </row>
    <row r="1021" spans="5:5" ht="13.5" thickTop="1" thickBot="1">
      <c r="E1021"/>
    </row>
    <row r="1022" spans="5:5" ht="13.5" thickTop="1" thickBot="1">
      <c r="E1022"/>
    </row>
    <row r="1023" spans="5:5" ht="13.5" thickTop="1" thickBot="1">
      <c r="E1023"/>
    </row>
    <row r="1024" spans="5:5" ht="13.5" thickTop="1" thickBot="1">
      <c r="E1024"/>
    </row>
    <row r="1025" spans="5:5" ht="13.5" thickTop="1" thickBot="1">
      <c r="E1025"/>
    </row>
    <row r="1026" spans="5:5" ht="13.5" thickTop="1" thickBot="1">
      <c r="E1026"/>
    </row>
    <row r="1027" spans="5:5" ht="13.5" thickTop="1" thickBot="1">
      <c r="E1027"/>
    </row>
    <row r="1028" spans="5:5" ht="13.5" thickTop="1" thickBot="1">
      <c r="E1028"/>
    </row>
    <row r="1029" spans="5:5" ht="13.5" thickTop="1" thickBot="1">
      <c r="E1029"/>
    </row>
    <row r="1030" spans="5:5" ht="13.5" thickTop="1" thickBot="1">
      <c r="E1030"/>
    </row>
    <row r="1031" spans="5:5" ht="13.5" thickTop="1" thickBot="1">
      <c r="E1031"/>
    </row>
    <row r="1032" spans="5:5" ht="13.5" thickTop="1" thickBot="1">
      <c r="E1032"/>
    </row>
    <row r="1033" spans="5:5" ht="13.5" thickTop="1" thickBot="1">
      <c r="E1033"/>
    </row>
    <row r="1034" spans="5:5" ht="13.5" thickTop="1" thickBot="1">
      <c r="E1034"/>
    </row>
    <row r="1035" spans="5:5" ht="13.5" thickTop="1" thickBot="1">
      <c r="E1035"/>
    </row>
    <row r="1036" spans="5:5" ht="13.5" thickTop="1" thickBot="1">
      <c r="E1036"/>
    </row>
    <row r="1037" spans="5:5" ht="13.5" thickTop="1" thickBot="1">
      <c r="E1037"/>
    </row>
    <row r="1038" spans="5:5" ht="13.5" thickTop="1" thickBot="1">
      <c r="E1038"/>
    </row>
    <row r="1039" spans="5:5" ht="13.5" thickTop="1" thickBot="1">
      <c r="E1039"/>
    </row>
    <row r="1040" spans="5:5" ht="13.5" thickTop="1" thickBot="1">
      <c r="E1040"/>
    </row>
    <row r="1041" spans="5:5" ht="13.5" thickTop="1" thickBot="1">
      <c r="E1041"/>
    </row>
    <row r="1042" spans="5:5" ht="13.5" thickTop="1" thickBot="1">
      <c r="E1042"/>
    </row>
    <row r="1043" spans="5:5" ht="13.5" thickTop="1" thickBot="1">
      <c r="E1043"/>
    </row>
    <row r="1044" spans="5:5" ht="13.5" thickTop="1" thickBot="1">
      <c r="E1044"/>
    </row>
    <row r="1045" spans="5:5" ht="13.5" thickTop="1" thickBot="1">
      <c r="E1045"/>
    </row>
    <row r="1046" spans="5:5" ht="13.5" thickTop="1" thickBot="1">
      <c r="E1046"/>
    </row>
    <row r="1047" spans="5:5" ht="13.5" thickTop="1" thickBot="1">
      <c r="E1047"/>
    </row>
    <row r="1048" spans="5:5" ht="13" thickTop="1">
      <c r="E1048"/>
    </row>
    <row r="1049" spans="5:5">
      <c r="E1049"/>
    </row>
    <row r="1050" spans="5:5">
      <c r="E1050"/>
    </row>
    <row r="1051" spans="5:5">
      <c r="E1051"/>
    </row>
    <row r="1052" spans="5:5">
      <c r="E1052"/>
    </row>
    <row r="1053" spans="5:5">
      <c r="E1053"/>
    </row>
    <row r="1054" spans="5:5">
      <c r="E1054"/>
    </row>
    <row r="1055" spans="5:5">
      <c r="E1055"/>
    </row>
    <row r="1056" spans="5:5">
      <c r="E1056"/>
    </row>
    <row r="1057" spans="5:5">
      <c r="E1057"/>
    </row>
    <row r="1058" spans="5:5">
      <c r="E1058"/>
    </row>
    <row r="1059" spans="5:5">
      <c r="E1059"/>
    </row>
    <row r="1060" spans="5:5">
      <c r="E1060"/>
    </row>
    <row r="1061" spans="5:5" ht="13" thickBot="1">
      <c r="E1061"/>
    </row>
    <row r="1062" spans="5:5" ht="13.5" thickTop="1" thickBot="1">
      <c r="E1062"/>
    </row>
    <row r="1063" spans="5:5" ht="13.5" thickTop="1" thickBot="1">
      <c r="E1063"/>
    </row>
    <row r="1064" spans="5:5" ht="13.5" thickTop="1" thickBot="1">
      <c r="E1064"/>
    </row>
    <row r="1065" spans="5:5" ht="13.5" thickTop="1" thickBot="1">
      <c r="E1065"/>
    </row>
    <row r="1066" spans="5:5" ht="13.5" thickTop="1" thickBot="1">
      <c r="E1066"/>
    </row>
    <row r="1067" spans="5:5" ht="13.5" thickTop="1" thickBot="1">
      <c r="E1067"/>
    </row>
    <row r="1068" spans="5:5" ht="13.5" thickTop="1" thickBot="1">
      <c r="E1068"/>
    </row>
    <row r="1069" spans="5:5" ht="13.5" thickTop="1" thickBot="1">
      <c r="E1069"/>
    </row>
    <row r="1070" spans="5:5" ht="13.5" thickTop="1" thickBot="1">
      <c r="E1070"/>
    </row>
    <row r="1071" spans="5:5" ht="13.5" thickTop="1" thickBot="1">
      <c r="E1071"/>
    </row>
    <row r="1072" spans="5:5" ht="13.5" thickTop="1" thickBot="1">
      <c r="E1072"/>
    </row>
    <row r="1073" spans="5:5" ht="13.5" thickTop="1" thickBot="1">
      <c r="E1073"/>
    </row>
    <row r="1074" spans="5:5" ht="13.5" thickTop="1" thickBot="1">
      <c r="E1074"/>
    </row>
    <row r="1075" spans="5:5" ht="13.5" thickTop="1" thickBot="1">
      <c r="E1075"/>
    </row>
    <row r="1076" spans="5:5" ht="13.5" thickTop="1" thickBot="1">
      <c r="E1076"/>
    </row>
    <row r="1077" spans="5:5" ht="13.5" thickTop="1" thickBot="1">
      <c r="E1077"/>
    </row>
    <row r="1078" spans="5:5" ht="13.5" thickTop="1" thickBot="1">
      <c r="E1078"/>
    </row>
    <row r="1079" spans="5:5" ht="13.5" thickTop="1" thickBot="1">
      <c r="E1079"/>
    </row>
    <row r="1080" spans="5:5" ht="13.5" thickTop="1" thickBot="1">
      <c r="E1080"/>
    </row>
    <row r="1081" spans="5:5" ht="13.5" thickTop="1" thickBot="1">
      <c r="E1081"/>
    </row>
    <row r="1082" spans="5:5" ht="13.5" thickTop="1" thickBot="1">
      <c r="E1082"/>
    </row>
    <row r="1083" spans="5:5" ht="13.5" thickTop="1" thickBot="1">
      <c r="E1083"/>
    </row>
    <row r="1084" spans="5:5" ht="13.5" thickTop="1" thickBot="1">
      <c r="E1084"/>
    </row>
    <row r="1085" spans="5:5" ht="13.5" thickTop="1" thickBot="1">
      <c r="E1085"/>
    </row>
    <row r="1086" spans="5:5" ht="13.5" thickTop="1" thickBot="1">
      <c r="E1086"/>
    </row>
    <row r="1087" spans="5:5" ht="13.5" thickTop="1" thickBot="1">
      <c r="E1087"/>
    </row>
    <row r="1088" spans="5:5" ht="13.5" thickTop="1" thickBot="1">
      <c r="E1088"/>
    </row>
    <row r="1089" spans="5:5" ht="13.5" thickTop="1" thickBot="1">
      <c r="E1089"/>
    </row>
    <row r="1090" spans="5:5" ht="13.5" thickTop="1" thickBot="1">
      <c r="E1090"/>
    </row>
    <row r="1091" spans="5:5" ht="13.5" thickTop="1" thickBot="1">
      <c r="E1091"/>
    </row>
    <row r="1092" spans="5:5" ht="13.5" thickTop="1" thickBot="1">
      <c r="E1092"/>
    </row>
    <row r="1093" spans="5:5" ht="13.5" thickTop="1" thickBot="1">
      <c r="E1093"/>
    </row>
    <row r="1094" spans="5:5" ht="13.5" thickTop="1" thickBot="1">
      <c r="E1094"/>
    </row>
    <row r="1095" spans="5:5" ht="13.5" thickTop="1" thickBot="1">
      <c r="E1095"/>
    </row>
    <row r="1096" spans="5:5" ht="13.5" thickTop="1" thickBot="1">
      <c r="E1096"/>
    </row>
    <row r="1097" spans="5:5" ht="13.5" thickTop="1" thickBot="1">
      <c r="E1097"/>
    </row>
    <row r="1098" spans="5:5" ht="13.5" thickTop="1" thickBot="1">
      <c r="E1098"/>
    </row>
    <row r="1099" spans="5:5" ht="13.5" thickTop="1" thickBot="1">
      <c r="E1099"/>
    </row>
    <row r="1100" spans="5:5" ht="13.5" thickTop="1" thickBot="1">
      <c r="E1100"/>
    </row>
    <row r="1101" spans="5:5" ht="13.5" thickTop="1" thickBot="1">
      <c r="E1101"/>
    </row>
    <row r="1102" spans="5:5" ht="13.5" thickTop="1" thickBot="1">
      <c r="E1102"/>
    </row>
    <row r="1103" spans="5:5" ht="13.5" thickTop="1" thickBot="1">
      <c r="E1103"/>
    </row>
    <row r="1104" spans="5:5" ht="13.5" thickTop="1" thickBot="1">
      <c r="E1104"/>
    </row>
    <row r="1105" spans="5:5" ht="13.5" thickTop="1" thickBot="1">
      <c r="E1105"/>
    </row>
    <row r="1106" spans="5:5" ht="13.5" thickTop="1" thickBot="1">
      <c r="E1106"/>
    </row>
    <row r="1107" spans="5:5" ht="13.5" thickTop="1" thickBot="1">
      <c r="E1107"/>
    </row>
    <row r="1108" spans="5:5" ht="13.5" thickTop="1" thickBot="1">
      <c r="E1108"/>
    </row>
    <row r="1109" spans="5:5" ht="13.5" thickTop="1" thickBot="1">
      <c r="E1109"/>
    </row>
    <row r="1110" spans="5:5" ht="13.5" thickTop="1" thickBot="1">
      <c r="E1110"/>
    </row>
    <row r="1111" spans="5:5" ht="13.5" thickTop="1" thickBot="1">
      <c r="E1111"/>
    </row>
    <row r="1112" spans="5:5" ht="13.5" thickTop="1" thickBot="1">
      <c r="E1112"/>
    </row>
    <row r="1113" spans="5:5" ht="13.5" thickTop="1" thickBot="1">
      <c r="E1113"/>
    </row>
    <row r="1114" spans="5:5" ht="13.5" thickTop="1" thickBot="1">
      <c r="E1114"/>
    </row>
    <row r="1115" spans="5:5" ht="13.5" thickTop="1" thickBot="1">
      <c r="E1115"/>
    </row>
    <row r="1116" spans="5:5" ht="13.5" thickTop="1" thickBot="1">
      <c r="E1116"/>
    </row>
    <row r="1117" spans="5:5" ht="13.5" thickTop="1" thickBot="1">
      <c r="E1117"/>
    </row>
    <row r="1118" spans="5:5" ht="13" thickTop="1">
      <c r="E1118"/>
    </row>
    <row r="1119" spans="5:5">
      <c r="E1119"/>
    </row>
    <row r="1120" spans="5:5">
      <c r="E1120"/>
    </row>
    <row r="1121" spans="5:5">
      <c r="E1121"/>
    </row>
    <row r="1122" spans="5:5">
      <c r="E1122"/>
    </row>
    <row r="1123" spans="5:5">
      <c r="E1123"/>
    </row>
    <row r="1124" spans="5:5">
      <c r="E1124"/>
    </row>
    <row r="1125" spans="5:5">
      <c r="E1125"/>
    </row>
    <row r="1126" spans="5:5">
      <c r="E1126"/>
    </row>
    <row r="1127" spans="5:5">
      <c r="E1127"/>
    </row>
    <row r="1128" spans="5:5">
      <c r="E1128"/>
    </row>
    <row r="1129" spans="5:5">
      <c r="E1129"/>
    </row>
    <row r="1130" spans="5:5">
      <c r="E1130"/>
    </row>
    <row r="1131" spans="5:5" ht="13" thickBot="1">
      <c r="E1131"/>
    </row>
    <row r="1132" spans="5:5" ht="13.5" thickTop="1" thickBot="1">
      <c r="E1132"/>
    </row>
    <row r="1133" spans="5:5" ht="13.5" thickTop="1" thickBot="1">
      <c r="E1133"/>
    </row>
    <row r="1134" spans="5:5" ht="13.5" thickTop="1" thickBot="1">
      <c r="E1134"/>
    </row>
    <row r="1135" spans="5:5" ht="13.5" thickTop="1" thickBot="1">
      <c r="E1135"/>
    </row>
    <row r="1136" spans="5:5" ht="13.5" thickTop="1" thickBot="1">
      <c r="E1136"/>
    </row>
    <row r="1137" spans="5:5" ht="13.5" thickTop="1" thickBot="1">
      <c r="E1137"/>
    </row>
    <row r="1138" spans="5:5" ht="13.5" thickTop="1" thickBot="1">
      <c r="E1138"/>
    </row>
    <row r="1139" spans="5:5" ht="13.5" thickTop="1" thickBot="1">
      <c r="E1139"/>
    </row>
    <row r="1140" spans="5:5" ht="13.5" thickTop="1" thickBot="1">
      <c r="E1140"/>
    </row>
    <row r="1141" spans="5:5" ht="13.5" thickTop="1" thickBot="1">
      <c r="E1141"/>
    </row>
    <row r="1142" spans="5:5" ht="13.5" thickTop="1" thickBot="1">
      <c r="E1142"/>
    </row>
    <row r="1143" spans="5:5" ht="13.5" thickTop="1" thickBot="1">
      <c r="E1143"/>
    </row>
    <row r="1144" spans="5:5" ht="13.5" thickTop="1" thickBot="1">
      <c r="E1144"/>
    </row>
    <row r="1145" spans="5:5" ht="13.5" thickTop="1" thickBot="1">
      <c r="E1145"/>
    </row>
    <row r="1146" spans="5:5" ht="13.5" thickTop="1" thickBot="1">
      <c r="E1146"/>
    </row>
    <row r="1147" spans="5:5" ht="13.5" thickTop="1" thickBot="1">
      <c r="E1147"/>
    </row>
    <row r="1148" spans="5:5" ht="13.5" thickTop="1" thickBot="1">
      <c r="E1148"/>
    </row>
    <row r="1149" spans="5:5" ht="13.5" thickTop="1" thickBot="1">
      <c r="E1149"/>
    </row>
    <row r="1150" spans="5:5" ht="13.5" thickTop="1" thickBot="1">
      <c r="E1150"/>
    </row>
    <row r="1151" spans="5:5" ht="13.5" thickTop="1" thickBot="1">
      <c r="E1151"/>
    </row>
    <row r="1152" spans="5:5" ht="13.5" thickTop="1" thickBot="1">
      <c r="E1152"/>
    </row>
    <row r="1153" spans="5:5" ht="13.5" thickTop="1" thickBot="1">
      <c r="E1153"/>
    </row>
    <row r="1154" spans="5:5" ht="13.5" thickTop="1" thickBot="1">
      <c r="E1154"/>
    </row>
    <row r="1155" spans="5:5" ht="13.5" thickTop="1" thickBot="1">
      <c r="E1155"/>
    </row>
    <row r="1156" spans="5:5" ht="13.5" thickTop="1" thickBot="1">
      <c r="E1156"/>
    </row>
    <row r="1157" spans="5:5" ht="13.5" thickTop="1" thickBot="1">
      <c r="E1157"/>
    </row>
    <row r="1158" spans="5:5" ht="13.5" thickTop="1" thickBot="1">
      <c r="E1158"/>
    </row>
    <row r="1159" spans="5:5" ht="13.5" thickTop="1" thickBot="1">
      <c r="E1159"/>
    </row>
    <row r="1160" spans="5:5" ht="13.5" thickTop="1" thickBot="1">
      <c r="E1160"/>
    </row>
    <row r="1161" spans="5:5" ht="13.5" thickTop="1" thickBot="1">
      <c r="E1161"/>
    </row>
    <row r="1162" spans="5:5" ht="13.5" thickTop="1" thickBot="1">
      <c r="E1162"/>
    </row>
    <row r="1163" spans="5:5" ht="13.5" thickTop="1" thickBot="1">
      <c r="E1163"/>
    </row>
    <row r="1164" spans="5:5" ht="13.5" thickTop="1" thickBot="1">
      <c r="E1164"/>
    </row>
    <row r="1165" spans="5:5" ht="13.5" thickTop="1" thickBot="1">
      <c r="E1165"/>
    </row>
    <row r="1166" spans="5:5" ht="13.5" thickTop="1" thickBot="1">
      <c r="E1166"/>
    </row>
    <row r="1167" spans="5:5" ht="13.5" thickTop="1" thickBot="1">
      <c r="E1167"/>
    </row>
    <row r="1168" spans="5:5" ht="13.5" thickTop="1" thickBot="1">
      <c r="E1168"/>
    </row>
    <row r="1169" spans="5:5" ht="13.5" thickTop="1" thickBot="1">
      <c r="E1169"/>
    </row>
    <row r="1170" spans="5:5" ht="13.5" thickTop="1" thickBot="1">
      <c r="E1170"/>
    </row>
    <row r="1171" spans="5:5" ht="13.5" thickTop="1" thickBot="1">
      <c r="E1171"/>
    </row>
    <row r="1172" spans="5:5" ht="13.5" thickTop="1" thickBot="1">
      <c r="E1172"/>
    </row>
    <row r="1173" spans="5:5" ht="13.5" thickTop="1" thickBot="1">
      <c r="E1173"/>
    </row>
    <row r="1174" spans="5:5" ht="13.5" thickTop="1" thickBot="1">
      <c r="E1174"/>
    </row>
    <row r="1175" spans="5:5" ht="13.5" thickTop="1" thickBot="1">
      <c r="E1175"/>
    </row>
    <row r="1176" spans="5:5" ht="13.5" thickTop="1" thickBot="1">
      <c r="E1176"/>
    </row>
    <row r="1177" spans="5:5" ht="13.5" thickTop="1" thickBot="1">
      <c r="E1177"/>
    </row>
    <row r="1178" spans="5:5" ht="13.5" thickTop="1" thickBot="1">
      <c r="E1178"/>
    </row>
    <row r="1179" spans="5:5" ht="13.5" thickTop="1" thickBot="1">
      <c r="E1179"/>
    </row>
    <row r="1180" spans="5:5" ht="13.5" thickTop="1" thickBot="1">
      <c r="E1180"/>
    </row>
    <row r="1181" spans="5:5" ht="13.5" thickTop="1" thickBot="1">
      <c r="E1181"/>
    </row>
    <row r="1182" spans="5:5" ht="13.5" thickTop="1" thickBot="1">
      <c r="E1182"/>
    </row>
    <row r="1183" spans="5:5" ht="13.5" thickTop="1" thickBot="1">
      <c r="E1183"/>
    </row>
    <row r="1184" spans="5:5" ht="13.5" thickTop="1" thickBot="1">
      <c r="E1184"/>
    </row>
    <row r="1185" spans="5:5" ht="13.5" thickTop="1" thickBot="1">
      <c r="E1185"/>
    </row>
    <row r="1186" spans="5:5" ht="13.5" thickTop="1" thickBot="1">
      <c r="E1186"/>
    </row>
    <row r="1187" spans="5:5" ht="13.5" thickTop="1" thickBot="1">
      <c r="E1187"/>
    </row>
    <row r="1188" spans="5:5" ht="13" thickTop="1">
      <c r="E1188"/>
    </row>
    <row r="1189" spans="5:5">
      <c r="E1189"/>
    </row>
    <row r="1190" spans="5:5">
      <c r="E1190"/>
    </row>
    <row r="1191" spans="5:5">
      <c r="E1191"/>
    </row>
    <row r="1192" spans="5:5">
      <c r="E1192"/>
    </row>
    <row r="1193" spans="5:5">
      <c r="E1193"/>
    </row>
    <row r="1194" spans="5:5">
      <c r="E1194"/>
    </row>
    <row r="1195" spans="5:5">
      <c r="E1195"/>
    </row>
    <row r="1196" spans="5:5">
      <c r="E1196"/>
    </row>
    <row r="1197" spans="5:5">
      <c r="E1197"/>
    </row>
    <row r="1198" spans="5:5">
      <c r="E1198"/>
    </row>
    <row r="1199" spans="5:5">
      <c r="E1199"/>
    </row>
    <row r="1200" spans="5:5">
      <c r="E1200"/>
    </row>
    <row r="1201" spans="5:5" ht="13" thickBot="1">
      <c r="E1201"/>
    </row>
    <row r="1202" spans="5:5" ht="13.5" thickTop="1" thickBot="1">
      <c r="E1202"/>
    </row>
    <row r="1203" spans="5:5" ht="13.5" thickTop="1" thickBot="1">
      <c r="E1203"/>
    </row>
    <row r="1204" spans="5:5" ht="13.5" thickTop="1" thickBot="1">
      <c r="E1204"/>
    </row>
    <row r="1205" spans="5:5" ht="13.5" thickTop="1" thickBot="1">
      <c r="E1205"/>
    </row>
    <row r="1206" spans="5:5" ht="13.5" thickTop="1" thickBot="1">
      <c r="E1206"/>
    </row>
    <row r="1207" spans="5:5" ht="13.5" thickTop="1" thickBot="1">
      <c r="E1207"/>
    </row>
    <row r="1208" spans="5:5" ht="13.5" thickTop="1" thickBot="1">
      <c r="E1208"/>
    </row>
    <row r="1209" spans="5:5" ht="13.5" thickTop="1" thickBot="1">
      <c r="E1209"/>
    </row>
    <row r="1210" spans="5:5" ht="13.5" thickTop="1" thickBot="1">
      <c r="E1210"/>
    </row>
    <row r="1211" spans="5:5" ht="13.5" thickTop="1" thickBot="1">
      <c r="E1211"/>
    </row>
    <row r="1212" spans="5:5" ht="13.5" thickTop="1" thickBot="1">
      <c r="E1212"/>
    </row>
    <row r="1213" spans="5:5" ht="13.5" thickTop="1" thickBot="1">
      <c r="E1213"/>
    </row>
    <row r="1214" spans="5:5" ht="13.5" thickTop="1" thickBot="1">
      <c r="E1214"/>
    </row>
    <row r="1215" spans="5:5" ht="13.5" thickTop="1" thickBot="1">
      <c r="E1215"/>
    </row>
    <row r="1216" spans="5:5" ht="13.5" thickTop="1" thickBot="1">
      <c r="E1216"/>
    </row>
    <row r="1217" spans="5:5" ht="13.5" thickTop="1" thickBot="1">
      <c r="E1217"/>
    </row>
    <row r="1218" spans="5:5" ht="13.5" thickTop="1" thickBot="1">
      <c r="E1218"/>
    </row>
    <row r="1219" spans="5:5" ht="13.5" thickTop="1" thickBot="1">
      <c r="E1219"/>
    </row>
    <row r="1220" spans="5:5" ht="13.5" thickTop="1" thickBot="1">
      <c r="E1220"/>
    </row>
    <row r="1221" spans="5:5" ht="13.5" thickTop="1" thickBot="1">
      <c r="E1221"/>
    </row>
    <row r="1222" spans="5:5" ht="13.5" thickTop="1" thickBot="1">
      <c r="E1222"/>
    </row>
    <row r="1223" spans="5:5" ht="13.5" thickTop="1" thickBot="1">
      <c r="E1223"/>
    </row>
    <row r="1224" spans="5:5" ht="13.5" thickTop="1" thickBot="1">
      <c r="E1224"/>
    </row>
    <row r="1225" spans="5:5" ht="13.5" thickTop="1" thickBot="1">
      <c r="E1225"/>
    </row>
    <row r="1226" spans="5:5" ht="13.5" thickTop="1" thickBot="1">
      <c r="E1226"/>
    </row>
    <row r="1227" spans="5:5" ht="13.5" thickTop="1" thickBot="1">
      <c r="E1227"/>
    </row>
    <row r="1228" spans="5:5" ht="13.5" thickTop="1" thickBot="1">
      <c r="E1228"/>
    </row>
    <row r="1229" spans="5:5" ht="13.5" thickTop="1" thickBot="1">
      <c r="E1229"/>
    </row>
    <row r="1230" spans="5:5" ht="13.5" thickTop="1" thickBot="1">
      <c r="E1230"/>
    </row>
    <row r="1231" spans="5:5" ht="13.5" thickTop="1" thickBot="1">
      <c r="E1231"/>
    </row>
    <row r="1232" spans="5:5" ht="13.5" thickTop="1" thickBot="1">
      <c r="E1232"/>
    </row>
    <row r="1233" spans="5:5" ht="13.5" thickTop="1" thickBot="1">
      <c r="E1233"/>
    </row>
    <row r="1234" spans="5:5" ht="13.5" thickTop="1" thickBot="1">
      <c r="E1234"/>
    </row>
    <row r="1235" spans="5:5" ht="13.5" thickTop="1" thickBot="1">
      <c r="E1235"/>
    </row>
    <row r="1236" spans="5:5" ht="13.5" thickTop="1" thickBot="1">
      <c r="E1236"/>
    </row>
    <row r="1237" spans="5:5" ht="13.5" thickTop="1" thickBot="1">
      <c r="E1237"/>
    </row>
    <row r="1238" spans="5:5" ht="13.5" thickTop="1" thickBot="1">
      <c r="E1238"/>
    </row>
    <row r="1239" spans="5:5" ht="13.5" thickTop="1" thickBot="1">
      <c r="E1239"/>
    </row>
    <row r="1240" spans="5:5" ht="13.5" thickTop="1" thickBot="1">
      <c r="E1240"/>
    </row>
    <row r="1241" spans="5:5" ht="13.5" thickTop="1" thickBot="1">
      <c r="E1241"/>
    </row>
    <row r="1242" spans="5:5" ht="13.5" thickTop="1" thickBot="1">
      <c r="E1242"/>
    </row>
    <row r="1243" spans="5:5" ht="13.5" thickTop="1" thickBot="1">
      <c r="E1243"/>
    </row>
    <row r="1244" spans="5:5" ht="13.5" thickTop="1" thickBot="1">
      <c r="E1244"/>
    </row>
    <row r="1245" spans="5:5" ht="13.5" thickTop="1" thickBot="1">
      <c r="E1245"/>
    </row>
    <row r="1246" spans="5:5" ht="13.5" thickTop="1" thickBot="1">
      <c r="E1246"/>
    </row>
    <row r="1247" spans="5:5" ht="13.5" thickTop="1" thickBot="1">
      <c r="E1247"/>
    </row>
    <row r="1248" spans="5:5" ht="13.5" thickTop="1" thickBot="1">
      <c r="E1248"/>
    </row>
    <row r="1249" spans="5:5" ht="13.5" thickTop="1" thickBot="1">
      <c r="E1249"/>
    </row>
    <row r="1250" spans="5:5" ht="13.5" thickTop="1" thickBot="1">
      <c r="E1250"/>
    </row>
    <row r="1251" spans="5:5" ht="13.5" thickTop="1" thickBot="1">
      <c r="E1251"/>
    </row>
    <row r="1252" spans="5:5" ht="13.5" thickTop="1" thickBot="1">
      <c r="E1252"/>
    </row>
    <row r="1253" spans="5:5" ht="13.5" thickTop="1" thickBot="1">
      <c r="E1253"/>
    </row>
    <row r="1254" spans="5:5" ht="13.5" thickTop="1" thickBot="1">
      <c r="E1254"/>
    </row>
    <row r="1255" spans="5:5" ht="13.5" thickTop="1" thickBot="1">
      <c r="E1255"/>
    </row>
    <row r="1256" spans="5:5" ht="13.5" thickTop="1" thickBot="1">
      <c r="E1256"/>
    </row>
    <row r="1257" spans="5:5" ht="13.5" thickTop="1" thickBot="1">
      <c r="E1257"/>
    </row>
    <row r="1258" spans="5:5" ht="13" thickTop="1">
      <c r="E1258"/>
    </row>
    <row r="1259" spans="5:5">
      <c r="E1259"/>
    </row>
    <row r="1260" spans="5:5">
      <c r="E1260"/>
    </row>
    <row r="1261" spans="5:5">
      <c r="E1261"/>
    </row>
    <row r="1262" spans="5:5">
      <c r="E1262"/>
    </row>
    <row r="1263" spans="5:5">
      <c r="E1263"/>
    </row>
    <row r="1264" spans="5:5">
      <c r="E1264"/>
    </row>
    <row r="1265" spans="5:5">
      <c r="E1265"/>
    </row>
    <row r="1266" spans="5:5">
      <c r="E1266"/>
    </row>
    <row r="1267" spans="5:5">
      <c r="E1267"/>
    </row>
    <row r="1268" spans="5:5">
      <c r="E1268"/>
    </row>
    <row r="1269" spans="5:5">
      <c r="E1269"/>
    </row>
    <row r="1270" spans="5:5">
      <c r="E1270"/>
    </row>
    <row r="1271" spans="5:5" ht="13" thickBot="1">
      <c r="E1271"/>
    </row>
    <row r="1272" spans="5:5" ht="13.5" thickTop="1" thickBot="1">
      <c r="E1272"/>
    </row>
    <row r="1273" spans="5:5" ht="13.5" thickTop="1" thickBot="1">
      <c r="E1273"/>
    </row>
    <row r="1274" spans="5:5" ht="13.5" thickTop="1" thickBot="1">
      <c r="E1274"/>
    </row>
    <row r="1275" spans="5:5" ht="13.5" thickTop="1" thickBot="1">
      <c r="E1275"/>
    </row>
    <row r="1276" spans="5:5" ht="13.5" thickTop="1" thickBot="1">
      <c r="E1276"/>
    </row>
    <row r="1277" spans="5:5" ht="13.5" thickTop="1" thickBot="1">
      <c r="E1277"/>
    </row>
    <row r="1278" spans="5:5" ht="13.5" thickTop="1" thickBot="1">
      <c r="E1278"/>
    </row>
    <row r="1279" spans="5:5" ht="13.5" thickTop="1" thickBot="1">
      <c r="E1279"/>
    </row>
    <row r="1280" spans="5:5" ht="13.5" thickTop="1" thickBot="1">
      <c r="E1280"/>
    </row>
    <row r="1281" spans="5:5" ht="13.5" thickTop="1" thickBot="1">
      <c r="E1281"/>
    </row>
    <row r="1282" spans="5:5" ht="13.5" thickTop="1" thickBot="1">
      <c r="E1282"/>
    </row>
    <row r="1283" spans="5:5" ht="13.5" thickTop="1" thickBot="1">
      <c r="E1283"/>
    </row>
    <row r="1284" spans="5:5" ht="13.5" thickTop="1" thickBot="1">
      <c r="E1284"/>
    </row>
    <row r="1285" spans="5:5" ht="13.5" thickTop="1" thickBot="1">
      <c r="E1285"/>
    </row>
    <row r="1286" spans="5:5" ht="13.5" thickTop="1" thickBot="1">
      <c r="E1286"/>
    </row>
    <row r="1287" spans="5:5" ht="13.5" thickTop="1" thickBot="1">
      <c r="E1287"/>
    </row>
    <row r="1288" spans="5:5" ht="13.5" thickTop="1" thickBot="1">
      <c r="E1288"/>
    </row>
    <row r="1289" spans="5:5" ht="13.5" thickTop="1" thickBot="1">
      <c r="E1289"/>
    </row>
    <row r="1290" spans="5:5" ht="13.5" thickTop="1" thickBot="1">
      <c r="E1290"/>
    </row>
    <row r="1291" spans="5:5" ht="13.5" thickTop="1" thickBot="1">
      <c r="E1291"/>
    </row>
    <row r="1292" spans="5:5" ht="13.5" thickTop="1" thickBot="1">
      <c r="E1292"/>
    </row>
    <row r="1293" spans="5:5" ht="13.5" thickTop="1" thickBot="1">
      <c r="E1293"/>
    </row>
    <row r="1294" spans="5:5" ht="13.5" thickTop="1" thickBot="1">
      <c r="E1294"/>
    </row>
    <row r="1295" spans="5:5" ht="13.5" thickTop="1" thickBot="1">
      <c r="E1295"/>
    </row>
    <row r="1296" spans="5:5" ht="13.5" thickTop="1" thickBot="1">
      <c r="E1296"/>
    </row>
    <row r="1297" spans="5:5" ht="13.5" thickTop="1" thickBot="1">
      <c r="E1297"/>
    </row>
    <row r="1298" spans="5:5" ht="13.5" thickTop="1" thickBot="1">
      <c r="E1298"/>
    </row>
    <row r="1299" spans="5:5" ht="13.5" thickTop="1" thickBot="1">
      <c r="E1299"/>
    </row>
    <row r="1300" spans="5:5" ht="13.5" thickTop="1" thickBot="1">
      <c r="E1300"/>
    </row>
    <row r="1301" spans="5:5" ht="13.5" thickTop="1" thickBot="1">
      <c r="E1301"/>
    </row>
    <row r="1302" spans="5:5" ht="13.5" thickTop="1" thickBot="1">
      <c r="E1302"/>
    </row>
    <row r="1303" spans="5:5" ht="13.5" thickTop="1" thickBot="1">
      <c r="E1303"/>
    </row>
    <row r="1304" spans="5:5" ht="13.5" thickTop="1" thickBot="1">
      <c r="E1304"/>
    </row>
    <row r="1305" spans="5:5" ht="13.5" thickTop="1" thickBot="1">
      <c r="E1305"/>
    </row>
    <row r="1306" spans="5:5" ht="13.5" thickTop="1" thickBot="1">
      <c r="E1306"/>
    </row>
    <row r="1307" spans="5:5" ht="13.5" thickTop="1" thickBot="1">
      <c r="E1307"/>
    </row>
    <row r="1308" spans="5:5" ht="13.5" thickTop="1" thickBot="1">
      <c r="E1308"/>
    </row>
    <row r="1309" spans="5:5" ht="13.5" thickTop="1" thickBot="1">
      <c r="E1309"/>
    </row>
    <row r="1310" spans="5:5" ht="13.5" thickTop="1" thickBot="1">
      <c r="E1310"/>
    </row>
    <row r="1311" spans="5:5" ht="13.5" thickTop="1" thickBot="1">
      <c r="E1311"/>
    </row>
    <row r="1312" spans="5:5" ht="13.5" thickTop="1" thickBot="1">
      <c r="E1312"/>
    </row>
    <row r="1313" spans="5:5" ht="13.5" thickTop="1" thickBot="1">
      <c r="E1313"/>
    </row>
    <row r="1314" spans="5:5" ht="13.5" thickTop="1" thickBot="1">
      <c r="E1314"/>
    </row>
    <row r="1315" spans="5:5" ht="13.5" thickTop="1" thickBot="1">
      <c r="E1315"/>
    </row>
    <row r="1316" spans="5:5" ht="13.5" thickTop="1" thickBot="1">
      <c r="E1316"/>
    </row>
    <row r="1317" spans="5:5" ht="13.5" thickTop="1" thickBot="1">
      <c r="E1317"/>
    </row>
    <row r="1318" spans="5:5" ht="13.5" thickTop="1" thickBot="1">
      <c r="E1318"/>
    </row>
    <row r="1319" spans="5:5" ht="13.5" thickTop="1" thickBot="1">
      <c r="E1319"/>
    </row>
    <row r="1320" spans="5:5" ht="13.5" thickTop="1" thickBot="1">
      <c r="E1320"/>
    </row>
    <row r="1321" spans="5:5" ht="13.5" thickTop="1" thickBot="1">
      <c r="E1321"/>
    </row>
    <row r="1322" spans="5:5" ht="13.5" thickTop="1" thickBot="1">
      <c r="E1322"/>
    </row>
    <row r="1323" spans="5:5" ht="13.5" thickTop="1" thickBot="1">
      <c r="E1323"/>
    </row>
    <row r="1324" spans="5:5" ht="13.5" thickTop="1" thickBot="1">
      <c r="E1324"/>
    </row>
    <row r="1325" spans="5:5" ht="13.5" thickTop="1" thickBot="1">
      <c r="E1325"/>
    </row>
    <row r="1326" spans="5:5" ht="13.5" thickTop="1" thickBot="1">
      <c r="E1326"/>
    </row>
    <row r="1327" spans="5:5" ht="13.5" thickTop="1" thickBot="1">
      <c r="E1327"/>
    </row>
    <row r="1328" spans="5:5" ht="13" thickTop="1">
      <c r="E1328"/>
    </row>
    <row r="1329" spans="5:5">
      <c r="E1329"/>
    </row>
    <row r="1330" spans="5:5">
      <c r="E1330"/>
    </row>
    <row r="1331" spans="5:5">
      <c r="E1331"/>
    </row>
    <row r="1332" spans="5:5">
      <c r="E1332"/>
    </row>
    <row r="1333" spans="5:5">
      <c r="E1333"/>
    </row>
    <row r="1334" spans="5:5">
      <c r="E1334"/>
    </row>
    <row r="1335" spans="5:5">
      <c r="E1335"/>
    </row>
    <row r="1336" spans="5:5">
      <c r="E1336"/>
    </row>
    <row r="1337" spans="5:5">
      <c r="E1337"/>
    </row>
    <row r="1338" spans="5:5">
      <c r="E1338"/>
    </row>
    <row r="1339" spans="5:5">
      <c r="E1339"/>
    </row>
    <row r="1340" spans="5:5">
      <c r="E1340"/>
    </row>
    <row r="1341" spans="5:5" ht="13" thickBot="1">
      <c r="E1341"/>
    </row>
    <row r="1342" spans="5:5" ht="13.5" thickTop="1" thickBot="1">
      <c r="E1342"/>
    </row>
    <row r="1343" spans="5:5" ht="13.5" thickTop="1" thickBot="1">
      <c r="E1343"/>
    </row>
    <row r="1344" spans="5:5" ht="13.5" thickTop="1" thickBot="1">
      <c r="E1344"/>
    </row>
    <row r="1345" spans="5:5" ht="13.5" thickTop="1" thickBot="1">
      <c r="E1345"/>
    </row>
    <row r="1346" spans="5:5" ht="13.5" thickTop="1" thickBot="1">
      <c r="E1346"/>
    </row>
    <row r="1347" spans="5:5" ht="13.5" thickTop="1" thickBot="1">
      <c r="E1347"/>
    </row>
    <row r="1348" spans="5:5" ht="13.5" thickTop="1" thickBot="1">
      <c r="E1348"/>
    </row>
    <row r="1349" spans="5:5" ht="13.5" thickTop="1" thickBot="1">
      <c r="E1349"/>
    </row>
    <row r="1350" spans="5:5" ht="13.5" thickTop="1" thickBot="1">
      <c r="E1350"/>
    </row>
    <row r="1351" spans="5:5" ht="13.5" thickTop="1" thickBot="1">
      <c r="E1351"/>
    </row>
    <row r="1352" spans="5:5" ht="13.5" thickTop="1" thickBot="1">
      <c r="E1352"/>
    </row>
    <row r="1353" spans="5:5" ht="13.5" thickTop="1" thickBot="1">
      <c r="E1353"/>
    </row>
    <row r="1354" spans="5:5" ht="13.5" thickTop="1" thickBot="1">
      <c r="E1354"/>
    </row>
    <row r="1355" spans="5:5" ht="13.5" thickTop="1" thickBot="1">
      <c r="E1355"/>
    </row>
    <row r="1356" spans="5:5" ht="13.5" thickTop="1" thickBot="1">
      <c r="E1356"/>
    </row>
    <row r="1357" spans="5:5" ht="13.5" thickTop="1" thickBot="1">
      <c r="E1357"/>
    </row>
    <row r="1358" spans="5:5" ht="13.5" thickTop="1" thickBot="1">
      <c r="E1358"/>
    </row>
    <row r="1359" spans="5:5" ht="13.5" thickTop="1" thickBot="1">
      <c r="E1359"/>
    </row>
    <row r="1360" spans="5:5" ht="13.5" thickTop="1" thickBot="1">
      <c r="E1360"/>
    </row>
    <row r="1361" spans="5:5" ht="13.5" thickTop="1" thickBot="1">
      <c r="E1361"/>
    </row>
    <row r="1362" spans="5:5" ht="13.5" thickTop="1" thickBot="1">
      <c r="E1362"/>
    </row>
    <row r="1363" spans="5:5" ht="13.5" thickTop="1" thickBot="1">
      <c r="E1363"/>
    </row>
    <row r="1364" spans="5:5" ht="13.5" thickTop="1" thickBot="1">
      <c r="E1364"/>
    </row>
    <row r="1365" spans="5:5" ht="13.5" thickTop="1" thickBot="1">
      <c r="E1365"/>
    </row>
    <row r="1366" spans="5:5" ht="13.5" thickTop="1" thickBot="1">
      <c r="E1366"/>
    </row>
    <row r="1367" spans="5:5" ht="13.5" thickTop="1" thickBot="1">
      <c r="E1367"/>
    </row>
    <row r="1368" spans="5:5" ht="13.5" thickTop="1" thickBot="1">
      <c r="E1368"/>
    </row>
    <row r="1369" spans="5:5" ht="13.5" thickTop="1" thickBot="1">
      <c r="E1369"/>
    </row>
    <row r="1370" spans="5:5" ht="13.5" thickTop="1" thickBot="1">
      <c r="E1370"/>
    </row>
    <row r="1371" spans="5:5" ht="13.5" thickTop="1" thickBot="1">
      <c r="E1371"/>
    </row>
    <row r="1372" spans="5:5" ht="13.5" thickTop="1" thickBot="1">
      <c r="E1372"/>
    </row>
    <row r="1373" spans="5:5" ht="13.5" thickTop="1" thickBot="1">
      <c r="E1373"/>
    </row>
    <row r="1374" spans="5:5" ht="13.5" thickTop="1" thickBot="1">
      <c r="E1374"/>
    </row>
    <row r="1375" spans="5:5" ht="13.5" thickTop="1" thickBot="1">
      <c r="E1375"/>
    </row>
    <row r="1376" spans="5:5" ht="13.5" thickTop="1" thickBot="1">
      <c r="E1376"/>
    </row>
    <row r="1377" spans="5:5" ht="13.5" thickTop="1" thickBot="1">
      <c r="E1377"/>
    </row>
    <row r="1378" spans="5:5" ht="13.5" thickTop="1" thickBot="1">
      <c r="E1378"/>
    </row>
    <row r="1379" spans="5:5" ht="13.5" thickTop="1" thickBot="1">
      <c r="E1379"/>
    </row>
    <row r="1380" spans="5:5" ht="13.5" thickTop="1" thickBot="1">
      <c r="E1380"/>
    </row>
    <row r="1381" spans="5:5" ht="13.5" thickTop="1" thickBot="1">
      <c r="E1381"/>
    </row>
    <row r="1382" spans="5:5" ht="13.5" thickTop="1" thickBot="1">
      <c r="E1382"/>
    </row>
    <row r="1383" spans="5:5" ht="13.5" thickTop="1" thickBot="1">
      <c r="E1383"/>
    </row>
    <row r="1384" spans="5:5" ht="13.5" thickTop="1" thickBot="1">
      <c r="E1384"/>
    </row>
    <row r="1385" spans="5:5" ht="13.5" thickTop="1" thickBot="1">
      <c r="E1385"/>
    </row>
    <row r="1386" spans="5:5" ht="13.5" thickTop="1" thickBot="1">
      <c r="E1386"/>
    </row>
    <row r="1387" spans="5:5" ht="13.5" thickTop="1" thickBot="1">
      <c r="E1387"/>
    </row>
    <row r="1388" spans="5:5" ht="13.5" thickTop="1" thickBot="1">
      <c r="E1388"/>
    </row>
    <row r="1389" spans="5:5" ht="13.5" thickTop="1" thickBot="1">
      <c r="E1389"/>
    </row>
    <row r="1390" spans="5:5" ht="13.5" thickTop="1" thickBot="1">
      <c r="E1390"/>
    </row>
    <row r="1391" spans="5:5" ht="13.5" thickTop="1" thickBot="1">
      <c r="E1391"/>
    </row>
    <row r="1392" spans="5:5" ht="13.5" thickTop="1" thickBot="1">
      <c r="E1392"/>
    </row>
    <row r="1393" spans="5:5" ht="13.5" thickTop="1" thickBot="1">
      <c r="E1393"/>
    </row>
    <row r="1394" spans="5:5" ht="13.5" thickTop="1" thickBot="1">
      <c r="E1394"/>
    </row>
    <row r="1395" spans="5:5" ht="13.5" thickTop="1" thickBot="1">
      <c r="E1395"/>
    </row>
    <row r="1396" spans="5:5" ht="13.5" thickTop="1" thickBot="1">
      <c r="E1396"/>
    </row>
    <row r="1397" spans="5:5" ht="13.5" thickTop="1" thickBot="1">
      <c r="E1397"/>
    </row>
    <row r="1398" spans="5:5" ht="13" thickTop="1">
      <c r="E1398"/>
    </row>
    <row r="1399" spans="5:5">
      <c r="E1399"/>
    </row>
    <row r="1400" spans="5:5">
      <c r="E1400"/>
    </row>
    <row r="1401" spans="5:5">
      <c r="E1401"/>
    </row>
    <row r="1402" spans="5:5">
      <c r="E1402"/>
    </row>
    <row r="1403" spans="5:5">
      <c r="E1403"/>
    </row>
    <row r="1404" spans="5:5">
      <c r="E1404"/>
    </row>
    <row r="1405" spans="5:5">
      <c r="E1405"/>
    </row>
    <row r="1406" spans="5:5">
      <c r="E1406"/>
    </row>
    <row r="1407" spans="5:5">
      <c r="E1407"/>
    </row>
    <row r="1408" spans="5:5">
      <c r="E1408"/>
    </row>
    <row r="1409" spans="5:5">
      <c r="E1409"/>
    </row>
    <row r="1410" spans="5:5">
      <c r="E1410"/>
    </row>
    <row r="1411" spans="5:5" ht="13" thickBot="1">
      <c r="E1411"/>
    </row>
    <row r="1412" spans="5:5" ht="13.5" thickTop="1" thickBot="1">
      <c r="E1412"/>
    </row>
    <row r="1413" spans="5:5" ht="13.5" thickTop="1" thickBot="1">
      <c r="E1413"/>
    </row>
    <row r="1414" spans="5:5" ht="13.5" thickTop="1" thickBot="1">
      <c r="E1414"/>
    </row>
    <row r="1415" spans="5:5" ht="13.5" thickTop="1" thickBot="1">
      <c r="E1415"/>
    </row>
    <row r="1416" spans="5:5" ht="13.5" thickTop="1" thickBot="1">
      <c r="E1416"/>
    </row>
    <row r="1417" spans="5:5" ht="13.5" thickTop="1" thickBot="1">
      <c r="E1417"/>
    </row>
    <row r="1418" spans="5:5" ht="13.5" thickTop="1" thickBot="1">
      <c r="E1418"/>
    </row>
    <row r="1419" spans="5:5" ht="13.5" thickTop="1" thickBot="1">
      <c r="E1419"/>
    </row>
    <row r="1420" spans="5:5" ht="13.5" thickTop="1" thickBot="1">
      <c r="E1420"/>
    </row>
    <row r="1421" spans="5:5" ht="13.5" thickTop="1" thickBot="1">
      <c r="E1421"/>
    </row>
    <row r="1422" spans="5:5" ht="13.5" thickTop="1" thickBot="1">
      <c r="E1422"/>
    </row>
    <row r="1423" spans="5:5" ht="13.5" thickTop="1" thickBot="1">
      <c r="E1423"/>
    </row>
    <row r="1424" spans="5:5" ht="13.5" thickTop="1" thickBot="1">
      <c r="E1424"/>
    </row>
    <row r="1425" spans="5:5" ht="13.5" thickTop="1" thickBot="1">
      <c r="E1425"/>
    </row>
    <row r="1426" spans="5:5" ht="13.5" thickTop="1" thickBot="1">
      <c r="E1426"/>
    </row>
    <row r="1427" spans="5:5" ht="13.5" thickTop="1" thickBot="1">
      <c r="E1427"/>
    </row>
    <row r="1428" spans="5:5" ht="13.5" thickTop="1" thickBot="1">
      <c r="E1428"/>
    </row>
    <row r="1429" spans="5:5" ht="13.5" thickTop="1" thickBot="1">
      <c r="E1429"/>
    </row>
    <row r="1430" spans="5:5" ht="13.5" thickTop="1" thickBot="1">
      <c r="E1430"/>
    </row>
    <row r="1431" spans="5:5" ht="13.5" thickTop="1" thickBot="1">
      <c r="E1431"/>
    </row>
    <row r="1432" spans="5:5" ht="13.5" thickTop="1" thickBot="1">
      <c r="E1432"/>
    </row>
    <row r="1433" spans="5:5" ht="13.5" thickTop="1" thickBot="1">
      <c r="E1433"/>
    </row>
    <row r="1434" spans="5:5" ht="13.5" thickTop="1" thickBot="1">
      <c r="E1434"/>
    </row>
    <row r="1435" spans="5:5" ht="13.5" thickTop="1" thickBot="1">
      <c r="E1435"/>
    </row>
    <row r="1436" spans="5:5" ht="13.5" thickTop="1" thickBot="1">
      <c r="E1436"/>
    </row>
    <row r="1437" spans="5:5" ht="13.5" thickTop="1" thickBot="1">
      <c r="E1437"/>
    </row>
    <row r="1438" spans="5:5" ht="13.5" thickTop="1" thickBot="1">
      <c r="E1438"/>
    </row>
    <row r="1439" spans="5:5" ht="13.5" thickTop="1" thickBot="1">
      <c r="E1439"/>
    </row>
    <row r="1440" spans="5:5" ht="13.5" thickTop="1" thickBot="1">
      <c r="E1440"/>
    </row>
    <row r="1441" spans="5:5" ht="13.5" thickTop="1" thickBot="1">
      <c r="E1441"/>
    </row>
    <row r="1442" spans="5:5" ht="13.5" thickTop="1" thickBot="1">
      <c r="E1442"/>
    </row>
    <row r="1443" spans="5:5" ht="13.5" thickTop="1" thickBot="1">
      <c r="E1443"/>
    </row>
    <row r="1444" spans="5:5" ht="13.5" thickTop="1" thickBot="1">
      <c r="E1444"/>
    </row>
    <row r="1445" spans="5:5" ht="13.5" thickTop="1" thickBot="1">
      <c r="E1445"/>
    </row>
    <row r="1446" spans="5:5" ht="13.5" thickTop="1" thickBot="1">
      <c r="E1446"/>
    </row>
    <row r="1447" spans="5:5" ht="13.5" thickTop="1" thickBot="1">
      <c r="E1447"/>
    </row>
    <row r="1448" spans="5:5" ht="13.5" thickTop="1" thickBot="1">
      <c r="E1448"/>
    </row>
    <row r="1449" spans="5:5" ht="13.5" thickTop="1" thickBot="1">
      <c r="E1449"/>
    </row>
    <row r="1450" spans="5:5" ht="13.5" thickTop="1" thickBot="1">
      <c r="E1450"/>
    </row>
    <row r="1451" spans="5:5" ht="13.5" thickTop="1" thickBot="1">
      <c r="E1451"/>
    </row>
    <row r="1452" spans="5:5" ht="13.5" thickTop="1" thickBot="1">
      <c r="E1452"/>
    </row>
    <row r="1453" spans="5:5" ht="13.5" thickTop="1" thickBot="1">
      <c r="E1453"/>
    </row>
    <row r="1454" spans="5:5" ht="13.5" thickTop="1" thickBot="1">
      <c r="E1454"/>
    </row>
    <row r="1455" spans="5:5" ht="13.5" thickTop="1" thickBot="1">
      <c r="E1455"/>
    </row>
    <row r="1456" spans="5:5" ht="13.5" thickTop="1" thickBot="1">
      <c r="E1456"/>
    </row>
    <row r="1457" spans="5:5" ht="13.5" thickTop="1" thickBot="1">
      <c r="E1457"/>
    </row>
    <row r="1458" spans="5:5" ht="13.5" thickTop="1" thickBot="1">
      <c r="E1458"/>
    </row>
    <row r="1459" spans="5:5" ht="13.5" thickTop="1" thickBot="1">
      <c r="E1459"/>
    </row>
    <row r="1460" spans="5:5" ht="13.5" thickTop="1" thickBot="1">
      <c r="E1460"/>
    </row>
    <row r="1461" spans="5:5" ht="13.5" thickTop="1" thickBot="1">
      <c r="E1461"/>
    </row>
    <row r="1462" spans="5:5" ht="13.5" thickTop="1" thickBot="1">
      <c r="E1462"/>
    </row>
    <row r="1463" spans="5:5" ht="13.5" thickTop="1" thickBot="1">
      <c r="E1463"/>
    </row>
    <row r="1464" spans="5:5" ht="13.5" thickTop="1" thickBot="1">
      <c r="E1464"/>
    </row>
    <row r="1465" spans="5:5" ht="13.5" thickTop="1" thickBot="1">
      <c r="E1465"/>
    </row>
    <row r="1466" spans="5:5" ht="13.5" thickTop="1" thickBot="1">
      <c r="E1466"/>
    </row>
    <row r="1467" spans="5:5" ht="13.5" thickTop="1" thickBot="1">
      <c r="E1467"/>
    </row>
    <row r="1468" spans="5:5" ht="13" thickTop="1">
      <c r="E1468"/>
    </row>
    <row r="1469" spans="5:5">
      <c r="E1469"/>
    </row>
    <row r="1470" spans="5:5">
      <c r="E1470"/>
    </row>
    <row r="1471" spans="5:5">
      <c r="E1471"/>
    </row>
    <row r="1472" spans="5:5">
      <c r="E1472"/>
    </row>
    <row r="1473" spans="5:5">
      <c r="E1473"/>
    </row>
    <row r="1474" spans="5:5">
      <c r="E1474"/>
    </row>
    <row r="1475" spans="5:5">
      <c r="E1475"/>
    </row>
    <row r="1476" spans="5:5">
      <c r="E1476"/>
    </row>
    <row r="1477" spans="5:5">
      <c r="E1477"/>
    </row>
    <row r="1478" spans="5:5">
      <c r="E1478"/>
    </row>
    <row r="1479" spans="5:5">
      <c r="E1479"/>
    </row>
    <row r="1480" spans="5:5">
      <c r="E1480"/>
    </row>
    <row r="1481" spans="5:5" ht="13" thickBot="1">
      <c r="E1481"/>
    </row>
    <row r="1482" spans="5:5" ht="13.5" thickTop="1" thickBot="1">
      <c r="E1482"/>
    </row>
    <row r="1483" spans="5:5" ht="13.5" thickTop="1" thickBot="1">
      <c r="E1483"/>
    </row>
    <row r="1484" spans="5:5" ht="13.5" thickTop="1" thickBot="1">
      <c r="E1484"/>
    </row>
    <row r="1485" spans="5:5" ht="13.5" thickTop="1" thickBot="1">
      <c r="E1485"/>
    </row>
    <row r="1486" spans="5:5" ht="13.5" thickTop="1" thickBot="1">
      <c r="E1486"/>
    </row>
    <row r="1487" spans="5:5" ht="13.5" thickTop="1" thickBot="1">
      <c r="E1487"/>
    </row>
    <row r="1488" spans="5:5" ht="13.5" thickTop="1" thickBot="1">
      <c r="E1488"/>
    </row>
    <row r="1489" spans="5:5" ht="13.5" thickTop="1" thickBot="1">
      <c r="E1489"/>
    </row>
    <row r="1490" spans="5:5" ht="13.5" thickTop="1" thickBot="1">
      <c r="E1490"/>
    </row>
    <row r="1491" spans="5:5" ht="13.5" thickTop="1" thickBot="1">
      <c r="E1491"/>
    </row>
    <row r="1492" spans="5:5" ht="13.5" thickTop="1" thickBot="1">
      <c r="E1492"/>
    </row>
    <row r="1493" spans="5:5" ht="13.5" thickTop="1" thickBot="1">
      <c r="E1493"/>
    </row>
    <row r="1494" spans="5:5" ht="13.5" thickTop="1" thickBot="1">
      <c r="E1494"/>
    </row>
    <row r="1495" spans="5:5" ht="13.5" thickTop="1" thickBot="1">
      <c r="E1495"/>
    </row>
    <row r="1496" spans="5:5" ht="13.5" thickTop="1" thickBot="1">
      <c r="E1496"/>
    </row>
    <row r="1497" spans="5:5" ht="13.5" thickTop="1" thickBot="1">
      <c r="E1497"/>
    </row>
    <row r="1498" spans="5:5" ht="13.5" thickTop="1" thickBot="1">
      <c r="E1498"/>
    </row>
    <row r="1499" spans="5:5" ht="13.5" thickTop="1" thickBot="1">
      <c r="E1499"/>
    </row>
    <row r="1500" spans="5:5" ht="13.5" thickTop="1" thickBot="1">
      <c r="E1500"/>
    </row>
    <row r="1501" spans="5:5" ht="13.5" thickTop="1" thickBot="1">
      <c r="E1501"/>
    </row>
    <row r="1502" spans="5:5" ht="13.5" thickTop="1" thickBot="1">
      <c r="E1502"/>
    </row>
    <row r="1503" spans="5:5" ht="13.5" thickTop="1" thickBot="1">
      <c r="E1503"/>
    </row>
    <row r="1504" spans="5:5" ht="13.5" thickTop="1" thickBot="1">
      <c r="E1504"/>
    </row>
    <row r="1505" spans="5:5" ht="13.5" thickTop="1" thickBot="1">
      <c r="E1505"/>
    </row>
    <row r="1506" spans="5:5" ht="13.5" thickTop="1" thickBot="1">
      <c r="E1506"/>
    </row>
    <row r="1507" spans="5:5" ht="13.5" thickTop="1" thickBot="1">
      <c r="E1507"/>
    </row>
    <row r="1508" spans="5:5" ht="13.5" thickTop="1" thickBot="1">
      <c r="E1508"/>
    </row>
    <row r="1509" spans="5:5" ht="13.5" thickTop="1" thickBot="1">
      <c r="E1509"/>
    </row>
    <row r="1510" spans="5:5" ht="13.5" thickTop="1" thickBot="1">
      <c r="E1510"/>
    </row>
    <row r="1511" spans="5:5" ht="13.5" thickTop="1" thickBot="1">
      <c r="E1511"/>
    </row>
    <row r="1512" spans="5:5" ht="13.5" thickTop="1" thickBot="1">
      <c r="E1512"/>
    </row>
    <row r="1513" spans="5:5" ht="13.5" thickTop="1" thickBot="1">
      <c r="E1513"/>
    </row>
    <row r="1514" spans="5:5" ht="13.5" thickTop="1" thickBot="1">
      <c r="E1514"/>
    </row>
    <row r="1515" spans="5:5" ht="13.5" thickTop="1" thickBot="1">
      <c r="E1515"/>
    </row>
    <row r="1516" spans="5:5" ht="13.5" thickTop="1" thickBot="1">
      <c r="E1516"/>
    </row>
    <row r="1517" spans="5:5" ht="13.5" thickTop="1" thickBot="1">
      <c r="E1517"/>
    </row>
    <row r="1518" spans="5:5" ht="13.5" thickTop="1" thickBot="1">
      <c r="E1518"/>
    </row>
    <row r="1519" spans="5:5" ht="13.5" thickTop="1" thickBot="1">
      <c r="E1519"/>
    </row>
    <row r="1520" spans="5:5" ht="13.5" thickTop="1" thickBot="1">
      <c r="E1520"/>
    </row>
    <row r="1521" spans="5:5" ht="13.5" thickTop="1" thickBot="1">
      <c r="E1521"/>
    </row>
    <row r="1522" spans="5:5" ht="13.5" thickTop="1" thickBot="1">
      <c r="E1522"/>
    </row>
    <row r="1523" spans="5:5" ht="13.5" thickTop="1" thickBot="1">
      <c r="E1523"/>
    </row>
    <row r="1524" spans="5:5" ht="13.5" thickTop="1" thickBot="1">
      <c r="E1524"/>
    </row>
    <row r="1525" spans="5:5" ht="13.5" thickTop="1" thickBot="1">
      <c r="E1525"/>
    </row>
    <row r="1526" spans="5:5" ht="13.5" thickTop="1" thickBot="1">
      <c r="E1526"/>
    </row>
    <row r="1527" spans="5:5" ht="13.5" thickTop="1" thickBot="1">
      <c r="E1527"/>
    </row>
    <row r="1528" spans="5:5" ht="13.5" thickTop="1" thickBot="1">
      <c r="E1528"/>
    </row>
    <row r="1529" spans="5:5" ht="13.5" thickTop="1" thickBot="1">
      <c r="E1529"/>
    </row>
    <row r="1530" spans="5:5" ht="13.5" thickTop="1" thickBot="1">
      <c r="E1530"/>
    </row>
    <row r="1531" spans="5:5" ht="13.5" thickTop="1" thickBot="1">
      <c r="E1531"/>
    </row>
    <row r="1532" spans="5:5" ht="13.5" thickTop="1" thickBot="1">
      <c r="E1532"/>
    </row>
    <row r="1533" spans="5:5" ht="13.5" thickTop="1" thickBot="1">
      <c r="E1533"/>
    </row>
    <row r="1534" spans="5:5" ht="13.5" thickTop="1" thickBot="1">
      <c r="E1534"/>
    </row>
    <row r="1535" spans="5:5" ht="13.5" thickTop="1" thickBot="1">
      <c r="E1535"/>
    </row>
    <row r="1536" spans="5:5" ht="13.5" thickTop="1" thickBot="1">
      <c r="E1536"/>
    </row>
    <row r="1537" spans="5:5" ht="13.5" thickTop="1" thickBot="1">
      <c r="E1537"/>
    </row>
    <row r="1538" spans="5:5" ht="13" thickTop="1">
      <c r="E1538"/>
    </row>
    <row r="1539" spans="5:5">
      <c r="E1539"/>
    </row>
    <row r="1540" spans="5:5">
      <c r="E1540"/>
    </row>
    <row r="1541" spans="5:5">
      <c r="E1541"/>
    </row>
    <row r="1542" spans="5:5">
      <c r="E1542"/>
    </row>
    <row r="1543" spans="5:5">
      <c r="E1543"/>
    </row>
    <row r="1544" spans="5:5">
      <c r="E1544"/>
    </row>
    <row r="1545" spans="5:5">
      <c r="E1545"/>
    </row>
    <row r="1546" spans="5:5">
      <c r="E1546"/>
    </row>
    <row r="1547" spans="5:5">
      <c r="E1547"/>
    </row>
    <row r="1548" spans="5:5">
      <c r="E1548"/>
    </row>
    <row r="1549" spans="5:5">
      <c r="E1549"/>
    </row>
    <row r="1550" spans="5:5">
      <c r="E1550"/>
    </row>
    <row r="1551" spans="5:5" ht="13" thickBot="1">
      <c r="E1551"/>
    </row>
    <row r="1552" spans="5:5" ht="13.5" thickTop="1" thickBot="1">
      <c r="E1552"/>
    </row>
    <row r="1553" spans="5:5" ht="13.5" thickTop="1" thickBot="1">
      <c r="E1553"/>
    </row>
    <row r="1554" spans="5:5" ht="13.5" thickTop="1" thickBot="1">
      <c r="E1554"/>
    </row>
    <row r="1555" spans="5:5" ht="13.5" thickTop="1" thickBot="1">
      <c r="E1555"/>
    </row>
    <row r="1556" spans="5:5" ht="13.5" thickTop="1" thickBot="1">
      <c r="E1556"/>
    </row>
    <row r="1557" spans="5:5" ht="13.5" thickTop="1" thickBot="1">
      <c r="E1557"/>
    </row>
    <row r="1558" spans="5:5" ht="13.5" thickTop="1" thickBot="1">
      <c r="E1558"/>
    </row>
    <row r="1559" spans="5:5" ht="13.5" thickTop="1" thickBot="1">
      <c r="E1559"/>
    </row>
    <row r="1560" spans="5:5" ht="13.5" thickTop="1" thickBot="1">
      <c r="E1560"/>
    </row>
    <row r="1561" spans="5:5" ht="13.5" thickTop="1" thickBot="1">
      <c r="E1561"/>
    </row>
    <row r="1562" spans="5:5" ht="13.5" thickTop="1" thickBot="1">
      <c r="E1562"/>
    </row>
    <row r="1563" spans="5:5" ht="13.5" thickTop="1" thickBot="1">
      <c r="E1563"/>
    </row>
    <row r="1564" spans="5:5" ht="13.5" thickTop="1" thickBot="1">
      <c r="E1564"/>
    </row>
    <row r="1565" spans="5:5" ht="13.5" thickTop="1" thickBot="1">
      <c r="E1565"/>
    </row>
    <row r="1566" spans="5:5" ht="13.5" thickTop="1" thickBot="1">
      <c r="E1566"/>
    </row>
    <row r="1567" spans="5:5" ht="13.5" thickTop="1" thickBot="1">
      <c r="E1567"/>
    </row>
    <row r="1568" spans="5:5" ht="13.5" thickTop="1" thickBot="1">
      <c r="E1568"/>
    </row>
    <row r="1569" spans="5:5" ht="13.5" thickTop="1" thickBot="1">
      <c r="E1569"/>
    </row>
    <row r="1570" spans="5:5" ht="13.5" thickTop="1" thickBot="1">
      <c r="E1570"/>
    </row>
    <row r="1571" spans="5:5" ht="13.5" thickTop="1" thickBot="1">
      <c r="E1571"/>
    </row>
    <row r="1572" spans="5:5" ht="13.5" thickTop="1" thickBot="1">
      <c r="E1572"/>
    </row>
    <row r="1573" spans="5:5" ht="13.5" thickTop="1" thickBot="1">
      <c r="E1573"/>
    </row>
    <row r="1574" spans="5:5" ht="13.5" thickTop="1" thickBot="1">
      <c r="E1574"/>
    </row>
    <row r="1575" spans="5:5" ht="13.5" thickTop="1" thickBot="1">
      <c r="E1575"/>
    </row>
    <row r="1576" spans="5:5" ht="13.5" thickTop="1" thickBot="1">
      <c r="E1576"/>
    </row>
    <row r="1577" spans="5:5" ht="13.5" thickTop="1" thickBot="1">
      <c r="E1577"/>
    </row>
    <row r="1578" spans="5:5" ht="13.5" thickTop="1" thickBot="1">
      <c r="E1578"/>
    </row>
    <row r="1579" spans="5:5" ht="13.5" thickTop="1" thickBot="1">
      <c r="E1579"/>
    </row>
    <row r="1580" spans="5:5" ht="13.5" thickTop="1" thickBot="1">
      <c r="E1580"/>
    </row>
    <row r="1581" spans="5:5" ht="13.5" thickTop="1" thickBot="1">
      <c r="E1581"/>
    </row>
    <row r="1582" spans="5:5" ht="13.5" thickTop="1" thickBot="1">
      <c r="E1582"/>
    </row>
    <row r="1583" spans="5:5" ht="13.5" thickTop="1" thickBot="1">
      <c r="E1583"/>
    </row>
    <row r="1584" spans="5:5" ht="13.5" thickTop="1" thickBot="1">
      <c r="E1584"/>
    </row>
    <row r="1585" spans="5:5" ht="13.5" thickTop="1" thickBot="1">
      <c r="E1585"/>
    </row>
    <row r="1586" spans="5:5" ht="13.5" thickTop="1" thickBot="1">
      <c r="E1586"/>
    </row>
    <row r="1587" spans="5:5" ht="13.5" thickTop="1" thickBot="1">
      <c r="E1587"/>
    </row>
    <row r="1588" spans="5:5" ht="13.5" thickTop="1" thickBot="1">
      <c r="E1588"/>
    </row>
    <row r="1589" spans="5:5" ht="13.5" thickTop="1" thickBot="1">
      <c r="E1589"/>
    </row>
    <row r="1590" spans="5:5" ht="13.5" thickTop="1" thickBot="1">
      <c r="E1590"/>
    </row>
    <row r="1591" spans="5:5" ht="13.5" thickTop="1" thickBot="1">
      <c r="E1591"/>
    </row>
    <row r="1592" spans="5:5" ht="13.5" thickTop="1" thickBot="1">
      <c r="E1592"/>
    </row>
    <row r="1593" spans="5:5" ht="13.5" thickTop="1" thickBot="1">
      <c r="E1593"/>
    </row>
    <row r="1594" spans="5:5" ht="13.5" thickTop="1" thickBot="1">
      <c r="E1594"/>
    </row>
    <row r="1595" spans="5:5" ht="13.5" thickTop="1" thickBot="1">
      <c r="E1595"/>
    </row>
    <row r="1596" spans="5:5" ht="13.5" thickTop="1" thickBot="1">
      <c r="E1596"/>
    </row>
    <row r="1597" spans="5:5" ht="13.5" thickTop="1" thickBot="1">
      <c r="E1597"/>
    </row>
    <row r="1598" spans="5:5" ht="13.5" thickTop="1" thickBot="1">
      <c r="E1598"/>
    </row>
    <row r="1599" spans="5:5" ht="13.5" thickTop="1" thickBot="1">
      <c r="E1599"/>
    </row>
    <row r="1600" spans="5:5" ht="13.5" thickTop="1" thickBot="1">
      <c r="E1600"/>
    </row>
    <row r="1601" spans="5:5" ht="13.5" thickTop="1" thickBot="1">
      <c r="E1601"/>
    </row>
    <row r="1602" spans="5:5" ht="13.5" thickTop="1" thickBot="1">
      <c r="E1602"/>
    </row>
    <row r="1603" spans="5:5" ht="13.5" thickTop="1" thickBot="1">
      <c r="E1603"/>
    </row>
    <row r="1604" spans="5:5" ht="13.5" thickTop="1" thickBot="1">
      <c r="E1604"/>
    </row>
    <row r="1605" spans="5:5" ht="13.5" thickTop="1" thickBot="1">
      <c r="E1605"/>
    </row>
    <row r="1606" spans="5:5" ht="13.5" thickTop="1" thickBot="1">
      <c r="E1606"/>
    </row>
    <row r="1607" spans="5:5" ht="13.5" thickTop="1" thickBot="1">
      <c r="E1607"/>
    </row>
    <row r="1608" spans="5:5" ht="13" thickTop="1">
      <c r="E1608"/>
    </row>
    <row r="1609" spans="5:5">
      <c r="E1609"/>
    </row>
    <row r="1610" spans="5:5">
      <c r="E1610"/>
    </row>
    <row r="1611" spans="5:5">
      <c r="E1611"/>
    </row>
    <row r="1612" spans="5:5">
      <c r="E1612"/>
    </row>
    <row r="1613" spans="5:5">
      <c r="E1613"/>
    </row>
    <row r="1614" spans="5:5">
      <c r="E1614"/>
    </row>
    <row r="1615" spans="5:5">
      <c r="E1615"/>
    </row>
    <row r="1616" spans="5:5">
      <c r="E1616"/>
    </row>
    <row r="1617" spans="5:5">
      <c r="E1617"/>
    </row>
    <row r="1618" spans="5:5">
      <c r="E1618"/>
    </row>
    <row r="1619" spans="5:5">
      <c r="E1619"/>
    </row>
    <row r="1620" spans="5:5">
      <c r="E1620"/>
    </row>
    <row r="1621" spans="5:5" ht="13" thickBot="1">
      <c r="E1621"/>
    </row>
    <row r="1622" spans="5:5" ht="13.5" thickTop="1" thickBot="1">
      <c r="E1622"/>
    </row>
    <row r="1623" spans="5:5" ht="13.5" thickTop="1" thickBot="1">
      <c r="E1623"/>
    </row>
    <row r="1624" spans="5:5" ht="13.5" thickTop="1" thickBot="1">
      <c r="E1624"/>
    </row>
    <row r="1625" spans="5:5" ht="13.5" thickTop="1" thickBot="1">
      <c r="E1625"/>
    </row>
    <row r="1626" spans="5:5" ht="13.5" thickTop="1" thickBot="1">
      <c r="E1626"/>
    </row>
    <row r="1627" spans="5:5" ht="13.5" thickTop="1" thickBot="1">
      <c r="E1627"/>
    </row>
    <row r="1628" spans="5:5" ht="13.5" thickTop="1" thickBot="1">
      <c r="E1628"/>
    </row>
    <row r="1629" spans="5:5" ht="13.5" thickTop="1" thickBot="1">
      <c r="E1629"/>
    </row>
    <row r="1630" spans="5:5" ht="13.5" thickTop="1" thickBot="1">
      <c r="E1630"/>
    </row>
    <row r="1631" spans="5:5" ht="13.5" thickTop="1" thickBot="1">
      <c r="E1631"/>
    </row>
    <row r="1632" spans="5:5" ht="13.5" thickTop="1" thickBot="1">
      <c r="E1632"/>
    </row>
    <row r="1633" spans="5:5" ht="13.5" thickTop="1" thickBot="1">
      <c r="E1633"/>
    </row>
    <row r="1634" spans="5:5" ht="13.5" thickTop="1" thickBot="1">
      <c r="E1634"/>
    </row>
    <row r="1635" spans="5:5" ht="13.5" thickTop="1" thickBot="1">
      <c r="E1635"/>
    </row>
    <row r="1636" spans="5:5" ht="13.5" thickTop="1" thickBot="1">
      <c r="E1636"/>
    </row>
    <row r="1637" spans="5:5" ht="13.5" thickTop="1" thickBot="1">
      <c r="E1637"/>
    </row>
    <row r="1638" spans="5:5" ht="13.5" thickTop="1" thickBot="1">
      <c r="E1638"/>
    </row>
    <row r="1639" spans="5:5" ht="13.5" thickTop="1" thickBot="1">
      <c r="E1639"/>
    </row>
    <row r="1640" spans="5:5" ht="13.5" thickTop="1" thickBot="1">
      <c r="E1640"/>
    </row>
    <row r="1641" spans="5:5" ht="13.5" thickTop="1" thickBot="1">
      <c r="E1641"/>
    </row>
    <row r="1642" spans="5:5" ht="13.5" thickTop="1" thickBot="1">
      <c r="E1642"/>
    </row>
    <row r="1643" spans="5:5" ht="13.5" thickTop="1" thickBot="1">
      <c r="E1643"/>
    </row>
    <row r="1644" spans="5:5" ht="13.5" thickTop="1" thickBot="1">
      <c r="E1644"/>
    </row>
    <row r="1645" spans="5:5" ht="13.5" thickTop="1" thickBot="1">
      <c r="E1645"/>
    </row>
    <row r="1646" spans="5:5" ht="13.5" thickTop="1" thickBot="1">
      <c r="E1646"/>
    </row>
    <row r="1647" spans="5:5" ht="13.5" thickTop="1" thickBot="1">
      <c r="E1647"/>
    </row>
    <row r="1648" spans="5:5" ht="13.5" thickTop="1" thickBot="1">
      <c r="E1648"/>
    </row>
    <row r="1649" spans="5:5" ht="13.5" thickTop="1" thickBot="1">
      <c r="E1649"/>
    </row>
    <row r="1650" spans="5:5" ht="13.5" thickTop="1" thickBot="1">
      <c r="E1650"/>
    </row>
    <row r="1651" spans="5:5" ht="13.5" thickTop="1" thickBot="1">
      <c r="E1651"/>
    </row>
    <row r="1652" spans="5:5" ht="13.5" thickTop="1" thickBot="1">
      <c r="E1652"/>
    </row>
    <row r="1653" spans="5:5" ht="13.5" thickTop="1" thickBot="1">
      <c r="E1653"/>
    </row>
    <row r="1654" spans="5:5" ht="13.5" thickTop="1" thickBot="1">
      <c r="E1654"/>
    </row>
    <row r="1655" spans="5:5" ht="13.5" thickTop="1" thickBot="1">
      <c r="E1655"/>
    </row>
    <row r="1656" spans="5:5" ht="13.5" thickTop="1" thickBot="1">
      <c r="E1656"/>
    </row>
    <row r="1657" spans="5:5" ht="13.5" thickTop="1" thickBot="1">
      <c r="E1657"/>
    </row>
    <row r="1658" spans="5:5" ht="13.5" thickTop="1" thickBot="1">
      <c r="E1658"/>
    </row>
    <row r="1659" spans="5:5" ht="13.5" thickTop="1" thickBot="1">
      <c r="E1659"/>
    </row>
    <row r="1660" spans="5:5" ht="13.5" thickTop="1" thickBot="1">
      <c r="E1660"/>
    </row>
    <row r="1661" spans="5:5" ht="13.5" thickTop="1" thickBot="1">
      <c r="E1661"/>
    </row>
    <row r="1662" spans="5:5" ht="13.5" thickTop="1" thickBot="1">
      <c r="E1662"/>
    </row>
    <row r="1663" spans="5:5" ht="13.5" thickTop="1" thickBot="1">
      <c r="E1663"/>
    </row>
    <row r="1664" spans="5:5" ht="13.5" thickTop="1" thickBot="1">
      <c r="E1664"/>
    </row>
    <row r="1665" spans="5:5" ht="13.5" thickTop="1" thickBot="1">
      <c r="E1665"/>
    </row>
    <row r="1666" spans="5:5" ht="13.5" thickTop="1" thickBot="1">
      <c r="E1666"/>
    </row>
    <row r="1667" spans="5:5" ht="13.5" thickTop="1" thickBot="1">
      <c r="E1667"/>
    </row>
    <row r="1668" spans="5:5" ht="13.5" thickTop="1" thickBot="1">
      <c r="E1668"/>
    </row>
    <row r="1669" spans="5:5" ht="13.5" thickTop="1" thickBot="1">
      <c r="E1669"/>
    </row>
    <row r="1670" spans="5:5" ht="13.5" thickTop="1" thickBot="1">
      <c r="E1670"/>
    </row>
    <row r="1671" spans="5:5" ht="13.5" thickTop="1" thickBot="1">
      <c r="E1671"/>
    </row>
    <row r="1672" spans="5:5" ht="13.5" thickTop="1" thickBot="1">
      <c r="E1672"/>
    </row>
    <row r="1673" spans="5:5" ht="13.5" thickTop="1" thickBot="1">
      <c r="E1673"/>
    </row>
    <row r="1674" spans="5:5" ht="13.5" thickTop="1" thickBot="1">
      <c r="E1674"/>
    </row>
    <row r="1675" spans="5:5" ht="13.5" thickTop="1" thickBot="1">
      <c r="E1675"/>
    </row>
    <row r="1676" spans="5:5" ht="13.5" thickTop="1" thickBot="1">
      <c r="E1676"/>
    </row>
    <row r="1677" spans="5:5" ht="13.5" thickTop="1" thickBot="1">
      <c r="E1677"/>
    </row>
    <row r="1678" spans="5:5" ht="13" thickTop="1">
      <c r="E1678"/>
    </row>
    <row r="1679" spans="5:5">
      <c r="E1679"/>
    </row>
    <row r="1680" spans="5:5">
      <c r="E1680"/>
    </row>
    <row r="1681" spans="5:5">
      <c r="E1681"/>
    </row>
    <row r="1682" spans="5:5">
      <c r="E1682"/>
    </row>
    <row r="1683" spans="5:5">
      <c r="E1683"/>
    </row>
    <row r="1684" spans="5:5">
      <c r="E1684"/>
    </row>
    <row r="1685" spans="5:5">
      <c r="E1685"/>
    </row>
    <row r="1686" spans="5:5">
      <c r="E1686"/>
    </row>
    <row r="1687" spans="5:5">
      <c r="E1687"/>
    </row>
    <row r="1688" spans="5:5">
      <c r="E1688"/>
    </row>
    <row r="1689" spans="5:5">
      <c r="E1689"/>
    </row>
    <row r="1690" spans="5:5">
      <c r="E1690"/>
    </row>
    <row r="1691" spans="5:5" ht="13" thickBot="1">
      <c r="E1691"/>
    </row>
    <row r="1692" spans="5:5" ht="13.5" thickTop="1" thickBot="1">
      <c r="E1692"/>
    </row>
    <row r="1693" spans="5:5" ht="13.5" thickTop="1" thickBot="1">
      <c r="E1693"/>
    </row>
    <row r="1694" spans="5:5" ht="13.5" thickTop="1" thickBot="1">
      <c r="E1694"/>
    </row>
    <row r="1695" spans="5:5" ht="13.5" thickTop="1" thickBot="1">
      <c r="E1695"/>
    </row>
    <row r="1696" spans="5:5" ht="13.5" thickTop="1" thickBot="1">
      <c r="E1696"/>
    </row>
    <row r="1697" spans="5:5" ht="13.5" thickTop="1" thickBot="1">
      <c r="E1697"/>
    </row>
    <row r="1698" spans="5:5" ht="13.5" thickTop="1" thickBot="1">
      <c r="E1698"/>
    </row>
    <row r="1699" spans="5:5" ht="13.5" thickTop="1" thickBot="1">
      <c r="E1699"/>
    </row>
    <row r="1700" spans="5:5" ht="13.5" thickTop="1" thickBot="1">
      <c r="E1700"/>
    </row>
    <row r="1701" spans="5:5" ht="13.5" thickTop="1" thickBot="1">
      <c r="E1701"/>
    </row>
    <row r="1702" spans="5:5" ht="13.5" thickTop="1" thickBot="1">
      <c r="E1702"/>
    </row>
    <row r="1703" spans="5:5" ht="13.5" thickTop="1" thickBot="1">
      <c r="E1703"/>
    </row>
    <row r="1704" spans="5:5" ht="13.5" thickTop="1" thickBot="1">
      <c r="E1704"/>
    </row>
    <row r="1705" spans="5:5" ht="13.5" thickTop="1" thickBot="1">
      <c r="E1705"/>
    </row>
    <row r="1706" spans="5:5" ht="13.5" thickTop="1" thickBot="1">
      <c r="E1706"/>
    </row>
    <row r="1707" spans="5:5" ht="13.5" thickTop="1" thickBot="1">
      <c r="E1707"/>
    </row>
    <row r="1708" spans="5:5" ht="13.5" thickTop="1" thickBot="1">
      <c r="E1708"/>
    </row>
    <row r="1709" spans="5:5" ht="13.5" thickTop="1" thickBot="1">
      <c r="E1709"/>
    </row>
    <row r="1710" spans="5:5" ht="13.5" thickTop="1" thickBot="1">
      <c r="E1710"/>
    </row>
    <row r="1711" spans="5:5" ht="13.5" thickTop="1" thickBot="1">
      <c r="E1711"/>
    </row>
    <row r="1712" spans="5:5" ht="13.5" thickTop="1" thickBot="1">
      <c r="E1712"/>
    </row>
    <row r="1713" spans="5:5" ht="13.5" thickTop="1" thickBot="1">
      <c r="E1713"/>
    </row>
    <row r="1714" spans="5:5" ht="13.5" thickTop="1" thickBot="1">
      <c r="E1714"/>
    </row>
    <row r="1715" spans="5:5" ht="13.5" thickTop="1" thickBot="1">
      <c r="E1715"/>
    </row>
    <row r="1716" spans="5:5" ht="13.5" thickTop="1" thickBot="1">
      <c r="E1716"/>
    </row>
    <row r="1717" spans="5:5" ht="13.5" thickTop="1" thickBot="1">
      <c r="E1717"/>
    </row>
    <row r="1718" spans="5:5" ht="13.5" thickTop="1" thickBot="1">
      <c r="E1718"/>
    </row>
    <row r="1719" spans="5:5" ht="13.5" thickTop="1" thickBot="1">
      <c r="E1719"/>
    </row>
    <row r="1720" spans="5:5" ht="13.5" thickTop="1" thickBot="1">
      <c r="E1720"/>
    </row>
    <row r="1721" spans="5:5" ht="13.5" thickTop="1" thickBot="1">
      <c r="E1721"/>
    </row>
    <row r="1722" spans="5:5" ht="13.5" thickTop="1" thickBot="1">
      <c r="E1722"/>
    </row>
    <row r="1723" spans="5:5" ht="13.5" thickTop="1" thickBot="1">
      <c r="E1723"/>
    </row>
    <row r="1724" spans="5:5" ht="13.5" thickTop="1" thickBot="1">
      <c r="E1724"/>
    </row>
    <row r="1725" spans="5:5" ht="13.5" thickTop="1" thickBot="1">
      <c r="E1725"/>
    </row>
    <row r="1726" spans="5:5" ht="13.5" thickTop="1" thickBot="1">
      <c r="E1726"/>
    </row>
    <row r="1727" spans="5:5" ht="13.5" thickTop="1" thickBot="1">
      <c r="E1727"/>
    </row>
    <row r="1728" spans="5:5" ht="13.5" thickTop="1" thickBot="1">
      <c r="E1728"/>
    </row>
    <row r="1729" spans="5:5" ht="13.5" thickTop="1" thickBot="1">
      <c r="E1729"/>
    </row>
    <row r="1730" spans="5:5" ht="13.5" thickTop="1" thickBot="1">
      <c r="E1730"/>
    </row>
    <row r="1731" spans="5:5" ht="13.5" thickTop="1" thickBot="1">
      <c r="E1731"/>
    </row>
    <row r="1732" spans="5:5" ht="13.5" thickTop="1" thickBot="1">
      <c r="E1732"/>
    </row>
    <row r="1733" spans="5:5" ht="13.5" thickTop="1" thickBot="1">
      <c r="E1733"/>
    </row>
    <row r="1734" spans="5:5" ht="13.5" thickTop="1" thickBot="1">
      <c r="E1734"/>
    </row>
    <row r="1735" spans="5:5" ht="13.5" thickTop="1" thickBot="1">
      <c r="E1735"/>
    </row>
    <row r="1736" spans="5:5" ht="13.5" thickTop="1" thickBot="1">
      <c r="E1736"/>
    </row>
    <row r="1737" spans="5:5" ht="13.5" thickTop="1" thickBot="1">
      <c r="E1737"/>
    </row>
    <row r="1738" spans="5:5" ht="13.5" thickTop="1" thickBot="1">
      <c r="E1738"/>
    </row>
    <row r="1739" spans="5:5" ht="13.5" thickTop="1" thickBot="1">
      <c r="E1739"/>
    </row>
    <row r="1740" spans="5:5" ht="13.5" thickTop="1" thickBot="1">
      <c r="E1740"/>
    </row>
    <row r="1741" spans="5:5" ht="13.5" thickTop="1" thickBot="1">
      <c r="E1741"/>
    </row>
    <row r="1742" spans="5:5" ht="13.5" thickTop="1" thickBot="1">
      <c r="E1742"/>
    </row>
    <row r="1743" spans="5:5" ht="13.5" thickTop="1" thickBot="1">
      <c r="E1743"/>
    </row>
    <row r="1744" spans="5:5" ht="13.5" thickTop="1" thickBot="1">
      <c r="E1744"/>
    </row>
    <row r="1745" spans="5:5" ht="13.5" thickTop="1" thickBot="1">
      <c r="E1745"/>
    </row>
    <row r="1746" spans="5:5" ht="13.5" thickTop="1" thickBot="1">
      <c r="E1746"/>
    </row>
    <row r="1747" spans="5:5" ht="13.5" thickTop="1" thickBot="1">
      <c r="E1747"/>
    </row>
    <row r="1748" spans="5:5" ht="13" thickTop="1">
      <c r="E1748"/>
    </row>
    <row r="1749" spans="5:5">
      <c r="E1749"/>
    </row>
    <row r="1750" spans="5:5">
      <c r="E1750"/>
    </row>
    <row r="1751" spans="5:5">
      <c r="E1751"/>
    </row>
    <row r="1752" spans="5:5">
      <c r="E1752"/>
    </row>
    <row r="1753" spans="5:5">
      <c r="E1753"/>
    </row>
    <row r="1754" spans="5:5">
      <c r="E1754"/>
    </row>
    <row r="1755" spans="5:5">
      <c r="E1755"/>
    </row>
    <row r="1756" spans="5:5">
      <c r="E1756"/>
    </row>
    <row r="1757" spans="5:5">
      <c r="E1757"/>
    </row>
    <row r="1758" spans="5:5">
      <c r="E1758"/>
    </row>
    <row r="1759" spans="5:5">
      <c r="E1759"/>
    </row>
    <row r="1760" spans="5:5">
      <c r="E1760"/>
    </row>
    <row r="1761" spans="5:5" ht="13" thickBot="1">
      <c r="E1761"/>
    </row>
    <row r="1762" spans="5:5" ht="13.5" thickTop="1" thickBot="1">
      <c r="E1762"/>
    </row>
    <row r="1763" spans="5:5" ht="13.5" thickTop="1" thickBot="1">
      <c r="E1763"/>
    </row>
    <row r="1764" spans="5:5" ht="13.5" thickTop="1" thickBot="1">
      <c r="E1764"/>
    </row>
    <row r="1765" spans="5:5" ht="13.5" thickTop="1" thickBot="1">
      <c r="E1765"/>
    </row>
    <row r="1766" spans="5:5" ht="13.5" thickTop="1" thickBot="1">
      <c r="E1766"/>
    </row>
    <row r="1767" spans="5:5" ht="13.5" thickTop="1" thickBot="1">
      <c r="E1767"/>
    </row>
    <row r="1768" spans="5:5" ht="13.5" thickTop="1" thickBot="1">
      <c r="E1768"/>
    </row>
    <row r="1769" spans="5:5" ht="13.5" thickTop="1" thickBot="1">
      <c r="E1769"/>
    </row>
    <row r="1770" spans="5:5" ht="13.5" thickTop="1" thickBot="1">
      <c r="E1770"/>
    </row>
    <row r="1771" spans="5:5" ht="13.5" thickTop="1" thickBot="1">
      <c r="E1771"/>
    </row>
    <row r="1772" spans="5:5" ht="13.5" thickTop="1" thickBot="1">
      <c r="E1772"/>
    </row>
    <row r="1773" spans="5:5" ht="13.5" thickTop="1" thickBot="1">
      <c r="E1773"/>
    </row>
    <row r="1774" spans="5:5" ht="13.5" thickTop="1" thickBot="1">
      <c r="E1774"/>
    </row>
    <row r="1775" spans="5:5" ht="13.5" thickTop="1" thickBot="1">
      <c r="E1775"/>
    </row>
    <row r="1776" spans="5:5" ht="13.5" thickTop="1" thickBot="1">
      <c r="E1776"/>
    </row>
    <row r="1777" spans="5:5" ht="13.5" thickTop="1" thickBot="1">
      <c r="E1777"/>
    </row>
    <row r="1778" spans="5:5" ht="13.5" thickTop="1" thickBot="1">
      <c r="E1778"/>
    </row>
    <row r="1779" spans="5:5" ht="13.5" thickTop="1" thickBot="1">
      <c r="E1779"/>
    </row>
    <row r="1780" spans="5:5" ht="13.5" thickTop="1" thickBot="1">
      <c r="E1780"/>
    </row>
    <row r="1781" spans="5:5" ht="13.5" thickTop="1" thickBot="1">
      <c r="E1781"/>
    </row>
    <row r="1782" spans="5:5" ht="13.5" thickTop="1" thickBot="1">
      <c r="E1782"/>
    </row>
    <row r="1783" spans="5:5" ht="13.5" thickTop="1" thickBot="1">
      <c r="E1783"/>
    </row>
    <row r="1784" spans="5:5" ht="13.5" thickTop="1" thickBot="1">
      <c r="E1784"/>
    </row>
    <row r="1785" spans="5:5" ht="13.5" thickTop="1" thickBot="1">
      <c r="E1785"/>
    </row>
    <row r="1786" spans="5:5" ht="13.5" thickTop="1" thickBot="1">
      <c r="E1786"/>
    </row>
    <row r="1787" spans="5:5" ht="13.5" thickTop="1" thickBot="1">
      <c r="E1787"/>
    </row>
    <row r="1788" spans="5:5" ht="13.5" thickTop="1" thickBot="1">
      <c r="E1788"/>
    </row>
    <row r="1789" spans="5:5" ht="13.5" thickTop="1" thickBot="1">
      <c r="E1789"/>
    </row>
    <row r="1790" spans="5:5" ht="13.5" thickTop="1" thickBot="1">
      <c r="E1790"/>
    </row>
    <row r="1791" spans="5:5" ht="13.5" thickTop="1" thickBot="1">
      <c r="E1791"/>
    </row>
    <row r="1792" spans="5:5" ht="13.5" thickTop="1" thickBot="1">
      <c r="E1792"/>
    </row>
    <row r="1793" spans="5:5" ht="13.5" thickTop="1" thickBot="1">
      <c r="E1793"/>
    </row>
    <row r="1794" spans="5:5" ht="13.5" thickTop="1" thickBot="1">
      <c r="E1794"/>
    </row>
    <row r="1795" spans="5:5" ht="13.5" thickTop="1" thickBot="1">
      <c r="E1795"/>
    </row>
    <row r="1796" spans="5:5" ht="13.5" thickTop="1" thickBot="1">
      <c r="E1796"/>
    </row>
    <row r="1797" spans="5:5" ht="13.5" thickTop="1" thickBot="1">
      <c r="E1797"/>
    </row>
    <row r="1798" spans="5:5" ht="13.5" thickTop="1" thickBot="1">
      <c r="E1798"/>
    </row>
    <row r="1799" spans="5:5" ht="13.5" thickTop="1" thickBot="1">
      <c r="E1799"/>
    </row>
    <row r="1800" spans="5:5" ht="13.5" thickTop="1" thickBot="1">
      <c r="E1800"/>
    </row>
    <row r="1801" spans="5:5" ht="13.5" thickTop="1" thickBot="1">
      <c r="E1801"/>
    </row>
    <row r="1802" spans="5:5" ht="13.5" thickTop="1" thickBot="1">
      <c r="E1802"/>
    </row>
    <row r="1803" spans="5:5" ht="13.5" thickTop="1" thickBot="1">
      <c r="E1803"/>
    </row>
    <row r="1804" spans="5:5" ht="13.5" thickTop="1" thickBot="1">
      <c r="E1804"/>
    </row>
    <row r="1805" spans="5:5" ht="13.5" thickTop="1" thickBot="1">
      <c r="E1805"/>
    </row>
    <row r="1806" spans="5:5" ht="13.5" thickTop="1" thickBot="1">
      <c r="E1806"/>
    </row>
    <row r="1807" spans="5:5" ht="13.5" thickTop="1" thickBot="1">
      <c r="E1807"/>
    </row>
    <row r="1808" spans="5:5" ht="13.5" thickTop="1" thickBot="1">
      <c r="E1808"/>
    </row>
    <row r="1809" spans="5:5" ht="13.5" thickTop="1" thickBot="1">
      <c r="E1809"/>
    </row>
    <row r="1810" spans="5:5" ht="13.5" thickTop="1" thickBot="1">
      <c r="E1810"/>
    </row>
    <row r="1811" spans="5:5" ht="13.5" thickTop="1" thickBot="1">
      <c r="E1811"/>
    </row>
    <row r="1812" spans="5:5" ht="13.5" thickTop="1" thickBot="1">
      <c r="E1812"/>
    </row>
    <row r="1813" spans="5:5" ht="13.5" thickTop="1" thickBot="1">
      <c r="E1813"/>
    </row>
    <row r="1814" spans="5:5" ht="13.5" thickTop="1" thickBot="1">
      <c r="E1814"/>
    </row>
    <row r="1815" spans="5:5" ht="13.5" thickTop="1" thickBot="1">
      <c r="E1815"/>
    </row>
    <row r="1816" spans="5:5" ht="13.5" thickTop="1" thickBot="1">
      <c r="E1816"/>
    </row>
    <row r="1817" spans="5:5" ht="13.5" thickTop="1" thickBot="1">
      <c r="E1817"/>
    </row>
    <row r="1818" spans="5:5" ht="13" thickTop="1">
      <c r="E1818"/>
    </row>
    <row r="1819" spans="5:5">
      <c r="E1819"/>
    </row>
    <row r="1820" spans="5:5">
      <c r="E1820"/>
    </row>
    <row r="1821" spans="5:5">
      <c r="E1821"/>
    </row>
    <row r="1822" spans="5:5">
      <c r="E1822"/>
    </row>
    <row r="1823" spans="5:5">
      <c r="E1823"/>
    </row>
    <row r="1824" spans="5:5">
      <c r="E1824"/>
    </row>
    <row r="1825" spans="5:5">
      <c r="E1825"/>
    </row>
    <row r="1826" spans="5:5">
      <c r="E1826"/>
    </row>
    <row r="1827" spans="5:5">
      <c r="E1827"/>
    </row>
    <row r="1828" spans="5:5">
      <c r="E1828"/>
    </row>
    <row r="1829" spans="5:5">
      <c r="E1829"/>
    </row>
    <row r="1830" spans="5:5">
      <c r="E1830"/>
    </row>
    <row r="1831" spans="5:5" ht="13" thickBot="1">
      <c r="E1831"/>
    </row>
    <row r="1832" spans="5:5" ht="13.5" thickTop="1" thickBot="1">
      <c r="E1832"/>
    </row>
    <row r="1833" spans="5:5" ht="13.5" thickTop="1" thickBot="1">
      <c r="E1833"/>
    </row>
    <row r="1834" spans="5:5" ht="13.5" thickTop="1" thickBot="1">
      <c r="E1834"/>
    </row>
    <row r="1835" spans="5:5" ht="13.5" thickTop="1" thickBot="1">
      <c r="E1835"/>
    </row>
    <row r="1836" spans="5:5" ht="13.5" thickTop="1" thickBot="1">
      <c r="E1836"/>
    </row>
    <row r="1837" spans="5:5" ht="13.5" thickTop="1" thickBot="1">
      <c r="E1837"/>
    </row>
    <row r="1838" spans="5:5" ht="13.5" thickTop="1" thickBot="1">
      <c r="E1838"/>
    </row>
    <row r="1839" spans="5:5" ht="13.5" thickTop="1" thickBot="1">
      <c r="E1839"/>
    </row>
    <row r="1840" spans="5:5" ht="13.5" thickTop="1" thickBot="1">
      <c r="E1840"/>
    </row>
    <row r="1841" spans="5:5" ht="13.5" thickTop="1" thickBot="1">
      <c r="E1841"/>
    </row>
    <row r="1842" spans="5:5" ht="13.5" thickTop="1" thickBot="1">
      <c r="E1842"/>
    </row>
    <row r="1843" spans="5:5" ht="13.5" thickTop="1" thickBot="1">
      <c r="E1843"/>
    </row>
    <row r="1844" spans="5:5" ht="13.5" thickTop="1" thickBot="1">
      <c r="E1844"/>
    </row>
    <row r="1845" spans="5:5" ht="13.5" thickTop="1" thickBot="1">
      <c r="E1845"/>
    </row>
    <row r="1846" spans="5:5" ht="13.5" thickTop="1" thickBot="1">
      <c r="E1846"/>
    </row>
    <row r="1847" spans="5:5" ht="13.5" thickTop="1" thickBot="1">
      <c r="E1847"/>
    </row>
    <row r="1848" spans="5:5" ht="13.5" thickTop="1" thickBot="1">
      <c r="E1848"/>
    </row>
    <row r="1849" spans="5:5" ht="13.5" thickTop="1" thickBot="1">
      <c r="E1849"/>
    </row>
    <row r="1850" spans="5:5" ht="13.5" thickTop="1" thickBot="1">
      <c r="E1850"/>
    </row>
    <row r="1851" spans="5:5" ht="13.5" thickTop="1" thickBot="1">
      <c r="E1851"/>
    </row>
    <row r="1852" spans="5:5" ht="13.5" thickTop="1" thickBot="1">
      <c r="E1852"/>
    </row>
    <row r="1853" spans="5:5" ht="13.5" thickTop="1" thickBot="1">
      <c r="E1853"/>
    </row>
    <row r="1854" spans="5:5" ht="13.5" thickTop="1" thickBot="1">
      <c r="E1854"/>
    </row>
    <row r="1855" spans="5:5" ht="13.5" thickTop="1" thickBot="1">
      <c r="E1855"/>
    </row>
    <row r="1856" spans="5:5" ht="13.5" thickTop="1" thickBot="1">
      <c r="E1856"/>
    </row>
    <row r="1857" spans="5:5" ht="13.5" thickTop="1" thickBot="1">
      <c r="E1857"/>
    </row>
    <row r="1858" spans="5:5" ht="13.5" thickTop="1" thickBot="1">
      <c r="E1858"/>
    </row>
    <row r="1859" spans="5:5" ht="13.5" thickTop="1" thickBot="1">
      <c r="E1859"/>
    </row>
    <row r="1860" spans="5:5" ht="13.5" thickTop="1" thickBot="1">
      <c r="E1860"/>
    </row>
    <row r="1861" spans="5:5" ht="13.5" thickTop="1" thickBot="1">
      <c r="E1861"/>
    </row>
    <row r="1862" spans="5:5" ht="13.5" thickTop="1" thickBot="1">
      <c r="E1862"/>
    </row>
    <row r="1863" spans="5:5" ht="13.5" thickTop="1" thickBot="1">
      <c r="E1863"/>
    </row>
    <row r="1864" spans="5:5" ht="13.5" thickTop="1" thickBot="1">
      <c r="E1864"/>
    </row>
    <row r="1865" spans="5:5" ht="13.5" thickTop="1" thickBot="1">
      <c r="E1865"/>
    </row>
    <row r="1866" spans="5:5" ht="13.5" thickTop="1" thickBot="1">
      <c r="E1866"/>
    </row>
    <row r="1867" spans="5:5" ht="13.5" thickTop="1" thickBot="1">
      <c r="E1867"/>
    </row>
    <row r="1868" spans="5:5" ht="13.5" thickTop="1" thickBot="1">
      <c r="E1868"/>
    </row>
    <row r="1869" spans="5:5" ht="13.5" thickTop="1" thickBot="1">
      <c r="E1869"/>
    </row>
    <row r="1870" spans="5:5" ht="13.5" thickTop="1" thickBot="1">
      <c r="E1870"/>
    </row>
    <row r="1871" spans="5:5" ht="13.5" thickTop="1" thickBot="1">
      <c r="E1871"/>
    </row>
    <row r="1872" spans="5:5" ht="13.5" thickTop="1" thickBot="1">
      <c r="E1872"/>
    </row>
    <row r="1873" spans="5:5" ht="13.5" thickTop="1" thickBot="1">
      <c r="E1873"/>
    </row>
    <row r="1874" spans="5:5" ht="13.5" thickTop="1" thickBot="1">
      <c r="E1874"/>
    </row>
    <row r="1875" spans="5:5" ht="13.5" thickTop="1" thickBot="1">
      <c r="E1875"/>
    </row>
    <row r="1876" spans="5:5" ht="13.5" thickTop="1" thickBot="1">
      <c r="E1876"/>
    </row>
    <row r="1877" spans="5:5" ht="13.5" thickTop="1" thickBot="1">
      <c r="E1877"/>
    </row>
    <row r="1878" spans="5:5" ht="13.5" thickTop="1" thickBot="1">
      <c r="E1878"/>
    </row>
    <row r="1879" spans="5:5" ht="13.5" thickTop="1" thickBot="1">
      <c r="E1879"/>
    </row>
    <row r="1880" spans="5:5" ht="13.5" thickTop="1" thickBot="1">
      <c r="E1880"/>
    </row>
    <row r="1881" spans="5:5" ht="13.5" thickTop="1" thickBot="1">
      <c r="E1881"/>
    </row>
    <row r="1882" spans="5:5" ht="13.5" thickTop="1" thickBot="1">
      <c r="E1882"/>
    </row>
    <row r="1883" spans="5:5" ht="13.5" thickTop="1" thickBot="1">
      <c r="E1883"/>
    </row>
    <row r="1884" spans="5:5" ht="13.5" thickTop="1" thickBot="1">
      <c r="E1884"/>
    </row>
    <row r="1885" spans="5:5" ht="13.5" thickTop="1" thickBot="1">
      <c r="E1885"/>
    </row>
    <row r="1886" spans="5:5" ht="13.5" thickTop="1" thickBot="1">
      <c r="E1886"/>
    </row>
    <row r="1887" spans="5:5" ht="13.5" thickTop="1" thickBot="1">
      <c r="E1887"/>
    </row>
    <row r="1888" spans="5:5" ht="13" thickTop="1">
      <c r="E1888"/>
    </row>
    <row r="1889" spans="5:5">
      <c r="E1889"/>
    </row>
    <row r="1890" spans="5:5">
      <c r="E1890"/>
    </row>
    <row r="1891" spans="5:5">
      <c r="E1891"/>
    </row>
    <row r="1892" spans="5:5">
      <c r="E1892"/>
    </row>
    <row r="1893" spans="5:5">
      <c r="E1893"/>
    </row>
    <row r="1894" spans="5:5">
      <c r="E1894"/>
    </row>
    <row r="1895" spans="5:5">
      <c r="E1895"/>
    </row>
    <row r="1896" spans="5:5">
      <c r="E1896"/>
    </row>
    <row r="1897" spans="5:5">
      <c r="E1897"/>
    </row>
    <row r="1898" spans="5:5">
      <c r="E1898"/>
    </row>
    <row r="1899" spans="5:5">
      <c r="E1899"/>
    </row>
    <row r="1900" spans="5:5">
      <c r="E1900"/>
    </row>
    <row r="1901" spans="5:5" ht="13" thickBot="1">
      <c r="E1901"/>
    </row>
    <row r="1902" spans="5:5" ht="13.5" thickTop="1" thickBot="1">
      <c r="E1902"/>
    </row>
    <row r="1903" spans="5:5" ht="13.5" thickTop="1" thickBot="1">
      <c r="E1903"/>
    </row>
    <row r="1904" spans="5:5" ht="13.5" thickTop="1" thickBot="1">
      <c r="E1904"/>
    </row>
    <row r="1905" spans="5:5" ht="13.5" thickTop="1" thickBot="1">
      <c r="E1905"/>
    </row>
    <row r="1906" spans="5:5" ht="13.5" thickTop="1" thickBot="1">
      <c r="E1906"/>
    </row>
    <row r="1907" spans="5:5" ht="13.5" thickTop="1" thickBot="1">
      <c r="E1907"/>
    </row>
    <row r="1908" spans="5:5" ht="13.5" thickTop="1" thickBot="1">
      <c r="E1908"/>
    </row>
    <row r="1909" spans="5:5" ht="13.5" thickTop="1" thickBot="1">
      <c r="E1909"/>
    </row>
    <row r="1910" spans="5:5" ht="13.5" thickTop="1" thickBot="1">
      <c r="E1910"/>
    </row>
    <row r="1911" spans="5:5" ht="13.5" thickTop="1" thickBot="1">
      <c r="E1911"/>
    </row>
    <row r="1912" spans="5:5" ht="13.5" thickTop="1" thickBot="1">
      <c r="E1912"/>
    </row>
    <row r="1913" spans="5:5" ht="13.5" thickTop="1" thickBot="1">
      <c r="E1913"/>
    </row>
    <row r="1914" spans="5:5" ht="13.5" thickTop="1" thickBot="1">
      <c r="E1914"/>
    </row>
    <row r="1915" spans="5:5" ht="13.5" thickTop="1" thickBot="1">
      <c r="E1915"/>
    </row>
    <row r="1916" spans="5:5" ht="13.5" thickTop="1" thickBot="1">
      <c r="E1916"/>
    </row>
    <row r="1917" spans="5:5" ht="13.5" thickTop="1" thickBot="1">
      <c r="E1917"/>
    </row>
    <row r="1918" spans="5:5" ht="13.5" thickTop="1" thickBot="1">
      <c r="E1918"/>
    </row>
    <row r="1919" spans="5:5" ht="13.5" thickTop="1" thickBot="1">
      <c r="E1919"/>
    </row>
    <row r="1920" spans="5:5" ht="13.5" thickTop="1" thickBot="1">
      <c r="E1920"/>
    </row>
    <row r="1921" spans="5:5" ht="13.5" thickTop="1" thickBot="1">
      <c r="E1921"/>
    </row>
    <row r="1922" spans="5:5" ht="13.5" thickTop="1" thickBot="1">
      <c r="E1922"/>
    </row>
    <row r="1923" spans="5:5" ht="13.5" thickTop="1" thickBot="1">
      <c r="E1923"/>
    </row>
    <row r="1924" spans="5:5" ht="13.5" thickTop="1" thickBot="1">
      <c r="E1924"/>
    </row>
    <row r="1925" spans="5:5" ht="13.5" thickTop="1" thickBot="1">
      <c r="E1925"/>
    </row>
    <row r="1926" spans="5:5" ht="13.5" thickTop="1" thickBot="1">
      <c r="E1926"/>
    </row>
    <row r="1927" spans="5:5" ht="13.5" thickTop="1" thickBot="1">
      <c r="E1927"/>
    </row>
    <row r="1928" spans="5:5" ht="13.5" thickTop="1" thickBot="1">
      <c r="E1928"/>
    </row>
    <row r="1929" spans="5:5" ht="13.5" thickTop="1" thickBot="1">
      <c r="E1929"/>
    </row>
    <row r="1930" spans="5:5" ht="13.5" thickTop="1" thickBot="1">
      <c r="E1930"/>
    </row>
    <row r="1931" spans="5:5" ht="13.5" thickTop="1" thickBot="1">
      <c r="E1931"/>
    </row>
    <row r="1932" spans="5:5" ht="13.5" thickTop="1" thickBot="1">
      <c r="E1932"/>
    </row>
    <row r="1933" spans="5:5" ht="13.5" thickTop="1" thickBot="1">
      <c r="E1933"/>
    </row>
    <row r="1934" spans="5:5" ht="13.5" thickTop="1" thickBot="1">
      <c r="E1934"/>
    </row>
    <row r="1935" spans="5:5" ht="13.5" thickTop="1" thickBot="1">
      <c r="E1935"/>
    </row>
    <row r="1936" spans="5:5" ht="13.5" thickTop="1" thickBot="1">
      <c r="E1936"/>
    </row>
    <row r="1937" spans="5:5" ht="13.5" thickTop="1" thickBot="1">
      <c r="E1937"/>
    </row>
    <row r="1938" spans="5:5" ht="13.5" thickTop="1" thickBot="1">
      <c r="E1938"/>
    </row>
    <row r="1939" spans="5:5" ht="13.5" thickTop="1" thickBot="1">
      <c r="E1939"/>
    </row>
    <row r="1940" spans="5:5" ht="13.5" thickTop="1" thickBot="1">
      <c r="E1940"/>
    </row>
    <row r="1941" spans="5:5" ht="13.5" thickTop="1" thickBot="1">
      <c r="E1941"/>
    </row>
    <row r="1942" spans="5:5" ht="13.5" thickTop="1" thickBot="1">
      <c r="E1942"/>
    </row>
    <row r="1943" spans="5:5" ht="13.5" thickTop="1" thickBot="1">
      <c r="E1943"/>
    </row>
    <row r="1944" spans="5:5" ht="13.5" thickTop="1" thickBot="1">
      <c r="E1944"/>
    </row>
    <row r="1945" spans="5:5" ht="13.5" thickTop="1" thickBot="1">
      <c r="E1945"/>
    </row>
    <row r="1946" spans="5:5" ht="13.5" thickTop="1" thickBot="1">
      <c r="E1946"/>
    </row>
    <row r="1947" spans="5:5" ht="13.5" thickTop="1" thickBot="1">
      <c r="E1947"/>
    </row>
    <row r="1948" spans="5:5" ht="13.5" thickTop="1" thickBot="1">
      <c r="E1948"/>
    </row>
    <row r="1949" spans="5:5" ht="13.5" thickTop="1" thickBot="1">
      <c r="E1949"/>
    </row>
    <row r="1950" spans="5:5" ht="13.5" thickTop="1" thickBot="1">
      <c r="E1950"/>
    </row>
    <row r="1951" spans="5:5" ht="13.5" thickTop="1" thickBot="1">
      <c r="E1951"/>
    </row>
    <row r="1952" spans="5:5" ht="13.5" thickTop="1" thickBot="1">
      <c r="E1952"/>
    </row>
    <row r="1953" spans="5:5" ht="13.5" thickTop="1" thickBot="1">
      <c r="E1953"/>
    </row>
    <row r="1954" spans="5:5" ht="13.5" thickTop="1" thickBot="1">
      <c r="E1954"/>
    </row>
    <row r="1955" spans="5:5" ht="13.5" thickTop="1" thickBot="1">
      <c r="E1955"/>
    </row>
    <row r="1956" spans="5:5" ht="13.5" thickTop="1" thickBot="1">
      <c r="E1956"/>
    </row>
    <row r="1957" spans="5:5" ht="13.5" thickTop="1" thickBot="1">
      <c r="E1957"/>
    </row>
    <row r="1958" spans="5:5" ht="13" thickTop="1">
      <c r="E1958"/>
    </row>
    <row r="1959" spans="5:5">
      <c r="E1959"/>
    </row>
    <row r="1960" spans="5:5">
      <c r="E1960"/>
    </row>
    <row r="1961" spans="5:5">
      <c r="E1961"/>
    </row>
    <row r="1962" spans="5:5">
      <c r="E1962"/>
    </row>
    <row r="1963" spans="5:5">
      <c r="E1963"/>
    </row>
    <row r="1964" spans="5:5">
      <c r="E1964"/>
    </row>
    <row r="1965" spans="5:5">
      <c r="E1965"/>
    </row>
    <row r="1966" spans="5:5">
      <c r="E1966"/>
    </row>
    <row r="1967" spans="5:5">
      <c r="E1967"/>
    </row>
    <row r="1968" spans="5:5">
      <c r="E1968"/>
    </row>
    <row r="1969" spans="5:5">
      <c r="E1969"/>
    </row>
    <row r="1970" spans="5:5">
      <c r="E1970"/>
    </row>
    <row r="1971" spans="5:5" ht="13" thickBot="1">
      <c r="E1971"/>
    </row>
    <row r="1972" spans="5:5" ht="13.5" thickTop="1" thickBot="1">
      <c r="E1972"/>
    </row>
    <row r="1973" spans="5:5" ht="13.5" thickTop="1" thickBot="1">
      <c r="E1973"/>
    </row>
    <row r="1974" spans="5:5" ht="13.5" thickTop="1" thickBot="1">
      <c r="E1974"/>
    </row>
    <row r="1975" spans="5:5" ht="13.5" thickTop="1" thickBot="1">
      <c r="E1975"/>
    </row>
    <row r="1976" spans="5:5" ht="13.5" thickTop="1" thickBot="1">
      <c r="E1976"/>
    </row>
    <row r="1977" spans="5:5" ht="13.5" thickTop="1" thickBot="1">
      <c r="E1977"/>
    </row>
    <row r="1978" spans="5:5" ht="13.5" thickTop="1" thickBot="1">
      <c r="E1978"/>
    </row>
    <row r="1979" spans="5:5" ht="13.5" thickTop="1" thickBot="1">
      <c r="E1979"/>
    </row>
    <row r="1980" spans="5:5" ht="13.5" thickTop="1" thickBot="1">
      <c r="E1980"/>
    </row>
    <row r="1981" spans="5:5" ht="13.5" thickTop="1" thickBot="1">
      <c r="E1981"/>
    </row>
    <row r="1982" spans="5:5" ht="13.5" thickTop="1" thickBot="1">
      <c r="E1982"/>
    </row>
    <row r="1983" spans="5:5" ht="13.5" thickTop="1" thickBot="1">
      <c r="E1983"/>
    </row>
    <row r="1984" spans="5:5" ht="13.5" thickTop="1" thickBot="1">
      <c r="E1984"/>
    </row>
    <row r="1985" spans="5:5" ht="13.5" thickTop="1" thickBot="1">
      <c r="E1985"/>
    </row>
    <row r="1986" spans="5:5" ht="13.5" thickTop="1" thickBot="1">
      <c r="E1986"/>
    </row>
    <row r="1987" spans="5:5" ht="13.5" thickTop="1" thickBot="1">
      <c r="E1987"/>
    </row>
    <row r="1988" spans="5:5" ht="13.5" thickTop="1" thickBot="1">
      <c r="E1988"/>
    </row>
    <row r="1989" spans="5:5" ht="13.5" thickTop="1" thickBot="1">
      <c r="E1989"/>
    </row>
    <row r="1990" spans="5:5" ht="13.5" thickTop="1" thickBot="1">
      <c r="E1990"/>
    </row>
    <row r="1991" spans="5:5" ht="13.5" thickTop="1" thickBot="1">
      <c r="E1991"/>
    </row>
    <row r="1992" spans="5:5" ht="13.5" thickTop="1" thickBot="1">
      <c r="E1992"/>
    </row>
    <row r="1993" spans="5:5" ht="13.5" thickTop="1" thickBot="1">
      <c r="E1993"/>
    </row>
    <row r="1994" spans="5:5" ht="13.5" thickTop="1" thickBot="1">
      <c r="E1994"/>
    </row>
    <row r="1995" spans="5:5" ht="13.5" thickTop="1" thickBot="1">
      <c r="E1995"/>
    </row>
    <row r="1996" spans="5:5" ht="13.5" thickTop="1" thickBot="1">
      <c r="E1996"/>
    </row>
    <row r="1997" spans="5:5" ht="13.5" thickTop="1" thickBot="1">
      <c r="E1997"/>
    </row>
    <row r="1998" spans="5:5" ht="13.5" thickTop="1" thickBot="1">
      <c r="E1998"/>
    </row>
    <row r="1999" spans="5:5" ht="13.5" thickTop="1" thickBot="1">
      <c r="E1999"/>
    </row>
    <row r="2000" spans="5:5" ht="13.5" thickTop="1" thickBot="1">
      <c r="E2000"/>
    </row>
    <row r="2001" spans="5:5" ht="13.5" thickTop="1" thickBot="1">
      <c r="E2001"/>
    </row>
    <row r="2002" spans="5:5" ht="13.5" thickTop="1" thickBot="1">
      <c r="E2002"/>
    </row>
    <row r="2003" spans="5:5" ht="13.5" thickTop="1" thickBot="1">
      <c r="E2003"/>
    </row>
    <row r="2004" spans="5:5" ht="13.5" thickTop="1" thickBot="1">
      <c r="E2004"/>
    </row>
    <row r="2005" spans="5:5" ht="13.5" thickTop="1" thickBot="1">
      <c r="E2005"/>
    </row>
    <row r="2006" spans="5:5" ht="13.5" thickTop="1" thickBot="1">
      <c r="E2006"/>
    </row>
    <row r="2007" spans="5:5" ht="13.5" thickTop="1" thickBot="1">
      <c r="E2007"/>
    </row>
    <row r="2008" spans="5:5" ht="13.5" thickTop="1" thickBot="1">
      <c r="E2008"/>
    </row>
    <row r="2009" spans="5:5" ht="13.5" thickTop="1" thickBot="1">
      <c r="E2009"/>
    </row>
    <row r="2010" spans="5:5" ht="13.5" thickTop="1" thickBot="1">
      <c r="E2010"/>
    </row>
    <row r="2011" spans="5:5" ht="13.5" thickTop="1" thickBot="1">
      <c r="E2011"/>
    </row>
    <row r="2012" spans="5:5" ht="13.5" thickTop="1" thickBot="1">
      <c r="E2012"/>
    </row>
    <row r="2013" spans="5:5" ht="13.5" thickTop="1" thickBot="1">
      <c r="E2013"/>
    </row>
    <row r="2014" spans="5:5" ht="13.5" thickTop="1" thickBot="1">
      <c r="E2014"/>
    </row>
    <row r="2015" spans="5:5" ht="13.5" thickTop="1" thickBot="1">
      <c r="E2015"/>
    </row>
    <row r="2016" spans="5:5" ht="13.5" thickTop="1" thickBot="1">
      <c r="E2016"/>
    </row>
    <row r="2017" spans="5:5" ht="13.5" thickTop="1" thickBot="1">
      <c r="E2017"/>
    </row>
    <row r="2018" spans="5:5" ht="13.5" thickTop="1" thickBot="1">
      <c r="E2018"/>
    </row>
    <row r="2019" spans="5:5" ht="13.5" thickTop="1" thickBot="1">
      <c r="E2019"/>
    </row>
    <row r="2020" spans="5:5" ht="13.5" thickTop="1" thickBot="1">
      <c r="E2020"/>
    </row>
    <row r="2021" spans="5:5" ht="13.5" thickTop="1" thickBot="1">
      <c r="E2021"/>
    </row>
    <row r="2022" spans="5:5" ht="13.5" thickTop="1" thickBot="1">
      <c r="E2022"/>
    </row>
    <row r="2023" spans="5:5" ht="13.5" thickTop="1" thickBot="1">
      <c r="E2023"/>
    </row>
    <row r="2024" spans="5:5" ht="13.5" thickTop="1" thickBot="1">
      <c r="E2024"/>
    </row>
    <row r="2025" spans="5:5" ht="13.5" thickTop="1" thickBot="1">
      <c r="E2025"/>
    </row>
    <row r="2026" spans="5:5" ht="13.5" thickTop="1" thickBot="1">
      <c r="E2026"/>
    </row>
    <row r="2027" spans="5:5" ht="13.5" thickTop="1" thickBot="1">
      <c r="E2027"/>
    </row>
    <row r="2028" spans="5:5" ht="13" thickTop="1">
      <c r="E2028"/>
    </row>
    <row r="2029" spans="5:5">
      <c r="E2029"/>
    </row>
    <row r="2030" spans="5:5">
      <c r="E2030"/>
    </row>
    <row r="2031" spans="5:5">
      <c r="E2031"/>
    </row>
    <row r="2032" spans="5:5">
      <c r="E2032"/>
    </row>
    <row r="2033" spans="5:5">
      <c r="E2033"/>
    </row>
    <row r="2034" spans="5:5">
      <c r="E2034"/>
    </row>
    <row r="2035" spans="5:5">
      <c r="E2035"/>
    </row>
    <row r="2036" spans="5:5">
      <c r="E2036"/>
    </row>
    <row r="2037" spans="5:5">
      <c r="E2037"/>
    </row>
    <row r="2038" spans="5:5">
      <c r="E2038"/>
    </row>
    <row r="2039" spans="5:5">
      <c r="E2039"/>
    </row>
    <row r="2040" spans="5:5">
      <c r="E2040"/>
    </row>
    <row r="2041" spans="5:5" ht="13" thickBot="1">
      <c r="E2041"/>
    </row>
    <row r="2042" spans="5:5" ht="13.5" thickTop="1" thickBot="1">
      <c r="E2042"/>
    </row>
    <row r="2043" spans="5:5" ht="13.5" thickTop="1" thickBot="1">
      <c r="E2043"/>
    </row>
    <row r="2044" spans="5:5" ht="13.5" thickTop="1" thickBot="1">
      <c r="E2044"/>
    </row>
    <row r="2045" spans="5:5" ht="13.5" thickTop="1" thickBot="1">
      <c r="E2045"/>
    </row>
    <row r="2046" spans="5:5" ht="13.5" thickTop="1" thickBot="1">
      <c r="E2046"/>
    </row>
    <row r="2047" spans="5:5" ht="13.5" thickTop="1" thickBot="1">
      <c r="E2047"/>
    </row>
    <row r="2048" spans="5:5" ht="13.5" thickTop="1" thickBot="1">
      <c r="E2048"/>
    </row>
    <row r="2049" spans="5:5" ht="13.5" thickTop="1" thickBot="1">
      <c r="E2049"/>
    </row>
    <row r="2050" spans="5:5" ht="13.5" thickTop="1" thickBot="1">
      <c r="E2050"/>
    </row>
    <row r="2051" spans="5:5" ht="13.5" thickTop="1" thickBot="1">
      <c r="E2051"/>
    </row>
    <row r="2052" spans="5:5" ht="13.5" thickTop="1" thickBot="1">
      <c r="E2052"/>
    </row>
    <row r="2053" spans="5:5" ht="13.5" thickTop="1" thickBot="1">
      <c r="E2053"/>
    </row>
    <row r="2054" spans="5:5" ht="13.5" thickTop="1" thickBot="1">
      <c r="E2054"/>
    </row>
    <row r="2055" spans="5:5" ht="13.5" thickTop="1" thickBot="1">
      <c r="E2055"/>
    </row>
    <row r="2056" spans="5:5" ht="13.5" thickTop="1" thickBot="1">
      <c r="E2056"/>
    </row>
    <row r="2057" spans="5:5" ht="13.5" thickTop="1" thickBot="1">
      <c r="E2057"/>
    </row>
    <row r="2058" spans="5:5" ht="13.5" thickTop="1" thickBot="1">
      <c r="E2058"/>
    </row>
    <row r="2059" spans="5:5" ht="13.5" thickTop="1" thickBot="1">
      <c r="E2059"/>
    </row>
    <row r="2060" spans="5:5" ht="13.5" thickTop="1" thickBot="1">
      <c r="E2060"/>
    </row>
    <row r="2061" spans="5:5" ht="13.5" thickTop="1" thickBot="1">
      <c r="E2061"/>
    </row>
    <row r="2062" spans="5:5" ht="13.5" thickTop="1" thickBot="1">
      <c r="E2062"/>
    </row>
    <row r="2063" spans="5:5" ht="13.5" thickTop="1" thickBot="1">
      <c r="E2063"/>
    </row>
    <row r="2064" spans="5:5" ht="13.5" thickTop="1" thickBot="1">
      <c r="E2064"/>
    </row>
    <row r="2065" spans="5:5" ht="13.5" thickTop="1" thickBot="1">
      <c r="E2065"/>
    </row>
    <row r="2066" spans="5:5" ht="13.5" thickTop="1" thickBot="1">
      <c r="E2066"/>
    </row>
    <row r="2067" spans="5:5" ht="13.5" thickTop="1" thickBot="1">
      <c r="E2067"/>
    </row>
    <row r="2068" spans="5:5" ht="13.5" thickTop="1" thickBot="1">
      <c r="E2068"/>
    </row>
    <row r="2069" spans="5:5" ht="13.5" thickTop="1" thickBot="1">
      <c r="E2069"/>
    </row>
    <row r="2070" spans="5:5" ht="13.5" thickTop="1" thickBot="1">
      <c r="E2070"/>
    </row>
    <row r="2071" spans="5:5" ht="13.5" thickTop="1" thickBot="1">
      <c r="E2071"/>
    </row>
    <row r="2072" spans="5:5" ht="13.5" thickTop="1" thickBot="1">
      <c r="E2072"/>
    </row>
    <row r="2073" spans="5:5" ht="13.5" thickTop="1" thickBot="1">
      <c r="E2073"/>
    </row>
    <row r="2074" spans="5:5" ht="13.5" thickTop="1" thickBot="1">
      <c r="E2074"/>
    </row>
    <row r="2075" spans="5:5" ht="13.5" thickTop="1" thickBot="1">
      <c r="E2075"/>
    </row>
    <row r="2076" spans="5:5" ht="13.5" thickTop="1" thickBot="1">
      <c r="E2076"/>
    </row>
    <row r="2077" spans="5:5" ht="13.5" thickTop="1" thickBot="1">
      <c r="E2077"/>
    </row>
    <row r="2078" spans="5:5" ht="13.5" thickTop="1" thickBot="1">
      <c r="E2078"/>
    </row>
    <row r="2079" spans="5:5" ht="13.5" thickTop="1" thickBot="1">
      <c r="E2079"/>
    </row>
    <row r="2080" spans="5:5" ht="13.5" thickTop="1" thickBot="1">
      <c r="E2080"/>
    </row>
    <row r="2081" spans="5:5" ht="13.5" thickTop="1" thickBot="1">
      <c r="E2081"/>
    </row>
    <row r="2082" spans="5:5" ht="13.5" thickTop="1" thickBot="1">
      <c r="E2082"/>
    </row>
    <row r="2083" spans="5:5" ht="13.5" thickTop="1" thickBot="1">
      <c r="E2083"/>
    </row>
    <row r="2084" spans="5:5" ht="13.5" thickTop="1" thickBot="1">
      <c r="E2084"/>
    </row>
    <row r="2085" spans="5:5" ht="13.5" thickTop="1" thickBot="1">
      <c r="E2085"/>
    </row>
    <row r="2086" spans="5:5" ht="13.5" thickTop="1" thickBot="1">
      <c r="E2086"/>
    </row>
    <row r="2087" spans="5:5" ht="13.5" thickTop="1" thickBot="1">
      <c r="E2087"/>
    </row>
    <row r="2088" spans="5:5" ht="13.5" thickTop="1" thickBot="1">
      <c r="E2088"/>
    </row>
    <row r="2089" spans="5:5" ht="13.5" thickTop="1" thickBot="1">
      <c r="E2089"/>
    </row>
    <row r="2090" spans="5:5" ht="13.5" thickTop="1" thickBot="1">
      <c r="E2090"/>
    </row>
    <row r="2091" spans="5:5" ht="13.5" thickTop="1" thickBot="1">
      <c r="E2091"/>
    </row>
    <row r="2092" spans="5:5" ht="13.5" thickTop="1" thickBot="1">
      <c r="E2092"/>
    </row>
    <row r="2093" spans="5:5" ht="13.5" thickTop="1" thickBot="1">
      <c r="E2093"/>
    </row>
    <row r="2094" spans="5:5" ht="13.5" thickTop="1" thickBot="1">
      <c r="E2094"/>
    </row>
    <row r="2095" spans="5:5" ht="13.5" thickTop="1" thickBot="1">
      <c r="E2095"/>
    </row>
    <row r="2096" spans="5:5" ht="13.5" thickTop="1" thickBot="1">
      <c r="E2096"/>
    </row>
    <row r="2097" spans="5:5" ht="13.5" thickTop="1" thickBot="1">
      <c r="E2097"/>
    </row>
    <row r="2098" spans="5:5" ht="13" thickTop="1">
      <c r="E2098"/>
    </row>
    <row r="2099" spans="5:5">
      <c r="E2099"/>
    </row>
    <row r="2100" spans="5:5">
      <c r="E2100"/>
    </row>
    <row r="2101" spans="5:5">
      <c r="E2101"/>
    </row>
    <row r="2102" spans="5:5">
      <c r="E2102"/>
    </row>
    <row r="2103" spans="5:5">
      <c r="E2103"/>
    </row>
    <row r="2104" spans="5:5">
      <c r="E2104"/>
    </row>
    <row r="2105" spans="5:5">
      <c r="E2105"/>
    </row>
    <row r="2106" spans="5:5">
      <c r="E2106"/>
    </row>
    <row r="2107" spans="5:5">
      <c r="E2107"/>
    </row>
    <row r="2108" spans="5:5">
      <c r="E2108"/>
    </row>
    <row r="2109" spans="5:5">
      <c r="E2109"/>
    </row>
    <row r="2110" spans="5:5">
      <c r="E2110"/>
    </row>
    <row r="2111" spans="5:5" ht="13" thickBot="1">
      <c r="E2111"/>
    </row>
    <row r="2112" spans="5:5" ht="13.5" thickTop="1" thickBot="1">
      <c r="E2112"/>
    </row>
    <row r="2113" spans="5:5" ht="13.5" thickTop="1" thickBot="1">
      <c r="E2113"/>
    </row>
    <row r="2114" spans="5:5" ht="13.5" thickTop="1" thickBot="1">
      <c r="E2114"/>
    </row>
    <row r="2115" spans="5:5" ht="13.5" thickTop="1" thickBot="1">
      <c r="E2115"/>
    </row>
    <row r="2116" spans="5:5" ht="13.5" thickTop="1" thickBot="1">
      <c r="E2116"/>
    </row>
    <row r="2117" spans="5:5" ht="13.5" thickTop="1" thickBot="1">
      <c r="E2117"/>
    </row>
    <row r="2118" spans="5:5" ht="13.5" thickTop="1" thickBot="1">
      <c r="E2118"/>
    </row>
    <row r="2119" spans="5:5" ht="13.5" thickTop="1" thickBot="1">
      <c r="E2119"/>
    </row>
    <row r="2120" spans="5:5" ht="13.5" thickTop="1" thickBot="1">
      <c r="E2120"/>
    </row>
    <row r="2121" spans="5:5" ht="13.5" thickTop="1" thickBot="1">
      <c r="E2121"/>
    </row>
    <row r="2122" spans="5:5" ht="13.5" thickTop="1" thickBot="1">
      <c r="E2122"/>
    </row>
    <row r="2123" spans="5:5" ht="13.5" thickTop="1" thickBot="1">
      <c r="E2123"/>
    </row>
    <row r="2124" spans="5:5" ht="13.5" thickTop="1" thickBot="1">
      <c r="E2124"/>
    </row>
    <row r="2125" spans="5:5" ht="13.5" thickTop="1" thickBot="1">
      <c r="E2125"/>
    </row>
    <row r="2126" spans="5:5" ht="13.5" thickTop="1" thickBot="1">
      <c r="E2126"/>
    </row>
    <row r="2127" spans="5:5" ht="13.5" thickTop="1" thickBot="1">
      <c r="E2127"/>
    </row>
    <row r="2128" spans="5:5" ht="13.5" thickTop="1" thickBot="1">
      <c r="E2128"/>
    </row>
    <row r="2129" spans="5:5" ht="13.5" thickTop="1" thickBot="1">
      <c r="E2129"/>
    </row>
    <row r="2130" spans="5:5" ht="13.5" thickTop="1" thickBot="1">
      <c r="E2130"/>
    </row>
    <row r="2131" spans="5:5" ht="13.5" thickTop="1" thickBot="1">
      <c r="E2131"/>
    </row>
    <row r="2132" spans="5:5" ht="13.5" thickTop="1" thickBot="1">
      <c r="E2132"/>
    </row>
    <row r="2133" spans="5:5" ht="13.5" thickTop="1" thickBot="1">
      <c r="E2133"/>
    </row>
    <row r="2134" spans="5:5" ht="13.5" thickTop="1" thickBot="1">
      <c r="E2134"/>
    </row>
    <row r="2135" spans="5:5" ht="13.5" thickTop="1" thickBot="1">
      <c r="E2135"/>
    </row>
    <row r="2136" spans="5:5" ht="13.5" thickTop="1" thickBot="1">
      <c r="E2136"/>
    </row>
    <row r="2137" spans="5:5" ht="13.5" thickTop="1" thickBot="1">
      <c r="E2137"/>
    </row>
    <row r="2138" spans="5:5" ht="13.5" thickTop="1" thickBot="1">
      <c r="E2138"/>
    </row>
    <row r="2139" spans="5:5" ht="13.5" thickTop="1" thickBot="1">
      <c r="E2139"/>
    </row>
    <row r="2140" spans="5:5" ht="13.5" thickTop="1" thickBot="1">
      <c r="E2140"/>
    </row>
    <row r="2141" spans="5:5" ht="13.5" thickTop="1" thickBot="1">
      <c r="E2141"/>
    </row>
    <row r="2142" spans="5:5" ht="13.5" thickTop="1" thickBot="1">
      <c r="E2142"/>
    </row>
    <row r="2143" spans="5:5" ht="13.5" thickTop="1" thickBot="1">
      <c r="E2143"/>
    </row>
    <row r="2144" spans="5:5" ht="13.5" thickTop="1" thickBot="1">
      <c r="E2144"/>
    </row>
    <row r="2145" spans="5:5" ht="13.5" thickTop="1" thickBot="1">
      <c r="E2145"/>
    </row>
    <row r="2146" spans="5:5" ht="13.5" thickTop="1" thickBot="1">
      <c r="E2146"/>
    </row>
    <row r="2147" spans="5:5" ht="13.5" thickTop="1" thickBot="1">
      <c r="E2147"/>
    </row>
    <row r="2148" spans="5:5" ht="13.5" thickTop="1" thickBot="1">
      <c r="E2148"/>
    </row>
    <row r="2149" spans="5:5" ht="13.5" thickTop="1" thickBot="1">
      <c r="E2149"/>
    </row>
    <row r="2150" spans="5:5" ht="13.5" thickTop="1" thickBot="1">
      <c r="E2150"/>
    </row>
    <row r="2151" spans="5:5" ht="13.5" thickTop="1" thickBot="1">
      <c r="E2151"/>
    </row>
    <row r="2152" spans="5:5" ht="13.5" thickTop="1" thickBot="1">
      <c r="E2152"/>
    </row>
    <row r="2153" spans="5:5" ht="13.5" thickTop="1" thickBot="1">
      <c r="E2153"/>
    </row>
    <row r="2154" spans="5:5" ht="13.5" thickTop="1" thickBot="1">
      <c r="E2154"/>
    </row>
    <row r="2155" spans="5:5" ht="13.5" thickTop="1" thickBot="1">
      <c r="E2155"/>
    </row>
    <row r="2156" spans="5:5" ht="13.5" thickTop="1" thickBot="1">
      <c r="E2156"/>
    </row>
    <row r="2157" spans="5:5" ht="13.5" thickTop="1" thickBot="1">
      <c r="E2157"/>
    </row>
    <row r="2158" spans="5:5" ht="13.5" thickTop="1" thickBot="1">
      <c r="E2158"/>
    </row>
    <row r="2159" spans="5:5" ht="13.5" thickTop="1" thickBot="1">
      <c r="E2159"/>
    </row>
    <row r="2160" spans="5:5" ht="13.5" thickTop="1" thickBot="1">
      <c r="E2160"/>
    </row>
    <row r="2161" spans="5:5" ht="13.5" thickTop="1" thickBot="1">
      <c r="E2161"/>
    </row>
    <row r="2162" spans="5:5" ht="13.5" thickTop="1" thickBot="1">
      <c r="E2162"/>
    </row>
    <row r="2163" spans="5:5" ht="13.5" thickTop="1" thickBot="1">
      <c r="E2163"/>
    </row>
    <row r="2164" spans="5:5" ht="13.5" thickTop="1" thickBot="1">
      <c r="E2164"/>
    </row>
    <row r="2165" spans="5:5" ht="13.5" thickTop="1" thickBot="1">
      <c r="E2165"/>
    </row>
    <row r="2166" spans="5:5" ht="13.5" thickTop="1" thickBot="1">
      <c r="E2166"/>
    </row>
    <row r="2167" spans="5:5" ht="13.5" thickTop="1" thickBot="1">
      <c r="E2167"/>
    </row>
    <row r="2168" spans="5:5" ht="13" thickTop="1">
      <c r="E2168"/>
    </row>
    <row r="2169" spans="5:5">
      <c r="E2169"/>
    </row>
    <row r="2170" spans="5:5">
      <c r="E2170"/>
    </row>
    <row r="2171" spans="5:5">
      <c r="E2171"/>
    </row>
    <row r="2172" spans="5:5">
      <c r="E2172"/>
    </row>
    <row r="2173" spans="5:5">
      <c r="E2173"/>
    </row>
    <row r="2174" spans="5:5">
      <c r="E2174"/>
    </row>
    <row r="2175" spans="5:5">
      <c r="E2175"/>
    </row>
    <row r="2176" spans="5:5">
      <c r="E2176"/>
    </row>
    <row r="2177" spans="5:5">
      <c r="E2177"/>
    </row>
    <row r="2178" spans="5:5">
      <c r="E2178"/>
    </row>
    <row r="2179" spans="5:5">
      <c r="E2179"/>
    </row>
    <row r="2180" spans="5:5">
      <c r="E2180"/>
    </row>
    <row r="2181" spans="5:5" ht="13" thickBot="1">
      <c r="E2181"/>
    </row>
    <row r="2182" spans="5:5" ht="13.5" thickTop="1" thickBot="1">
      <c r="E2182"/>
    </row>
    <row r="2183" spans="5:5" ht="13.5" thickTop="1" thickBot="1">
      <c r="E2183"/>
    </row>
    <row r="2184" spans="5:5" ht="13.5" thickTop="1" thickBot="1">
      <c r="E2184"/>
    </row>
    <row r="2185" spans="5:5" ht="13.5" thickTop="1" thickBot="1">
      <c r="E2185"/>
    </row>
    <row r="2186" spans="5:5" ht="13.5" thickTop="1" thickBot="1">
      <c r="E2186"/>
    </row>
    <row r="2187" spans="5:5" ht="13.5" thickTop="1" thickBot="1">
      <c r="E2187"/>
    </row>
    <row r="2188" spans="5:5" ht="13.5" thickTop="1" thickBot="1">
      <c r="E2188"/>
    </row>
    <row r="2189" spans="5:5" ht="13.5" thickTop="1" thickBot="1">
      <c r="E2189"/>
    </row>
    <row r="2190" spans="5:5" ht="13.5" thickTop="1" thickBot="1">
      <c r="E2190"/>
    </row>
    <row r="2191" spans="5:5" ht="13.5" thickTop="1" thickBot="1">
      <c r="E2191"/>
    </row>
    <row r="2192" spans="5:5" ht="13.5" thickTop="1" thickBot="1">
      <c r="E2192"/>
    </row>
    <row r="2193" spans="5:5" ht="13.5" thickTop="1" thickBot="1">
      <c r="E2193"/>
    </row>
    <row r="2194" spans="5:5" ht="13.5" thickTop="1" thickBot="1">
      <c r="E2194"/>
    </row>
    <row r="2195" spans="5:5" ht="13.5" thickTop="1" thickBot="1">
      <c r="E2195"/>
    </row>
    <row r="2196" spans="5:5" ht="13.5" thickTop="1" thickBot="1">
      <c r="E2196"/>
    </row>
    <row r="2197" spans="5:5" ht="13.5" thickTop="1" thickBot="1">
      <c r="E2197"/>
    </row>
    <row r="2198" spans="5:5" ht="13.5" thickTop="1" thickBot="1">
      <c r="E2198"/>
    </row>
    <row r="2199" spans="5:5" ht="13.5" thickTop="1" thickBot="1">
      <c r="E2199"/>
    </row>
    <row r="2200" spans="5:5" ht="13.5" thickTop="1" thickBot="1">
      <c r="E2200"/>
    </row>
    <row r="2201" spans="5:5" ht="13.5" thickTop="1" thickBot="1">
      <c r="E2201"/>
    </row>
    <row r="2202" spans="5:5" ht="13.5" thickTop="1" thickBot="1">
      <c r="E2202"/>
    </row>
    <row r="2203" spans="5:5" ht="13.5" thickTop="1" thickBot="1">
      <c r="E2203"/>
    </row>
    <row r="2204" spans="5:5" ht="13.5" thickTop="1" thickBot="1">
      <c r="E2204"/>
    </row>
    <row r="2205" spans="5:5" ht="13.5" thickTop="1" thickBot="1">
      <c r="E2205"/>
    </row>
    <row r="2206" spans="5:5" ht="13.5" thickTop="1" thickBot="1">
      <c r="E2206"/>
    </row>
    <row r="2207" spans="5:5" ht="13.5" thickTop="1" thickBot="1">
      <c r="E2207"/>
    </row>
    <row r="2208" spans="5:5" ht="13.5" thickTop="1" thickBot="1">
      <c r="E2208"/>
    </row>
    <row r="2209" spans="5:5" ht="13.5" thickTop="1" thickBot="1">
      <c r="E2209"/>
    </row>
    <row r="2210" spans="5:5" ht="13.5" thickTop="1" thickBot="1">
      <c r="E2210"/>
    </row>
    <row r="2211" spans="5:5" ht="13.5" thickTop="1" thickBot="1">
      <c r="E2211"/>
    </row>
    <row r="2212" spans="5:5" ht="13.5" thickTop="1" thickBot="1">
      <c r="E2212"/>
    </row>
    <row r="2213" spans="5:5" ht="13.5" thickTop="1" thickBot="1">
      <c r="E2213"/>
    </row>
    <row r="2214" spans="5:5" ht="13.5" thickTop="1" thickBot="1">
      <c r="E2214"/>
    </row>
    <row r="2215" spans="5:5" ht="13.5" thickTop="1" thickBot="1">
      <c r="E2215"/>
    </row>
    <row r="2216" spans="5:5" ht="13.5" thickTop="1" thickBot="1">
      <c r="E2216"/>
    </row>
    <row r="2217" spans="5:5" ht="13.5" thickTop="1" thickBot="1">
      <c r="E2217"/>
    </row>
    <row r="2218" spans="5:5" ht="13.5" thickTop="1" thickBot="1">
      <c r="E2218"/>
    </row>
    <row r="2219" spans="5:5" ht="13.5" thickTop="1" thickBot="1">
      <c r="E2219"/>
    </row>
    <row r="2220" spans="5:5" ht="13.5" thickTop="1" thickBot="1">
      <c r="E2220"/>
    </row>
    <row r="2221" spans="5:5" ht="13.5" thickTop="1" thickBot="1">
      <c r="E2221"/>
    </row>
    <row r="2222" spans="5:5" ht="13.5" thickTop="1" thickBot="1">
      <c r="E2222"/>
    </row>
    <row r="2223" spans="5:5" ht="13.5" thickTop="1" thickBot="1">
      <c r="E2223"/>
    </row>
    <row r="2224" spans="5:5" ht="13.5" thickTop="1" thickBot="1">
      <c r="E2224"/>
    </row>
    <row r="2225" spans="5:5" ht="13.5" thickTop="1" thickBot="1">
      <c r="E2225"/>
    </row>
    <row r="2226" spans="5:5" ht="13.5" thickTop="1" thickBot="1">
      <c r="E2226"/>
    </row>
    <row r="2227" spans="5:5" ht="13.5" thickTop="1" thickBot="1">
      <c r="E2227"/>
    </row>
    <row r="2228" spans="5:5" ht="13.5" thickTop="1" thickBot="1">
      <c r="E2228"/>
    </row>
    <row r="2229" spans="5:5" ht="13.5" thickTop="1" thickBot="1">
      <c r="E2229"/>
    </row>
    <row r="2230" spans="5:5" ht="13.5" thickTop="1" thickBot="1">
      <c r="E2230"/>
    </row>
    <row r="2231" spans="5:5" ht="13.5" thickTop="1" thickBot="1">
      <c r="E2231"/>
    </row>
    <row r="2232" spans="5:5" ht="13.5" thickTop="1" thickBot="1">
      <c r="E2232"/>
    </row>
    <row r="2233" spans="5:5" ht="13.5" thickTop="1" thickBot="1">
      <c r="E2233"/>
    </row>
    <row r="2234" spans="5:5" ht="13.5" thickTop="1" thickBot="1">
      <c r="E2234"/>
    </row>
    <row r="2235" spans="5:5" ht="13.5" thickTop="1" thickBot="1">
      <c r="E2235"/>
    </row>
    <row r="2236" spans="5:5" ht="13.5" thickTop="1" thickBot="1">
      <c r="E2236"/>
    </row>
    <row r="2237" spans="5:5" ht="13.5" thickTop="1" thickBot="1">
      <c r="E2237"/>
    </row>
    <row r="2238" spans="5:5" ht="13" thickTop="1">
      <c r="E2238"/>
    </row>
    <row r="2239" spans="5:5">
      <c r="E2239"/>
    </row>
    <row r="2240" spans="5:5">
      <c r="E2240"/>
    </row>
    <row r="2241" spans="5:5">
      <c r="E2241"/>
    </row>
    <row r="2242" spans="5:5">
      <c r="E2242"/>
    </row>
    <row r="2243" spans="5:5">
      <c r="E2243"/>
    </row>
    <row r="2244" spans="5:5">
      <c r="E2244"/>
    </row>
    <row r="2245" spans="5:5">
      <c r="E2245"/>
    </row>
    <row r="2246" spans="5:5">
      <c r="E2246"/>
    </row>
    <row r="2247" spans="5:5">
      <c r="E2247"/>
    </row>
    <row r="2248" spans="5:5">
      <c r="E2248"/>
    </row>
    <row r="2249" spans="5:5">
      <c r="E2249"/>
    </row>
    <row r="2250" spans="5:5">
      <c r="E2250"/>
    </row>
    <row r="2251" spans="5:5" ht="13" thickBot="1">
      <c r="E2251"/>
    </row>
    <row r="2252" spans="5:5" ht="13.5" thickTop="1" thickBot="1">
      <c r="E2252"/>
    </row>
    <row r="2253" spans="5:5" ht="13.5" thickTop="1" thickBot="1">
      <c r="E2253"/>
    </row>
    <row r="2254" spans="5:5" ht="13.5" thickTop="1" thickBot="1">
      <c r="E2254"/>
    </row>
    <row r="2255" spans="5:5" ht="13.5" thickTop="1" thickBot="1">
      <c r="E2255"/>
    </row>
    <row r="2256" spans="5:5" ht="13.5" thickTop="1" thickBot="1">
      <c r="E2256"/>
    </row>
    <row r="2257" spans="5:5" ht="13.5" thickTop="1" thickBot="1">
      <c r="E2257"/>
    </row>
    <row r="2258" spans="5:5" ht="13.5" thickTop="1" thickBot="1">
      <c r="E2258"/>
    </row>
    <row r="2259" spans="5:5" ht="13.5" thickTop="1" thickBot="1">
      <c r="E2259"/>
    </row>
    <row r="2260" spans="5:5" ht="13.5" thickTop="1" thickBot="1">
      <c r="E2260"/>
    </row>
    <row r="2261" spans="5:5" ht="13.5" thickTop="1" thickBot="1">
      <c r="E2261"/>
    </row>
    <row r="2262" spans="5:5" ht="13.5" thickTop="1" thickBot="1">
      <c r="E2262"/>
    </row>
    <row r="2263" spans="5:5" ht="13.5" thickTop="1" thickBot="1">
      <c r="E2263"/>
    </row>
    <row r="2264" spans="5:5" ht="13.5" thickTop="1" thickBot="1">
      <c r="E2264"/>
    </row>
    <row r="2265" spans="5:5" ht="13.5" thickTop="1" thickBot="1">
      <c r="E2265"/>
    </row>
    <row r="2266" spans="5:5" ht="13.5" thickTop="1" thickBot="1">
      <c r="E2266"/>
    </row>
    <row r="2267" spans="5:5" ht="13.5" thickTop="1" thickBot="1">
      <c r="E2267"/>
    </row>
    <row r="2268" spans="5:5" ht="13.5" thickTop="1" thickBot="1">
      <c r="E2268"/>
    </row>
    <row r="2269" spans="5:5" ht="13.5" thickTop="1" thickBot="1">
      <c r="E2269"/>
    </row>
    <row r="2270" spans="5:5" ht="13.5" thickTop="1" thickBot="1">
      <c r="E2270"/>
    </row>
    <row r="2271" spans="5:5" ht="13.5" thickTop="1" thickBot="1">
      <c r="E2271"/>
    </row>
    <row r="2272" spans="5:5" ht="13.5" thickTop="1" thickBot="1">
      <c r="E2272"/>
    </row>
    <row r="2273" spans="5:5" ht="13.5" thickTop="1" thickBot="1">
      <c r="E2273"/>
    </row>
    <row r="2274" spans="5:5" ht="13.5" thickTop="1" thickBot="1">
      <c r="E2274"/>
    </row>
    <row r="2275" spans="5:5" ht="13.5" thickTop="1" thickBot="1">
      <c r="E2275"/>
    </row>
    <row r="2276" spans="5:5" ht="13.5" thickTop="1" thickBot="1">
      <c r="E2276"/>
    </row>
    <row r="2277" spans="5:5" ht="13.5" thickTop="1" thickBot="1">
      <c r="E2277"/>
    </row>
    <row r="2278" spans="5:5" ht="13.5" thickTop="1" thickBot="1">
      <c r="E2278"/>
    </row>
    <row r="2279" spans="5:5" ht="13.5" thickTop="1" thickBot="1">
      <c r="E2279"/>
    </row>
    <row r="2280" spans="5:5" ht="13.5" thickTop="1" thickBot="1">
      <c r="E2280"/>
    </row>
    <row r="2281" spans="5:5" ht="13.5" thickTop="1" thickBot="1">
      <c r="E2281"/>
    </row>
    <row r="2282" spans="5:5" ht="13.5" thickTop="1" thickBot="1">
      <c r="E2282"/>
    </row>
    <row r="2283" spans="5:5" ht="13.5" thickTop="1" thickBot="1">
      <c r="E2283"/>
    </row>
    <row r="2284" spans="5:5" ht="13.5" thickTop="1" thickBot="1">
      <c r="E2284"/>
    </row>
    <row r="2285" spans="5:5" ht="13.5" thickTop="1" thickBot="1">
      <c r="E2285"/>
    </row>
    <row r="2286" spans="5:5" ht="13.5" thickTop="1" thickBot="1">
      <c r="E2286"/>
    </row>
    <row r="2287" spans="5:5" ht="13.5" thickTop="1" thickBot="1">
      <c r="E2287"/>
    </row>
    <row r="2288" spans="5:5" ht="13.5" thickTop="1" thickBot="1">
      <c r="E2288"/>
    </row>
    <row r="2289" spans="5:5" ht="13.5" thickTop="1" thickBot="1">
      <c r="E2289"/>
    </row>
    <row r="2290" spans="5:5" ht="13.5" thickTop="1" thickBot="1">
      <c r="E2290"/>
    </row>
    <row r="2291" spans="5:5" ht="13.5" thickTop="1" thickBot="1">
      <c r="E2291"/>
    </row>
    <row r="2292" spans="5:5" ht="13.5" thickTop="1" thickBot="1">
      <c r="E2292"/>
    </row>
    <row r="2293" spans="5:5" ht="13.5" thickTop="1" thickBot="1">
      <c r="E2293"/>
    </row>
    <row r="2294" spans="5:5" ht="13.5" thickTop="1" thickBot="1">
      <c r="E2294"/>
    </row>
    <row r="2295" spans="5:5" ht="13.5" thickTop="1" thickBot="1">
      <c r="E2295"/>
    </row>
    <row r="2296" spans="5:5" ht="13.5" thickTop="1" thickBot="1">
      <c r="E2296"/>
    </row>
    <row r="2297" spans="5:5" ht="13.5" thickTop="1" thickBot="1">
      <c r="E2297"/>
    </row>
    <row r="2298" spans="5:5" ht="13.5" thickTop="1" thickBot="1">
      <c r="E2298"/>
    </row>
    <row r="2299" spans="5:5" ht="13.5" thickTop="1" thickBot="1">
      <c r="E2299"/>
    </row>
    <row r="2300" spans="5:5" ht="13.5" thickTop="1" thickBot="1">
      <c r="E2300"/>
    </row>
    <row r="2301" spans="5:5" ht="13.5" thickTop="1" thickBot="1">
      <c r="E2301"/>
    </row>
    <row r="2302" spans="5:5" ht="13.5" thickTop="1" thickBot="1">
      <c r="E2302"/>
    </row>
    <row r="2303" spans="5:5" ht="13.5" thickTop="1" thickBot="1">
      <c r="E2303"/>
    </row>
    <row r="2304" spans="5:5" ht="13.5" thickTop="1" thickBot="1">
      <c r="E2304"/>
    </row>
    <row r="2305" spans="5:5" ht="13.5" thickTop="1" thickBot="1">
      <c r="E2305"/>
    </row>
    <row r="2306" spans="5:5" ht="13.5" thickTop="1" thickBot="1">
      <c r="E2306"/>
    </row>
    <row r="2307" spans="5:5" ht="13.5" thickTop="1" thickBot="1">
      <c r="E2307"/>
    </row>
    <row r="2308" spans="5:5" ht="13" thickTop="1">
      <c r="E2308"/>
    </row>
    <row r="2309" spans="5:5">
      <c r="E2309"/>
    </row>
    <row r="2310" spans="5:5">
      <c r="E2310"/>
    </row>
    <row r="2311" spans="5:5">
      <c r="E2311"/>
    </row>
    <row r="2312" spans="5:5">
      <c r="E2312"/>
    </row>
    <row r="2313" spans="5:5">
      <c r="E2313"/>
    </row>
    <row r="2314" spans="5:5">
      <c r="E2314"/>
    </row>
    <row r="2315" spans="5:5">
      <c r="E2315"/>
    </row>
    <row r="2316" spans="5:5">
      <c r="E2316"/>
    </row>
    <row r="2317" spans="5:5">
      <c r="E2317"/>
    </row>
    <row r="2318" spans="5:5">
      <c r="E2318"/>
    </row>
    <row r="2319" spans="5:5">
      <c r="E2319"/>
    </row>
    <row r="2320" spans="5:5">
      <c r="E2320"/>
    </row>
    <row r="2321" spans="5:5" ht="13" thickBot="1">
      <c r="E2321"/>
    </row>
    <row r="2322" spans="5:5" ht="13.5" thickTop="1" thickBot="1">
      <c r="E2322"/>
    </row>
    <row r="2323" spans="5:5" ht="13.5" thickTop="1" thickBot="1">
      <c r="E2323"/>
    </row>
    <row r="2324" spans="5:5" ht="13.5" thickTop="1" thickBot="1">
      <c r="E2324"/>
    </row>
    <row r="2325" spans="5:5" ht="13.5" thickTop="1" thickBot="1">
      <c r="E2325"/>
    </row>
    <row r="2326" spans="5:5" ht="13.5" thickTop="1" thickBot="1">
      <c r="E2326"/>
    </row>
    <row r="2327" spans="5:5" ht="13.5" thickTop="1" thickBot="1">
      <c r="E2327"/>
    </row>
    <row r="2328" spans="5:5" ht="13.5" thickTop="1" thickBot="1">
      <c r="E2328"/>
    </row>
    <row r="2329" spans="5:5" ht="13.5" thickTop="1" thickBot="1">
      <c r="E2329"/>
    </row>
    <row r="2330" spans="5:5" ht="13.5" thickTop="1" thickBot="1">
      <c r="E2330"/>
    </row>
    <row r="2331" spans="5:5" ht="13.5" thickTop="1" thickBot="1">
      <c r="E2331"/>
    </row>
    <row r="2332" spans="5:5" ht="13.5" thickTop="1" thickBot="1">
      <c r="E2332"/>
    </row>
    <row r="2333" spans="5:5" ht="13.5" thickTop="1" thickBot="1">
      <c r="E2333"/>
    </row>
    <row r="2334" spans="5:5" ht="13.5" thickTop="1" thickBot="1">
      <c r="E2334"/>
    </row>
    <row r="2335" spans="5:5" ht="13.5" thickTop="1" thickBot="1">
      <c r="E2335"/>
    </row>
    <row r="2336" spans="5:5" ht="13.5" thickTop="1" thickBot="1">
      <c r="E2336"/>
    </row>
    <row r="2337" spans="5:5" ht="13.5" thickTop="1" thickBot="1">
      <c r="E2337"/>
    </row>
    <row r="2338" spans="5:5" ht="13.5" thickTop="1" thickBot="1">
      <c r="E2338"/>
    </row>
    <row r="2339" spans="5:5" ht="13.5" thickTop="1" thickBot="1">
      <c r="E2339"/>
    </row>
    <row r="2340" spans="5:5" ht="13.5" thickTop="1" thickBot="1">
      <c r="E2340"/>
    </row>
    <row r="2341" spans="5:5" ht="13.5" thickTop="1" thickBot="1">
      <c r="E2341"/>
    </row>
    <row r="2342" spans="5:5" ht="13.5" thickTop="1" thickBot="1">
      <c r="E2342"/>
    </row>
    <row r="2343" spans="5:5" ht="13.5" thickTop="1" thickBot="1">
      <c r="E2343"/>
    </row>
    <row r="2344" spans="5:5" ht="13.5" thickTop="1" thickBot="1">
      <c r="E2344"/>
    </row>
    <row r="2345" spans="5:5" ht="13.5" thickTop="1" thickBot="1">
      <c r="E2345"/>
    </row>
    <row r="2346" spans="5:5" ht="13.5" thickTop="1" thickBot="1">
      <c r="E2346"/>
    </row>
    <row r="2347" spans="5:5" ht="13.5" thickTop="1" thickBot="1">
      <c r="E2347"/>
    </row>
    <row r="2348" spans="5:5" ht="13.5" thickTop="1" thickBot="1">
      <c r="E2348"/>
    </row>
    <row r="2349" spans="5:5" ht="13.5" thickTop="1" thickBot="1">
      <c r="E2349"/>
    </row>
    <row r="2350" spans="5:5" ht="13.5" thickTop="1" thickBot="1">
      <c r="E2350"/>
    </row>
    <row r="2351" spans="5:5" ht="13.5" thickTop="1" thickBot="1">
      <c r="E2351"/>
    </row>
    <row r="2352" spans="5:5" ht="13.5" thickTop="1" thickBot="1">
      <c r="E2352"/>
    </row>
    <row r="2353" spans="5:5" ht="13.5" thickTop="1" thickBot="1">
      <c r="E2353"/>
    </row>
    <row r="2354" spans="5:5" ht="13.5" thickTop="1" thickBot="1">
      <c r="E2354"/>
    </row>
    <row r="2355" spans="5:5" ht="13.5" thickTop="1" thickBot="1">
      <c r="E2355"/>
    </row>
    <row r="2356" spans="5:5" ht="13.5" thickTop="1" thickBot="1">
      <c r="E2356"/>
    </row>
    <row r="2357" spans="5:5" ht="13.5" thickTop="1" thickBot="1">
      <c r="E2357"/>
    </row>
    <row r="2358" spans="5:5" ht="13.5" thickTop="1" thickBot="1">
      <c r="E2358"/>
    </row>
    <row r="2359" spans="5:5" ht="13.5" thickTop="1" thickBot="1">
      <c r="E2359"/>
    </row>
    <row r="2360" spans="5:5" ht="13.5" thickTop="1" thickBot="1">
      <c r="E2360"/>
    </row>
    <row r="2361" spans="5:5" ht="13.5" thickTop="1" thickBot="1">
      <c r="E2361"/>
    </row>
    <row r="2362" spans="5:5" ht="13.5" thickTop="1" thickBot="1">
      <c r="E2362"/>
    </row>
    <row r="2363" spans="5:5" ht="13.5" thickTop="1" thickBot="1">
      <c r="E2363"/>
    </row>
    <row r="2364" spans="5:5" ht="13.5" thickTop="1" thickBot="1">
      <c r="E2364"/>
    </row>
    <row r="2365" spans="5:5" ht="13.5" thickTop="1" thickBot="1">
      <c r="E2365"/>
    </row>
    <row r="2366" spans="5:5" ht="13.5" thickTop="1" thickBot="1">
      <c r="E2366"/>
    </row>
    <row r="2367" spans="5:5" ht="13.5" thickTop="1" thickBot="1">
      <c r="E2367"/>
    </row>
    <row r="2368" spans="5:5" ht="13.5" thickTop="1" thickBot="1">
      <c r="E2368"/>
    </row>
    <row r="2369" spans="5:5" ht="13.5" thickTop="1" thickBot="1">
      <c r="E2369"/>
    </row>
    <row r="2370" spans="5:5" ht="13.5" thickTop="1" thickBot="1">
      <c r="E2370"/>
    </row>
    <row r="2371" spans="5:5" ht="13.5" thickTop="1" thickBot="1">
      <c r="E2371"/>
    </row>
    <row r="2372" spans="5:5" ht="13.5" thickTop="1" thickBot="1">
      <c r="E2372"/>
    </row>
    <row r="2373" spans="5:5" ht="13.5" thickTop="1" thickBot="1">
      <c r="E2373"/>
    </row>
    <row r="2374" spans="5:5" ht="13.5" thickTop="1" thickBot="1">
      <c r="E2374"/>
    </row>
    <row r="2375" spans="5:5" ht="13.5" thickTop="1" thickBot="1">
      <c r="E2375"/>
    </row>
    <row r="2376" spans="5:5" ht="13.5" thickTop="1" thickBot="1">
      <c r="E2376"/>
    </row>
    <row r="2377" spans="5:5" ht="13.5" thickTop="1" thickBot="1">
      <c r="E2377"/>
    </row>
    <row r="2378" spans="5:5" ht="13" thickTop="1">
      <c r="E2378"/>
    </row>
    <row r="2379" spans="5:5">
      <c r="E2379"/>
    </row>
    <row r="2380" spans="5:5">
      <c r="E2380"/>
    </row>
    <row r="2381" spans="5:5">
      <c r="E2381"/>
    </row>
    <row r="2382" spans="5:5">
      <c r="E2382"/>
    </row>
    <row r="2383" spans="5:5">
      <c r="E2383"/>
    </row>
    <row r="2384" spans="5:5">
      <c r="E2384"/>
    </row>
    <row r="2385" spans="5:5">
      <c r="E2385"/>
    </row>
    <row r="2386" spans="5:5">
      <c r="E2386"/>
    </row>
    <row r="2387" spans="5:5">
      <c r="E2387"/>
    </row>
    <row r="2388" spans="5:5">
      <c r="E2388"/>
    </row>
    <row r="2389" spans="5:5">
      <c r="E2389"/>
    </row>
    <row r="2390" spans="5:5">
      <c r="E2390"/>
    </row>
    <row r="2391" spans="5:5" ht="13" thickBot="1">
      <c r="E2391"/>
    </row>
    <row r="2392" spans="5:5" ht="13.5" thickTop="1" thickBot="1">
      <c r="E2392"/>
    </row>
    <row r="2393" spans="5:5" ht="13.5" thickTop="1" thickBot="1">
      <c r="E2393"/>
    </row>
    <row r="2394" spans="5:5" ht="13.5" thickTop="1" thickBot="1">
      <c r="E2394"/>
    </row>
    <row r="2395" spans="5:5" ht="13.5" thickTop="1" thickBot="1">
      <c r="E2395"/>
    </row>
    <row r="2396" spans="5:5" ht="13.5" thickTop="1" thickBot="1">
      <c r="E2396"/>
    </row>
    <row r="2397" spans="5:5" ht="13.5" thickTop="1" thickBot="1">
      <c r="E2397"/>
    </row>
    <row r="2398" spans="5:5" ht="13.5" thickTop="1" thickBot="1">
      <c r="E2398"/>
    </row>
    <row r="2399" spans="5:5" ht="13.5" thickTop="1" thickBot="1">
      <c r="E2399"/>
    </row>
    <row r="2400" spans="5:5" ht="13.5" thickTop="1" thickBot="1">
      <c r="E2400"/>
    </row>
    <row r="2401" spans="5:5" ht="13.5" thickTop="1" thickBot="1">
      <c r="E2401"/>
    </row>
    <row r="2402" spans="5:5" ht="13.5" thickTop="1" thickBot="1">
      <c r="E2402"/>
    </row>
    <row r="2403" spans="5:5" ht="13.5" thickTop="1" thickBot="1">
      <c r="E2403"/>
    </row>
    <row r="2404" spans="5:5" ht="13.5" thickTop="1" thickBot="1">
      <c r="E2404"/>
    </row>
    <row r="2405" spans="5:5" ht="13.5" thickTop="1" thickBot="1">
      <c r="E2405"/>
    </row>
    <row r="2406" spans="5:5" ht="13.5" thickTop="1" thickBot="1">
      <c r="E2406"/>
    </row>
    <row r="2407" spans="5:5" ht="13.5" thickTop="1" thickBot="1">
      <c r="E2407"/>
    </row>
    <row r="2408" spans="5:5" ht="13.5" thickTop="1" thickBot="1">
      <c r="E2408"/>
    </row>
    <row r="2409" spans="5:5" ht="13.5" thickTop="1" thickBot="1">
      <c r="E2409"/>
    </row>
    <row r="2410" spans="5:5" ht="13.5" thickTop="1" thickBot="1">
      <c r="E2410"/>
    </row>
    <row r="2411" spans="5:5" ht="13.5" thickTop="1" thickBot="1">
      <c r="E2411"/>
    </row>
    <row r="2412" spans="5:5" ht="13.5" thickTop="1" thickBot="1">
      <c r="E2412"/>
    </row>
    <row r="2413" spans="5:5" ht="13.5" thickTop="1" thickBot="1">
      <c r="E2413"/>
    </row>
    <row r="2414" spans="5:5" ht="13.5" thickTop="1" thickBot="1">
      <c r="E2414"/>
    </row>
    <row r="2415" spans="5:5" ht="13.5" thickTop="1" thickBot="1">
      <c r="E2415"/>
    </row>
    <row r="2416" spans="5:5" ht="13.5" thickTop="1" thickBot="1">
      <c r="E2416"/>
    </row>
    <row r="2417" spans="5:5" ht="13.5" thickTop="1" thickBot="1">
      <c r="E2417"/>
    </row>
    <row r="2418" spans="5:5" ht="13.5" thickTop="1" thickBot="1">
      <c r="E2418"/>
    </row>
    <row r="2419" spans="5:5" ht="13.5" thickTop="1" thickBot="1">
      <c r="E2419"/>
    </row>
    <row r="2420" spans="5:5" ht="13.5" thickTop="1" thickBot="1">
      <c r="E2420"/>
    </row>
    <row r="2421" spans="5:5" ht="13.5" thickTop="1" thickBot="1">
      <c r="E2421"/>
    </row>
    <row r="2422" spans="5:5" ht="13.5" thickTop="1" thickBot="1">
      <c r="E2422"/>
    </row>
    <row r="2423" spans="5:5" ht="13.5" thickTop="1" thickBot="1">
      <c r="E2423"/>
    </row>
    <row r="2424" spans="5:5" ht="13.5" thickTop="1" thickBot="1">
      <c r="E2424"/>
    </row>
    <row r="2425" spans="5:5" ht="13.5" thickTop="1" thickBot="1">
      <c r="E2425"/>
    </row>
    <row r="2426" spans="5:5" ht="13.5" thickTop="1" thickBot="1">
      <c r="E2426"/>
    </row>
    <row r="2427" spans="5:5" ht="13.5" thickTop="1" thickBot="1">
      <c r="E2427"/>
    </row>
    <row r="2428" spans="5:5" ht="13.5" thickTop="1" thickBot="1">
      <c r="E2428"/>
    </row>
    <row r="2429" spans="5:5" ht="13.5" thickTop="1" thickBot="1">
      <c r="E2429"/>
    </row>
    <row r="2430" spans="5:5" ht="13.5" thickTop="1" thickBot="1">
      <c r="E2430"/>
    </row>
    <row r="2431" spans="5:5" ht="13.5" thickTop="1" thickBot="1">
      <c r="E2431"/>
    </row>
    <row r="2432" spans="5:5" ht="13.5" thickTop="1" thickBot="1">
      <c r="E2432"/>
    </row>
    <row r="2433" spans="5:5" ht="13.5" thickTop="1" thickBot="1">
      <c r="E2433"/>
    </row>
    <row r="2434" spans="5:5" ht="13.5" thickTop="1" thickBot="1">
      <c r="E2434"/>
    </row>
    <row r="2435" spans="5:5" ht="13.5" thickTop="1" thickBot="1">
      <c r="E2435"/>
    </row>
    <row r="2436" spans="5:5" ht="13.5" thickTop="1" thickBot="1">
      <c r="E2436"/>
    </row>
    <row r="2437" spans="5:5" ht="13.5" thickTop="1" thickBot="1">
      <c r="E2437"/>
    </row>
    <row r="2438" spans="5:5" ht="13.5" thickTop="1" thickBot="1">
      <c r="E2438"/>
    </row>
    <row r="2439" spans="5:5" ht="13.5" thickTop="1" thickBot="1">
      <c r="E2439"/>
    </row>
    <row r="2440" spans="5:5" ht="13.5" thickTop="1" thickBot="1">
      <c r="E2440"/>
    </row>
    <row r="2441" spans="5:5" ht="13.5" thickTop="1" thickBot="1">
      <c r="E2441"/>
    </row>
    <row r="2442" spans="5:5" ht="13.5" thickTop="1" thickBot="1">
      <c r="E2442"/>
    </row>
    <row r="2443" spans="5:5" ht="13.5" thickTop="1" thickBot="1">
      <c r="E2443"/>
    </row>
    <row r="2444" spans="5:5" ht="13.5" thickTop="1" thickBot="1">
      <c r="E2444"/>
    </row>
    <row r="2445" spans="5:5" ht="13.5" thickTop="1" thickBot="1">
      <c r="E2445"/>
    </row>
    <row r="2446" spans="5:5" ht="13.5" thickTop="1" thickBot="1">
      <c r="E2446"/>
    </row>
    <row r="2447" spans="5:5" ht="13.5" thickTop="1" thickBot="1">
      <c r="E2447"/>
    </row>
    <row r="2448" spans="5:5" ht="13" thickTop="1">
      <c r="E2448"/>
    </row>
    <row r="2449" spans="5:5">
      <c r="E2449"/>
    </row>
    <row r="2450" spans="5:5">
      <c r="E2450"/>
    </row>
    <row r="2451" spans="5:5">
      <c r="E2451"/>
    </row>
    <row r="2452" spans="5:5">
      <c r="E2452"/>
    </row>
    <row r="2453" spans="5:5">
      <c r="E2453"/>
    </row>
    <row r="2454" spans="5:5">
      <c r="E2454"/>
    </row>
    <row r="2455" spans="5:5">
      <c r="E2455"/>
    </row>
    <row r="2456" spans="5:5">
      <c r="E2456"/>
    </row>
    <row r="2457" spans="5:5">
      <c r="E2457"/>
    </row>
    <row r="2458" spans="5:5">
      <c r="E2458"/>
    </row>
    <row r="2459" spans="5:5">
      <c r="E2459"/>
    </row>
    <row r="2460" spans="5:5">
      <c r="E2460"/>
    </row>
    <row r="2461" spans="5:5" ht="13" thickBot="1">
      <c r="E2461"/>
    </row>
    <row r="2462" spans="5:5" ht="13.5" thickTop="1" thickBot="1">
      <c r="E2462"/>
    </row>
    <row r="2463" spans="5:5" ht="13.5" thickTop="1" thickBot="1">
      <c r="E2463"/>
    </row>
    <row r="2464" spans="5:5" ht="13.5" thickTop="1" thickBot="1">
      <c r="E2464"/>
    </row>
    <row r="2465" spans="5:5" ht="13.5" thickTop="1" thickBot="1">
      <c r="E2465"/>
    </row>
    <row r="2466" spans="5:5" ht="13.5" thickTop="1" thickBot="1">
      <c r="E2466"/>
    </row>
    <row r="2467" spans="5:5" ht="13.5" thickTop="1" thickBot="1">
      <c r="E2467"/>
    </row>
    <row r="2468" spans="5:5" ht="13.5" thickTop="1" thickBot="1">
      <c r="E2468"/>
    </row>
    <row r="2469" spans="5:5" ht="13.5" thickTop="1" thickBot="1">
      <c r="E2469"/>
    </row>
    <row r="2470" spans="5:5" ht="13.5" thickTop="1" thickBot="1">
      <c r="E2470"/>
    </row>
    <row r="2471" spans="5:5" ht="13.5" thickTop="1" thickBot="1">
      <c r="E2471"/>
    </row>
    <row r="2472" spans="5:5" ht="13.5" thickTop="1" thickBot="1">
      <c r="E2472"/>
    </row>
    <row r="2473" spans="5:5" ht="13.5" thickTop="1" thickBot="1">
      <c r="E2473"/>
    </row>
    <row r="2474" spans="5:5" ht="13.5" thickTop="1" thickBot="1">
      <c r="E2474"/>
    </row>
    <row r="2475" spans="5:5" ht="13.5" thickTop="1" thickBot="1">
      <c r="E2475"/>
    </row>
    <row r="2476" spans="5:5" ht="13.5" thickTop="1" thickBot="1">
      <c r="E2476"/>
    </row>
    <row r="2477" spans="5:5" ht="13.5" thickTop="1" thickBot="1">
      <c r="E2477"/>
    </row>
    <row r="2478" spans="5:5" ht="13.5" thickTop="1" thickBot="1">
      <c r="E2478"/>
    </row>
    <row r="2479" spans="5:5" ht="13.5" thickTop="1" thickBot="1">
      <c r="E2479"/>
    </row>
    <row r="2480" spans="5:5" ht="13.5" thickTop="1" thickBot="1">
      <c r="E2480"/>
    </row>
    <row r="2481" spans="5:5" ht="13.5" thickTop="1" thickBot="1">
      <c r="E2481"/>
    </row>
    <row r="2482" spans="5:5" ht="13.5" thickTop="1" thickBot="1">
      <c r="E2482"/>
    </row>
    <row r="2483" spans="5:5" ht="13.5" thickTop="1" thickBot="1">
      <c r="E2483"/>
    </row>
    <row r="2484" spans="5:5" ht="13.5" thickTop="1" thickBot="1">
      <c r="E2484"/>
    </row>
    <row r="2485" spans="5:5" ht="13.5" thickTop="1" thickBot="1">
      <c r="E2485"/>
    </row>
    <row r="2486" spans="5:5" ht="13.5" thickTop="1" thickBot="1">
      <c r="E2486"/>
    </row>
    <row r="2487" spans="5:5" ht="13.5" thickTop="1" thickBot="1">
      <c r="E2487"/>
    </row>
    <row r="2488" spans="5:5" ht="13.5" thickTop="1" thickBot="1">
      <c r="E2488"/>
    </row>
    <row r="2489" spans="5:5" ht="13.5" thickTop="1" thickBot="1">
      <c r="E2489"/>
    </row>
    <row r="2490" spans="5:5" ht="13.5" thickTop="1" thickBot="1">
      <c r="E2490"/>
    </row>
    <row r="2491" spans="5:5" ht="13.5" thickTop="1" thickBot="1">
      <c r="E2491"/>
    </row>
    <row r="2492" spans="5:5" ht="13.5" thickTop="1" thickBot="1">
      <c r="E2492"/>
    </row>
    <row r="2493" spans="5:5" ht="13.5" thickTop="1" thickBot="1">
      <c r="E2493"/>
    </row>
    <row r="2494" spans="5:5" ht="13.5" thickTop="1" thickBot="1">
      <c r="E2494"/>
    </row>
    <row r="2495" spans="5:5" ht="13.5" thickTop="1" thickBot="1">
      <c r="E2495"/>
    </row>
    <row r="2496" spans="5:5" ht="13.5" thickTop="1" thickBot="1">
      <c r="E2496"/>
    </row>
    <row r="2497" spans="5:5" ht="13.5" thickTop="1" thickBot="1">
      <c r="E2497"/>
    </row>
    <row r="2498" spans="5:5" ht="13.5" thickTop="1" thickBot="1">
      <c r="E2498"/>
    </row>
    <row r="2499" spans="5:5" ht="13.5" thickTop="1" thickBot="1">
      <c r="E2499"/>
    </row>
    <row r="2500" spans="5:5" ht="13.5" thickTop="1" thickBot="1">
      <c r="E2500"/>
    </row>
    <row r="2501" spans="5:5" ht="13.5" thickTop="1" thickBot="1">
      <c r="E2501"/>
    </row>
    <row r="2502" spans="5:5" ht="13.5" thickTop="1" thickBot="1">
      <c r="E2502"/>
    </row>
    <row r="2503" spans="5:5" ht="13.5" thickTop="1" thickBot="1">
      <c r="E2503"/>
    </row>
    <row r="2504" spans="5:5" ht="13.5" thickTop="1" thickBot="1">
      <c r="E2504"/>
    </row>
    <row r="2505" spans="5:5" ht="13.5" thickTop="1" thickBot="1">
      <c r="E2505"/>
    </row>
    <row r="2506" spans="5:5" ht="13.5" thickTop="1" thickBot="1">
      <c r="E2506"/>
    </row>
    <row r="2507" spans="5:5" ht="13.5" thickTop="1" thickBot="1">
      <c r="E2507"/>
    </row>
    <row r="2508" spans="5:5" ht="13.5" thickTop="1" thickBot="1">
      <c r="E2508"/>
    </row>
    <row r="2509" spans="5:5" ht="13.5" thickTop="1" thickBot="1">
      <c r="E2509"/>
    </row>
    <row r="2510" spans="5:5" ht="13.5" thickTop="1" thickBot="1">
      <c r="E2510"/>
    </row>
    <row r="2511" spans="5:5" ht="13.5" thickTop="1" thickBot="1">
      <c r="E2511"/>
    </row>
    <row r="2512" spans="5:5" ht="13.5" thickTop="1" thickBot="1">
      <c r="E2512"/>
    </row>
    <row r="2513" spans="5:5" ht="13.5" thickTop="1" thickBot="1">
      <c r="E2513"/>
    </row>
    <row r="2514" spans="5:5" ht="13.5" thickTop="1" thickBot="1">
      <c r="E2514"/>
    </row>
    <row r="2515" spans="5:5" ht="13.5" thickTop="1" thickBot="1">
      <c r="E2515"/>
    </row>
    <row r="2516" spans="5:5" ht="13.5" thickTop="1" thickBot="1">
      <c r="E2516"/>
    </row>
    <row r="2517" spans="5:5" ht="13.5" thickTop="1" thickBot="1">
      <c r="E2517"/>
    </row>
    <row r="2518" spans="5:5" ht="13" thickTop="1">
      <c r="E2518"/>
    </row>
    <row r="2519" spans="5:5">
      <c r="E2519"/>
    </row>
    <row r="2520" spans="5:5">
      <c r="E2520"/>
    </row>
    <row r="2521" spans="5:5">
      <c r="E2521"/>
    </row>
    <row r="2522" spans="5:5">
      <c r="E2522"/>
    </row>
    <row r="2523" spans="5:5">
      <c r="E2523"/>
    </row>
    <row r="2524" spans="5:5">
      <c r="E2524"/>
    </row>
    <row r="2525" spans="5:5">
      <c r="E2525"/>
    </row>
    <row r="2526" spans="5:5">
      <c r="E2526"/>
    </row>
    <row r="2527" spans="5:5">
      <c r="E2527"/>
    </row>
    <row r="2528" spans="5:5">
      <c r="E2528"/>
    </row>
    <row r="2529" spans="5:5">
      <c r="E2529"/>
    </row>
    <row r="2530" spans="5:5">
      <c r="E2530"/>
    </row>
    <row r="2531" spans="5:5" ht="13" thickBot="1">
      <c r="E2531"/>
    </row>
    <row r="2532" spans="5:5" ht="13.5" thickTop="1" thickBot="1">
      <c r="E2532"/>
    </row>
    <row r="2533" spans="5:5" ht="13.5" thickTop="1" thickBot="1">
      <c r="E2533"/>
    </row>
    <row r="2534" spans="5:5" ht="13.5" thickTop="1" thickBot="1">
      <c r="E2534"/>
    </row>
    <row r="2535" spans="5:5" ht="13.5" thickTop="1" thickBot="1">
      <c r="E2535"/>
    </row>
    <row r="2536" spans="5:5" ht="13.5" thickTop="1" thickBot="1">
      <c r="E2536"/>
    </row>
    <row r="2537" spans="5:5" ht="13.5" thickTop="1" thickBot="1">
      <c r="E2537"/>
    </row>
    <row r="2538" spans="5:5" ht="13.5" thickTop="1" thickBot="1">
      <c r="E2538"/>
    </row>
    <row r="2539" spans="5:5" ht="13.5" thickTop="1" thickBot="1">
      <c r="E2539"/>
    </row>
    <row r="2540" spans="5:5" ht="13.5" thickTop="1" thickBot="1">
      <c r="E2540"/>
    </row>
    <row r="2541" spans="5:5" ht="13.5" thickTop="1" thickBot="1">
      <c r="E2541"/>
    </row>
    <row r="2542" spans="5:5" ht="13.5" thickTop="1" thickBot="1">
      <c r="E2542"/>
    </row>
    <row r="2543" spans="5:5" ht="13.5" thickTop="1" thickBot="1">
      <c r="E2543"/>
    </row>
    <row r="2544" spans="5:5" ht="13.5" thickTop="1" thickBot="1">
      <c r="E2544"/>
    </row>
    <row r="2545" spans="5:5" ht="13.5" thickTop="1" thickBot="1">
      <c r="E2545"/>
    </row>
    <row r="2546" spans="5:5" ht="13.5" thickTop="1" thickBot="1">
      <c r="E2546"/>
    </row>
    <row r="2547" spans="5:5" ht="13.5" thickTop="1" thickBot="1">
      <c r="E2547"/>
    </row>
    <row r="2548" spans="5:5" ht="13.5" thickTop="1" thickBot="1">
      <c r="E2548"/>
    </row>
    <row r="2549" spans="5:5" ht="13.5" thickTop="1" thickBot="1">
      <c r="E2549"/>
    </row>
    <row r="2550" spans="5:5" ht="13.5" thickTop="1" thickBot="1">
      <c r="E2550"/>
    </row>
    <row r="2551" spans="5:5" ht="13.5" thickTop="1" thickBot="1">
      <c r="E2551"/>
    </row>
    <row r="2552" spans="5:5" ht="13.5" thickTop="1" thickBot="1">
      <c r="E2552"/>
    </row>
    <row r="2553" spans="5:5" ht="13.5" thickTop="1" thickBot="1">
      <c r="E2553"/>
    </row>
    <row r="2554" spans="5:5" ht="13.5" thickTop="1" thickBot="1">
      <c r="E2554"/>
    </row>
    <row r="2555" spans="5:5" ht="13.5" thickTop="1" thickBot="1">
      <c r="E2555"/>
    </row>
    <row r="2556" spans="5:5" ht="13.5" thickTop="1" thickBot="1">
      <c r="E2556"/>
    </row>
    <row r="2557" spans="5:5" ht="13.5" thickTop="1" thickBot="1">
      <c r="E2557"/>
    </row>
    <row r="2558" spans="5:5" ht="13.5" thickTop="1" thickBot="1">
      <c r="E2558"/>
    </row>
    <row r="2559" spans="5:5" ht="13.5" thickTop="1" thickBot="1">
      <c r="E2559"/>
    </row>
    <row r="2560" spans="5:5" ht="13.5" thickTop="1" thickBot="1">
      <c r="E2560"/>
    </row>
    <row r="2561" spans="5:5" ht="13.5" thickTop="1" thickBot="1">
      <c r="E2561"/>
    </row>
    <row r="2562" spans="5:5" ht="13.5" thickTop="1" thickBot="1">
      <c r="E2562"/>
    </row>
    <row r="2563" spans="5:5" ht="13.5" thickTop="1" thickBot="1">
      <c r="E2563"/>
    </row>
    <row r="2564" spans="5:5" ht="13.5" thickTop="1" thickBot="1">
      <c r="E2564"/>
    </row>
    <row r="2565" spans="5:5" ht="13.5" thickTop="1" thickBot="1">
      <c r="E2565"/>
    </row>
    <row r="2566" spans="5:5" ht="13.5" thickTop="1" thickBot="1">
      <c r="E2566"/>
    </row>
    <row r="2567" spans="5:5" ht="13.5" thickTop="1" thickBot="1">
      <c r="E2567"/>
    </row>
    <row r="2568" spans="5:5" ht="13.5" thickTop="1" thickBot="1">
      <c r="E2568"/>
    </row>
    <row r="2569" spans="5:5" ht="13.5" thickTop="1" thickBot="1">
      <c r="E2569"/>
    </row>
    <row r="2570" spans="5:5" ht="13.5" thickTop="1" thickBot="1">
      <c r="E2570"/>
    </row>
    <row r="2571" spans="5:5" ht="13.5" thickTop="1" thickBot="1">
      <c r="E2571"/>
    </row>
    <row r="2572" spans="5:5" ht="13.5" thickTop="1" thickBot="1">
      <c r="E2572"/>
    </row>
    <row r="2573" spans="5:5" ht="13.5" thickTop="1" thickBot="1">
      <c r="E2573"/>
    </row>
    <row r="2574" spans="5:5" ht="13.5" thickTop="1" thickBot="1">
      <c r="E2574"/>
    </row>
    <row r="2575" spans="5:5" ht="13.5" thickTop="1" thickBot="1">
      <c r="E2575"/>
    </row>
    <row r="2576" spans="5:5" ht="13.5" thickTop="1" thickBot="1">
      <c r="E2576"/>
    </row>
    <row r="2577" spans="5:5" ht="13.5" thickTop="1" thickBot="1">
      <c r="E2577"/>
    </row>
    <row r="2578" spans="5:5" ht="13.5" thickTop="1" thickBot="1">
      <c r="E2578"/>
    </row>
    <row r="2579" spans="5:5" ht="13.5" thickTop="1" thickBot="1">
      <c r="E2579"/>
    </row>
    <row r="2580" spans="5:5" ht="13.5" thickTop="1" thickBot="1">
      <c r="E2580"/>
    </row>
    <row r="2581" spans="5:5" ht="13.5" thickTop="1" thickBot="1">
      <c r="E2581"/>
    </row>
    <row r="2582" spans="5:5" ht="13.5" thickTop="1" thickBot="1">
      <c r="E2582"/>
    </row>
    <row r="2583" spans="5:5" ht="13.5" thickTop="1" thickBot="1">
      <c r="E2583"/>
    </row>
    <row r="2584" spans="5:5" ht="13.5" thickTop="1" thickBot="1">
      <c r="E2584"/>
    </row>
    <row r="2585" spans="5:5" ht="13.5" thickTop="1" thickBot="1">
      <c r="E2585"/>
    </row>
    <row r="2586" spans="5:5" ht="13.5" thickTop="1" thickBot="1">
      <c r="E2586"/>
    </row>
    <row r="2587" spans="5:5" ht="13.5" thickTop="1" thickBot="1">
      <c r="E2587"/>
    </row>
    <row r="2588" spans="5:5" ht="13" thickTop="1">
      <c r="E2588"/>
    </row>
    <row r="2589" spans="5:5">
      <c r="E2589"/>
    </row>
    <row r="2590" spans="5:5">
      <c r="E2590"/>
    </row>
    <row r="2591" spans="5:5">
      <c r="E2591"/>
    </row>
    <row r="2592" spans="5:5">
      <c r="E2592"/>
    </row>
    <row r="2593" spans="5:5">
      <c r="E2593"/>
    </row>
    <row r="2594" spans="5:5">
      <c r="E2594"/>
    </row>
    <row r="2595" spans="5:5">
      <c r="E2595"/>
    </row>
    <row r="2596" spans="5:5">
      <c r="E2596"/>
    </row>
    <row r="2597" spans="5:5">
      <c r="E2597"/>
    </row>
    <row r="2598" spans="5:5">
      <c r="E2598"/>
    </row>
    <row r="2599" spans="5:5">
      <c r="E2599"/>
    </row>
    <row r="2600" spans="5:5">
      <c r="E2600"/>
    </row>
    <row r="2601" spans="5:5" ht="13" thickBot="1">
      <c r="E2601"/>
    </row>
    <row r="2602" spans="5:5" ht="13.5" thickTop="1" thickBot="1">
      <c r="E2602"/>
    </row>
    <row r="2603" spans="5:5" ht="13.5" thickTop="1" thickBot="1">
      <c r="E2603"/>
    </row>
    <row r="2604" spans="5:5" ht="13.5" thickTop="1" thickBot="1">
      <c r="E2604"/>
    </row>
    <row r="2605" spans="5:5" ht="13.5" thickTop="1" thickBot="1">
      <c r="E2605"/>
    </row>
    <row r="2606" spans="5:5" ht="13.5" thickTop="1" thickBot="1">
      <c r="E2606"/>
    </row>
    <row r="2607" spans="5:5" ht="13.5" thickTop="1" thickBot="1">
      <c r="E2607"/>
    </row>
    <row r="2608" spans="5:5" ht="13.5" thickTop="1" thickBot="1">
      <c r="E2608"/>
    </row>
    <row r="2609" spans="5:5" ht="13.5" thickTop="1" thickBot="1">
      <c r="E2609"/>
    </row>
    <row r="2610" spans="5:5" ht="13.5" thickTop="1" thickBot="1">
      <c r="E2610"/>
    </row>
    <row r="2611" spans="5:5" ht="13.5" thickTop="1" thickBot="1">
      <c r="E2611"/>
    </row>
    <row r="2612" spans="5:5" ht="13.5" thickTop="1" thickBot="1">
      <c r="E2612"/>
    </row>
    <row r="2613" spans="5:5" ht="13.5" thickTop="1" thickBot="1">
      <c r="E2613"/>
    </row>
    <row r="2614" spans="5:5" ht="13.5" thickTop="1" thickBot="1">
      <c r="E2614"/>
    </row>
    <row r="2615" spans="5:5" ht="13.5" thickTop="1" thickBot="1">
      <c r="E2615"/>
    </row>
    <row r="2616" spans="5:5" ht="13.5" thickTop="1" thickBot="1">
      <c r="E2616"/>
    </row>
    <row r="2617" spans="5:5" ht="13.5" thickTop="1" thickBot="1">
      <c r="E2617"/>
    </row>
    <row r="2618" spans="5:5" ht="13.5" thickTop="1" thickBot="1">
      <c r="E2618"/>
    </row>
    <row r="2619" spans="5:5" ht="13.5" thickTop="1" thickBot="1">
      <c r="E2619"/>
    </row>
    <row r="2620" spans="5:5" ht="13.5" thickTop="1" thickBot="1">
      <c r="E2620"/>
    </row>
    <row r="2621" spans="5:5" ht="13.5" thickTop="1" thickBot="1">
      <c r="E2621"/>
    </row>
    <row r="2622" spans="5:5" ht="13.5" thickTop="1" thickBot="1">
      <c r="E2622"/>
    </row>
    <row r="2623" spans="5:5" ht="13.5" thickTop="1" thickBot="1">
      <c r="E2623"/>
    </row>
    <row r="2624" spans="5:5" ht="13.5" thickTop="1" thickBot="1">
      <c r="E2624"/>
    </row>
    <row r="2625" spans="5:5" ht="13.5" thickTop="1" thickBot="1">
      <c r="E2625"/>
    </row>
    <row r="2626" spans="5:5" ht="13.5" thickTop="1" thickBot="1">
      <c r="E2626"/>
    </row>
    <row r="2627" spans="5:5" ht="13.5" thickTop="1" thickBot="1">
      <c r="E2627"/>
    </row>
    <row r="2628" spans="5:5" ht="13.5" thickTop="1" thickBot="1">
      <c r="E2628"/>
    </row>
    <row r="2629" spans="5:5" ht="13.5" thickTop="1" thickBot="1">
      <c r="E2629"/>
    </row>
    <row r="2630" spans="5:5" ht="13.5" thickTop="1" thickBot="1">
      <c r="E2630"/>
    </row>
    <row r="2631" spans="5:5" ht="13.5" thickTop="1" thickBot="1">
      <c r="E2631"/>
    </row>
    <row r="2632" spans="5:5" ht="13.5" thickTop="1" thickBot="1">
      <c r="E2632"/>
    </row>
    <row r="2633" spans="5:5" ht="13.5" thickTop="1" thickBot="1">
      <c r="E2633"/>
    </row>
    <row r="2634" spans="5:5" ht="13.5" thickTop="1" thickBot="1">
      <c r="E2634"/>
    </row>
    <row r="2635" spans="5:5" ht="13.5" thickTop="1" thickBot="1">
      <c r="E2635"/>
    </row>
    <row r="2636" spans="5:5" ht="13.5" thickTop="1" thickBot="1">
      <c r="E2636"/>
    </row>
    <row r="2637" spans="5:5" ht="13.5" thickTop="1" thickBot="1">
      <c r="E2637"/>
    </row>
    <row r="2638" spans="5:5" ht="13.5" thickTop="1" thickBot="1">
      <c r="E2638"/>
    </row>
    <row r="2639" spans="5:5" ht="13.5" thickTop="1" thickBot="1">
      <c r="E2639"/>
    </row>
    <row r="2640" spans="5:5" ht="13.5" thickTop="1" thickBot="1">
      <c r="E2640"/>
    </row>
    <row r="2641" spans="5:5" ht="13.5" thickTop="1" thickBot="1">
      <c r="E2641"/>
    </row>
    <row r="2642" spans="5:5" ht="13.5" thickTop="1" thickBot="1">
      <c r="E2642"/>
    </row>
    <row r="2643" spans="5:5" ht="13.5" thickTop="1" thickBot="1">
      <c r="E2643"/>
    </row>
    <row r="2644" spans="5:5" ht="13.5" thickTop="1" thickBot="1">
      <c r="E2644"/>
    </row>
    <row r="2645" spans="5:5" ht="13.5" thickTop="1" thickBot="1">
      <c r="E2645"/>
    </row>
    <row r="2646" spans="5:5" ht="13.5" thickTop="1" thickBot="1">
      <c r="E2646"/>
    </row>
    <row r="2647" spans="5:5" ht="13.5" thickTop="1" thickBot="1">
      <c r="E2647"/>
    </row>
    <row r="2648" spans="5:5" ht="13.5" thickTop="1" thickBot="1">
      <c r="E2648"/>
    </row>
    <row r="2649" spans="5:5" ht="13.5" thickTop="1" thickBot="1">
      <c r="E2649"/>
    </row>
    <row r="2650" spans="5:5" ht="13.5" thickTop="1" thickBot="1">
      <c r="E2650"/>
    </row>
    <row r="2651" spans="5:5" ht="13.5" thickTop="1" thickBot="1">
      <c r="E2651"/>
    </row>
    <row r="2652" spans="5:5" ht="13.5" thickTop="1" thickBot="1">
      <c r="E2652"/>
    </row>
    <row r="2653" spans="5:5" ht="13.5" thickTop="1" thickBot="1">
      <c r="E2653"/>
    </row>
    <row r="2654" spans="5:5" ht="13.5" thickTop="1" thickBot="1">
      <c r="E2654"/>
    </row>
    <row r="2655" spans="5:5" ht="13.5" thickTop="1" thickBot="1">
      <c r="E2655"/>
    </row>
    <row r="2656" spans="5:5" ht="13.5" thickTop="1" thickBot="1">
      <c r="E2656"/>
    </row>
    <row r="2657" spans="5:5" ht="13.5" thickTop="1" thickBot="1">
      <c r="E2657"/>
    </row>
    <row r="2658" spans="5:5" ht="13" thickTop="1">
      <c r="E2658"/>
    </row>
    <row r="2659" spans="5:5">
      <c r="E2659"/>
    </row>
    <row r="2660" spans="5:5">
      <c r="E2660"/>
    </row>
    <row r="2661" spans="5:5">
      <c r="E2661"/>
    </row>
    <row r="2662" spans="5:5">
      <c r="E2662"/>
    </row>
    <row r="2663" spans="5:5">
      <c r="E2663"/>
    </row>
    <row r="2664" spans="5:5">
      <c r="E2664"/>
    </row>
    <row r="2665" spans="5:5">
      <c r="E2665"/>
    </row>
    <row r="2666" spans="5:5">
      <c r="E2666"/>
    </row>
    <row r="2667" spans="5:5">
      <c r="E2667"/>
    </row>
    <row r="2668" spans="5:5">
      <c r="E2668"/>
    </row>
    <row r="2669" spans="5:5">
      <c r="E2669"/>
    </row>
    <row r="2670" spans="5:5">
      <c r="E2670"/>
    </row>
    <row r="2671" spans="5:5" ht="13" thickBot="1">
      <c r="E2671"/>
    </row>
    <row r="2672" spans="5:5" ht="13.5" thickTop="1" thickBot="1">
      <c r="E2672"/>
    </row>
    <row r="2673" spans="5:5" ht="13.5" thickTop="1" thickBot="1">
      <c r="E2673"/>
    </row>
    <row r="2674" spans="5:5" ht="13.5" thickTop="1" thickBot="1">
      <c r="E2674"/>
    </row>
    <row r="2675" spans="5:5" ht="13.5" thickTop="1" thickBot="1">
      <c r="E2675"/>
    </row>
    <row r="2676" spans="5:5" ht="13.5" thickTop="1" thickBot="1">
      <c r="E2676"/>
    </row>
    <row r="2677" spans="5:5" ht="13.5" thickTop="1" thickBot="1">
      <c r="E2677"/>
    </row>
    <row r="2678" spans="5:5" ht="13.5" thickTop="1" thickBot="1">
      <c r="E2678"/>
    </row>
    <row r="2679" spans="5:5" ht="13.5" thickTop="1" thickBot="1">
      <c r="E2679"/>
    </row>
    <row r="2680" spans="5:5" ht="13.5" thickTop="1" thickBot="1">
      <c r="E2680"/>
    </row>
    <row r="2681" spans="5:5" ht="13.5" thickTop="1" thickBot="1">
      <c r="E2681"/>
    </row>
    <row r="2682" spans="5:5" ht="13.5" thickTop="1" thickBot="1">
      <c r="E2682"/>
    </row>
    <row r="2683" spans="5:5" ht="13.5" thickTop="1" thickBot="1">
      <c r="E2683"/>
    </row>
    <row r="2684" spans="5:5" ht="13.5" thickTop="1" thickBot="1">
      <c r="E2684"/>
    </row>
    <row r="2685" spans="5:5" ht="13.5" thickTop="1" thickBot="1">
      <c r="E2685"/>
    </row>
    <row r="2686" spans="5:5" ht="13.5" thickTop="1" thickBot="1">
      <c r="E2686"/>
    </row>
    <row r="2687" spans="5:5" ht="13.5" thickTop="1" thickBot="1">
      <c r="E2687"/>
    </row>
    <row r="2688" spans="5:5" ht="13.5" thickTop="1" thickBot="1">
      <c r="E2688"/>
    </row>
    <row r="2689" spans="5:5" ht="13.5" thickTop="1" thickBot="1">
      <c r="E2689"/>
    </row>
    <row r="2690" spans="5:5" ht="13.5" thickTop="1" thickBot="1">
      <c r="E2690"/>
    </row>
    <row r="2691" spans="5:5" ht="13.5" thickTop="1" thickBot="1">
      <c r="E2691"/>
    </row>
    <row r="2692" spans="5:5" ht="13.5" thickTop="1" thickBot="1">
      <c r="E2692"/>
    </row>
    <row r="2693" spans="5:5" ht="13.5" thickTop="1" thickBot="1">
      <c r="E2693"/>
    </row>
    <row r="2694" spans="5:5" ht="13.5" thickTop="1" thickBot="1">
      <c r="E2694"/>
    </row>
    <row r="2695" spans="5:5" ht="13.5" thickTop="1" thickBot="1">
      <c r="E2695"/>
    </row>
    <row r="2696" spans="5:5" ht="13.5" thickTop="1" thickBot="1">
      <c r="E2696"/>
    </row>
    <row r="2697" spans="5:5" ht="13.5" thickTop="1" thickBot="1">
      <c r="E2697"/>
    </row>
    <row r="2698" spans="5:5" ht="13.5" thickTop="1" thickBot="1">
      <c r="E2698"/>
    </row>
    <row r="2699" spans="5:5" ht="13.5" thickTop="1" thickBot="1">
      <c r="E2699"/>
    </row>
    <row r="2700" spans="5:5" ht="13.5" thickTop="1" thickBot="1">
      <c r="E2700"/>
    </row>
    <row r="2701" spans="5:5" ht="13.5" thickTop="1" thickBot="1">
      <c r="E2701"/>
    </row>
    <row r="2702" spans="5:5" ht="13.5" thickTop="1" thickBot="1">
      <c r="E2702"/>
    </row>
    <row r="2703" spans="5:5" ht="13.5" thickTop="1" thickBot="1">
      <c r="E2703"/>
    </row>
    <row r="2704" spans="5:5" ht="13.5" thickTop="1" thickBot="1">
      <c r="E2704"/>
    </row>
    <row r="2705" spans="5:5" ht="13.5" thickTop="1" thickBot="1">
      <c r="E2705"/>
    </row>
    <row r="2706" spans="5:5" ht="13.5" thickTop="1" thickBot="1">
      <c r="E2706"/>
    </row>
    <row r="2707" spans="5:5" ht="13.5" thickTop="1" thickBot="1">
      <c r="E2707"/>
    </row>
    <row r="2708" spans="5:5" ht="13.5" thickTop="1" thickBot="1">
      <c r="E2708"/>
    </row>
    <row r="2709" spans="5:5" ht="13.5" thickTop="1" thickBot="1">
      <c r="E2709"/>
    </row>
    <row r="2710" spans="5:5" ht="13.5" thickTop="1" thickBot="1">
      <c r="E2710"/>
    </row>
    <row r="2711" spans="5:5" ht="13.5" thickTop="1" thickBot="1">
      <c r="E2711"/>
    </row>
    <row r="2712" spans="5:5" ht="13.5" thickTop="1" thickBot="1">
      <c r="E2712"/>
    </row>
    <row r="2713" spans="5:5" ht="13.5" thickTop="1" thickBot="1">
      <c r="E2713"/>
    </row>
    <row r="2714" spans="5:5" ht="13.5" thickTop="1" thickBot="1">
      <c r="E2714"/>
    </row>
    <row r="2715" spans="5:5" ht="13.5" thickTop="1" thickBot="1">
      <c r="E2715"/>
    </row>
    <row r="2716" spans="5:5" ht="13.5" thickTop="1" thickBot="1">
      <c r="E2716"/>
    </row>
    <row r="2717" spans="5:5" ht="13.5" thickTop="1" thickBot="1">
      <c r="E2717"/>
    </row>
    <row r="2718" spans="5:5" ht="13.5" thickTop="1" thickBot="1">
      <c r="E2718"/>
    </row>
    <row r="2719" spans="5:5" ht="13.5" thickTop="1" thickBot="1">
      <c r="E2719"/>
    </row>
    <row r="2720" spans="5:5" ht="13.5" thickTop="1" thickBot="1">
      <c r="E2720"/>
    </row>
    <row r="2721" spans="5:5" ht="13.5" thickTop="1" thickBot="1">
      <c r="E2721"/>
    </row>
    <row r="2722" spans="5:5" ht="13.5" thickTop="1" thickBot="1">
      <c r="E2722"/>
    </row>
    <row r="2723" spans="5:5" ht="13.5" thickTop="1" thickBot="1">
      <c r="E2723"/>
    </row>
    <row r="2724" spans="5:5" ht="13.5" thickTop="1" thickBot="1">
      <c r="E2724"/>
    </row>
    <row r="2725" spans="5:5" ht="13.5" thickTop="1" thickBot="1">
      <c r="E2725"/>
    </row>
    <row r="2726" spans="5:5" ht="13.5" thickTop="1" thickBot="1">
      <c r="E2726"/>
    </row>
    <row r="2727" spans="5:5" ht="13.5" thickTop="1" thickBot="1">
      <c r="E2727"/>
    </row>
    <row r="2728" spans="5:5" ht="13" thickTop="1">
      <c r="E2728"/>
    </row>
    <row r="2729" spans="5:5">
      <c r="E2729"/>
    </row>
    <row r="2730" spans="5:5">
      <c r="E2730"/>
    </row>
    <row r="2731" spans="5:5">
      <c r="E2731"/>
    </row>
    <row r="2732" spans="5:5">
      <c r="E2732"/>
    </row>
    <row r="2733" spans="5:5">
      <c r="E2733"/>
    </row>
    <row r="2734" spans="5:5">
      <c r="E2734"/>
    </row>
    <row r="2735" spans="5:5">
      <c r="E2735"/>
    </row>
    <row r="2736" spans="5:5">
      <c r="E2736"/>
    </row>
    <row r="2737" spans="5:5">
      <c r="E2737"/>
    </row>
    <row r="2738" spans="5:5">
      <c r="E2738"/>
    </row>
    <row r="2739" spans="5:5">
      <c r="E2739"/>
    </row>
    <row r="2740" spans="5:5">
      <c r="E2740"/>
    </row>
    <row r="2741" spans="5:5" ht="13" thickBot="1">
      <c r="E2741"/>
    </row>
    <row r="2742" spans="5:5" ht="13.5" thickTop="1" thickBot="1">
      <c r="E2742"/>
    </row>
    <row r="2743" spans="5:5" ht="13.5" thickTop="1" thickBot="1">
      <c r="E2743"/>
    </row>
    <row r="2744" spans="5:5" ht="13.5" thickTop="1" thickBot="1">
      <c r="E2744"/>
    </row>
    <row r="2745" spans="5:5" ht="13.5" thickTop="1" thickBot="1">
      <c r="E2745"/>
    </row>
    <row r="2746" spans="5:5" ht="13.5" thickTop="1" thickBot="1">
      <c r="E2746"/>
    </row>
    <row r="2747" spans="5:5" ht="13.5" thickTop="1" thickBot="1">
      <c r="E2747"/>
    </row>
    <row r="2748" spans="5:5" ht="13.5" thickTop="1" thickBot="1">
      <c r="E2748"/>
    </row>
    <row r="2749" spans="5:5" ht="13.5" thickTop="1" thickBot="1">
      <c r="E2749"/>
    </row>
    <row r="2750" spans="5:5" ht="13.5" thickTop="1" thickBot="1">
      <c r="E2750"/>
    </row>
    <row r="2751" spans="5:5" ht="13.5" thickTop="1" thickBot="1">
      <c r="E2751"/>
    </row>
    <row r="2752" spans="5:5" ht="13.5" thickTop="1" thickBot="1">
      <c r="E2752"/>
    </row>
    <row r="2753" spans="5:5" ht="13.5" thickTop="1" thickBot="1">
      <c r="E2753"/>
    </row>
    <row r="2754" spans="5:5" ht="13.5" thickTop="1" thickBot="1">
      <c r="E2754"/>
    </row>
    <row r="2755" spans="5:5" ht="13.5" thickTop="1" thickBot="1">
      <c r="E2755"/>
    </row>
    <row r="2756" spans="5:5" ht="13.5" thickTop="1" thickBot="1">
      <c r="E2756"/>
    </row>
    <row r="2757" spans="5:5" ht="13.5" thickTop="1" thickBot="1">
      <c r="E2757"/>
    </row>
    <row r="2758" spans="5:5" ht="13.5" thickTop="1" thickBot="1">
      <c r="E2758"/>
    </row>
    <row r="2759" spans="5:5" ht="13.5" thickTop="1" thickBot="1">
      <c r="E2759"/>
    </row>
    <row r="2760" spans="5:5" ht="13.5" thickTop="1" thickBot="1">
      <c r="E2760"/>
    </row>
    <row r="2761" spans="5:5" ht="13.5" thickTop="1" thickBot="1">
      <c r="E2761"/>
    </row>
    <row r="2762" spans="5:5" ht="13.5" thickTop="1" thickBot="1">
      <c r="E2762"/>
    </row>
    <row r="2763" spans="5:5" ht="13.5" thickTop="1" thickBot="1">
      <c r="E2763"/>
    </row>
    <row r="2764" spans="5:5" ht="13.5" thickTop="1" thickBot="1">
      <c r="E2764"/>
    </row>
    <row r="2765" spans="5:5" ht="13.5" thickTop="1" thickBot="1">
      <c r="E2765"/>
    </row>
    <row r="2766" spans="5:5" ht="13.5" thickTop="1" thickBot="1">
      <c r="E2766"/>
    </row>
    <row r="2767" spans="5:5" ht="13.5" thickTop="1" thickBot="1">
      <c r="E2767"/>
    </row>
    <row r="2768" spans="5:5" ht="13.5" thickTop="1" thickBot="1">
      <c r="E2768"/>
    </row>
    <row r="2769" spans="5:5" ht="13.5" thickTop="1" thickBot="1">
      <c r="E2769"/>
    </row>
    <row r="2770" spans="5:5" ht="13.5" thickTop="1" thickBot="1">
      <c r="E2770"/>
    </row>
    <row r="2771" spans="5:5" ht="13.5" thickTop="1" thickBot="1">
      <c r="E2771"/>
    </row>
    <row r="2772" spans="5:5" ht="13.5" thickTop="1" thickBot="1">
      <c r="E2772"/>
    </row>
    <row r="2773" spans="5:5" ht="13.5" thickTop="1" thickBot="1">
      <c r="E2773"/>
    </row>
    <row r="2774" spans="5:5" ht="13.5" thickTop="1" thickBot="1">
      <c r="E2774"/>
    </row>
    <row r="2775" spans="5:5" ht="13.5" thickTop="1" thickBot="1">
      <c r="E2775"/>
    </row>
    <row r="2776" spans="5:5" ht="13.5" thickTop="1" thickBot="1">
      <c r="E2776"/>
    </row>
    <row r="2777" spans="5:5" ht="13.5" thickTop="1" thickBot="1">
      <c r="E2777"/>
    </row>
    <row r="2778" spans="5:5" ht="13.5" thickTop="1" thickBot="1">
      <c r="E2778"/>
    </row>
    <row r="2779" spans="5:5" ht="13.5" thickTop="1" thickBot="1">
      <c r="E2779"/>
    </row>
    <row r="2780" spans="5:5" ht="13.5" thickTop="1" thickBot="1">
      <c r="E2780"/>
    </row>
    <row r="2781" spans="5:5" ht="13.5" thickTop="1" thickBot="1">
      <c r="E2781"/>
    </row>
    <row r="2782" spans="5:5" ht="13.5" thickTop="1" thickBot="1">
      <c r="E2782"/>
    </row>
    <row r="2783" spans="5:5" ht="13.5" thickTop="1" thickBot="1">
      <c r="E2783"/>
    </row>
    <row r="2784" spans="5:5" ht="13.5" thickTop="1" thickBot="1">
      <c r="E2784"/>
    </row>
    <row r="2785" spans="5:5" ht="13.5" thickTop="1" thickBot="1">
      <c r="E2785"/>
    </row>
    <row r="2786" spans="5:5" ht="13.5" thickTop="1" thickBot="1">
      <c r="E2786"/>
    </row>
    <row r="2787" spans="5:5" ht="13.5" thickTop="1" thickBot="1">
      <c r="E2787"/>
    </row>
    <row r="2788" spans="5:5" ht="13.5" thickTop="1" thickBot="1">
      <c r="E2788"/>
    </row>
    <row r="2789" spans="5:5" ht="13.5" thickTop="1" thickBot="1">
      <c r="E2789"/>
    </row>
    <row r="2790" spans="5:5" ht="13.5" thickTop="1" thickBot="1">
      <c r="E2790"/>
    </row>
    <row r="2791" spans="5:5" ht="13.5" thickTop="1" thickBot="1">
      <c r="E2791"/>
    </row>
    <row r="2792" spans="5:5" ht="13.5" thickTop="1" thickBot="1">
      <c r="E2792"/>
    </row>
    <row r="2793" spans="5:5" ht="13.5" thickTop="1" thickBot="1">
      <c r="E2793"/>
    </row>
    <row r="2794" spans="5:5" ht="13.5" thickTop="1" thickBot="1">
      <c r="E2794"/>
    </row>
    <row r="2795" spans="5:5" ht="13.5" thickTop="1" thickBot="1">
      <c r="E2795"/>
    </row>
    <row r="2796" spans="5:5" ht="13.5" thickTop="1" thickBot="1">
      <c r="E2796"/>
    </row>
    <row r="2797" spans="5:5" ht="13.5" thickTop="1" thickBot="1">
      <c r="E2797"/>
    </row>
    <row r="2798" spans="5:5" ht="13" thickTop="1">
      <c r="E2798"/>
    </row>
    <row r="2799" spans="5:5">
      <c r="E2799"/>
    </row>
    <row r="2800" spans="5:5">
      <c r="E2800"/>
    </row>
    <row r="2801" spans="5:5">
      <c r="E2801"/>
    </row>
    <row r="2802" spans="5:5">
      <c r="E2802"/>
    </row>
    <row r="2803" spans="5:5">
      <c r="E2803"/>
    </row>
    <row r="2804" spans="5:5">
      <c r="E2804"/>
    </row>
    <row r="2805" spans="5:5">
      <c r="E2805"/>
    </row>
    <row r="2806" spans="5:5">
      <c r="E2806"/>
    </row>
    <row r="2807" spans="5:5">
      <c r="E2807"/>
    </row>
    <row r="2808" spans="5:5">
      <c r="E2808"/>
    </row>
    <row r="2809" spans="5:5">
      <c r="E2809"/>
    </row>
    <row r="2810" spans="5:5">
      <c r="E2810"/>
    </row>
    <row r="2811" spans="5:5" ht="13" thickBot="1">
      <c r="E2811"/>
    </row>
    <row r="2812" spans="5:5" ht="13.5" thickTop="1" thickBot="1">
      <c r="E2812"/>
    </row>
    <row r="2813" spans="5:5" ht="13.5" thickTop="1" thickBot="1">
      <c r="E2813"/>
    </row>
    <row r="2814" spans="5:5" ht="13.5" thickTop="1" thickBot="1">
      <c r="E2814"/>
    </row>
    <row r="2815" spans="5:5" ht="13.5" thickTop="1" thickBot="1">
      <c r="E2815"/>
    </row>
    <row r="2816" spans="5:5" ht="13.5" thickTop="1" thickBot="1">
      <c r="E2816"/>
    </row>
    <row r="2817" spans="5:5" ht="13.5" thickTop="1" thickBot="1">
      <c r="E2817"/>
    </row>
    <row r="2818" spans="5:5" ht="13.5" thickTop="1" thickBot="1">
      <c r="E2818"/>
    </row>
    <row r="2819" spans="5:5" ht="13.5" thickTop="1" thickBot="1">
      <c r="E2819"/>
    </row>
    <row r="2820" spans="5:5" ht="13.5" thickTop="1" thickBot="1">
      <c r="E2820"/>
    </row>
    <row r="2821" spans="5:5" ht="13.5" thickTop="1" thickBot="1">
      <c r="E2821"/>
    </row>
    <row r="2822" spans="5:5" ht="13.5" thickTop="1" thickBot="1">
      <c r="E2822"/>
    </row>
    <row r="2823" spans="5:5" ht="13.5" thickTop="1" thickBot="1">
      <c r="E2823"/>
    </row>
    <row r="2824" spans="5:5" ht="13.5" thickTop="1" thickBot="1">
      <c r="E2824"/>
    </row>
    <row r="2825" spans="5:5" ht="13.5" thickTop="1" thickBot="1">
      <c r="E2825"/>
    </row>
    <row r="2826" spans="5:5" ht="13.5" thickTop="1" thickBot="1">
      <c r="E2826"/>
    </row>
    <row r="2827" spans="5:5" ht="13.5" thickTop="1" thickBot="1">
      <c r="E2827"/>
    </row>
    <row r="2828" spans="5:5" ht="13.5" thickTop="1" thickBot="1">
      <c r="E2828"/>
    </row>
    <row r="2829" spans="5:5" ht="13.5" thickTop="1" thickBot="1">
      <c r="E2829"/>
    </row>
    <row r="2830" spans="5:5" ht="13.5" thickTop="1" thickBot="1">
      <c r="E2830"/>
    </row>
    <row r="2831" spans="5:5" ht="13.5" thickTop="1" thickBot="1">
      <c r="E2831"/>
    </row>
    <row r="2832" spans="5:5" ht="13.5" thickTop="1" thickBot="1">
      <c r="E2832"/>
    </row>
    <row r="2833" spans="5:5" ht="13.5" thickTop="1" thickBot="1">
      <c r="E2833"/>
    </row>
    <row r="2834" spans="5:5" ht="13.5" thickTop="1" thickBot="1">
      <c r="E2834"/>
    </row>
    <row r="2835" spans="5:5" ht="13.5" thickTop="1" thickBot="1">
      <c r="E2835"/>
    </row>
    <row r="2836" spans="5:5" ht="13.5" thickTop="1" thickBot="1">
      <c r="E2836"/>
    </row>
    <row r="2837" spans="5:5" ht="13.5" thickTop="1" thickBot="1">
      <c r="E2837"/>
    </row>
    <row r="2838" spans="5:5" ht="13.5" thickTop="1" thickBot="1">
      <c r="E2838"/>
    </row>
    <row r="2839" spans="5:5" ht="13.5" thickTop="1" thickBot="1">
      <c r="E2839"/>
    </row>
    <row r="2840" spans="5:5" ht="13.5" thickTop="1" thickBot="1">
      <c r="E2840"/>
    </row>
    <row r="2841" spans="5:5" ht="13.5" thickTop="1" thickBot="1">
      <c r="E2841"/>
    </row>
    <row r="2842" spans="5:5" ht="13.5" thickTop="1" thickBot="1">
      <c r="E2842"/>
    </row>
    <row r="2843" spans="5:5" ht="13.5" thickTop="1" thickBot="1">
      <c r="E2843"/>
    </row>
    <row r="2844" spans="5:5" ht="13.5" thickTop="1" thickBot="1">
      <c r="E2844"/>
    </row>
    <row r="2845" spans="5:5" ht="13.5" thickTop="1" thickBot="1">
      <c r="E2845"/>
    </row>
    <row r="2846" spans="5:5" ht="13.5" thickTop="1" thickBot="1">
      <c r="E2846"/>
    </row>
    <row r="2847" spans="5:5" ht="13.5" thickTop="1" thickBot="1">
      <c r="E2847"/>
    </row>
    <row r="2848" spans="5:5" ht="13.5" thickTop="1" thickBot="1">
      <c r="E2848"/>
    </row>
    <row r="2849" spans="5:5" ht="13.5" thickTop="1" thickBot="1">
      <c r="E2849"/>
    </row>
    <row r="2850" spans="5:5" ht="13.5" thickTop="1" thickBot="1">
      <c r="E2850"/>
    </row>
    <row r="2851" spans="5:5" ht="13.5" thickTop="1" thickBot="1">
      <c r="E2851"/>
    </row>
    <row r="2852" spans="5:5" ht="13.5" thickTop="1" thickBot="1">
      <c r="E2852"/>
    </row>
    <row r="2853" spans="5:5" ht="13.5" thickTop="1" thickBot="1">
      <c r="E2853"/>
    </row>
    <row r="2854" spans="5:5" ht="13.5" thickTop="1" thickBot="1">
      <c r="E2854"/>
    </row>
    <row r="2855" spans="5:5" ht="13.5" thickTop="1" thickBot="1">
      <c r="E2855"/>
    </row>
    <row r="2856" spans="5:5" ht="13.5" thickTop="1" thickBot="1">
      <c r="E2856"/>
    </row>
    <row r="2857" spans="5:5" ht="13.5" thickTop="1" thickBot="1">
      <c r="E2857"/>
    </row>
    <row r="2858" spans="5:5" ht="13.5" thickTop="1" thickBot="1">
      <c r="E2858"/>
    </row>
    <row r="2859" spans="5:5" ht="13.5" thickTop="1" thickBot="1">
      <c r="E2859"/>
    </row>
    <row r="2860" spans="5:5" ht="13.5" thickTop="1" thickBot="1">
      <c r="E2860"/>
    </row>
    <row r="2861" spans="5:5" ht="13.5" thickTop="1" thickBot="1">
      <c r="E2861"/>
    </row>
    <row r="2862" spans="5:5" ht="13.5" thickTop="1" thickBot="1">
      <c r="E2862"/>
    </row>
    <row r="2863" spans="5:5" ht="13.5" thickTop="1" thickBot="1">
      <c r="E2863"/>
    </row>
    <row r="2864" spans="5:5" ht="13.5" thickTop="1" thickBot="1">
      <c r="E2864"/>
    </row>
    <row r="2865" spans="5:5" ht="13.5" thickTop="1" thickBot="1">
      <c r="E2865"/>
    </row>
    <row r="2866" spans="5:5" ht="13.5" thickTop="1" thickBot="1">
      <c r="E2866"/>
    </row>
    <row r="2867" spans="5:5" ht="13.5" thickTop="1" thickBot="1">
      <c r="E2867"/>
    </row>
    <row r="2868" spans="5:5" ht="13" thickTop="1">
      <c r="E2868"/>
    </row>
    <row r="2869" spans="5:5">
      <c r="E2869"/>
    </row>
    <row r="2870" spans="5:5">
      <c r="E2870"/>
    </row>
    <row r="2871" spans="5:5">
      <c r="E2871"/>
    </row>
    <row r="2872" spans="5:5">
      <c r="E2872"/>
    </row>
    <row r="2873" spans="5:5">
      <c r="E2873"/>
    </row>
    <row r="2874" spans="5:5">
      <c r="E2874"/>
    </row>
    <row r="2875" spans="5:5">
      <c r="E2875"/>
    </row>
    <row r="2876" spans="5:5">
      <c r="E2876"/>
    </row>
    <row r="2877" spans="5:5">
      <c r="E2877"/>
    </row>
    <row r="2878" spans="5:5">
      <c r="E2878"/>
    </row>
    <row r="2879" spans="5:5">
      <c r="E2879"/>
    </row>
    <row r="2880" spans="5:5">
      <c r="E2880"/>
    </row>
    <row r="2881" spans="5:5" ht="13" thickBot="1">
      <c r="E2881"/>
    </row>
    <row r="2882" spans="5:5" ht="13.5" thickTop="1" thickBot="1">
      <c r="E2882"/>
    </row>
    <row r="2883" spans="5:5" ht="13.5" thickTop="1" thickBot="1">
      <c r="E2883"/>
    </row>
    <row r="2884" spans="5:5" ht="13.5" thickTop="1" thickBot="1">
      <c r="E2884"/>
    </row>
    <row r="2885" spans="5:5" ht="13.5" thickTop="1" thickBot="1">
      <c r="E2885"/>
    </row>
    <row r="2886" spans="5:5" ht="13.5" thickTop="1" thickBot="1">
      <c r="E2886"/>
    </row>
    <row r="2887" spans="5:5" ht="13.5" thickTop="1" thickBot="1">
      <c r="E2887"/>
    </row>
    <row r="2888" spans="5:5" ht="13.5" thickTop="1" thickBot="1">
      <c r="E2888"/>
    </row>
    <row r="2889" spans="5:5" ht="13.5" thickTop="1" thickBot="1">
      <c r="E2889"/>
    </row>
    <row r="2890" spans="5:5" ht="13.5" thickTop="1" thickBot="1">
      <c r="E2890"/>
    </row>
    <row r="2891" spans="5:5" ht="13.5" thickTop="1" thickBot="1">
      <c r="E2891"/>
    </row>
    <row r="2892" spans="5:5" ht="13.5" thickTop="1" thickBot="1">
      <c r="E2892"/>
    </row>
    <row r="2893" spans="5:5" ht="13.5" thickTop="1" thickBot="1">
      <c r="E2893"/>
    </row>
    <row r="2894" spans="5:5" ht="13.5" thickTop="1" thickBot="1">
      <c r="E2894"/>
    </row>
    <row r="2895" spans="5:5" ht="13.5" thickTop="1" thickBot="1">
      <c r="E2895"/>
    </row>
    <row r="2896" spans="5:5" ht="13.5" thickTop="1" thickBot="1">
      <c r="E2896"/>
    </row>
    <row r="2897" spans="5:5" ht="13.5" thickTop="1" thickBot="1">
      <c r="E2897"/>
    </row>
    <row r="2898" spans="5:5" ht="13.5" thickTop="1" thickBot="1">
      <c r="E2898"/>
    </row>
    <row r="2899" spans="5:5" ht="13.5" thickTop="1" thickBot="1">
      <c r="E2899"/>
    </row>
    <row r="2900" spans="5:5" ht="13.5" thickTop="1" thickBot="1">
      <c r="E2900"/>
    </row>
    <row r="2901" spans="5:5" ht="13.5" thickTop="1" thickBot="1">
      <c r="E2901"/>
    </row>
    <row r="2902" spans="5:5" ht="13.5" thickTop="1" thickBot="1">
      <c r="E2902"/>
    </row>
    <row r="2903" spans="5:5" ht="13.5" thickTop="1" thickBot="1">
      <c r="E2903"/>
    </row>
    <row r="2904" spans="5:5" ht="13.5" thickTop="1" thickBot="1">
      <c r="E2904"/>
    </row>
    <row r="2905" spans="5:5" ht="13.5" thickTop="1" thickBot="1">
      <c r="E2905"/>
    </row>
    <row r="2906" spans="5:5" ht="13.5" thickTop="1" thickBot="1">
      <c r="E2906"/>
    </row>
    <row r="2907" spans="5:5" ht="13.5" thickTop="1" thickBot="1">
      <c r="E2907"/>
    </row>
    <row r="2908" spans="5:5" ht="13.5" thickTop="1" thickBot="1">
      <c r="E2908"/>
    </row>
    <row r="2909" spans="5:5" ht="13.5" thickTop="1" thickBot="1">
      <c r="E2909"/>
    </row>
    <row r="2910" spans="5:5" ht="13.5" thickTop="1" thickBot="1">
      <c r="E2910"/>
    </row>
    <row r="2911" spans="5:5" ht="13.5" thickTop="1" thickBot="1">
      <c r="E2911"/>
    </row>
    <row r="2912" spans="5:5" ht="13.5" thickTop="1" thickBot="1">
      <c r="E2912"/>
    </row>
    <row r="2913" spans="5:5" ht="13.5" thickTop="1" thickBot="1">
      <c r="E2913"/>
    </row>
    <row r="2914" spans="5:5" ht="13.5" thickTop="1" thickBot="1">
      <c r="E2914"/>
    </row>
    <row r="2915" spans="5:5" ht="13.5" thickTop="1" thickBot="1">
      <c r="E2915"/>
    </row>
    <row r="2916" spans="5:5" ht="13.5" thickTop="1" thickBot="1">
      <c r="E2916"/>
    </row>
    <row r="2917" spans="5:5" ht="13.5" thickTop="1" thickBot="1">
      <c r="E2917"/>
    </row>
    <row r="2918" spans="5:5" ht="13.5" thickTop="1" thickBot="1">
      <c r="E2918"/>
    </row>
    <row r="2919" spans="5:5" ht="13.5" thickTop="1" thickBot="1">
      <c r="E2919"/>
    </row>
    <row r="2920" spans="5:5" ht="13.5" thickTop="1" thickBot="1">
      <c r="E2920"/>
    </row>
    <row r="2921" spans="5:5" ht="13.5" thickTop="1" thickBot="1">
      <c r="E2921"/>
    </row>
    <row r="2922" spans="5:5" ht="13.5" thickTop="1" thickBot="1">
      <c r="E2922"/>
    </row>
    <row r="2923" spans="5:5" ht="13.5" thickTop="1" thickBot="1">
      <c r="E2923"/>
    </row>
    <row r="2924" spans="5:5" ht="13.5" thickTop="1" thickBot="1">
      <c r="E2924"/>
    </row>
    <row r="2925" spans="5:5" ht="13.5" thickTop="1" thickBot="1">
      <c r="E2925"/>
    </row>
    <row r="2926" spans="5:5" ht="13.5" thickTop="1" thickBot="1">
      <c r="E2926"/>
    </row>
    <row r="2927" spans="5:5" ht="13.5" thickTop="1" thickBot="1">
      <c r="E2927"/>
    </row>
    <row r="2928" spans="5:5" ht="13.5" thickTop="1" thickBot="1">
      <c r="E2928"/>
    </row>
    <row r="2929" spans="5:5" ht="13.5" thickTop="1" thickBot="1">
      <c r="E2929"/>
    </row>
    <row r="2930" spans="5:5" ht="13.5" thickTop="1" thickBot="1">
      <c r="E2930"/>
    </row>
    <row r="2931" spans="5:5" ht="13.5" thickTop="1" thickBot="1">
      <c r="E2931"/>
    </row>
    <row r="2932" spans="5:5" ht="13.5" thickTop="1" thickBot="1">
      <c r="E2932"/>
    </row>
    <row r="2933" spans="5:5" ht="13.5" thickTop="1" thickBot="1">
      <c r="E2933"/>
    </row>
    <row r="2934" spans="5:5" ht="13.5" thickTop="1" thickBot="1">
      <c r="E2934"/>
    </row>
    <row r="2935" spans="5:5" ht="13.5" thickTop="1" thickBot="1">
      <c r="E2935"/>
    </row>
    <row r="2936" spans="5:5" ht="13.5" thickTop="1" thickBot="1">
      <c r="E2936"/>
    </row>
    <row r="2937" spans="5:5" ht="13.5" thickTop="1" thickBot="1">
      <c r="E2937"/>
    </row>
    <row r="2938" spans="5:5" ht="13" thickTop="1">
      <c r="E2938"/>
    </row>
    <row r="2939" spans="5:5">
      <c r="E2939"/>
    </row>
    <row r="2940" spans="5:5">
      <c r="E2940"/>
    </row>
    <row r="2941" spans="5:5">
      <c r="E2941"/>
    </row>
    <row r="2942" spans="5:5">
      <c r="E2942"/>
    </row>
    <row r="2943" spans="5:5">
      <c r="E2943"/>
    </row>
    <row r="2944" spans="5:5">
      <c r="E2944"/>
    </row>
    <row r="2945" spans="5:5">
      <c r="E2945"/>
    </row>
    <row r="2946" spans="5:5">
      <c r="E2946"/>
    </row>
    <row r="2947" spans="5:5">
      <c r="E2947"/>
    </row>
    <row r="2948" spans="5:5">
      <c r="E2948"/>
    </row>
    <row r="2949" spans="5:5">
      <c r="E2949"/>
    </row>
    <row r="2950" spans="5:5">
      <c r="E2950"/>
    </row>
    <row r="2951" spans="5:5" ht="13" thickBot="1">
      <c r="E2951"/>
    </row>
    <row r="2952" spans="5:5" ht="13.5" thickTop="1" thickBot="1">
      <c r="E2952"/>
    </row>
    <row r="2953" spans="5:5" ht="13.5" thickTop="1" thickBot="1">
      <c r="E2953"/>
    </row>
    <row r="2954" spans="5:5" ht="13.5" thickTop="1" thickBot="1">
      <c r="E2954"/>
    </row>
    <row r="2955" spans="5:5" ht="13.5" thickTop="1" thickBot="1">
      <c r="E2955"/>
    </row>
    <row r="2956" spans="5:5" ht="13.5" thickTop="1" thickBot="1">
      <c r="E2956"/>
    </row>
    <row r="2957" spans="5:5" ht="13.5" thickTop="1" thickBot="1">
      <c r="E2957"/>
    </row>
    <row r="2958" spans="5:5" ht="13.5" thickTop="1" thickBot="1">
      <c r="E2958"/>
    </row>
    <row r="2959" spans="5:5" ht="13.5" thickTop="1" thickBot="1">
      <c r="E2959"/>
    </row>
    <row r="2960" spans="5:5" ht="13.5" thickTop="1" thickBot="1">
      <c r="E2960"/>
    </row>
    <row r="2961" spans="5:5" ht="13.5" thickTop="1" thickBot="1">
      <c r="E2961"/>
    </row>
    <row r="2962" spans="5:5" ht="13.5" thickTop="1" thickBot="1">
      <c r="E2962"/>
    </row>
    <row r="2963" spans="5:5" ht="13.5" thickTop="1" thickBot="1">
      <c r="E2963"/>
    </row>
    <row r="2964" spans="5:5" ht="13.5" thickTop="1" thickBot="1">
      <c r="E2964"/>
    </row>
    <row r="2965" spans="5:5" ht="13.5" thickTop="1" thickBot="1">
      <c r="E2965"/>
    </row>
    <row r="2966" spans="5:5" ht="13.5" thickTop="1" thickBot="1">
      <c r="E2966"/>
    </row>
    <row r="2967" spans="5:5" ht="13.5" thickTop="1" thickBot="1">
      <c r="E2967"/>
    </row>
    <row r="2968" spans="5:5" ht="13.5" thickTop="1" thickBot="1">
      <c r="E2968"/>
    </row>
    <row r="2969" spans="5:5" ht="13.5" thickTop="1" thickBot="1">
      <c r="E2969"/>
    </row>
    <row r="2970" spans="5:5" ht="13.5" thickTop="1" thickBot="1">
      <c r="E2970"/>
    </row>
    <row r="2971" spans="5:5" ht="13.5" thickTop="1" thickBot="1">
      <c r="E2971"/>
    </row>
    <row r="2972" spans="5:5" ht="13.5" thickTop="1" thickBot="1">
      <c r="E2972"/>
    </row>
    <row r="2973" spans="5:5" ht="13.5" thickTop="1" thickBot="1">
      <c r="E2973"/>
    </row>
    <row r="2974" spans="5:5" ht="13.5" thickTop="1" thickBot="1">
      <c r="E2974"/>
    </row>
    <row r="2975" spans="5:5" ht="13.5" thickTop="1" thickBot="1">
      <c r="E2975"/>
    </row>
    <row r="2976" spans="5:5" ht="13.5" thickTop="1" thickBot="1">
      <c r="E2976"/>
    </row>
    <row r="2977" spans="5:5" ht="13.5" thickTop="1" thickBot="1">
      <c r="E2977"/>
    </row>
    <row r="2978" spans="5:5" ht="13.5" thickTop="1" thickBot="1">
      <c r="E2978"/>
    </row>
    <row r="2979" spans="5:5" ht="13.5" thickTop="1" thickBot="1">
      <c r="E2979"/>
    </row>
    <row r="2980" spans="5:5" ht="13.5" thickTop="1" thickBot="1">
      <c r="E2980"/>
    </row>
    <row r="2981" spans="5:5" ht="13.5" thickTop="1" thickBot="1">
      <c r="E2981"/>
    </row>
    <row r="2982" spans="5:5" ht="13.5" thickTop="1" thickBot="1">
      <c r="E2982"/>
    </row>
    <row r="2983" spans="5:5" ht="13.5" thickTop="1" thickBot="1">
      <c r="E2983"/>
    </row>
    <row r="2984" spans="5:5" ht="13.5" thickTop="1" thickBot="1">
      <c r="E2984"/>
    </row>
    <row r="2985" spans="5:5" ht="13.5" thickTop="1" thickBot="1">
      <c r="E2985"/>
    </row>
    <row r="2986" spans="5:5" ht="13.5" thickTop="1" thickBot="1">
      <c r="E2986"/>
    </row>
    <row r="2987" spans="5:5" ht="13.5" thickTop="1" thickBot="1">
      <c r="E2987"/>
    </row>
    <row r="2988" spans="5:5" ht="13.5" thickTop="1" thickBot="1">
      <c r="E2988"/>
    </row>
    <row r="2989" spans="5:5" ht="13.5" thickTop="1" thickBot="1">
      <c r="E2989"/>
    </row>
    <row r="2990" spans="5:5" ht="13.5" thickTop="1" thickBot="1">
      <c r="E2990"/>
    </row>
    <row r="2991" spans="5:5" ht="13.5" thickTop="1" thickBot="1">
      <c r="E2991"/>
    </row>
    <row r="2992" spans="5:5" ht="13.5" thickTop="1" thickBot="1">
      <c r="E2992"/>
    </row>
    <row r="2993" spans="5:5" ht="13.5" thickTop="1" thickBot="1">
      <c r="E2993"/>
    </row>
    <row r="2994" spans="5:5" ht="13.5" thickTop="1" thickBot="1">
      <c r="E2994"/>
    </row>
    <row r="2995" spans="5:5" ht="13.5" thickTop="1" thickBot="1">
      <c r="E2995"/>
    </row>
    <row r="2996" spans="5:5" ht="13.5" thickTop="1" thickBot="1">
      <c r="E2996"/>
    </row>
    <row r="2997" spans="5:5" ht="13.5" thickTop="1" thickBot="1">
      <c r="E2997"/>
    </row>
    <row r="2998" spans="5:5" ht="13.5" thickTop="1" thickBot="1">
      <c r="E2998"/>
    </row>
    <row r="2999" spans="5:5" ht="13.5" thickTop="1" thickBot="1">
      <c r="E2999"/>
    </row>
    <row r="3000" spans="5:5" ht="13.5" thickTop="1" thickBot="1">
      <c r="E3000"/>
    </row>
    <row r="3001" spans="5:5" ht="13.5" thickTop="1" thickBot="1">
      <c r="E3001"/>
    </row>
    <row r="3002" spans="5:5" ht="13.5" thickTop="1" thickBot="1">
      <c r="E3002"/>
    </row>
    <row r="3003" spans="5:5" ht="13.5" thickTop="1" thickBot="1">
      <c r="E3003"/>
    </row>
    <row r="3004" spans="5:5" ht="13.5" thickTop="1" thickBot="1">
      <c r="E3004"/>
    </row>
    <row r="3005" spans="5:5" ht="13.5" thickTop="1" thickBot="1">
      <c r="E3005"/>
    </row>
    <row r="3006" spans="5:5" ht="13.5" thickTop="1" thickBot="1">
      <c r="E3006"/>
    </row>
    <row r="3007" spans="5:5" ht="13.5" thickTop="1" thickBot="1">
      <c r="E3007"/>
    </row>
    <row r="3008" spans="5:5" ht="13" thickTop="1">
      <c r="E3008"/>
    </row>
    <row r="3009" spans="5:5">
      <c r="E3009"/>
    </row>
    <row r="3010" spans="5:5">
      <c r="E3010"/>
    </row>
    <row r="3011" spans="5:5">
      <c r="E3011"/>
    </row>
    <row r="3012" spans="5:5">
      <c r="E3012"/>
    </row>
    <row r="3013" spans="5:5">
      <c r="E3013"/>
    </row>
    <row r="3014" spans="5:5">
      <c r="E3014"/>
    </row>
    <row r="3015" spans="5:5">
      <c r="E3015"/>
    </row>
    <row r="3016" spans="5:5">
      <c r="E3016"/>
    </row>
    <row r="3017" spans="5:5">
      <c r="E3017"/>
    </row>
    <row r="3018" spans="5:5">
      <c r="E3018"/>
    </row>
    <row r="3019" spans="5:5">
      <c r="E3019"/>
    </row>
    <row r="3020" spans="5:5">
      <c r="E3020"/>
    </row>
    <row r="3021" spans="5:5" ht="13" thickBot="1">
      <c r="E3021"/>
    </row>
    <row r="3022" spans="5:5" ht="13.5" thickTop="1" thickBot="1">
      <c r="E3022"/>
    </row>
    <row r="3023" spans="5:5" ht="13.5" thickTop="1" thickBot="1">
      <c r="E3023"/>
    </row>
    <row r="3024" spans="5:5" ht="13.5" thickTop="1" thickBot="1">
      <c r="E3024"/>
    </row>
    <row r="3025" spans="5:5" ht="13.5" thickTop="1" thickBot="1">
      <c r="E3025"/>
    </row>
    <row r="3026" spans="5:5" ht="13.5" thickTop="1" thickBot="1">
      <c r="E3026"/>
    </row>
    <row r="3027" spans="5:5" ht="13.5" thickTop="1" thickBot="1">
      <c r="E3027"/>
    </row>
    <row r="3028" spans="5:5" ht="13.5" thickTop="1" thickBot="1">
      <c r="E3028"/>
    </row>
    <row r="3029" spans="5:5" ht="13.5" thickTop="1" thickBot="1">
      <c r="E3029"/>
    </row>
    <row r="3030" spans="5:5" ht="13.5" thickTop="1" thickBot="1">
      <c r="E3030"/>
    </row>
    <row r="3031" spans="5:5" ht="13.5" thickTop="1" thickBot="1">
      <c r="E3031"/>
    </row>
    <row r="3032" spans="5:5" ht="13.5" thickTop="1" thickBot="1">
      <c r="E3032"/>
    </row>
    <row r="3033" spans="5:5" ht="13.5" thickTop="1" thickBot="1">
      <c r="E3033"/>
    </row>
    <row r="3034" spans="5:5" ht="13.5" thickTop="1" thickBot="1">
      <c r="E3034"/>
    </row>
    <row r="3035" spans="5:5" ht="13.5" thickTop="1" thickBot="1">
      <c r="E3035"/>
    </row>
    <row r="3036" spans="5:5" ht="13.5" thickTop="1" thickBot="1">
      <c r="E3036"/>
    </row>
    <row r="3037" spans="5:5" ht="13.5" thickTop="1" thickBot="1">
      <c r="E3037"/>
    </row>
    <row r="3038" spans="5:5" ht="13.5" thickTop="1" thickBot="1">
      <c r="E3038"/>
    </row>
    <row r="3039" spans="5:5" ht="13.5" thickTop="1" thickBot="1">
      <c r="E3039"/>
    </row>
    <row r="3040" spans="5:5" ht="13.5" thickTop="1" thickBot="1">
      <c r="E3040"/>
    </row>
    <row r="3041" spans="5:5" ht="13.5" thickTop="1" thickBot="1">
      <c r="E3041"/>
    </row>
    <row r="3042" spans="5:5" ht="13.5" thickTop="1" thickBot="1">
      <c r="E3042"/>
    </row>
    <row r="3043" spans="5:5" ht="13.5" thickTop="1" thickBot="1">
      <c r="E3043"/>
    </row>
    <row r="3044" spans="5:5" ht="13.5" thickTop="1" thickBot="1">
      <c r="E3044"/>
    </row>
    <row r="3045" spans="5:5" ht="13.5" thickTop="1" thickBot="1">
      <c r="E3045"/>
    </row>
    <row r="3046" spans="5:5" ht="13.5" thickTop="1" thickBot="1">
      <c r="E3046"/>
    </row>
    <row r="3047" spans="5:5" ht="13.5" thickTop="1" thickBot="1">
      <c r="E3047"/>
    </row>
    <row r="3048" spans="5:5" ht="13.5" thickTop="1" thickBot="1">
      <c r="E3048"/>
    </row>
    <row r="3049" spans="5:5" ht="13.5" thickTop="1" thickBot="1">
      <c r="E3049"/>
    </row>
    <row r="3050" spans="5:5" ht="13.5" thickTop="1" thickBot="1">
      <c r="E3050"/>
    </row>
    <row r="3051" spans="5:5" ht="13.5" thickTop="1" thickBot="1">
      <c r="E3051"/>
    </row>
    <row r="3052" spans="5:5" ht="13.5" thickTop="1" thickBot="1">
      <c r="E3052"/>
    </row>
    <row r="3053" spans="5:5" ht="13.5" thickTop="1" thickBot="1">
      <c r="E3053"/>
    </row>
    <row r="3054" spans="5:5" ht="13.5" thickTop="1" thickBot="1">
      <c r="E3054"/>
    </row>
    <row r="3055" spans="5:5" ht="13.5" thickTop="1" thickBot="1">
      <c r="E3055"/>
    </row>
    <row r="3056" spans="5:5" ht="13.5" thickTop="1" thickBot="1">
      <c r="E3056"/>
    </row>
    <row r="3057" spans="5:5" ht="13.5" thickTop="1" thickBot="1">
      <c r="E3057"/>
    </row>
    <row r="3058" spans="5:5" ht="13.5" thickTop="1" thickBot="1">
      <c r="E3058"/>
    </row>
    <row r="3059" spans="5:5" ht="13.5" thickTop="1" thickBot="1">
      <c r="E3059"/>
    </row>
    <row r="3060" spans="5:5" ht="13.5" thickTop="1" thickBot="1">
      <c r="E3060"/>
    </row>
    <row r="3061" spans="5:5" ht="13.5" thickTop="1" thickBot="1">
      <c r="E3061"/>
    </row>
    <row r="3062" spans="5:5" ht="13.5" thickTop="1" thickBot="1">
      <c r="E3062"/>
    </row>
    <row r="3063" spans="5:5" ht="13.5" thickTop="1" thickBot="1">
      <c r="E3063"/>
    </row>
    <row r="3064" spans="5:5" ht="13.5" thickTop="1" thickBot="1">
      <c r="E3064"/>
    </row>
    <row r="3065" spans="5:5" ht="13.5" thickTop="1" thickBot="1">
      <c r="E3065"/>
    </row>
    <row r="3066" spans="5:5" ht="13.5" thickTop="1" thickBot="1">
      <c r="E3066"/>
    </row>
    <row r="3067" spans="5:5" ht="13.5" thickTop="1" thickBot="1">
      <c r="E3067"/>
    </row>
    <row r="3068" spans="5:5" ht="13.5" thickTop="1" thickBot="1">
      <c r="E3068"/>
    </row>
    <row r="3069" spans="5:5" ht="13.5" thickTop="1" thickBot="1">
      <c r="E3069"/>
    </row>
    <row r="3070" spans="5:5" ht="13.5" thickTop="1" thickBot="1">
      <c r="E3070"/>
    </row>
    <row r="3071" spans="5:5" ht="13.5" thickTop="1" thickBot="1">
      <c r="E3071"/>
    </row>
    <row r="3072" spans="5:5" ht="13.5" thickTop="1" thickBot="1">
      <c r="E3072"/>
    </row>
    <row r="3073" spans="5:5" ht="13.5" thickTop="1" thickBot="1">
      <c r="E3073"/>
    </row>
    <row r="3074" spans="5:5" ht="13.5" thickTop="1" thickBot="1">
      <c r="E3074"/>
    </row>
    <row r="3075" spans="5:5" ht="13.5" thickTop="1" thickBot="1">
      <c r="E3075"/>
    </row>
    <row r="3076" spans="5:5" ht="13.5" thickTop="1" thickBot="1">
      <c r="E3076"/>
    </row>
    <row r="3077" spans="5:5" ht="13.5" thickTop="1" thickBot="1">
      <c r="E3077"/>
    </row>
    <row r="3078" spans="5:5" ht="13" thickTop="1">
      <c r="E3078"/>
    </row>
    <row r="3079" spans="5:5">
      <c r="E3079"/>
    </row>
    <row r="3080" spans="5:5">
      <c r="E3080"/>
    </row>
    <row r="3081" spans="5:5">
      <c r="E3081"/>
    </row>
    <row r="3082" spans="5:5">
      <c r="E3082"/>
    </row>
    <row r="3083" spans="5:5">
      <c r="E3083"/>
    </row>
    <row r="3084" spans="5:5">
      <c r="E3084"/>
    </row>
    <row r="3085" spans="5:5">
      <c r="E3085"/>
    </row>
    <row r="3086" spans="5:5">
      <c r="E3086"/>
    </row>
    <row r="3087" spans="5:5">
      <c r="E3087"/>
    </row>
    <row r="3088" spans="5:5">
      <c r="E3088"/>
    </row>
    <row r="3089" spans="5:5">
      <c r="E3089"/>
    </row>
    <row r="3090" spans="5:5">
      <c r="E3090"/>
    </row>
    <row r="3091" spans="5:5" ht="13" thickBot="1">
      <c r="E3091"/>
    </row>
    <row r="3092" spans="5:5" ht="13.5" thickTop="1" thickBot="1">
      <c r="E3092"/>
    </row>
    <row r="3093" spans="5:5" ht="13.5" thickTop="1" thickBot="1">
      <c r="E3093"/>
    </row>
    <row r="3094" spans="5:5" ht="13.5" thickTop="1" thickBot="1">
      <c r="E3094"/>
    </row>
    <row r="3095" spans="5:5" ht="13.5" thickTop="1" thickBot="1">
      <c r="E3095"/>
    </row>
    <row r="3096" spans="5:5" ht="13.5" thickTop="1" thickBot="1">
      <c r="E3096"/>
    </row>
    <row r="3097" spans="5:5" ht="13.5" thickTop="1" thickBot="1">
      <c r="E3097"/>
    </row>
    <row r="3098" spans="5:5" ht="13.5" thickTop="1" thickBot="1">
      <c r="E3098"/>
    </row>
    <row r="3099" spans="5:5" ht="13.5" thickTop="1" thickBot="1">
      <c r="E3099"/>
    </row>
    <row r="3100" spans="5:5" ht="13.5" thickTop="1" thickBot="1">
      <c r="E3100"/>
    </row>
    <row r="3101" spans="5:5" ht="13.5" thickTop="1" thickBot="1">
      <c r="E3101"/>
    </row>
    <row r="3102" spans="5:5" ht="13.5" thickTop="1" thickBot="1">
      <c r="E3102"/>
    </row>
    <row r="3103" spans="5:5" ht="13.5" thickTop="1" thickBot="1">
      <c r="E3103"/>
    </row>
    <row r="3104" spans="5:5" ht="13.5" thickTop="1" thickBot="1">
      <c r="E3104"/>
    </row>
    <row r="3105" spans="5:5" ht="13.5" thickTop="1" thickBot="1">
      <c r="E3105"/>
    </row>
    <row r="3106" spans="5:5" ht="13.5" thickTop="1" thickBot="1">
      <c r="E3106"/>
    </row>
    <row r="3107" spans="5:5" ht="13.5" thickTop="1" thickBot="1">
      <c r="E3107"/>
    </row>
    <row r="3108" spans="5:5" ht="13.5" thickTop="1" thickBot="1">
      <c r="E3108"/>
    </row>
    <row r="3109" spans="5:5" ht="13.5" thickTop="1" thickBot="1">
      <c r="E3109"/>
    </row>
    <row r="3110" spans="5:5" ht="13.5" thickTop="1" thickBot="1">
      <c r="E3110"/>
    </row>
    <row r="3111" spans="5:5" ht="13.5" thickTop="1" thickBot="1">
      <c r="E3111"/>
    </row>
    <row r="3112" spans="5:5" ht="13.5" thickTop="1" thickBot="1">
      <c r="E3112"/>
    </row>
    <row r="3113" spans="5:5" ht="13.5" thickTop="1" thickBot="1">
      <c r="E3113"/>
    </row>
    <row r="3114" spans="5:5" ht="13.5" thickTop="1" thickBot="1">
      <c r="E3114"/>
    </row>
    <row r="3115" spans="5:5" ht="13.5" thickTop="1" thickBot="1">
      <c r="E3115"/>
    </row>
    <row r="3116" spans="5:5" ht="13.5" thickTop="1" thickBot="1">
      <c r="E3116"/>
    </row>
    <row r="3117" spans="5:5" ht="13.5" thickTop="1" thickBot="1">
      <c r="E3117"/>
    </row>
    <row r="3118" spans="5:5" ht="13.5" thickTop="1" thickBot="1">
      <c r="E3118"/>
    </row>
    <row r="3119" spans="5:5" ht="13.5" thickTop="1" thickBot="1">
      <c r="E3119"/>
    </row>
    <row r="3120" spans="5:5" ht="13.5" thickTop="1" thickBot="1">
      <c r="E3120"/>
    </row>
    <row r="3121" spans="5:5" ht="13.5" thickTop="1" thickBot="1">
      <c r="E3121"/>
    </row>
    <row r="3122" spans="5:5" ht="13.5" thickTop="1" thickBot="1">
      <c r="E3122"/>
    </row>
    <row r="3123" spans="5:5" ht="13.5" thickTop="1" thickBot="1">
      <c r="E3123"/>
    </row>
    <row r="3124" spans="5:5" ht="13.5" thickTop="1" thickBot="1">
      <c r="E3124"/>
    </row>
    <row r="3125" spans="5:5" ht="13.5" thickTop="1" thickBot="1">
      <c r="E3125"/>
    </row>
    <row r="3126" spans="5:5" ht="13.5" thickTop="1" thickBot="1">
      <c r="E3126"/>
    </row>
    <row r="3127" spans="5:5" ht="13.5" thickTop="1" thickBot="1">
      <c r="E3127"/>
    </row>
    <row r="3128" spans="5:5" ht="13.5" thickTop="1" thickBot="1">
      <c r="E3128"/>
    </row>
    <row r="3129" spans="5:5" ht="13.5" thickTop="1" thickBot="1">
      <c r="E3129"/>
    </row>
    <row r="3130" spans="5:5" ht="13.5" thickTop="1" thickBot="1">
      <c r="E3130"/>
    </row>
    <row r="3131" spans="5:5" ht="13.5" thickTop="1" thickBot="1">
      <c r="E3131"/>
    </row>
    <row r="3132" spans="5:5" ht="13.5" thickTop="1" thickBot="1">
      <c r="E3132"/>
    </row>
    <row r="3133" spans="5:5" ht="13.5" thickTop="1" thickBot="1">
      <c r="E3133"/>
    </row>
    <row r="3134" spans="5:5" ht="13.5" thickTop="1" thickBot="1">
      <c r="E3134"/>
    </row>
    <row r="3135" spans="5:5" ht="13.5" thickTop="1" thickBot="1">
      <c r="E3135"/>
    </row>
    <row r="3136" spans="5:5" ht="13.5" thickTop="1" thickBot="1">
      <c r="E3136"/>
    </row>
    <row r="3137" spans="5:5" ht="13.5" thickTop="1" thickBot="1">
      <c r="E3137"/>
    </row>
    <row r="3138" spans="5:5" ht="13.5" thickTop="1" thickBot="1">
      <c r="E3138"/>
    </row>
    <row r="3139" spans="5:5" ht="13.5" thickTop="1" thickBot="1">
      <c r="E3139"/>
    </row>
    <row r="3140" spans="5:5" ht="13.5" thickTop="1" thickBot="1">
      <c r="E3140"/>
    </row>
    <row r="3141" spans="5:5" ht="13.5" thickTop="1" thickBot="1">
      <c r="E3141"/>
    </row>
    <row r="3142" spans="5:5" ht="13.5" thickTop="1" thickBot="1">
      <c r="E3142"/>
    </row>
    <row r="3143" spans="5:5" ht="13.5" thickTop="1" thickBot="1">
      <c r="E3143"/>
    </row>
    <row r="3144" spans="5:5" ht="13.5" thickTop="1" thickBot="1">
      <c r="E3144"/>
    </row>
    <row r="3145" spans="5:5" ht="13.5" thickTop="1" thickBot="1">
      <c r="E3145"/>
    </row>
    <row r="3146" spans="5:5" ht="13.5" thickTop="1" thickBot="1">
      <c r="E3146"/>
    </row>
    <row r="3147" spans="5:5" ht="13.5" thickTop="1" thickBot="1">
      <c r="E3147"/>
    </row>
    <row r="3148" spans="5:5" ht="13" thickTop="1">
      <c r="E3148"/>
    </row>
    <row r="3149" spans="5:5">
      <c r="E3149"/>
    </row>
    <row r="3150" spans="5:5">
      <c r="E3150"/>
    </row>
    <row r="3151" spans="5:5">
      <c r="E3151"/>
    </row>
    <row r="3152" spans="5:5">
      <c r="E3152"/>
    </row>
    <row r="3153" spans="5:5">
      <c r="E3153"/>
    </row>
    <row r="3154" spans="5:5">
      <c r="E3154"/>
    </row>
    <row r="3155" spans="5:5">
      <c r="E3155"/>
    </row>
    <row r="3156" spans="5:5">
      <c r="E3156"/>
    </row>
    <row r="3157" spans="5:5">
      <c r="E3157"/>
    </row>
    <row r="3158" spans="5:5">
      <c r="E3158"/>
    </row>
    <row r="3159" spans="5:5">
      <c r="E3159"/>
    </row>
    <row r="3160" spans="5:5">
      <c r="E3160"/>
    </row>
    <row r="3161" spans="5:5" ht="13" thickBot="1">
      <c r="E3161"/>
    </row>
    <row r="3162" spans="5:5" ht="13.5" thickTop="1" thickBot="1">
      <c r="E3162"/>
    </row>
    <row r="3163" spans="5:5" ht="13.5" thickTop="1" thickBot="1">
      <c r="E3163"/>
    </row>
    <row r="3164" spans="5:5" ht="13.5" thickTop="1" thickBot="1">
      <c r="E3164"/>
    </row>
    <row r="3165" spans="5:5" ht="13.5" thickTop="1" thickBot="1">
      <c r="E3165"/>
    </row>
    <row r="3166" spans="5:5" ht="13.5" thickTop="1" thickBot="1">
      <c r="E3166"/>
    </row>
    <row r="3167" spans="5:5" ht="13.5" thickTop="1" thickBot="1">
      <c r="E3167"/>
    </row>
    <row r="3168" spans="5:5" ht="13.5" thickTop="1" thickBot="1">
      <c r="E3168"/>
    </row>
    <row r="3169" spans="5:5" ht="13.5" thickTop="1" thickBot="1">
      <c r="E3169"/>
    </row>
    <row r="3170" spans="5:5" ht="13.5" thickTop="1" thickBot="1">
      <c r="E3170"/>
    </row>
    <row r="3171" spans="5:5" ht="13.5" thickTop="1" thickBot="1">
      <c r="E3171"/>
    </row>
    <row r="3172" spans="5:5" ht="13.5" thickTop="1" thickBot="1">
      <c r="E3172"/>
    </row>
    <row r="3173" spans="5:5" ht="13.5" thickTop="1" thickBot="1">
      <c r="E3173"/>
    </row>
    <row r="3174" spans="5:5" ht="13.5" thickTop="1" thickBot="1">
      <c r="E3174"/>
    </row>
    <row r="3175" spans="5:5" ht="13.5" thickTop="1" thickBot="1">
      <c r="E3175"/>
    </row>
    <row r="3176" spans="5:5" ht="13.5" thickTop="1" thickBot="1">
      <c r="E3176"/>
    </row>
    <row r="3177" spans="5:5" ht="13.5" thickTop="1" thickBot="1">
      <c r="E3177"/>
    </row>
    <row r="3178" spans="5:5" ht="13.5" thickTop="1" thickBot="1">
      <c r="E3178"/>
    </row>
    <row r="3179" spans="5:5" ht="13.5" thickTop="1" thickBot="1">
      <c r="E3179"/>
    </row>
    <row r="3180" spans="5:5" ht="13.5" thickTop="1" thickBot="1">
      <c r="E3180"/>
    </row>
    <row r="3181" spans="5:5" ht="13.5" thickTop="1" thickBot="1">
      <c r="E3181"/>
    </row>
    <row r="3182" spans="5:5" ht="13.5" thickTop="1" thickBot="1">
      <c r="E3182"/>
    </row>
    <row r="3183" spans="5:5" ht="13.5" thickTop="1" thickBot="1">
      <c r="E3183"/>
    </row>
    <row r="3184" spans="5:5" ht="13.5" thickTop="1" thickBot="1">
      <c r="E3184"/>
    </row>
    <row r="3185" spans="5:5" ht="13.5" thickTop="1" thickBot="1">
      <c r="E3185"/>
    </row>
    <row r="3186" spans="5:5" ht="13.5" thickTop="1" thickBot="1">
      <c r="E3186"/>
    </row>
    <row r="3187" spans="5:5" ht="13.5" thickTop="1" thickBot="1">
      <c r="E3187"/>
    </row>
    <row r="3188" spans="5:5" ht="13.5" thickTop="1" thickBot="1">
      <c r="E3188"/>
    </row>
    <row r="3189" spans="5:5" ht="13.5" thickTop="1" thickBot="1">
      <c r="E3189"/>
    </row>
    <row r="3190" spans="5:5" ht="13.5" thickTop="1" thickBot="1">
      <c r="E3190"/>
    </row>
    <row r="3191" spans="5:5" ht="13.5" thickTop="1" thickBot="1">
      <c r="E3191"/>
    </row>
    <row r="3192" spans="5:5" ht="13.5" thickTop="1" thickBot="1">
      <c r="E3192"/>
    </row>
    <row r="3193" spans="5:5" ht="13.5" thickTop="1" thickBot="1">
      <c r="E3193"/>
    </row>
    <row r="3194" spans="5:5" ht="13.5" thickTop="1" thickBot="1">
      <c r="E3194"/>
    </row>
    <row r="3195" spans="5:5" ht="13.5" thickTop="1" thickBot="1">
      <c r="E3195"/>
    </row>
    <row r="3196" spans="5:5" ht="13.5" thickTop="1" thickBot="1">
      <c r="E3196"/>
    </row>
    <row r="3197" spans="5:5" ht="13.5" thickTop="1" thickBot="1">
      <c r="E3197"/>
    </row>
    <row r="3198" spans="5:5" ht="13.5" thickTop="1" thickBot="1">
      <c r="E3198"/>
    </row>
    <row r="3199" spans="5:5" ht="13.5" thickTop="1" thickBot="1">
      <c r="E3199"/>
    </row>
    <row r="3200" spans="5:5" ht="13.5" thickTop="1" thickBot="1">
      <c r="E3200"/>
    </row>
    <row r="3201" spans="5:5" ht="13.5" thickTop="1" thickBot="1">
      <c r="E3201"/>
    </row>
    <row r="3202" spans="5:5" ht="13.5" thickTop="1" thickBot="1">
      <c r="E3202"/>
    </row>
    <row r="3203" spans="5:5" ht="13.5" thickTop="1" thickBot="1">
      <c r="E3203"/>
    </row>
    <row r="3204" spans="5:5" ht="13.5" thickTop="1" thickBot="1">
      <c r="E3204"/>
    </row>
    <row r="3205" spans="5:5" ht="13.5" thickTop="1" thickBot="1">
      <c r="E3205"/>
    </row>
    <row r="3206" spans="5:5" ht="13.5" thickTop="1" thickBot="1">
      <c r="E3206"/>
    </row>
    <row r="3207" spans="5:5" ht="13.5" thickTop="1" thickBot="1">
      <c r="E3207"/>
    </row>
    <row r="3208" spans="5:5" ht="13.5" thickTop="1" thickBot="1">
      <c r="E3208"/>
    </row>
    <row r="3209" spans="5:5" ht="13.5" thickTop="1" thickBot="1">
      <c r="E3209"/>
    </row>
    <row r="3210" spans="5:5" ht="13.5" thickTop="1" thickBot="1">
      <c r="E3210"/>
    </row>
    <row r="3211" spans="5:5" ht="13.5" thickTop="1" thickBot="1">
      <c r="E3211"/>
    </row>
    <row r="3212" spans="5:5" ht="13.5" thickTop="1" thickBot="1">
      <c r="E3212"/>
    </row>
    <row r="3213" spans="5:5" ht="13.5" thickTop="1" thickBot="1">
      <c r="E3213"/>
    </row>
    <row r="3214" spans="5:5" ht="13.5" thickTop="1" thickBot="1">
      <c r="E3214"/>
    </row>
    <row r="3215" spans="5:5" ht="13.5" thickTop="1" thickBot="1">
      <c r="E3215"/>
    </row>
    <row r="3216" spans="5:5" ht="13.5" thickTop="1" thickBot="1">
      <c r="E3216"/>
    </row>
    <row r="3217" spans="5:5" ht="13.5" thickTop="1" thickBot="1">
      <c r="E3217"/>
    </row>
    <row r="3218" spans="5:5" ht="13" thickTop="1">
      <c r="E3218"/>
    </row>
    <row r="3219" spans="5:5">
      <c r="E3219"/>
    </row>
    <row r="3220" spans="5:5">
      <c r="E3220"/>
    </row>
    <row r="3221" spans="5:5">
      <c r="E3221"/>
    </row>
    <row r="3222" spans="5:5">
      <c r="E3222"/>
    </row>
    <row r="3223" spans="5:5">
      <c r="E3223"/>
    </row>
    <row r="3224" spans="5:5">
      <c r="E3224"/>
    </row>
    <row r="3225" spans="5:5">
      <c r="E3225"/>
    </row>
    <row r="3226" spans="5:5">
      <c r="E3226"/>
    </row>
    <row r="3227" spans="5:5">
      <c r="E3227"/>
    </row>
    <row r="3228" spans="5:5">
      <c r="E3228"/>
    </row>
    <row r="3229" spans="5:5">
      <c r="E3229"/>
    </row>
    <row r="3230" spans="5:5">
      <c r="E3230"/>
    </row>
    <row r="3231" spans="5:5" ht="13" thickBot="1">
      <c r="E3231"/>
    </row>
    <row r="3232" spans="5:5" ht="13.5" thickTop="1" thickBot="1">
      <c r="E3232"/>
    </row>
    <row r="3233" spans="5:5" ht="13.5" thickTop="1" thickBot="1">
      <c r="E3233"/>
    </row>
    <row r="3234" spans="5:5" ht="13.5" thickTop="1" thickBot="1">
      <c r="E3234"/>
    </row>
    <row r="3235" spans="5:5" ht="13.5" thickTop="1" thickBot="1">
      <c r="E3235"/>
    </row>
    <row r="3236" spans="5:5" ht="13.5" thickTop="1" thickBot="1">
      <c r="E3236"/>
    </row>
    <row r="3237" spans="5:5" ht="13.5" thickTop="1" thickBot="1">
      <c r="E3237"/>
    </row>
    <row r="3238" spans="5:5" ht="13.5" thickTop="1" thickBot="1">
      <c r="E3238"/>
    </row>
    <row r="3239" spans="5:5" ht="13.5" thickTop="1" thickBot="1">
      <c r="E3239"/>
    </row>
    <row r="3240" spans="5:5" ht="13.5" thickTop="1" thickBot="1">
      <c r="E3240"/>
    </row>
    <row r="3241" spans="5:5" ht="13.5" thickTop="1" thickBot="1">
      <c r="E3241"/>
    </row>
    <row r="3242" spans="5:5" ht="13.5" thickTop="1" thickBot="1">
      <c r="E3242"/>
    </row>
    <row r="3243" spans="5:5" ht="13.5" thickTop="1" thickBot="1">
      <c r="E3243"/>
    </row>
    <row r="3244" spans="5:5" ht="13.5" thickTop="1" thickBot="1">
      <c r="E3244"/>
    </row>
    <row r="3245" spans="5:5" ht="13.5" thickTop="1" thickBot="1">
      <c r="E3245"/>
    </row>
    <row r="3246" spans="5:5" ht="13.5" thickTop="1" thickBot="1">
      <c r="E3246"/>
    </row>
    <row r="3247" spans="5:5" ht="13.5" thickTop="1" thickBot="1">
      <c r="E3247"/>
    </row>
    <row r="3248" spans="5:5" ht="13.5" thickTop="1" thickBot="1">
      <c r="E3248"/>
    </row>
    <row r="3249" spans="5:5" ht="13.5" thickTop="1" thickBot="1">
      <c r="E3249"/>
    </row>
    <row r="3250" spans="5:5" ht="13.5" thickTop="1" thickBot="1">
      <c r="E3250"/>
    </row>
    <row r="3251" spans="5:5" ht="13.5" thickTop="1" thickBot="1">
      <c r="E3251"/>
    </row>
    <row r="3252" spans="5:5" ht="13.5" thickTop="1" thickBot="1">
      <c r="E3252"/>
    </row>
    <row r="3253" spans="5:5" ht="13.5" thickTop="1" thickBot="1">
      <c r="E3253"/>
    </row>
    <row r="3254" spans="5:5" ht="13.5" thickTop="1" thickBot="1">
      <c r="E3254"/>
    </row>
    <row r="3255" spans="5:5" ht="13.5" thickTop="1" thickBot="1">
      <c r="E3255"/>
    </row>
    <row r="3256" spans="5:5" ht="13.5" thickTop="1" thickBot="1">
      <c r="E3256"/>
    </row>
    <row r="3257" spans="5:5" ht="13.5" thickTop="1" thickBot="1">
      <c r="E3257"/>
    </row>
    <row r="3258" spans="5:5" ht="13.5" thickTop="1" thickBot="1">
      <c r="E3258"/>
    </row>
    <row r="3259" spans="5:5" ht="13.5" thickTop="1" thickBot="1">
      <c r="E3259"/>
    </row>
    <row r="3260" spans="5:5" ht="13.5" thickTop="1" thickBot="1">
      <c r="E3260"/>
    </row>
    <row r="3261" spans="5:5" ht="13.5" thickTop="1" thickBot="1">
      <c r="E3261"/>
    </row>
    <row r="3262" spans="5:5" ht="13.5" thickTop="1" thickBot="1">
      <c r="E3262"/>
    </row>
    <row r="3263" spans="5:5" ht="13.5" thickTop="1" thickBot="1">
      <c r="E3263"/>
    </row>
    <row r="3264" spans="5:5" ht="13.5" thickTop="1" thickBot="1">
      <c r="E3264"/>
    </row>
    <row r="3265" spans="5:5" ht="13.5" thickTop="1" thickBot="1">
      <c r="E3265"/>
    </row>
    <row r="3266" spans="5:5" ht="13.5" thickTop="1" thickBot="1">
      <c r="E3266"/>
    </row>
    <row r="3267" spans="5:5" ht="13.5" thickTop="1" thickBot="1">
      <c r="E3267"/>
    </row>
    <row r="3268" spans="5:5" ht="13.5" thickTop="1" thickBot="1">
      <c r="E3268"/>
    </row>
    <row r="3269" spans="5:5" ht="13.5" thickTop="1" thickBot="1">
      <c r="E3269"/>
    </row>
    <row r="3270" spans="5:5" ht="13.5" thickTop="1" thickBot="1">
      <c r="E3270"/>
    </row>
    <row r="3271" spans="5:5" ht="13.5" thickTop="1" thickBot="1">
      <c r="E3271"/>
    </row>
    <row r="3272" spans="5:5" ht="13.5" thickTop="1" thickBot="1">
      <c r="E3272"/>
    </row>
    <row r="3273" spans="5:5" ht="13.5" thickTop="1" thickBot="1">
      <c r="E3273"/>
    </row>
    <row r="3274" spans="5:5" ht="13.5" thickTop="1" thickBot="1">
      <c r="E3274"/>
    </row>
    <row r="3275" spans="5:5" ht="13.5" thickTop="1" thickBot="1">
      <c r="E3275"/>
    </row>
    <row r="3276" spans="5:5" ht="13.5" thickTop="1" thickBot="1">
      <c r="E3276"/>
    </row>
    <row r="3277" spans="5:5" ht="13.5" thickTop="1" thickBot="1">
      <c r="E3277"/>
    </row>
    <row r="3278" spans="5:5" ht="13.5" thickTop="1" thickBot="1">
      <c r="E3278"/>
    </row>
    <row r="3279" spans="5:5" ht="13.5" thickTop="1" thickBot="1">
      <c r="E3279"/>
    </row>
    <row r="3280" spans="5:5" ht="13.5" thickTop="1" thickBot="1">
      <c r="E3280"/>
    </row>
    <row r="3281" spans="5:5" ht="13.5" thickTop="1" thickBot="1">
      <c r="E3281"/>
    </row>
    <row r="3282" spans="5:5" ht="13.5" thickTop="1" thickBot="1">
      <c r="E3282"/>
    </row>
    <row r="3283" spans="5:5" ht="13.5" thickTop="1" thickBot="1">
      <c r="E3283"/>
    </row>
    <row r="3284" spans="5:5" ht="13.5" thickTop="1" thickBot="1">
      <c r="E3284"/>
    </row>
    <row r="3285" spans="5:5" ht="13.5" thickTop="1" thickBot="1">
      <c r="E3285"/>
    </row>
    <row r="3286" spans="5:5" ht="13.5" thickTop="1" thickBot="1">
      <c r="E3286"/>
    </row>
    <row r="3287" spans="5:5" ht="13.5" thickTop="1" thickBot="1">
      <c r="E3287"/>
    </row>
    <row r="3288" spans="5:5" ht="13" thickTop="1">
      <c r="E3288"/>
    </row>
    <row r="3289" spans="5:5">
      <c r="E3289"/>
    </row>
    <row r="3290" spans="5:5">
      <c r="E3290"/>
    </row>
    <row r="3291" spans="5:5">
      <c r="E3291"/>
    </row>
    <row r="3292" spans="5:5">
      <c r="E3292"/>
    </row>
    <row r="3293" spans="5:5">
      <c r="E3293"/>
    </row>
    <row r="3294" spans="5:5">
      <c r="E3294"/>
    </row>
    <row r="3295" spans="5:5">
      <c r="E3295"/>
    </row>
    <row r="3296" spans="5:5">
      <c r="E3296"/>
    </row>
    <row r="3297" spans="5:5">
      <c r="E3297"/>
    </row>
    <row r="3298" spans="5:5">
      <c r="E3298"/>
    </row>
    <row r="3299" spans="5:5">
      <c r="E3299"/>
    </row>
    <row r="3300" spans="5:5">
      <c r="E3300"/>
    </row>
    <row r="3301" spans="5:5" ht="13" thickBot="1">
      <c r="E3301"/>
    </row>
    <row r="3302" spans="5:5" ht="13.5" thickTop="1" thickBot="1">
      <c r="E3302"/>
    </row>
    <row r="3303" spans="5:5" ht="13.5" thickTop="1" thickBot="1">
      <c r="E3303"/>
    </row>
    <row r="3304" spans="5:5" ht="13.5" thickTop="1" thickBot="1">
      <c r="E3304"/>
    </row>
    <row r="3305" spans="5:5" ht="13.5" thickTop="1" thickBot="1">
      <c r="E3305"/>
    </row>
    <row r="3306" spans="5:5" ht="13.5" thickTop="1" thickBot="1">
      <c r="E3306"/>
    </row>
    <row r="3307" spans="5:5" ht="13.5" thickTop="1" thickBot="1">
      <c r="E3307"/>
    </row>
    <row r="3308" spans="5:5" ht="13.5" thickTop="1" thickBot="1">
      <c r="E3308"/>
    </row>
    <row r="3309" spans="5:5" ht="13.5" thickTop="1" thickBot="1">
      <c r="E3309"/>
    </row>
    <row r="3310" spans="5:5" ht="13.5" thickTop="1" thickBot="1">
      <c r="E3310"/>
    </row>
    <row r="3311" spans="5:5" ht="13.5" thickTop="1" thickBot="1">
      <c r="E3311"/>
    </row>
    <row r="3312" spans="5:5" ht="13.5" thickTop="1" thickBot="1">
      <c r="E3312"/>
    </row>
    <row r="3313" spans="5:5" ht="13.5" thickTop="1" thickBot="1">
      <c r="E3313"/>
    </row>
    <row r="3314" spans="5:5" ht="13.5" thickTop="1" thickBot="1">
      <c r="E3314"/>
    </row>
    <row r="3315" spans="5:5" ht="13.5" thickTop="1" thickBot="1">
      <c r="E3315"/>
    </row>
    <row r="3316" spans="5:5" ht="13.5" thickTop="1" thickBot="1">
      <c r="E3316"/>
    </row>
    <row r="3317" spans="5:5" ht="13.5" thickTop="1" thickBot="1">
      <c r="E3317"/>
    </row>
    <row r="3318" spans="5:5" ht="13.5" thickTop="1" thickBot="1">
      <c r="E3318"/>
    </row>
    <row r="3319" spans="5:5" ht="13.5" thickTop="1" thickBot="1">
      <c r="E3319"/>
    </row>
    <row r="3320" spans="5:5" ht="13.5" thickTop="1" thickBot="1">
      <c r="E3320"/>
    </row>
    <row r="3321" spans="5:5" ht="13.5" thickTop="1" thickBot="1">
      <c r="E3321"/>
    </row>
    <row r="3322" spans="5:5" ht="13.5" thickTop="1" thickBot="1">
      <c r="E3322"/>
    </row>
    <row r="3323" spans="5:5" ht="13.5" thickTop="1" thickBot="1">
      <c r="E3323"/>
    </row>
    <row r="3324" spans="5:5" ht="13.5" thickTop="1" thickBot="1">
      <c r="E3324"/>
    </row>
    <row r="3325" spans="5:5" ht="13.5" thickTop="1" thickBot="1">
      <c r="E3325"/>
    </row>
    <row r="3326" spans="5:5" ht="13.5" thickTop="1" thickBot="1">
      <c r="E3326"/>
    </row>
    <row r="3327" spans="5:5" ht="13.5" thickTop="1" thickBot="1">
      <c r="E3327"/>
    </row>
    <row r="3328" spans="5:5" ht="13.5" thickTop="1" thickBot="1">
      <c r="E3328"/>
    </row>
    <row r="3329" spans="5:5" ht="13.5" thickTop="1" thickBot="1">
      <c r="E3329"/>
    </row>
    <row r="3330" spans="5:5" ht="13.5" thickTop="1" thickBot="1">
      <c r="E3330"/>
    </row>
    <row r="3331" spans="5:5" ht="13.5" thickTop="1" thickBot="1">
      <c r="E3331"/>
    </row>
    <row r="3332" spans="5:5" ht="13.5" thickTop="1" thickBot="1">
      <c r="E3332"/>
    </row>
    <row r="3333" spans="5:5" ht="13.5" thickTop="1" thickBot="1">
      <c r="E3333"/>
    </row>
    <row r="3334" spans="5:5" ht="13.5" thickTop="1" thickBot="1">
      <c r="E3334"/>
    </row>
    <row r="3335" spans="5:5" ht="13.5" thickTop="1" thickBot="1">
      <c r="E3335"/>
    </row>
    <row r="3336" spans="5:5" ht="13.5" thickTop="1" thickBot="1">
      <c r="E3336"/>
    </row>
    <row r="3337" spans="5:5" ht="13.5" thickTop="1" thickBot="1">
      <c r="E3337"/>
    </row>
    <row r="3338" spans="5:5" ht="13.5" thickTop="1" thickBot="1">
      <c r="E3338"/>
    </row>
    <row r="3339" spans="5:5" ht="13.5" thickTop="1" thickBot="1">
      <c r="E3339"/>
    </row>
    <row r="3340" spans="5:5" ht="13.5" thickTop="1" thickBot="1">
      <c r="E3340"/>
    </row>
    <row r="3341" spans="5:5" ht="13.5" thickTop="1" thickBot="1">
      <c r="E3341"/>
    </row>
    <row r="3342" spans="5:5" ht="13.5" thickTop="1" thickBot="1">
      <c r="E3342"/>
    </row>
    <row r="3343" spans="5:5" ht="13.5" thickTop="1" thickBot="1">
      <c r="E3343"/>
    </row>
    <row r="3344" spans="5:5" ht="13.5" thickTop="1" thickBot="1">
      <c r="E3344"/>
    </row>
    <row r="3345" spans="5:5" ht="13.5" thickTop="1" thickBot="1">
      <c r="E3345"/>
    </row>
    <row r="3346" spans="5:5" ht="13.5" thickTop="1" thickBot="1">
      <c r="E3346"/>
    </row>
    <row r="3347" spans="5:5" ht="13.5" thickTop="1" thickBot="1">
      <c r="E3347"/>
    </row>
    <row r="3348" spans="5:5" ht="13.5" thickTop="1" thickBot="1">
      <c r="E3348"/>
    </row>
    <row r="3349" spans="5:5" ht="13.5" thickTop="1" thickBot="1">
      <c r="E3349"/>
    </row>
    <row r="3350" spans="5:5" ht="13.5" thickTop="1" thickBot="1">
      <c r="E3350"/>
    </row>
    <row r="3351" spans="5:5" ht="13.5" thickTop="1" thickBot="1">
      <c r="E3351"/>
    </row>
    <row r="3352" spans="5:5" ht="13.5" thickTop="1" thickBot="1">
      <c r="E3352"/>
    </row>
    <row r="3353" spans="5:5" ht="13.5" thickTop="1" thickBot="1">
      <c r="E3353"/>
    </row>
    <row r="3354" spans="5:5" ht="13.5" thickTop="1" thickBot="1">
      <c r="E3354"/>
    </row>
    <row r="3355" spans="5:5" ht="13.5" thickTop="1" thickBot="1">
      <c r="E3355"/>
    </row>
    <row r="3356" spans="5:5" ht="13.5" thickTop="1" thickBot="1">
      <c r="E3356"/>
    </row>
    <row r="3357" spans="5:5" ht="13.5" thickTop="1" thickBot="1">
      <c r="E3357"/>
    </row>
    <row r="3358" spans="5:5" ht="13" thickTop="1">
      <c r="E3358"/>
    </row>
    <row r="3359" spans="5:5">
      <c r="E3359"/>
    </row>
    <row r="3360" spans="5:5">
      <c r="E3360"/>
    </row>
    <row r="3361" spans="5:5">
      <c r="E3361"/>
    </row>
    <row r="3362" spans="5:5">
      <c r="E3362"/>
    </row>
    <row r="3363" spans="5:5">
      <c r="E3363"/>
    </row>
    <row r="3364" spans="5:5">
      <c r="E3364"/>
    </row>
    <row r="3365" spans="5:5">
      <c r="E3365"/>
    </row>
    <row r="3366" spans="5:5">
      <c r="E3366"/>
    </row>
    <row r="3367" spans="5:5">
      <c r="E3367"/>
    </row>
    <row r="3368" spans="5:5">
      <c r="E3368"/>
    </row>
    <row r="3369" spans="5:5">
      <c r="E3369"/>
    </row>
    <row r="3370" spans="5:5">
      <c r="E3370"/>
    </row>
    <row r="3371" spans="5:5" ht="13" thickBot="1">
      <c r="E3371"/>
    </row>
    <row r="3372" spans="5:5" ht="13.5" thickTop="1" thickBot="1">
      <c r="E3372"/>
    </row>
    <row r="3373" spans="5:5" ht="13.5" thickTop="1" thickBot="1">
      <c r="E3373"/>
    </row>
    <row r="3374" spans="5:5" ht="13.5" thickTop="1" thickBot="1">
      <c r="E3374"/>
    </row>
    <row r="3375" spans="5:5" ht="13.5" thickTop="1" thickBot="1">
      <c r="E3375"/>
    </row>
    <row r="3376" spans="5:5" ht="13.5" thickTop="1" thickBot="1">
      <c r="E3376"/>
    </row>
    <row r="3377" spans="5:5" ht="13.5" thickTop="1" thickBot="1">
      <c r="E3377"/>
    </row>
    <row r="3378" spans="5:5" ht="13.5" thickTop="1" thickBot="1">
      <c r="E3378"/>
    </row>
    <row r="3379" spans="5:5" ht="13.5" thickTop="1" thickBot="1">
      <c r="E3379"/>
    </row>
    <row r="3380" spans="5:5" ht="13.5" thickTop="1" thickBot="1">
      <c r="E3380"/>
    </row>
    <row r="3381" spans="5:5" ht="13.5" thickTop="1" thickBot="1">
      <c r="E3381"/>
    </row>
    <row r="3382" spans="5:5" ht="13.5" thickTop="1" thickBot="1">
      <c r="E3382"/>
    </row>
    <row r="3383" spans="5:5" ht="13.5" thickTop="1" thickBot="1">
      <c r="E3383"/>
    </row>
    <row r="3384" spans="5:5" ht="13.5" thickTop="1" thickBot="1">
      <c r="E3384"/>
    </row>
    <row r="3385" spans="5:5" ht="13.5" thickTop="1" thickBot="1">
      <c r="E3385"/>
    </row>
    <row r="3386" spans="5:5" ht="13.5" thickTop="1" thickBot="1">
      <c r="E3386"/>
    </row>
    <row r="3387" spans="5:5" ht="13.5" thickTop="1" thickBot="1">
      <c r="E3387"/>
    </row>
    <row r="3388" spans="5:5" ht="13.5" thickTop="1" thickBot="1">
      <c r="E3388"/>
    </row>
    <row r="3389" spans="5:5" ht="13.5" thickTop="1" thickBot="1">
      <c r="E3389"/>
    </row>
    <row r="3390" spans="5:5" ht="13.5" thickTop="1" thickBot="1">
      <c r="E3390"/>
    </row>
    <row r="3391" spans="5:5" ht="13.5" thickTop="1" thickBot="1">
      <c r="E3391"/>
    </row>
    <row r="3392" spans="5:5" ht="13.5" thickTop="1" thickBot="1">
      <c r="E3392"/>
    </row>
    <row r="3393" spans="5:5" ht="13.5" thickTop="1" thickBot="1">
      <c r="E3393"/>
    </row>
    <row r="3394" spans="5:5" ht="13.5" thickTop="1" thickBot="1">
      <c r="E3394"/>
    </row>
    <row r="3395" spans="5:5" ht="13.5" thickTop="1" thickBot="1">
      <c r="E3395"/>
    </row>
    <row r="3396" spans="5:5" ht="13.5" thickTop="1" thickBot="1">
      <c r="E3396"/>
    </row>
    <row r="3397" spans="5:5" ht="13.5" thickTop="1" thickBot="1">
      <c r="E3397"/>
    </row>
    <row r="3398" spans="5:5" ht="13.5" thickTop="1" thickBot="1">
      <c r="E3398"/>
    </row>
    <row r="3399" spans="5:5" ht="13.5" thickTop="1" thickBot="1">
      <c r="E3399"/>
    </row>
    <row r="3400" spans="5:5" ht="13.5" thickTop="1" thickBot="1">
      <c r="E3400"/>
    </row>
    <row r="3401" spans="5:5" ht="13.5" thickTop="1" thickBot="1">
      <c r="E3401"/>
    </row>
    <row r="3402" spans="5:5" ht="13.5" thickTop="1" thickBot="1">
      <c r="E3402"/>
    </row>
    <row r="3403" spans="5:5" ht="13.5" thickTop="1" thickBot="1">
      <c r="E3403"/>
    </row>
    <row r="3404" spans="5:5" ht="13.5" thickTop="1" thickBot="1">
      <c r="E3404"/>
    </row>
    <row r="3405" spans="5:5" ht="13.5" thickTop="1" thickBot="1">
      <c r="E3405"/>
    </row>
    <row r="3406" spans="5:5" ht="13.5" thickTop="1" thickBot="1">
      <c r="E3406"/>
    </row>
    <row r="3407" spans="5:5" ht="13.5" thickTop="1" thickBot="1">
      <c r="E3407"/>
    </row>
    <row r="3408" spans="5:5" ht="13.5" thickTop="1" thickBot="1">
      <c r="E3408"/>
    </row>
    <row r="3409" spans="5:5" ht="13.5" thickTop="1" thickBot="1">
      <c r="E3409"/>
    </row>
    <row r="3410" spans="5:5" ht="13.5" thickTop="1" thickBot="1">
      <c r="E3410"/>
    </row>
    <row r="3411" spans="5:5" ht="13.5" thickTop="1" thickBot="1">
      <c r="E3411"/>
    </row>
    <row r="3412" spans="5:5" ht="13.5" thickTop="1" thickBot="1">
      <c r="E3412"/>
    </row>
    <row r="3413" spans="5:5" ht="13.5" thickTop="1" thickBot="1">
      <c r="E3413"/>
    </row>
    <row r="3414" spans="5:5" ht="13.5" thickTop="1" thickBot="1">
      <c r="E3414"/>
    </row>
    <row r="3415" spans="5:5" ht="13.5" thickTop="1" thickBot="1">
      <c r="E3415"/>
    </row>
    <row r="3416" spans="5:5" ht="13.5" thickTop="1" thickBot="1">
      <c r="E3416"/>
    </row>
    <row r="3417" spans="5:5" ht="13.5" thickTop="1" thickBot="1">
      <c r="E3417"/>
    </row>
    <row r="3418" spans="5:5" ht="13.5" thickTop="1" thickBot="1">
      <c r="E3418"/>
    </row>
    <row r="3419" spans="5:5" ht="13.5" thickTop="1" thickBot="1">
      <c r="E3419"/>
    </row>
    <row r="3420" spans="5:5" ht="13.5" thickTop="1" thickBot="1">
      <c r="E3420"/>
    </row>
    <row r="3421" spans="5:5" ht="13.5" thickTop="1" thickBot="1">
      <c r="E3421"/>
    </row>
    <row r="3422" spans="5:5" ht="13.5" thickTop="1" thickBot="1">
      <c r="E3422"/>
    </row>
    <row r="3423" spans="5:5" ht="13.5" thickTop="1" thickBot="1">
      <c r="E3423"/>
    </row>
    <row r="3424" spans="5:5" ht="13.5" thickTop="1" thickBot="1">
      <c r="E3424"/>
    </row>
    <row r="3425" spans="5:5" ht="13.5" thickTop="1" thickBot="1">
      <c r="E3425"/>
    </row>
    <row r="3426" spans="5:5" ht="13.5" thickTop="1" thickBot="1">
      <c r="E3426"/>
    </row>
    <row r="3427" spans="5:5" ht="13.5" thickTop="1" thickBot="1">
      <c r="E3427"/>
    </row>
    <row r="3428" spans="5:5" ht="13" thickTop="1">
      <c r="E3428"/>
    </row>
    <row r="3429" spans="5:5">
      <c r="E3429"/>
    </row>
    <row r="3430" spans="5:5">
      <c r="E3430"/>
    </row>
    <row r="3431" spans="5:5">
      <c r="E3431"/>
    </row>
    <row r="3432" spans="5:5">
      <c r="E3432"/>
    </row>
    <row r="3433" spans="5:5">
      <c r="E3433"/>
    </row>
    <row r="3434" spans="5:5">
      <c r="E3434"/>
    </row>
    <row r="3435" spans="5:5">
      <c r="E3435"/>
    </row>
    <row r="3436" spans="5:5">
      <c r="E3436"/>
    </row>
    <row r="3437" spans="5:5">
      <c r="E3437"/>
    </row>
    <row r="3438" spans="5:5">
      <c r="E3438"/>
    </row>
    <row r="3439" spans="5:5">
      <c r="E3439"/>
    </row>
    <row r="3440" spans="5:5">
      <c r="E3440"/>
    </row>
    <row r="3441" spans="5:5" ht="13" thickBot="1">
      <c r="E3441"/>
    </row>
    <row r="3442" spans="5:5" ht="13.5" thickTop="1" thickBot="1">
      <c r="E3442"/>
    </row>
    <row r="3443" spans="5:5" ht="13.5" thickTop="1" thickBot="1">
      <c r="E3443"/>
    </row>
    <row r="3444" spans="5:5" ht="13.5" thickTop="1" thickBot="1">
      <c r="E3444"/>
    </row>
    <row r="3445" spans="5:5" ht="13.5" thickTop="1" thickBot="1">
      <c r="E3445"/>
    </row>
    <row r="3446" spans="5:5" ht="13.5" thickTop="1" thickBot="1">
      <c r="E3446"/>
    </row>
    <row r="3447" spans="5:5" ht="13.5" thickTop="1" thickBot="1">
      <c r="E3447"/>
    </row>
    <row r="3448" spans="5:5" ht="13.5" thickTop="1" thickBot="1">
      <c r="E3448"/>
    </row>
    <row r="3449" spans="5:5" ht="13.5" thickTop="1" thickBot="1">
      <c r="E3449"/>
    </row>
    <row r="3450" spans="5:5" ht="13.5" thickTop="1" thickBot="1">
      <c r="E3450"/>
    </row>
    <row r="3451" spans="5:5" ht="13.5" thickTop="1" thickBot="1">
      <c r="E3451"/>
    </row>
    <row r="3452" spans="5:5" ht="13.5" thickTop="1" thickBot="1">
      <c r="E3452"/>
    </row>
    <row r="3453" spans="5:5" ht="13.5" thickTop="1" thickBot="1">
      <c r="E3453"/>
    </row>
    <row r="3454" spans="5:5" ht="13.5" thickTop="1" thickBot="1">
      <c r="E3454"/>
    </row>
    <row r="3455" spans="5:5" ht="13.5" thickTop="1" thickBot="1">
      <c r="E3455"/>
    </row>
    <row r="3456" spans="5:5" ht="13.5" thickTop="1" thickBot="1">
      <c r="E3456"/>
    </row>
    <row r="3457" spans="5:5" ht="13.5" thickTop="1" thickBot="1">
      <c r="E3457"/>
    </row>
    <row r="3458" spans="5:5" ht="13.5" thickTop="1" thickBot="1">
      <c r="E3458"/>
    </row>
    <row r="3459" spans="5:5" ht="13.5" thickTop="1" thickBot="1">
      <c r="E3459"/>
    </row>
    <row r="3460" spans="5:5" ht="13.5" thickTop="1" thickBot="1">
      <c r="E3460"/>
    </row>
    <row r="3461" spans="5:5" ht="13.5" thickTop="1" thickBot="1">
      <c r="E3461"/>
    </row>
    <row r="3462" spans="5:5" ht="13.5" thickTop="1" thickBot="1">
      <c r="E3462"/>
    </row>
    <row r="3463" spans="5:5" ht="13.5" thickTop="1" thickBot="1">
      <c r="E3463"/>
    </row>
    <row r="3464" spans="5:5" ht="13.5" thickTop="1" thickBot="1">
      <c r="E3464"/>
    </row>
    <row r="3465" spans="5:5" ht="13.5" thickTop="1" thickBot="1">
      <c r="E3465"/>
    </row>
    <row r="3466" spans="5:5" ht="13.5" thickTop="1" thickBot="1">
      <c r="E3466"/>
    </row>
    <row r="3467" spans="5:5" ht="13.5" thickTop="1" thickBot="1">
      <c r="E3467"/>
    </row>
    <row r="3468" spans="5:5" ht="13.5" thickTop="1" thickBot="1">
      <c r="E3468"/>
    </row>
    <row r="3469" spans="5:5" ht="13.5" thickTop="1" thickBot="1">
      <c r="E3469"/>
    </row>
    <row r="3470" spans="5:5" ht="13.5" thickTop="1" thickBot="1">
      <c r="E3470"/>
    </row>
    <row r="3471" spans="5:5" ht="13.5" thickTop="1" thickBot="1">
      <c r="E3471"/>
    </row>
    <row r="3472" spans="5:5" ht="13.5" thickTop="1" thickBot="1">
      <c r="E3472"/>
    </row>
    <row r="3473" spans="5:5" ht="13.5" thickTop="1" thickBot="1">
      <c r="E3473"/>
    </row>
    <row r="3474" spans="5:5" ht="13.5" thickTop="1" thickBot="1">
      <c r="E3474"/>
    </row>
    <row r="3475" spans="5:5" ht="13.5" thickTop="1" thickBot="1">
      <c r="E3475"/>
    </row>
    <row r="3476" spans="5:5" ht="13.5" thickTop="1" thickBot="1">
      <c r="E3476"/>
    </row>
    <row r="3477" spans="5:5" ht="13.5" thickTop="1" thickBot="1">
      <c r="E3477"/>
    </row>
    <row r="3478" spans="5:5" ht="13.5" thickTop="1" thickBot="1">
      <c r="E3478"/>
    </row>
    <row r="3479" spans="5:5" ht="13.5" thickTop="1" thickBot="1">
      <c r="E3479"/>
    </row>
    <row r="3480" spans="5:5" ht="13.5" thickTop="1" thickBot="1">
      <c r="E3480"/>
    </row>
    <row r="3481" spans="5:5" ht="13.5" thickTop="1" thickBot="1">
      <c r="E3481"/>
    </row>
    <row r="3482" spans="5:5" ht="13.5" thickTop="1" thickBot="1">
      <c r="E3482"/>
    </row>
    <row r="3483" spans="5:5" ht="13.5" thickTop="1" thickBot="1">
      <c r="E3483"/>
    </row>
    <row r="3484" spans="5:5" ht="13.5" thickTop="1" thickBot="1">
      <c r="E3484"/>
    </row>
    <row r="3485" spans="5:5" ht="13.5" thickTop="1" thickBot="1">
      <c r="E3485"/>
    </row>
    <row r="3486" spans="5:5" ht="13.5" thickTop="1" thickBot="1">
      <c r="E3486"/>
    </row>
    <row r="3487" spans="5:5" ht="13.5" thickTop="1" thickBot="1">
      <c r="E3487"/>
    </row>
    <row r="3488" spans="5:5" ht="13.5" thickTop="1" thickBot="1">
      <c r="E3488"/>
    </row>
    <row r="3489" spans="5:5" ht="13.5" thickTop="1" thickBot="1">
      <c r="E3489"/>
    </row>
    <row r="3490" spans="5:5" ht="13.5" thickTop="1" thickBot="1">
      <c r="E3490"/>
    </row>
    <row r="3491" spans="5:5" ht="13.5" thickTop="1" thickBot="1">
      <c r="E3491"/>
    </row>
    <row r="3492" spans="5:5" ht="13.5" thickTop="1" thickBot="1">
      <c r="E3492"/>
    </row>
    <row r="3493" spans="5:5" ht="13.5" thickTop="1" thickBot="1">
      <c r="E3493"/>
    </row>
    <row r="3494" spans="5:5" ht="13.5" thickTop="1" thickBot="1">
      <c r="E3494"/>
    </row>
    <row r="3495" spans="5:5" ht="13.5" thickTop="1" thickBot="1">
      <c r="E3495"/>
    </row>
    <row r="3496" spans="5:5" ht="13.5" thickTop="1" thickBot="1">
      <c r="E3496"/>
    </row>
    <row r="3497" spans="5:5" ht="13.5" thickTop="1" thickBot="1">
      <c r="E3497"/>
    </row>
    <row r="3498" spans="5:5" ht="13" thickTop="1">
      <c r="E3498"/>
    </row>
    <row r="3499" spans="5:5">
      <c r="E3499"/>
    </row>
    <row r="3500" spans="5:5">
      <c r="E3500"/>
    </row>
    <row r="3501" spans="5:5">
      <c r="E3501"/>
    </row>
    <row r="3502" spans="5:5">
      <c r="E3502"/>
    </row>
    <row r="3503" spans="5:5">
      <c r="E3503"/>
    </row>
    <row r="3504" spans="5:5">
      <c r="E3504"/>
    </row>
    <row r="3505" spans="5:5">
      <c r="E3505"/>
    </row>
    <row r="3506" spans="5:5">
      <c r="E3506"/>
    </row>
    <row r="3507" spans="5:5">
      <c r="E3507"/>
    </row>
    <row r="3508" spans="5:5">
      <c r="E3508"/>
    </row>
    <row r="3509" spans="5:5">
      <c r="E3509"/>
    </row>
    <row r="3510" spans="5:5">
      <c r="E3510"/>
    </row>
    <row r="3511" spans="5:5" ht="13" thickBot="1">
      <c r="E3511"/>
    </row>
    <row r="3512" spans="5:5" ht="13.5" thickTop="1" thickBot="1">
      <c r="E3512"/>
    </row>
    <row r="3513" spans="5:5" ht="13.5" thickTop="1" thickBot="1">
      <c r="E3513"/>
    </row>
    <row r="3514" spans="5:5" ht="13.5" thickTop="1" thickBot="1">
      <c r="E3514"/>
    </row>
    <row r="3515" spans="5:5" ht="13.5" thickTop="1" thickBot="1">
      <c r="E3515"/>
    </row>
    <row r="3516" spans="5:5" ht="13.5" thickTop="1" thickBot="1">
      <c r="E3516"/>
    </row>
    <row r="3517" spans="5:5" ht="13.5" thickTop="1" thickBot="1">
      <c r="E3517"/>
    </row>
    <row r="3518" spans="5:5" ht="13.5" thickTop="1" thickBot="1">
      <c r="E3518"/>
    </row>
    <row r="3519" spans="5:5" ht="13.5" thickTop="1" thickBot="1">
      <c r="E3519"/>
    </row>
    <row r="3520" spans="5:5" ht="13.5" thickTop="1" thickBot="1">
      <c r="E3520"/>
    </row>
    <row r="3521" spans="5:5" ht="13.5" thickTop="1" thickBot="1">
      <c r="E3521"/>
    </row>
    <row r="3522" spans="5:5" ht="13.5" thickTop="1" thickBot="1">
      <c r="E3522"/>
    </row>
    <row r="3523" spans="5:5" ht="13.5" thickTop="1" thickBot="1">
      <c r="E3523"/>
    </row>
    <row r="3524" spans="5:5" ht="13.5" thickTop="1" thickBot="1">
      <c r="E3524"/>
    </row>
    <row r="3525" spans="5:5" ht="13.5" thickTop="1" thickBot="1">
      <c r="E3525"/>
    </row>
    <row r="3526" spans="5:5" ht="13.5" thickTop="1" thickBot="1">
      <c r="E3526"/>
    </row>
    <row r="3527" spans="5:5" ht="13.5" thickTop="1" thickBot="1">
      <c r="E3527"/>
    </row>
    <row r="3528" spans="5:5" ht="13.5" thickTop="1" thickBot="1">
      <c r="E3528"/>
    </row>
    <row r="3529" spans="5:5" ht="13.5" thickTop="1" thickBot="1">
      <c r="E3529"/>
    </row>
    <row r="3530" spans="5:5" ht="13.5" thickTop="1" thickBot="1">
      <c r="E3530"/>
    </row>
    <row r="3531" spans="5:5" ht="13.5" thickTop="1" thickBot="1">
      <c r="E3531"/>
    </row>
    <row r="3532" spans="5:5" ht="13.5" thickTop="1" thickBot="1">
      <c r="E3532"/>
    </row>
    <row r="3533" spans="5:5" ht="13.5" thickTop="1" thickBot="1">
      <c r="E3533"/>
    </row>
    <row r="3534" spans="5:5" ht="13.5" thickTop="1" thickBot="1">
      <c r="E3534"/>
    </row>
    <row r="3535" spans="5:5" ht="13.5" thickTop="1" thickBot="1">
      <c r="E3535"/>
    </row>
    <row r="3536" spans="5:5" ht="13.5" thickTop="1" thickBot="1">
      <c r="E3536"/>
    </row>
    <row r="3537" spans="5:5" ht="13.5" thickTop="1" thickBot="1">
      <c r="E3537"/>
    </row>
    <row r="3538" spans="5:5" ht="13.5" thickTop="1" thickBot="1">
      <c r="E3538"/>
    </row>
    <row r="3539" spans="5:5" ht="13.5" thickTop="1" thickBot="1">
      <c r="E3539"/>
    </row>
    <row r="3540" spans="5:5" ht="13.5" thickTop="1" thickBot="1">
      <c r="E3540"/>
    </row>
    <row r="3541" spans="5:5" ht="13.5" thickTop="1" thickBot="1">
      <c r="E3541"/>
    </row>
    <row r="3542" spans="5:5" ht="13.5" thickTop="1" thickBot="1">
      <c r="E3542"/>
    </row>
    <row r="3543" spans="5:5" ht="13.5" thickTop="1" thickBot="1">
      <c r="E3543"/>
    </row>
    <row r="3544" spans="5:5" ht="13.5" thickTop="1" thickBot="1">
      <c r="E3544"/>
    </row>
    <row r="3545" spans="5:5" ht="13.5" thickTop="1" thickBot="1">
      <c r="E3545"/>
    </row>
    <row r="3546" spans="5:5" ht="13.5" thickTop="1" thickBot="1">
      <c r="E3546"/>
    </row>
    <row r="3547" spans="5:5" ht="13.5" thickTop="1" thickBot="1">
      <c r="E3547"/>
    </row>
    <row r="3548" spans="5:5" ht="13.5" thickTop="1" thickBot="1">
      <c r="E3548"/>
    </row>
    <row r="3549" spans="5:5" ht="13.5" thickTop="1" thickBot="1">
      <c r="E3549"/>
    </row>
    <row r="3550" spans="5:5" ht="13.5" thickTop="1" thickBot="1">
      <c r="E3550"/>
    </row>
    <row r="3551" spans="5:5" ht="13.5" thickTop="1" thickBot="1">
      <c r="E3551"/>
    </row>
    <row r="3552" spans="5:5" ht="13.5" thickTop="1" thickBot="1">
      <c r="E3552"/>
    </row>
    <row r="3553" spans="5:5" ht="13.5" thickTop="1" thickBot="1">
      <c r="E3553"/>
    </row>
    <row r="3554" spans="5:5" ht="13.5" thickTop="1" thickBot="1">
      <c r="E3554"/>
    </row>
    <row r="3555" spans="5:5" ht="13.5" thickTop="1" thickBot="1">
      <c r="E3555"/>
    </row>
    <row r="3556" spans="5:5" ht="13.5" thickTop="1" thickBot="1">
      <c r="E3556"/>
    </row>
    <row r="3557" spans="5:5" ht="13.5" thickTop="1" thickBot="1">
      <c r="E3557"/>
    </row>
    <row r="3558" spans="5:5" ht="13.5" thickTop="1" thickBot="1">
      <c r="E3558"/>
    </row>
    <row r="3559" spans="5:5" ht="13.5" thickTop="1" thickBot="1">
      <c r="E3559"/>
    </row>
    <row r="3560" spans="5:5" ht="13.5" thickTop="1" thickBot="1">
      <c r="E3560"/>
    </row>
    <row r="3561" spans="5:5" ht="13.5" thickTop="1" thickBot="1">
      <c r="E3561"/>
    </row>
    <row r="3562" spans="5:5" ht="13.5" thickTop="1" thickBot="1">
      <c r="E3562"/>
    </row>
    <row r="3563" spans="5:5" ht="13.5" thickTop="1" thickBot="1">
      <c r="E3563"/>
    </row>
    <row r="3564" spans="5:5" ht="13.5" thickTop="1" thickBot="1">
      <c r="E3564"/>
    </row>
    <row r="3565" spans="5:5" ht="13.5" thickTop="1" thickBot="1">
      <c r="E3565"/>
    </row>
    <row r="3566" spans="5:5" ht="13.5" thickTop="1" thickBot="1">
      <c r="E3566"/>
    </row>
    <row r="3567" spans="5:5" ht="13.5" thickTop="1" thickBot="1">
      <c r="E3567"/>
    </row>
    <row r="3568" spans="5:5" ht="13" thickTop="1">
      <c r="E3568"/>
    </row>
    <row r="3569" spans="5:5">
      <c r="E3569"/>
    </row>
    <row r="3570" spans="5:5">
      <c r="E3570"/>
    </row>
    <row r="3571" spans="5:5">
      <c r="E3571"/>
    </row>
    <row r="3572" spans="5:5">
      <c r="E3572"/>
    </row>
    <row r="3573" spans="5:5">
      <c r="E3573"/>
    </row>
    <row r="3574" spans="5:5">
      <c r="E3574"/>
    </row>
    <row r="3575" spans="5:5">
      <c r="E3575"/>
    </row>
    <row r="3576" spans="5:5">
      <c r="E3576"/>
    </row>
    <row r="3577" spans="5:5">
      <c r="E3577"/>
    </row>
    <row r="3578" spans="5:5">
      <c r="E3578"/>
    </row>
    <row r="3579" spans="5:5">
      <c r="E3579"/>
    </row>
    <row r="3580" spans="5:5">
      <c r="E3580"/>
    </row>
    <row r="3581" spans="5:5" ht="13" thickBot="1">
      <c r="E3581"/>
    </row>
    <row r="3582" spans="5:5" ht="13.5" thickTop="1" thickBot="1">
      <c r="E3582"/>
    </row>
    <row r="3583" spans="5:5" ht="13.5" thickTop="1" thickBot="1">
      <c r="E3583"/>
    </row>
    <row r="3584" spans="5:5" ht="13.5" thickTop="1" thickBot="1">
      <c r="E3584"/>
    </row>
    <row r="3585" spans="5:5" ht="13.5" thickTop="1" thickBot="1">
      <c r="E3585"/>
    </row>
    <row r="3586" spans="5:5" ht="13.5" thickTop="1" thickBot="1">
      <c r="E3586"/>
    </row>
    <row r="3587" spans="5:5" ht="13.5" thickTop="1" thickBot="1">
      <c r="E3587"/>
    </row>
    <row r="3588" spans="5:5" ht="13.5" thickTop="1" thickBot="1">
      <c r="E3588"/>
    </row>
    <row r="3589" spans="5:5" ht="13.5" thickTop="1" thickBot="1">
      <c r="E3589"/>
    </row>
    <row r="3590" spans="5:5" ht="13.5" thickTop="1" thickBot="1">
      <c r="E3590"/>
    </row>
    <row r="3591" spans="5:5" ht="13.5" thickTop="1" thickBot="1">
      <c r="E3591"/>
    </row>
    <row r="3592" spans="5:5" ht="13.5" thickTop="1" thickBot="1">
      <c r="E3592"/>
    </row>
    <row r="3593" spans="5:5" ht="13.5" thickTop="1" thickBot="1">
      <c r="E3593"/>
    </row>
    <row r="3594" spans="5:5" ht="13.5" thickTop="1" thickBot="1">
      <c r="E3594"/>
    </row>
    <row r="3595" spans="5:5" ht="13.5" thickTop="1" thickBot="1">
      <c r="E3595"/>
    </row>
    <row r="3596" spans="5:5" ht="13.5" thickTop="1" thickBot="1">
      <c r="E3596"/>
    </row>
    <row r="3597" spans="5:5" ht="13.5" thickTop="1" thickBot="1">
      <c r="E3597"/>
    </row>
    <row r="3598" spans="5:5" ht="13.5" thickTop="1" thickBot="1">
      <c r="E3598"/>
    </row>
    <row r="3599" spans="5:5" ht="13.5" thickTop="1" thickBot="1">
      <c r="E3599"/>
    </row>
    <row r="3600" spans="5:5" ht="13.5" thickTop="1" thickBot="1">
      <c r="E3600"/>
    </row>
    <row r="3601" spans="5:5" ht="13.5" thickTop="1" thickBot="1">
      <c r="E3601"/>
    </row>
    <row r="3602" spans="5:5" ht="13.5" thickTop="1" thickBot="1">
      <c r="E3602"/>
    </row>
    <row r="3603" spans="5:5" ht="13.5" thickTop="1" thickBot="1">
      <c r="E3603"/>
    </row>
    <row r="3604" spans="5:5" ht="13.5" thickTop="1" thickBot="1">
      <c r="E3604"/>
    </row>
    <row r="3605" spans="5:5" ht="13.5" thickTop="1" thickBot="1">
      <c r="E3605"/>
    </row>
    <row r="3606" spans="5:5" ht="13.5" thickTop="1" thickBot="1">
      <c r="E3606"/>
    </row>
    <row r="3607" spans="5:5" ht="13.5" thickTop="1" thickBot="1">
      <c r="E3607"/>
    </row>
    <row r="3608" spans="5:5" ht="13.5" thickTop="1" thickBot="1">
      <c r="E3608"/>
    </row>
    <row r="3609" spans="5:5" ht="13.5" thickTop="1" thickBot="1">
      <c r="E3609"/>
    </row>
    <row r="3610" spans="5:5" ht="13.5" thickTop="1" thickBot="1">
      <c r="E3610"/>
    </row>
    <row r="3611" spans="5:5" ht="13.5" thickTop="1" thickBot="1">
      <c r="E3611"/>
    </row>
    <row r="3612" spans="5:5" ht="13.5" thickTop="1" thickBot="1">
      <c r="E3612"/>
    </row>
    <row r="3613" spans="5:5" ht="13.5" thickTop="1" thickBot="1">
      <c r="E3613"/>
    </row>
    <row r="3614" spans="5:5" ht="13.5" thickTop="1" thickBot="1">
      <c r="E3614"/>
    </row>
    <row r="3615" spans="5:5" ht="13.5" thickTop="1" thickBot="1">
      <c r="E3615"/>
    </row>
    <row r="3616" spans="5:5" ht="13.5" thickTop="1" thickBot="1">
      <c r="E3616"/>
    </row>
    <row r="3617" spans="5:5" ht="13.5" thickTop="1" thickBot="1">
      <c r="E3617"/>
    </row>
    <row r="3618" spans="5:5" ht="13.5" thickTop="1" thickBot="1">
      <c r="E3618"/>
    </row>
    <row r="3619" spans="5:5" ht="13.5" thickTop="1" thickBot="1">
      <c r="E3619"/>
    </row>
    <row r="3620" spans="5:5" ht="13.5" thickTop="1" thickBot="1">
      <c r="E3620"/>
    </row>
    <row r="3621" spans="5:5" ht="13.5" thickTop="1" thickBot="1">
      <c r="E3621"/>
    </row>
    <row r="3622" spans="5:5" ht="13.5" thickTop="1" thickBot="1">
      <c r="E3622"/>
    </row>
    <row r="3623" spans="5:5" ht="13.5" thickTop="1" thickBot="1">
      <c r="E3623"/>
    </row>
    <row r="3624" spans="5:5" ht="13.5" thickTop="1" thickBot="1">
      <c r="E3624"/>
    </row>
    <row r="3625" spans="5:5" ht="13.5" thickTop="1" thickBot="1">
      <c r="E3625"/>
    </row>
    <row r="3626" spans="5:5" ht="13.5" thickTop="1" thickBot="1">
      <c r="E3626"/>
    </row>
    <row r="3627" spans="5:5" ht="13.5" thickTop="1" thickBot="1">
      <c r="E3627"/>
    </row>
    <row r="3628" spans="5:5" ht="13.5" thickTop="1" thickBot="1">
      <c r="E3628"/>
    </row>
    <row r="3629" spans="5:5" ht="13.5" thickTop="1" thickBot="1">
      <c r="E3629"/>
    </row>
    <row r="3630" spans="5:5" ht="13.5" thickTop="1" thickBot="1">
      <c r="E3630"/>
    </row>
    <row r="3631" spans="5:5" ht="13.5" thickTop="1" thickBot="1">
      <c r="E3631"/>
    </row>
    <row r="3632" spans="5:5" ht="13.5" thickTop="1" thickBot="1">
      <c r="E3632"/>
    </row>
    <row r="3633" spans="5:5" ht="13.5" thickTop="1" thickBot="1">
      <c r="E3633"/>
    </row>
    <row r="3634" spans="5:5" ht="13.5" thickTop="1" thickBot="1">
      <c r="E3634"/>
    </row>
    <row r="3635" spans="5:5" ht="13.5" thickTop="1" thickBot="1">
      <c r="E3635"/>
    </row>
    <row r="3636" spans="5:5" ht="13.5" thickTop="1" thickBot="1">
      <c r="E3636"/>
    </row>
    <row r="3637" spans="5:5" ht="13.5" thickTop="1" thickBot="1">
      <c r="E3637"/>
    </row>
    <row r="3638" spans="5:5" ht="13" thickTop="1">
      <c r="E3638"/>
    </row>
    <row r="3639" spans="5:5">
      <c r="E3639"/>
    </row>
    <row r="3640" spans="5:5">
      <c r="E3640"/>
    </row>
    <row r="3641" spans="5:5">
      <c r="E3641"/>
    </row>
    <row r="3642" spans="5:5">
      <c r="E3642"/>
    </row>
    <row r="3643" spans="5:5">
      <c r="E3643"/>
    </row>
    <row r="3644" spans="5:5">
      <c r="E3644"/>
    </row>
    <row r="3645" spans="5:5">
      <c r="E3645"/>
    </row>
    <row r="3646" spans="5:5">
      <c r="E3646"/>
    </row>
    <row r="3647" spans="5:5">
      <c r="E3647"/>
    </row>
    <row r="3648" spans="5:5">
      <c r="E3648"/>
    </row>
    <row r="3649" spans="5:5">
      <c r="E3649"/>
    </row>
    <row r="3650" spans="5:5">
      <c r="E3650"/>
    </row>
    <row r="3651" spans="5:5" ht="13" thickBot="1">
      <c r="E3651"/>
    </row>
    <row r="3652" spans="5:5" ht="13.5" thickTop="1" thickBot="1">
      <c r="E3652"/>
    </row>
    <row r="3653" spans="5:5" ht="13.5" thickTop="1" thickBot="1">
      <c r="E3653"/>
    </row>
    <row r="3654" spans="5:5" ht="13.5" thickTop="1" thickBot="1">
      <c r="E3654"/>
    </row>
    <row r="3655" spans="5:5" ht="13.5" thickTop="1" thickBot="1">
      <c r="E3655"/>
    </row>
    <row r="3656" spans="5:5" ht="13.5" thickTop="1" thickBot="1">
      <c r="E3656"/>
    </row>
    <row r="3657" spans="5:5" ht="13.5" thickTop="1" thickBot="1">
      <c r="E3657"/>
    </row>
    <row r="3658" spans="5:5" ht="13.5" thickTop="1" thickBot="1">
      <c r="E3658"/>
    </row>
    <row r="3659" spans="5:5" ht="13.5" thickTop="1" thickBot="1">
      <c r="E3659"/>
    </row>
    <row r="3660" spans="5:5" ht="13.5" thickTop="1" thickBot="1">
      <c r="E3660"/>
    </row>
    <row r="3661" spans="5:5" ht="13.5" thickTop="1" thickBot="1">
      <c r="E3661"/>
    </row>
    <row r="3662" spans="5:5" ht="13.5" thickTop="1" thickBot="1">
      <c r="E3662"/>
    </row>
    <row r="3663" spans="5:5" ht="13.5" thickTop="1" thickBot="1">
      <c r="E3663"/>
    </row>
    <row r="3664" spans="5:5" ht="13.5" thickTop="1" thickBot="1">
      <c r="E3664"/>
    </row>
    <row r="3665" spans="5:5" ht="13.5" thickTop="1" thickBot="1">
      <c r="E3665"/>
    </row>
    <row r="3666" spans="5:5" ht="13.5" thickTop="1" thickBot="1">
      <c r="E3666"/>
    </row>
    <row r="3667" spans="5:5" ht="13.5" thickTop="1" thickBot="1">
      <c r="E3667"/>
    </row>
    <row r="3668" spans="5:5" ht="13.5" thickTop="1" thickBot="1">
      <c r="E3668"/>
    </row>
    <row r="3669" spans="5:5" ht="13.5" thickTop="1" thickBot="1">
      <c r="E3669"/>
    </row>
    <row r="3670" spans="5:5" ht="13.5" thickTop="1" thickBot="1">
      <c r="E3670"/>
    </row>
    <row r="3671" spans="5:5" ht="13.5" thickTop="1" thickBot="1">
      <c r="E3671"/>
    </row>
    <row r="3672" spans="5:5" ht="13.5" thickTop="1" thickBot="1">
      <c r="E3672"/>
    </row>
    <row r="3673" spans="5:5" ht="13.5" thickTop="1" thickBot="1">
      <c r="E3673"/>
    </row>
    <row r="3674" spans="5:5" ht="13.5" thickTop="1" thickBot="1">
      <c r="E3674"/>
    </row>
    <row r="3675" spans="5:5" ht="13.5" thickTop="1" thickBot="1">
      <c r="E3675"/>
    </row>
    <row r="3676" spans="5:5" ht="13.5" thickTop="1" thickBot="1">
      <c r="E3676"/>
    </row>
    <row r="3677" spans="5:5" ht="13.5" thickTop="1" thickBot="1">
      <c r="E3677"/>
    </row>
    <row r="3678" spans="5:5" ht="13.5" thickTop="1" thickBot="1">
      <c r="E3678"/>
    </row>
    <row r="3679" spans="5:5" ht="13.5" thickTop="1" thickBot="1">
      <c r="E3679"/>
    </row>
    <row r="3680" spans="5:5" ht="13.5" thickTop="1" thickBot="1">
      <c r="E3680"/>
    </row>
    <row r="3681" spans="5:5" ht="13.5" thickTop="1" thickBot="1">
      <c r="E3681"/>
    </row>
    <row r="3682" spans="5:5" ht="13.5" thickTop="1" thickBot="1">
      <c r="E3682"/>
    </row>
    <row r="3683" spans="5:5" ht="13.5" thickTop="1" thickBot="1">
      <c r="E3683"/>
    </row>
    <row r="3684" spans="5:5" ht="13.5" thickTop="1" thickBot="1">
      <c r="E3684"/>
    </row>
    <row r="3685" spans="5:5" ht="13.5" thickTop="1" thickBot="1">
      <c r="E3685"/>
    </row>
    <row r="3686" spans="5:5" ht="13.5" thickTop="1" thickBot="1">
      <c r="E3686"/>
    </row>
    <row r="3687" spans="5:5" ht="13.5" thickTop="1" thickBot="1">
      <c r="E3687"/>
    </row>
    <row r="3688" spans="5:5" ht="13.5" thickTop="1" thickBot="1">
      <c r="E3688"/>
    </row>
    <row r="3689" spans="5:5" ht="13.5" thickTop="1" thickBot="1">
      <c r="E3689"/>
    </row>
    <row r="3690" spans="5:5" ht="13.5" thickTop="1" thickBot="1">
      <c r="E3690"/>
    </row>
    <row r="3691" spans="5:5" ht="13.5" thickTop="1" thickBot="1">
      <c r="E3691"/>
    </row>
    <row r="3692" spans="5:5" ht="13.5" thickTop="1" thickBot="1">
      <c r="E3692"/>
    </row>
    <row r="3693" spans="5:5" ht="13.5" thickTop="1" thickBot="1">
      <c r="E3693"/>
    </row>
    <row r="3694" spans="5:5" ht="13.5" thickTop="1" thickBot="1">
      <c r="E3694"/>
    </row>
    <row r="3695" spans="5:5" ht="13.5" thickTop="1" thickBot="1">
      <c r="E3695"/>
    </row>
    <row r="3696" spans="5:5" ht="13.5" thickTop="1" thickBot="1">
      <c r="E3696"/>
    </row>
    <row r="3697" spans="5:5" ht="13.5" thickTop="1" thickBot="1">
      <c r="E3697"/>
    </row>
    <row r="3698" spans="5:5" ht="13.5" thickTop="1" thickBot="1">
      <c r="E3698"/>
    </row>
    <row r="3699" spans="5:5" ht="13.5" thickTop="1" thickBot="1">
      <c r="E3699"/>
    </row>
    <row r="3700" spans="5:5" ht="13.5" thickTop="1" thickBot="1">
      <c r="E3700"/>
    </row>
    <row r="3701" spans="5:5" ht="13.5" thickTop="1" thickBot="1">
      <c r="E3701"/>
    </row>
    <row r="3702" spans="5:5" ht="13.5" thickTop="1" thickBot="1">
      <c r="E3702"/>
    </row>
    <row r="3703" spans="5:5" ht="13.5" thickTop="1" thickBot="1">
      <c r="E3703"/>
    </row>
    <row r="3704" spans="5:5" ht="13.5" thickTop="1" thickBot="1">
      <c r="E3704"/>
    </row>
    <row r="3705" spans="5:5" ht="13.5" thickTop="1" thickBot="1">
      <c r="E3705"/>
    </row>
    <row r="3706" spans="5:5" ht="13.5" thickTop="1" thickBot="1">
      <c r="E3706"/>
    </row>
    <row r="3707" spans="5:5" ht="13.5" thickTop="1" thickBot="1">
      <c r="E3707"/>
    </row>
    <row r="3708" spans="5:5" ht="13" thickTop="1">
      <c r="E3708"/>
    </row>
    <row r="3709" spans="5:5">
      <c r="E3709"/>
    </row>
    <row r="3710" spans="5:5">
      <c r="E3710"/>
    </row>
    <row r="3711" spans="5:5">
      <c r="E3711"/>
    </row>
    <row r="3712" spans="5:5">
      <c r="E3712"/>
    </row>
    <row r="3713" spans="5:5">
      <c r="E3713"/>
    </row>
    <row r="3714" spans="5:5">
      <c r="E3714"/>
    </row>
    <row r="3715" spans="5:5">
      <c r="E3715"/>
    </row>
    <row r="3716" spans="5:5">
      <c r="E3716"/>
    </row>
    <row r="3717" spans="5:5">
      <c r="E3717"/>
    </row>
    <row r="3718" spans="5:5">
      <c r="E3718"/>
    </row>
    <row r="3719" spans="5:5">
      <c r="E3719"/>
    </row>
    <row r="3720" spans="5:5">
      <c r="E3720"/>
    </row>
    <row r="3721" spans="5:5" ht="13" thickBot="1">
      <c r="E3721"/>
    </row>
    <row r="3722" spans="5:5" ht="13.5" thickTop="1" thickBot="1">
      <c r="E3722"/>
    </row>
    <row r="3723" spans="5:5" ht="13.5" thickTop="1" thickBot="1">
      <c r="E3723"/>
    </row>
    <row r="3724" spans="5:5" ht="13.5" thickTop="1" thickBot="1">
      <c r="E3724"/>
    </row>
    <row r="3725" spans="5:5" ht="13.5" thickTop="1" thickBot="1">
      <c r="E3725"/>
    </row>
    <row r="3726" spans="5:5" ht="13.5" thickTop="1" thickBot="1">
      <c r="E3726"/>
    </row>
    <row r="3727" spans="5:5" ht="13.5" thickTop="1" thickBot="1">
      <c r="E3727"/>
    </row>
    <row r="3728" spans="5:5" ht="13.5" thickTop="1" thickBot="1">
      <c r="E3728"/>
    </row>
    <row r="3729" spans="5:5" ht="13.5" thickTop="1" thickBot="1">
      <c r="E3729"/>
    </row>
    <row r="3730" spans="5:5" ht="13.5" thickTop="1" thickBot="1">
      <c r="E3730"/>
    </row>
    <row r="3731" spans="5:5" ht="13.5" thickTop="1" thickBot="1">
      <c r="E3731"/>
    </row>
    <row r="3732" spans="5:5" ht="13.5" thickTop="1" thickBot="1">
      <c r="E3732"/>
    </row>
    <row r="3733" spans="5:5" ht="13.5" thickTop="1" thickBot="1">
      <c r="E3733"/>
    </row>
    <row r="3734" spans="5:5" ht="13.5" thickTop="1" thickBot="1">
      <c r="E3734"/>
    </row>
    <row r="3735" spans="5:5" ht="13.5" thickTop="1" thickBot="1">
      <c r="E3735"/>
    </row>
    <row r="3736" spans="5:5" ht="13.5" thickTop="1" thickBot="1">
      <c r="E3736"/>
    </row>
    <row r="3737" spans="5:5" ht="13.5" thickTop="1" thickBot="1">
      <c r="E3737"/>
    </row>
    <row r="3738" spans="5:5" ht="13.5" thickTop="1" thickBot="1">
      <c r="E3738"/>
    </row>
    <row r="3739" spans="5:5" ht="13.5" thickTop="1" thickBot="1">
      <c r="E3739"/>
    </row>
    <row r="3740" spans="5:5" ht="13.5" thickTop="1" thickBot="1">
      <c r="E3740"/>
    </row>
    <row r="3741" spans="5:5" ht="13.5" thickTop="1" thickBot="1">
      <c r="E3741"/>
    </row>
    <row r="3742" spans="5:5" ht="13.5" thickTop="1" thickBot="1">
      <c r="E3742"/>
    </row>
    <row r="3743" spans="5:5" ht="13.5" thickTop="1" thickBot="1">
      <c r="E3743"/>
    </row>
    <row r="3744" spans="5:5" ht="13.5" thickTop="1" thickBot="1">
      <c r="E3744"/>
    </row>
    <row r="3745" spans="5:5" ht="13.5" thickTop="1" thickBot="1">
      <c r="E3745"/>
    </row>
    <row r="3746" spans="5:5" ht="13.5" thickTop="1" thickBot="1">
      <c r="E3746"/>
    </row>
    <row r="3747" spans="5:5" ht="13.5" thickTop="1" thickBot="1">
      <c r="E3747"/>
    </row>
    <row r="3748" spans="5:5" ht="13.5" thickTop="1" thickBot="1">
      <c r="E3748"/>
    </row>
    <row r="3749" spans="5:5" ht="13.5" thickTop="1" thickBot="1">
      <c r="E3749"/>
    </row>
    <row r="3750" spans="5:5" ht="13.5" thickTop="1" thickBot="1">
      <c r="E3750"/>
    </row>
    <row r="3751" spans="5:5" ht="13.5" thickTop="1" thickBot="1">
      <c r="E3751"/>
    </row>
    <row r="3752" spans="5:5" ht="13.5" thickTop="1" thickBot="1">
      <c r="E3752"/>
    </row>
    <row r="3753" spans="5:5" ht="13.5" thickTop="1" thickBot="1">
      <c r="E3753"/>
    </row>
    <row r="3754" spans="5:5" ht="13.5" thickTop="1" thickBot="1">
      <c r="E3754"/>
    </row>
    <row r="3755" spans="5:5" ht="13.5" thickTop="1" thickBot="1">
      <c r="E3755"/>
    </row>
    <row r="3756" spans="5:5" ht="13.5" thickTop="1" thickBot="1">
      <c r="E3756"/>
    </row>
    <row r="3757" spans="5:5" ht="13.5" thickTop="1" thickBot="1">
      <c r="E3757"/>
    </row>
    <row r="3758" spans="5:5" ht="13.5" thickTop="1" thickBot="1">
      <c r="E3758"/>
    </row>
    <row r="3759" spans="5:5" ht="13.5" thickTop="1" thickBot="1">
      <c r="E3759"/>
    </row>
    <row r="3760" spans="5:5" ht="13.5" thickTop="1" thickBot="1">
      <c r="E3760"/>
    </row>
    <row r="3761" spans="5:5" ht="13.5" thickTop="1" thickBot="1">
      <c r="E3761"/>
    </row>
    <row r="3762" spans="5:5" ht="13.5" thickTop="1" thickBot="1">
      <c r="E3762"/>
    </row>
    <row r="3763" spans="5:5" ht="13.5" thickTop="1" thickBot="1">
      <c r="E3763"/>
    </row>
    <row r="3764" spans="5:5" ht="13.5" thickTop="1" thickBot="1">
      <c r="E3764"/>
    </row>
    <row r="3765" spans="5:5" ht="13.5" thickTop="1" thickBot="1">
      <c r="E3765"/>
    </row>
    <row r="3766" spans="5:5" ht="13.5" thickTop="1" thickBot="1">
      <c r="E3766"/>
    </row>
    <row r="3767" spans="5:5" ht="13.5" thickTop="1" thickBot="1">
      <c r="E3767"/>
    </row>
    <row r="3768" spans="5:5" ht="13.5" thickTop="1" thickBot="1">
      <c r="E3768"/>
    </row>
    <row r="3769" spans="5:5" ht="13.5" thickTop="1" thickBot="1">
      <c r="E3769"/>
    </row>
    <row r="3770" spans="5:5" ht="13.5" thickTop="1" thickBot="1">
      <c r="E3770"/>
    </row>
    <row r="3771" spans="5:5" ht="13.5" thickTop="1" thickBot="1">
      <c r="E3771"/>
    </row>
    <row r="3772" spans="5:5" ht="13.5" thickTop="1" thickBot="1">
      <c r="E3772"/>
    </row>
    <row r="3773" spans="5:5" ht="13.5" thickTop="1" thickBot="1">
      <c r="E3773"/>
    </row>
    <row r="3774" spans="5:5" ht="13.5" thickTop="1" thickBot="1">
      <c r="E3774"/>
    </row>
    <row r="3775" spans="5:5" ht="13.5" thickTop="1" thickBot="1">
      <c r="E3775"/>
    </row>
    <row r="3776" spans="5:5" ht="13.5" thickTop="1" thickBot="1">
      <c r="E3776"/>
    </row>
    <row r="3777" spans="5:5" ht="13.5" thickTop="1" thickBot="1">
      <c r="E3777"/>
    </row>
    <row r="3778" spans="5:5" ht="13" thickTop="1">
      <c r="E3778"/>
    </row>
    <row r="3779" spans="5:5">
      <c r="E3779"/>
    </row>
    <row r="3780" spans="5:5">
      <c r="E3780"/>
    </row>
    <row r="3781" spans="5:5">
      <c r="E3781"/>
    </row>
    <row r="3782" spans="5:5">
      <c r="E3782"/>
    </row>
    <row r="3783" spans="5:5">
      <c r="E3783"/>
    </row>
    <row r="3784" spans="5:5">
      <c r="E3784"/>
    </row>
    <row r="3785" spans="5:5">
      <c r="E3785"/>
    </row>
    <row r="3786" spans="5:5">
      <c r="E3786"/>
    </row>
    <row r="3787" spans="5:5">
      <c r="E3787"/>
    </row>
    <row r="3788" spans="5:5">
      <c r="E3788"/>
    </row>
    <row r="3789" spans="5:5">
      <c r="E3789"/>
    </row>
    <row r="3790" spans="5:5">
      <c r="E3790"/>
    </row>
    <row r="3791" spans="5:5" ht="13" thickBot="1">
      <c r="E3791"/>
    </row>
    <row r="3792" spans="5:5" ht="13.5" thickTop="1" thickBot="1">
      <c r="E3792"/>
    </row>
    <row r="3793" spans="5:5" ht="13.5" thickTop="1" thickBot="1">
      <c r="E3793"/>
    </row>
    <row r="3794" spans="5:5" ht="13.5" thickTop="1" thickBot="1">
      <c r="E3794"/>
    </row>
    <row r="3795" spans="5:5" ht="13.5" thickTop="1" thickBot="1">
      <c r="E3795"/>
    </row>
    <row r="3796" spans="5:5" ht="13.5" thickTop="1" thickBot="1">
      <c r="E3796"/>
    </row>
    <row r="3797" spans="5:5" ht="13.5" thickTop="1" thickBot="1">
      <c r="E3797"/>
    </row>
    <row r="3798" spans="5:5" ht="13.5" thickTop="1" thickBot="1">
      <c r="E3798"/>
    </row>
    <row r="3799" spans="5:5" ht="13.5" thickTop="1" thickBot="1">
      <c r="E3799"/>
    </row>
    <row r="3800" spans="5:5" ht="13.5" thickTop="1" thickBot="1">
      <c r="E3800"/>
    </row>
    <row r="3801" spans="5:5" ht="13.5" thickTop="1" thickBot="1">
      <c r="E3801"/>
    </row>
    <row r="3802" spans="5:5" ht="13.5" thickTop="1" thickBot="1">
      <c r="E3802"/>
    </row>
    <row r="3803" spans="5:5" ht="13.5" thickTop="1" thickBot="1">
      <c r="E3803"/>
    </row>
    <row r="3804" spans="5:5" ht="13.5" thickTop="1" thickBot="1">
      <c r="E3804"/>
    </row>
    <row r="3805" spans="5:5" ht="13.5" thickTop="1" thickBot="1">
      <c r="E3805"/>
    </row>
    <row r="3806" spans="5:5" ht="13.5" thickTop="1" thickBot="1">
      <c r="E3806"/>
    </row>
    <row r="3807" spans="5:5" ht="13.5" thickTop="1" thickBot="1">
      <c r="E3807"/>
    </row>
    <row r="3808" spans="5:5" ht="13.5" thickTop="1" thickBot="1">
      <c r="E3808"/>
    </row>
    <row r="3809" spans="5:5" ht="13.5" thickTop="1" thickBot="1">
      <c r="E3809"/>
    </row>
    <row r="3810" spans="5:5" ht="13.5" thickTop="1" thickBot="1">
      <c r="E3810"/>
    </row>
    <row r="3811" spans="5:5" ht="13.5" thickTop="1" thickBot="1">
      <c r="E3811"/>
    </row>
    <row r="3812" spans="5:5" ht="13.5" thickTop="1" thickBot="1">
      <c r="E3812"/>
    </row>
    <row r="3813" spans="5:5" ht="13.5" thickTop="1" thickBot="1">
      <c r="E3813"/>
    </row>
    <row r="3814" spans="5:5" ht="13.5" thickTop="1" thickBot="1">
      <c r="E3814"/>
    </row>
    <row r="3815" spans="5:5" ht="13.5" thickTop="1" thickBot="1">
      <c r="E3815"/>
    </row>
    <row r="3816" spans="5:5" ht="13.5" thickTop="1" thickBot="1">
      <c r="E3816"/>
    </row>
    <row r="3817" spans="5:5" ht="13.5" thickTop="1" thickBot="1">
      <c r="E3817"/>
    </row>
    <row r="3818" spans="5:5" ht="13.5" thickTop="1" thickBot="1">
      <c r="E3818"/>
    </row>
    <row r="3819" spans="5:5" ht="13.5" thickTop="1" thickBot="1">
      <c r="E3819"/>
    </row>
    <row r="3820" spans="5:5" ht="13.5" thickTop="1" thickBot="1">
      <c r="E3820"/>
    </row>
    <row r="3821" spans="5:5" ht="13.5" thickTop="1" thickBot="1">
      <c r="E3821"/>
    </row>
    <row r="3822" spans="5:5" ht="13.5" thickTop="1" thickBot="1">
      <c r="E3822"/>
    </row>
    <row r="3823" spans="5:5" ht="13.5" thickTop="1" thickBot="1">
      <c r="E3823"/>
    </row>
    <row r="3824" spans="5:5" ht="13.5" thickTop="1" thickBot="1">
      <c r="E3824"/>
    </row>
    <row r="3825" spans="5:5" ht="13.5" thickTop="1" thickBot="1">
      <c r="E3825"/>
    </row>
    <row r="3826" spans="5:5" ht="13.5" thickTop="1" thickBot="1">
      <c r="E3826"/>
    </row>
    <row r="3827" spans="5:5" ht="13.5" thickTop="1" thickBot="1">
      <c r="E3827"/>
    </row>
    <row r="3828" spans="5:5" ht="13.5" thickTop="1" thickBot="1">
      <c r="E3828"/>
    </row>
    <row r="3829" spans="5:5" ht="13.5" thickTop="1" thickBot="1">
      <c r="E3829"/>
    </row>
    <row r="3830" spans="5:5" ht="13.5" thickTop="1" thickBot="1">
      <c r="E3830"/>
    </row>
    <row r="3831" spans="5:5" ht="13.5" thickTop="1" thickBot="1">
      <c r="E3831"/>
    </row>
    <row r="3832" spans="5:5" ht="13.5" thickTop="1" thickBot="1">
      <c r="E3832"/>
    </row>
    <row r="3833" spans="5:5" ht="13.5" thickTop="1" thickBot="1">
      <c r="E3833"/>
    </row>
    <row r="3834" spans="5:5" ht="13.5" thickTop="1" thickBot="1">
      <c r="E3834"/>
    </row>
    <row r="3835" spans="5:5" ht="13.5" thickTop="1" thickBot="1">
      <c r="E3835"/>
    </row>
    <row r="3836" spans="5:5" ht="13.5" thickTop="1" thickBot="1">
      <c r="E3836"/>
    </row>
    <row r="3837" spans="5:5" ht="13.5" thickTop="1" thickBot="1">
      <c r="E3837"/>
    </row>
    <row r="3838" spans="5:5" ht="13.5" thickTop="1" thickBot="1">
      <c r="E3838"/>
    </row>
    <row r="3839" spans="5:5" ht="13.5" thickTop="1" thickBot="1">
      <c r="E3839"/>
    </row>
    <row r="3840" spans="5:5" ht="13.5" thickTop="1" thickBot="1">
      <c r="E3840"/>
    </row>
    <row r="3841" spans="5:5" ht="13.5" thickTop="1" thickBot="1">
      <c r="E3841"/>
    </row>
    <row r="3842" spans="5:5" ht="13.5" thickTop="1" thickBot="1">
      <c r="E3842"/>
    </row>
    <row r="3843" spans="5:5" ht="13.5" thickTop="1" thickBot="1">
      <c r="E3843"/>
    </row>
    <row r="3844" spans="5:5" ht="13.5" thickTop="1" thickBot="1">
      <c r="E3844"/>
    </row>
    <row r="3845" spans="5:5" ht="13.5" thickTop="1" thickBot="1">
      <c r="E3845"/>
    </row>
    <row r="3846" spans="5:5" ht="13.5" thickTop="1" thickBot="1">
      <c r="E3846"/>
    </row>
    <row r="3847" spans="5:5" ht="13.5" thickTop="1" thickBot="1">
      <c r="E3847"/>
    </row>
    <row r="3848" spans="5:5" ht="13" thickTop="1">
      <c r="E3848"/>
    </row>
    <row r="3849" spans="5:5">
      <c r="E3849"/>
    </row>
    <row r="3850" spans="5:5">
      <c r="E3850"/>
    </row>
    <row r="3851" spans="5:5">
      <c r="E3851"/>
    </row>
    <row r="3852" spans="5:5">
      <c r="E3852"/>
    </row>
    <row r="3853" spans="5:5">
      <c r="E3853"/>
    </row>
    <row r="3854" spans="5:5">
      <c r="E3854"/>
    </row>
    <row r="3855" spans="5:5">
      <c r="E3855"/>
    </row>
    <row r="3856" spans="5:5">
      <c r="E3856"/>
    </row>
    <row r="3857" spans="5:5">
      <c r="E3857"/>
    </row>
    <row r="3858" spans="5:5">
      <c r="E3858"/>
    </row>
    <row r="3859" spans="5:5">
      <c r="E3859"/>
    </row>
    <row r="3860" spans="5:5">
      <c r="E3860"/>
    </row>
    <row r="3861" spans="5:5" ht="13" thickBot="1">
      <c r="E3861"/>
    </row>
    <row r="3862" spans="5:5" ht="13.5" thickTop="1" thickBot="1">
      <c r="E3862"/>
    </row>
    <row r="3863" spans="5:5" ht="13.5" thickTop="1" thickBot="1">
      <c r="E3863"/>
    </row>
    <row r="3864" spans="5:5" ht="13.5" thickTop="1" thickBot="1">
      <c r="E3864"/>
    </row>
    <row r="3865" spans="5:5" ht="13.5" thickTop="1" thickBot="1">
      <c r="E3865"/>
    </row>
    <row r="3866" spans="5:5" ht="13.5" thickTop="1" thickBot="1">
      <c r="E3866"/>
    </row>
    <row r="3867" spans="5:5" ht="13.5" thickTop="1" thickBot="1">
      <c r="E3867"/>
    </row>
    <row r="3868" spans="5:5" ht="13.5" thickTop="1" thickBot="1">
      <c r="E3868"/>
    </row>
    <row r="3869" spans="5:5" ht="13.5" thickTop="1" thickBot="1">
      <c r="E3869"/>
    </row>
    <row r="3870" spans="5:5" ht="13.5" thickTop="1" thickBot="1">
      <c r="E3870"/>
    </row>
    <row r="3871" spans="5:5" ht="13.5" thickTop="1" thickBot="1">
      <c r="E3871"/>
    </row>
    <row r="3872" spans="5:5" ht="13.5" thickTop="1" thickBot="1">
      <c r="E3872"/>
    </row>
    <row r="3873" spans="5:5" ht="13.5" thickTop="1" thickBot="1">
      <c r="E3873"/>
    </row>
    <row r="3874" spans="5:5" ht="13.5" thickTop="1" thickBot="1">
      <c r="E3874"/>
    </row>
    <row r="3875" spans="5:5" ht="13.5" thickTop="1" thickBot="1">
      <c r="E3875"/>
    </row>
    <row r="3876" spans="5:5" ht="13.5" thickTop="1" thickBot="1">
      <c r="E3876"/>
    </row>
    <row r="3877" spans="5:5" ht="13.5" thickTop="1" thickBot="1">
      <c r="E3877"/>
    </row>
    <row r="3878" spans="5:5" ht="13.5" thickTop="1" thickBot="1">
      <c r="E3878"/>
    </row>
    <row r="3879" spans="5:5" ht="13.5" thickTop="1" thickBot="1">
      <c r="E3879"/>
    </row>
    <row r="3880" spans="5:5" ht="13.5" thickTop="1" thickBot="1">
      <c r="E3880"/>
    </row>
    <row r="3881" spans="5:5" ht="13.5" thickTop="1" thickBot="1">
      <c r="E3881"/>
    </row>
    <row r="3882" spans="5:5" ht="13.5" thickTop="1" thickBot="1">
      <c r="E3882"/>
    </row>
    <row r="3883" spans="5:5" ht="13.5" thickTop="1" thickBot="1">
      <c r="E3883"/>
    </row>
    <row r="3884" spans="5:5" ht="13.5" thickTop="1" thickBot="1">
      <c r="E3884"/>
    </row>
    <row r="3885" spans="5:5" ht="13.5" thickTop="1" thickBot="1">
      <c r="E3885"/>
    </row>
    <row r="3886" spans="5:5" ht="13.5" thickTop="1" thickBot="1">
      <c r="E3886"/>
    </row>
    <row r="3887" spans="5:5" ht="13.5" thickTop="1" thickBot="1">
      <c r="E3887"/>
    </row>
    <row r="3888" spans="5:5" ht="13.5" thickTop="1" thickBot="1">
      <c r="E3888"/>
    </row>
    <row r="3889" spans="5:5" ht="13.5" thickTop="1" thickBot="1">
      <c r="E3889"/>
    </row>
    <row r="3890" spans="5:5" ht="13.5" thickTop="1" thickBot="1">
      <c r="E3890"/>
    </row>
    <row r="3891" spans="5:5" ht="13.5" thickTop="1" thickBot="1">
      <c r="E3891"/>
    </row>
    <row r="3892" spans="5:5" ht="13.5" thickTop="1" thickBot="1">
      <c r="E3892"/>
    </row>
    <row r="3893" spans="5:5" ht="13.5" thickTop="1" thickBot="1">
      <c r="E3893"/>
    </row>
    <row r="3894" spans="5:5" ht="13.5" thickTop="1" thickBot="1">
      <c r="E3894"/>
    </row>
    <row r="3895" spans="5:5" ht="13.5" thickTop="1" thickBot="1">
      <c r="E3895"/>
    </row>
    <row r="3896" spans="5:5" ht="13.5" thickTop="1" thickBot="1">
      <c r="E3896"/>
    </row>
    <row r="3897" spans="5:5" ht="13.5" thickTop="1" thickBot="1">
      <c r="E3897"/>
    </row>
    <row r="3898" spans="5:5" ht="13.5" thickTop="1" thickBot="1">
      <c r="E3898"/>
    </row>
    <row r="3899" spans="5:5" ht="13.5" thickTop="1" thickBot="1">
      <c r="E3899"/>
    </row>
    <row r="3900" spans="5:5" ht="13.5" thickTop="1" thickBot="1">
      <c r="E3900"/>
    </row>
    <row r="3901" spans="5:5" ht="13.5" thickTop="1" thickBot="1">
      <c r="E3901"/>
    </row>
    <row r="3902" spans="5:5" ht="13.5" thickTop="1" thickBot="1">
      <c r="E3902"/>
    </row>
    <row r="3903" spans="5:5" ht="13.5" thickTop="1" thickBot="1">
      <c r="E3903"/>
    </row>
    <row r="3904" spans="5:5" ht="13.5" thickTop="1" thickBot="1">
      <c r="E3904"/>
    </row>
    <row r="3905" spans="5:5" ht="13.5" thickTop="1" thickBot="1">
      <c r="E3905"/>
    </row>
    <row r="3906" spans="5:5" ht="13.5" thickTop="1" thickBot="1">
      <c r="E3906"/>
    </row>
    <row r="3907" spans="5:5" ht="13.5" thickTop="1" thickBot="1">
      <c r="E3907"/>
    </row>
    <row r="3908" spans="5:5" ht="13.5" thickTop="1" thickBot="1">
      <c r="E3908"/>
    </row>
    <row r="3909" spans="5:5" ht="13.5" thickTop="1" thickBot="1">
      <c r="E3909"/>
    </row>
    <row r="3910" spans="5:5" ht="13.5" thickTop="1" thickBot="1">
      <c r="E3910"/>
    </row>
    <row r="3911" spans="5:5" ht="13.5" thickTop="1" thickBot="1">
      <c r="E3911"/>
    </row>
    <row r="3912" spans="5:5" ht="13.5" thickTop="1" thickBot="1">
      <c r="E3912"/>
    </row>
    <row r="3913" spans="5:5" ht="13.5" thickTop="1" thickBot="1">
      <c r="E3913"/>
    </row>
    <row r="3914" spans="5:5" ht="13.5" thickTop="1" thickBot="1">
      <c r="E3914"/>
    </row>
    <row r="3915" spans="5:5" ht="13.5" thickTop="1" thickBot="1">
      <c r="E3915"/>
    </row>
    <row r="3916" spans="5:5" ht="13.5" thickTop="1" thickBot="1">
      <c r="E3916"/>
    </row>
    <row r="3917" spans="5:5" ht="13.5" thickTop="1" thickBot="1">
      <c r="E3917"/>
    </row>
    <row r="3918" spans="5:5" ht="13" thickTop="1">
      <c r="E3918"/>
    </row>
    <row r="3919" spans="5:5">
      <c r="E3919"/>
    </row>
    <row r="3920" spans="5:5">
      <c r="E3920"/>
    </row>
    <row r="3921" spans="5:5">
      <c r="E3921"/>
    </row>
    <row r="3922" spans="5:5">
      <c r="E3922"/>
    </row>
    <row r="3923" spans="5:5">
      <c r="E3923"/>
    </row>
    <row r="3924" spans="5:5">
      <c r="E3924"/>
    </row>
    <row r="3925" spans="5:5">
      <c r="E3925"/>
    </row>
    <row r="3926" spans="5:5">
      <c r="E3926"/>
    </row>
    <row r="3927" spans="5:5">
      <c r="E3927"/>
    </row>
    <row r="3928" spans="5:5">
      <c r="E3928"/>
    </row>
    <row r="3929" spans="5:5">
      <c r="E3929"/>
    </row>
    <row r="3930" spans="5:5">
      <c r="E3930"/>
    </row>
    <row r="3931" spans="5:5" ht="13" thickBot="1">
      <c r="E3931"/>
    </row>
    <row r="3932" spans="5:5" ht="13.5" thickTop="1" thickBot="1">
      <c r="E3932"/>
    </row>
    <row r="3933" spans="5:5" ht="13.5" thickTop="1" thickBot="1">
      <c r="E3933"/>
    </row>
    <row r="3934" spans="5:5" ht="13.5" thickTop="1" thickBot="1">
      <c r="E3934"/>
    </row>
    <row r="3935" spans="5:5" ht="13.5" thickTop="1" thickBot="1">
      <c r="E3935"/>
    </row>
    <row r="3936" spans="5:5" ht="13.5" thickTop="1" thickBot="1">
      <c r="E3936"/>
    </row>
    <row r="3937" spans="5:5" ht="13.5" thickTop="1" thickBot="1">
      <c r="E3937"/>
    </row>
    <row r="3938" spans="5:5" ht="13.5" thickTop="1" thickBot="1">
      <c r="E3938"/>
    </row>
    <row r="3939" spans="5:5" ht="13.5" thickTop="1" thickBot="1">
      <c r="E3939"/>
    </row>
    <row r="3940" spans="5:5" ht="13.5" thickTop="1" thickBot="1">
      <c r="E3940"/>
    </row>
    <row r="3941" spans="5:5" ht="13.5" thickTop="1" thickBot="1">
      <c r="E3941"/>
    </row>
    <row r="3942" spans="5:5" ht="13.5" thickTop="1" thickBot="1">
      <c r="E3942"/>
    </row>
    <row r="3943" spans="5:5" ht="13.5" thickTop="1" thickBot="1">
      <c r="E3943"/>
    </row>
    <row r="3944" spans="5:5" ht="13.5" thickTop="1" thickBot="1">
      <c r="E3944"/>
    </row>
    <row r="3945" spans="5:5" ht="13.5" thickTop="1" thickBot="1">
      <c r="E3945"/>
    </row>
    <row r="3946" spans="5:5" ht="13.5" thickTop="1" thickBot="1">
      <c r="E3946"/>
    </row>
    <row r="3947" spans="5:5" ht="13.5" thickTop="1" thickBot="1">
      <c r="E3947"/>
    </row>
    <row r="3948" spans="5:5" ht="13.5" thickTop="1" thickBot="1">
      <c r="E3948"/>
    </row>
    <row r="3949" spans="5:5" ht="13.5" thickTop="1" thickBot="1">
      <c r="E3949"/>
    </row>
    <row r="3950" spans="5:5" ht="13.5" thickTop="1" thickBot="1">
      <c r="E3950"/>
    </row>
    <row r="3951" spans="5:5" ht="13.5" thickTop="1" thickBot="1">
      <c r="E3951"/>
    </row>
    <row r="3952" spans="5:5" ht="13.5" thickTop="1" thickBot="1">
      <c r="E3952"/>
    </row>
    <row r="3953" spans="5:5" ht="13.5" thickTop="1" thickBot="1">
      <c r="E3953"/>
    </row>
    <row r="3954" spans="5:5" ht="13.5" thickTop="1" thickBot="1">
      <c r="E3954"/>
    </row>
    <row r="3955" spans="5:5" ht="13.5" thickTop="1" thickBot="1">
      <c r="E3955"/>
    </row>
    <row r="3956" spans="5:5" ht="13.5" thickTop="1" thickBot="1">
      <c r="E3956"/>
    </row>
    <row r="3957" spans="5:5" ht="13.5" thickTop="1" thickBot="1">
      <c r="E3957"/>
    </row>
    <row r="3958" spans="5:5" ht="13.5" thickTop="1" thickBot="1">
      <c r="E3958"/>
    </row>
    <row r="3959" spans="5:5" ht="13.5" thickTop="1" thickBot="1">
      <c r="E3959"/>
    </row>
    <row r="3960" spans="5:5" ht="13.5" thickTop="1" thickBot="1">
      <c r="E3960"/>
    </row>
    <row r="3961" spans="5:5" ht="13.5" thickTop="1" thickBot="1">
      <c r="E3961"/>
    </row>
    <row r="3962" spans="5:5" ht="13.5" thickTop="1" thickBot="1">
      <c r="E3962"/>
    </row>
    <row r="3963" spans="5:5" ht="13.5" thickTop="1" thickBot="1">
      <c r="E3963"/>
    </row>
    <row r="3964" spans="5:5" ht="13.5" thickTop="1" thickBot="1">
      <c r="E3964"/>
    </row>
    <row r="3965" spans="5:5" ht="13.5" thickTop="1" thickBot="1">
      <c r="E3965"/>
    </row>
    <row r="3966" spans="5:5" ht="13.5" thickTop="1" thickBot="1">
      <c r="E3966"/>
    </row>
    <row r="3967" spans="5:5" ht="13.5" thickTop="1" thickBot="1">
      <c r="E3967"/>
    </row>
    <row r="3968" spans="5:5" ht="13.5" thickTop="1" thickBot="1">
      <c r="E3968"/>
    </row>
    <row r="3969" spans="5:5" ht="13.5" thickTop="1" thickBot="1">
      <c r="E3969"/>
    </row>
    <row r="3970" spans="5:5" ht="13.5" thickTop="1" thickBot="1">
      <c r="E3970"/>
    </row>
    <row r="3971" spans="5:5" ht="13.5" thickTop="1" thickBot="1">
      <c r="E3971"/>
    </row>
    <row r="3972" spans="5:5" ht="13.5" thickTop="1" thickBot="1">
      <c r="E3972"/>
    </row>
    <row r="3973" spans="5:5" ht="13.5" thickTop="1" thickBot="1">
      <c r="E3973"/>
    </row>
    <row r="3974" spans="5:5" ht="13.5" thickTop="1" thickBot="1">
      <c r="E3974"/>
    </row>
    <row r="3975" spans="5:5" ht="13.5" thickTop="1" thickBot="1">
      <c r="E3975"/>
    </row>
    <row r="3976" spans="5:5" ht="13.5" thickTop="1" thickBot="1">
      <c r="E3976"/>
    </row>
    <row r="3977" spans="5:5" ht="13.5" thickTop="1" thickBot="1">
      <c r="E3977"/>
    </row>
    <row r="3978" spans="5:5" ht="13.5" thickTop="1" thickBot="1">
      <c r="E3978"/>
    </row>
    <row r="3979" spans="5:5" ht="13.5" thickTop="1" thickBot="1">
      <c r="E3979"/>
    </row>
    <row r="3980" spans="5:5" ht="13.5" thickTop="1" thickBot="1">
      <c r="E3980"/>
    </row>
    <row r="3981" spans="5:5" ht="13.5" thickTop="1" thickBot="1">
      <c r="E3981"/>
    </row>
    <row r="3982" spans="5:5" ht="13.5" thickTop="1" thickBot="1">
      <c r="E3982"/>
    </row>
    <row r="3983" spans="5:5" ht="13.5" thickTop="1" thickBot="1">
      <c r="E3983"/>
    </row>
    <row r="3984" spans="5:5" ht="13.5" thickTop="1" thickBot="1">
      <c r="E3984"/>
    </row>
    <row r="3985" spans="5:5" ht="13.5" thickTop="1" thickBot="1">
      <c r="E3985"/>
    </row>
    <row r="3986" spans="5:5" ht="13.5" thickTop="1" thickBot="1">
      <c r="E3986"/>
    </row>
    <row r="3987" spans="5:5" ht="13.5" thickTop="1" thickBot="1">
      <c r="E3987"/>
    </row>
    <row r="3988" spans="5:5" ht="13" thickTop="1">
      <c r="E3988"/>
    </row>
    <row r="3989" spans="5:5">
      <c r="E3989"/>
    </row>
    <row r="3990" spans="5:5">
      <c r="E3990"/>
    </row>
    <row r="3991" spans="5:5">
      <c r="E3991"/>
    </row>
    <row r="3992" spans="5:5">
      <c r="E3992"/>
    </row>
    <row r="3993" spans="5:5">
      <c r="E3993"/>
    </row>
    <row r="3994" spans="5:5">
      <c r="E3994"/>
    </row>
    <row r="3995" spans="5:5">
      <c r="E3995"/>
    </row>
    <row r="3996" spans="5:5">
      <c r="E3996"/>
    </row>
    <row r="3997" spans="5:5">
      <c r="E3997"/>
    </row>
    <row r="3998" spans="5:5">
      <c r="E3998"/>
    </row>
    <row r="3999" spans="5:5">
      <c r="E3999"/>
    </row>
    <row r="4000" spans="5:5">
      <c r="E4000"/>
    </row>
    <row r="4001" spans="5:5" ht="13" thickBot="1">
      <c r="E4001"/>
    </row>
    <row r="4002" spans="5:5" ht="13.5" thickTop="1" thickBot="1">
      <c r="E4002"/>
    </row>
    <row r="4003" spans="5:5" ht="13.5" thickTop="1" thickBot="1">
      <c r="E4003"/>
    </row>
    <row r="4004" spans="5:5" ht="13.5" thickTop="1" thickBot="1">
      <c r="E4004"/>
    </row>
    <row r="4005" spans="5:5" ht="13.5" thickTop="1" thickBot="1">
      <c r="E4005"/>
    </row>
    <row r="4006" spans="5:5" ht="13.5" thickTop="1" thickBot="1">
      <c r="E4006"/>
    </row>
    <row r="4007" spans="5:5" ht="13.5" thickTop="1" thickBot="1">
      <c r="E4007"/>
    </row>
    <row r="4008" spans="5:5" ht="13.5" thickTop="1" thickBot="1">
      <c r="E4008"/>
    </row>
    <row r="4009" spans="5:5" ht="13.5" thickTop="1" thickBot="1">
      <c r="E4009"/>
    </row>
    <row r="4010" spans="5:5" ht="13.5" thickTop="1" thickBot="1">
      <c r="E4010"/>
    </row>
    <row r="4011" spans="5:5" ht="13.5" thickTop="1" thickBot="1">
      <c r="E4011"/>
    </row>
    <row r="4012" spans="5:5" ht="13.5" thickTop="1" thickBot="1">
      <c r="E4012"/>
    </row>
    <row r="4013" spans="5:5" ht="13.5" thickTop="1" thickBot="1">
      <c r="E4013"/>
    </row>
    <row r="4014" spans="5:5" ht="13.5" thickTop="1" thickBot="1">
      <c r="E4014"/>
    </row>
    <row r="4015" spans="5:5" ht="13.5" thickTop="1" thickBot="1">
      <c r="E4015"/>
    </row>
    <row r="4016" spans="5:5" ht="13.5" thickTop="1" thickBot="1">
      <c r="E4016"/>
    </row>
    <row r="4017" spans="5:5" ht="13.5" thickTop="1" thickBot="1">
      <c r="E4017"/>
    </row>
    <row r="4018" spans="5:5" ht="13.5" thickTop="1" thickBot="1">
      <c r="E4018"/>
    </row>
    <row r="4019" spans="5:5" ht="13.5" thickTop="1" thickBot="1">
      <c r="E4019"/>
    </row>
    <row r="4020" spans="5:5" ht="13.5" thickTop="1" thickBot="1">
      <c r="E4020"/>
    </row>
    <row r="4021" spans="5:5" ht="13.5" thickTop="1" thickBot="1">
      <c r="E4021"/>
    </row>
    <row r="4022" spans="5:5" ht="13.5" thickTop="1" thickBot="1">
      <c r="E4022"/>
    </row>
    <row r="4023" spans="5:5" ht="13.5" thickTop="1" thickBot="1">
      <c r="E4023"/>
    </row>
    <row r="4024" spans="5:5" ht="13.5" thickTop="1" thickBot="1">
      <c r="E4024"/>
    </row>
    <row r="4025" spans="5:5" ht="13.5" thickTop="1" thickBot="1">
      <c r="E4025"/>
    </row>
    <row r="4026" spans="5:5" ht="13.5" thickTop="1" thickBot="1">
      <c r="E4026"/>
    </row>
    <row r="4027" spans="5:5" ht="13.5" thickTop="1" thickBot="1">
      <c r="E4027"/>
    </row>
    <row r="4028" spans="5:5" ht="13.5" thickTop="1" thickBot="1">
      <c r="E4028"/>
    </row>
    <row r="4029" spans="5:5" ht="13.5" thickTop="1" thickBot="1">
      <c r="E4029"/>
    </row>
    <row r="4030" spans="5:5" ht="13.5" thickTop="1" thickBot="1">
      <c r="E4030"/>
    </row>
    <row r="4031" spans="5:5" ht="13.5" thickTop="1" thickBot="1">
      <c r="E4031"/>
    </row>
    <row r="4032" spans="5:5" ht="13.5" thickTop="1" thickBot="1">
      <c r="E4032"/>
    </row>
    <row r="4033" spans="5:5" ht="13.5" thickTop="1" thickBot="1">
      <c r="E4033"/>
    </row>
    <row r="4034" spans="5:5" ht="13.5" thickTop="1" thickBot="1">
      <c r="E4034"/>
    </row>
    <row r="4035" spans="5:5" ht="13.5" thickTop="1" thickBot="1">
      <c r="E4035"/>
    </row>
    <row r="4036" spans="5:5" ht="13.5" thickTop="1" thickBot="1">
      <c r="E4036"/>
    </row>
    <row r="4037" spans="5:5" ht="13.5" thickTop="1" thickBot="1">
      <c r="E4037"/>
    </row>
    <row r="4038" spans="5:5" ht="13.5" thickTop="1" thickBot="1">
      <c r="E4038"/>
    </row>
    <row r="4039" spans="5:5" ht="13.5" thickTop="1" thickBot="1">
      <c r="E4039"/>
    </row>
    <row r="4040" spans="5:5" ht="13.5" thickTop="1" thickBot="1">
      <c r="E4040"/>
    </row>
    <row r="4041" spans="5:5" ht="13.5" thickTop="1" thickBot="1">
      <c r="E4041"/>
    </row>
    <row r="4042" spans="5:5" ht="13.5" thickTop="1" thickBot="1">
      <c r="E4042"/>
    </row>
    <row r="4043" spans="5:5" ht="13.5" thickTop="1" thickBot="1">
      <c r="E4043"/>
    </row>
    <row r="4044" spans="5:5" ht="13.5" thickTop="1" thickBot="1">
      <c r="E4044"/>
    </row>
    <row r="4045" spans="5:5" ht="13.5" thickTop="1" thickBot="1">
      <c r="E4045"/>
    </row>
    <row r="4046" spans="5:5" ht="13.5" thickTop="1" thickBot="1">
      <c r="E4046"/>
    </row>
    <row r="4047" spans="5:5" ht="13.5" thickTop="1" thickBot="1">
      <c r="E4047"/>
    </row>
    <row r="4048" spans="5:5" ht="13.5" thickTop="1" thickBot="1">
      <c r="E4048"/>
    </row>
    <row r="4049" spans="5:5" ht="13.5" thickTop="1" thickBot="1">
      <c r="E4049"/>
    </row>
    <row r="4050" spans="5:5" ht="13.5" thickTop="1" thickBot="1">
      <c r="E4050"/>
    </row>
    <row r="4051" spans="5:5" ht="13.5" thickTop="1" thickBot="1">
      <c r="E4051"/>
    </row>
    <row r="4052" spans="5:5" ht="13.5" thickTop="1" thickBot="1">
      <c r="E4052"/>
    </row>
    <row r="4053" spans="5:5" ht="13.5" thickTop="1" thickBot="1">
      <c r="E4053"/>
    </row>
    <row r="4054" spans="5:5" ht="13.5" thickTop="1" thickBot="1">
      <c r="E4054"/>
    </row>
    <row r="4055" spans="5:5" ht="13.5" thickTop="1" thickBot="1">
      <c r="E4055"/>
    </row>
    <row r="4056" spans="5:5" ht="13.5" thickTop="1" thickBot="1">
      <c r="E4056"/>
    </row>
    <row r="4057" spans="5:5" ht="13.5" thickTop="1" thickBot="1">
      <c r="E4057"/>
    </row>
    <row r="4058" spans="5:5" ht="13" thickTop="1">
      <c r="E4058"/>
    </row>
    <row r="4059" spans="5:5">
      <c r="E4059"/>
    </row>
    <row r="4060" spans="5:5">
      <c r="E4060"/>
    </row>
    <row r="4061" spans="5:5">
      <c r="E4061"/>
    </row>
    <row r="4062" spans="5:5">
      <c r="E4062"/>
    </row>
    <row r="4063" spans="5:5">
      <c r="E4063"/>
    </row>
    <row r="4064" spans="5:5">
      <c r="E4064"/>
    </row>
    <row r="4065" spans="5:5">
      <c r="E4065"/>
    </row>
    <row r="4066" spans="5:5">
      <c r="E4066"/>
    </row>
    <row r="4067" spans="5:5">
      <c r="E4067"/>
    </row>
    <row r="4068" spans="5:5">
      <c r="E4068"/>
    </row>
    <row r="4069" spans="5:5">
      <c r="E4069"/>
    </row>
    <row r="4070" spans="5:5">
      <c r="E4070"/>
    </row>
    <row r="4071" spans="5:5" ht="13" thickBot="1">
      <c r="E4071"/>
    </row>
    <row r="4072" spans="5:5" ht="13.5" thickTop="1" thickBot="1">
      <c r="E4072"/>
    </row>
    <row r="4073" spans="5:5" ht="13.5" thickTop="1" thickBot="1">
      <c r="E4073"/>
    </row>
    <row r="4074" spans="5:5" ht="13.5" thickTop="1" thickBot="1">
      <c r="E4074"/>
    </row>
    <row r="4075" spans="5:5" ht="13.5" thickTop="1" thickBot="1">
      <c r="E4075"/>
    </row>
    <row r="4076" spans="5:5" ht="13.5" thickTop="1" thickBot="1">
      <c r="E4076"/>
    </row>
    <row r="4077" spans="5:5" ht="13.5" thickTop="1" thickBot="1">
      <c r="E4077"/>
    </row>
    <row r="4078" spans="5:5" ht="13.5" thickTop="1" thickBot="1">
      <c r="E4078"/>
    </row>
    <row r="4079" spans="5:5" ht="13.5" thickTop="1" thickBot="1">
      <c r="E4079"/>
    </row>
    <row r="4080" spans="5:5" ht="13.5" thickTop="1" thickBot="1">
      <c r="E4080"/>
    </row>
    <row r="4081" spans="5:5" ht="13.5" thickTop="1" thickBot="1">
      <c r="E4081"/>
    </row>
    <row r="4082" spans="5:5" ht="13.5" thickTop="1" thickBot="1">
      <c r="E4082"/>
    </row>
    <row r="4083" spans="5:5" ht="13.5" thickTop="1" thickBot="1">
      <c r="E4083"/>
    </row>
    <row r="4084" spans="5:5" ht="13.5" thickTop="1" thickBot="1">
      <c r="E4084"/>
    </row>
    <row r="4085" spans="5:5" ht="13.5" thickTop="1" thickBot="1">
      <c r="E4085"/>
    </row>
    <row r="4086" spans="5:5" ht="13.5" thickTop="1" thickBot="1">
      <c r="E4086"/>
    </row>
    <row r="4087" spans="5:5" ht="13.5" thickTop="1" thickBot="1">
      <c r="E4087"/>
    </row>
    <row r="4088" spans="5:5" ht="13.5" thickTop="1" thickBot="1">
      <c r="E4088"/>
    </row>
    <row r="4089" spans="5:5" ht="13.5" thickTop="1" thickBot="1">
      <c r="E4089"/>
    </row>
    <row r="4090" spans="5:5" ht="13.5" thickTop="1" thickBot="1">
      <c r="E4090"/>
    </row>
    <row r="4091" spans="5:5" ht="13.5" thickTop="1" thickBot="1">
      <c r="E4091"/>
    </row>
    <row r="4092" spans="5:5" ht="13.5" thickTop="1" thickBot="1">
      <c r="E4092"/>
    </row>
    <row r="4093" spans="5:5" ht="13.5" thickTop="1" thickBot="1">
      <c r="E4093"/>
    </row>
    <row r="4094" spans="5:5" ht="13.5" thickTop="1" thickBot="1">
      <c r="E4094"/>
    </row>
    <row r="4095" spans="5:5" ht="13.5" thickTop="1" thickBot="1">
      <c r="E4095"/>
    </row>
    <row r="4096" spans="5:5" ht="13.5" thickTop="1" thickBot="1">
      <c r="E4096"/>
    </row>
    <row r="4097" spans="5:5" ht="13.5" thickTop="1" thickBot="1">
      <c r="E4097"/>
    </row>
    <row r="4098" spans="5:5" ht="13.5" thickTop="1" thickBot="1">
      <c r="E4098"/>
    </row>
    <row r="4099" spans="5:5" ht="13.5" thickTop="1" thickBot="1">
      <c r="E4099"/>
    </row>
    <row r="4100" spans="5:5" ht="13.5" thickTop="1" thickBot="1">
      <c r="E4100"/>
    </row>
    <row r="4101" spans="5:5" ht="13.5" thickTop="1" thickBot="1">
      <c r="E4101"/>
    </row>
    <row r="4102" spans="5:5" ht="13.5" thickTop="1" thickBot="1">
      <c r="E4102"/>
    </row>
    <row r="4103" spans="5:5" ht="13.5" thickTop="1" thickBot="1">
      <c r="E4103"/>
    </row>
    <row r="4104" spans="5:5" ht="13.5" thickTop="1" thickBot="1">
      <c r="E4104"/>
    </row>
    <row r="4105" spans="5:5" ht="13.5" thickTop="1" thickBot="1">
      <c r="E4105"/>
    </row>
    <row r="4106" spans="5:5" ht="13.5" thickTop="1" thickBot="1">
      <c r="E4106"/>
    </row>
    <row r="4107" spans="5:5" ht="13.5" thickTop="1" thickBot="1">
      <c r="E4107"/>
    </row>
    <row r="4108" spans="5:5" ht="13.5" thickTop="1" thickBot="1">
      <c r="E4108"/>
    </row>
    <row r="4109" spans="5:5" ht="13.5" thickTop="1" thickBot="1">
      <c r="E4109"/>
    </row>
    <row r="4110" spans="5:5" ht="13.5" thickTop="1" thickBot="1">
      <c r="E4110"/>
    </row>
    <row r="4111" spans="5:5" ht="13.5" thickTop="1" thickBot="1">
      <c r="E4111"/>
    </row>
    <row r="4112" spans="5:5" ht="13.5" thickTop="1" thickBot="1">
      <c r="E4112"/>
    </row>
    <row r="4113" spans="5:5" ht="13.5" thickTop="1" thickBot="1">
      <c r="E4113"/>
    </row>
    <row r="4114" spans="5:5" ht="13.5" thickTop="1" thickBot="1">
      <c r="E4114"/>
    </row>
    <row r="4115" spans="5:5" ht="13.5" thickTop="1" thickBot="1">
      <c r="E4115"/>
    </row>
    <row r="4116" spans="5:5" ht="13.5" thickTop="1" thickBot="1">
      <c r="E4116"/>
    </row>
    <row r="4117" spans="5:5" ht="13.5" thickTop="1" thickBot="1">
      <c r="E4117"/>
    </row>
    <row r="4118" spans="5:5" ht="13.5" thickTop="1" thickBot="1">
      <c r="E4118"/>
    </row>
    <row r="4119" spans="5:5" ht="13.5" thickTop="1" thickBot="1">
      <c r="E4119"/>
    </row>
    <row r="4120" spans="5:5" ht="13.5" thickTop="1" thickBot="1">
      <c r="E4120"/>
    </row>
    <row r="4121" spans="5:5" ht="13.5" thickTop="1" thickBot="1">
      <c r="E4121"/>
    </row>
    <row r="4122" spans="5:5" ht="13.5" thickTop="1" thickBot="1">
      <c r="E4122"/>
    </row>
    <row r="4123" spans="5:5" ht="13.5" thickTop="1" thickBot="1">
      <c r="E4123"/>
    </row>
    <row r="4124" spans="5:5" ht="13.5" thickTop="1" thickBot="1">
      <c r="E4124"/>
    </row>
    <row r="4125" spans="5:5" ht="13.5" thickTop="1" thickBot="1">
      <c r="E4125"/>
    </row>
    <row r="4126" spans="5:5" ht="13.5" thickTop="1" thickBot="1">
      <c r="E4126"/>
    </row>
    <row r="4127" spans="5:5" ht="13.5" thickTop="1" thickBot="1">
      <c r="E4127"/>
    </row>
    <row r="4128" spans="5:5" ht="13" thickTop="1">
      <c r="E4128"/>
    </row>
    <row r="4129" spans="5:5">
      <c r="E4129"/>
    </row>
    <row r="4130" spans="5:5">
      <c r="E4130"/>
    </row>
    <row r="4131" spans="5:5">
      <c r="E4131"/>
    </row>
    <row r="4132" spans="5:5">
      <c r="E4132"/>
    </row>
    <row r="4133" spans="5:5">
      <c r="E4133"/>
    </row>
    <row r="4134" spans="5:5">
      <c r="E4134"/>
    </row>
    <row r="4135" spans="5:5">
      <c r="E4135"/>
    </row>
    <row r="4136" spans="5:5">
      <c r="E4136"/>
    </row>
    <row r="4137" spans="5:5">
      <c r="E4137"/>
    </row>
    <row r="4138" spans="5:5">
      <c r="E4138"/>
    </row>
    <row r="4139" spans="5:5">
      <c r="E4139"/>
    </row>
    <row r="4140" spans="5:5">
      <c r="E4140"/>
    </row>
    <row r="4141" spans="5:5" ht="13" thickBot="1">
      <c r="E4141"/>
    </row>
    <row r="4142" spans="5:5" ht="13.5" thickTop="1" thickBot="1">
      <c r="E4142"/>
    </row>
    <row r="4143" spans="5:5" ht="13.5" thickTop="1" thickBot="1">
      <c r="E4143"/>
    </row>
    <row r="4144" spans="5:5" ht="13.5" thickTop="1" thickBot="1">
      <c r="E4144"/>
    </row>
    <row r="4145" spans="5:5" ht="13.5" thickTop="1" thickBot="1">
      <c r="E4145"/>
    </row>
    <row r="4146" spans="5:5" ht="13.5" thickTop="1" thickBot="1">
      <c r="E4146"/>
    </row>
    <row r="4147" spans="5:5" ht="13.5" thickTop="1" thickBot="1">
      <c r="E4147"/>
    </row>
    <row r="4148" spans="5:5" ht="13.5" thickTop="1" thickBot="1">
      <c r="E4148"/>
    </row>
    <row r="4149" spans="5:5" ht="13.5" thickTop="1" thickBot="1">
      <c r="E4149"/>
    </row>
    <row r="4150" spans="5:5" ht="13.5" thickTop="1" thickBot="1">
      <c r="E4150"/>
    </row>
    <row r="4151" spans="5:5" ht="13.5" thickTop="1" thickBot="1">
      <c r="E4151"/>
    </row>
    <row r="4152" spans="5:5" ht="13.5" thickTop="1" thickBot="1">
      <c r="E4152"/>
    </row>
    <row r="4153" spans="5:5" ht="13.5" thickTop="1" thickBot="1">
      <c r="E4153"/>
    </row>
    <row r="4154" spans="5:5" ht="13.5" thickTop="1" thickBot="1">
      <c r="E4154"/>
    </row>
    <row r="4155" spans="5:5" ht="13.5" thickTop="1" thickBot="1">
      <c r="E4155"/>
    </row>
    <row r="4156" spans="5:5" ht="13.5" thickTop="1" thickBot="1">
      <c r="E4156"/>
    </row>
    <row r="4157" spans="5:5" ht="13.5" thickTop="1" thickBot="1">
      <c r="E4157"/>
    </row>
    <row r="4158" spans="5:5" ht="13.5" thickTop="1" thickBot="1">
      <c r="E4158"/>
    </row>
    <row r="4159" spans="5:5" ht="13.5" thickTop="1" thickBot="1">
      <c r="E4159"/>
    </row>
    <row r="4160" spans="5:5" ht="13.5" thickTop="1" thickBot="1">
      <c r="E4160"/>
    </row>
    <row r="4161" spans="5:5" ht="13.5" thickTop="1" thickBot="1">
      <c r="E4161"/>
    </row>
    <row r="4162" spans="5:5" ht="13.5" thickTop="1" thickBot="1">
      <c r="E4162"/>
    </row>
    <row r="4163" spans="5:5" ht="13.5" thickTop="1" thickBot="1">
      <c r="E4163"/>
    </row>
    <row r="4164" spans="5:5" ht="13.5" thickTop="1" thickBot="1">
      <c r="E4164"/>
    </row>
    <row r="4165" spans="5:5" ht="13.5" thickTop="1" thickBot="1">
      <c r="E4165"/>
    </row>
    <row r="4166" spans="5:5" ht="13.5" thickTop="1" thickBot="1">
      <c r="E4166"/>
    </row>
    <row r="4167" spans="5:5" ht="13.5" thickTop="1" thickBot="1">
      <c r="E4167"/>
    </row>
    <row r="4168" spans="5:5" ht="13.5" thickTop="1" thickBot="1">
      <c r="E4168"/>
    </row>
    <row r="4169" spans="5:5" ht="13.5" thickTop="1" thickBot="1">
      <c r="E4169"/>
    </row>
    <row r="4170" spans="5:5" ht="13.5" thickTop="1" thickBot="1">
      <c r="E4170"/>
    </row>
    <row r="4171" spans="5:5" ht="13.5" thickTop="1" thickBot="1">
      <c r="E4171"/>
    </row>
    <row r="4172" spans="5:5" ht="13.5" thickTop="1" thickBot="1">
      <c r="E4172"/>
    </row>
    <row r="4173" spans="5:5" ht="13.5" thickTop="1" thickBot="1">
      <c r="E4173"/>
    </row>
    <row r="4174" spans="5:5" ht="13.5" thickTop="1" thickBot="1">
      <c r="E4174"/>
    </row>
    <row r="4175" spans="5:5" ht="13.5" thickTop="1" thickBot="1">
      <c r="E4175"/>
    </row>
    <row r="4176" spans="5:5" ht="13.5" thickTop="1" thickBot="1">
      <c r="E4176"/>
    </row>
    <row r="4177" spans="5:5" ht="13.5" thickTop="1" thickBot="1">
      <c r="E4177"/>
    </row>
    <row r="4178" spans="5:5" ht="13.5" thickTop="1" thickBot="1">
      <c r="E4178"/>
    </row>
    <row r="4179" spans="5:5" ht="13.5" thickTop="1" thickBot="1">
      <c r="E4179"/>
    </row>
    <row r="4180" spans="5:5" ht="13.5" thickTop="1" thickBot="1">
      <c r="E4180"/>
    </row>
    <row r="4181" spans="5:5" ht="13.5" thickTop="1" thickBot="1">
      <c r="E4181"/>
    </row>
    <row r="4182" spans="5:5" ht="13.5" thickTop="1" thickBot="1">
      <c r="E4182"/>
    </row>
    <row r="4183" spans="5:5" ht="13.5" thickTop="1" thickBot="1">
      <c r="E4183"/>
    </row>
    <row r="4184" spans="5:5" ht="13.5" thickTop="1" thickBot="1">
      <c r="E4184"/>
    </row>
    <row r="4185" spans="5:5" ht="13.5" thickTop="1" thickBot="1">
      <c r="E4185"/>
    </row>
    <row r="4186" spans="5:5" ht="13.5" thickTop="1" thickBot="1">
      <c r="E4186"/>
    </row>
    <row r="4187" spans="5:5" ht="13.5" thickTop="1" thickBot="1">
      <c r="E4187"/>
    </row>
    <row r="4188" spans="5:5" ht="13.5" thickTop="1" thickBot="1">
      <c r="E4188"/>
    </row>
    <row r="4189" spans="5:5" ht="13.5" thickTop="1" thickBot="1">
      <c r="E4189"/>
    </row>
    <row r="4190" spans="5:5" ht="13.5" thickTop="1" thickBot="1">
      <c r="E4190"/>
    </row>
    <row r="4191" spans="5:5" ht="13.5" thickTop="1" thickBot="1">
      <c r="E4191"/>
    </row>
    <row r="4192" spans="5:5" ht="13.5" thickTop="1" thickBot="1">
      <c r="E4192"/>
    </row>
    <row r="4193" spans="5:5" ht="13.5" thickTop="1" thickBot="1">
      <c r="E4193"/>
    </row>
    <row r="4194" spans="5:5" ht="13.5" thickTop="1" thickBot="1">
      <c r="E4194"/>
    </row>
    <row r="4195" spans="5:5" ht="13.5" thickTop="1" thickBot="1">
      <c r="E4195"/>
    </row>
    <row r="4196" spans="5:5" ht="13.5" thickTop="1" thickBot="1">
      <c r="E4196"/>
    </row>
    <row r="4197" spans="5:5" ht="13.5" thickTop="1" thickBot="1">
      <c r="E4197"/>
    </row>
    <row r="4198" spans="5:5" ht="13" thickTop="1">
      <c r="E4198"/>
    </row>
    <row r="4199" spans="5:5">
      <c r="E4199"/>
    </row>
    <row r="4200" spans="5:5">
      <c r="E4200"/>
    </row>
    <row r="4201" spans="5:5">
      <c r="E4201"/>
    </row>
    <row r="4202" spans="5:5">
      <c r="E4202"/>
    </row>
    <row r="4203" spans="5:5">
      <c r="E4203"/>
    </row>
    <row r="4204" spans="5:5">
      <c r="E4204"/>
    </row>
    <row r="4205" spans="5:5">
      <c r="E4205"/>
    </row>
    <row r="4206" spans="5:5">
      <c r="E4206"/>
    </row>
    <row r="4207" spans="5:5">
      <c r="E4207"/>
    </row>
    <row r="4208" spans="5:5">
      <c r="E4208"/>
    </row>
    <row r="4209" spans="5:5">
      <c r="E4209"/>
    </row>
    <row r="4210" spans="5:5">
      <c r="E4210"/>
    </row>
    <row r="4211" spans="5:5" ht="13" thickBot="1">
      <c r="E4211"/>
    </row>
    <row r="4212" spans="5:5" ht="13.5" thickTop="1" thickBot="1">
      <c r="E4212"/>
    </row>
    <row r="4213" spans="5:5" ht="13.5" thickTop="1" thickBot="1">
      <c r="E4213"/>
    </row>
    <row r="4214" spans="5:5" ht="13.5" thickTop="1" thickBot="1">
      <c r="E4214"/>
    </row>
    <row r="4215" spans="5:5" ht="13.5" thickTop="1" thickBot="1">
      <c r="E4215"/>
    </row>
    <row r="4216" spans="5:5" ht="13.5" thickTop="1" thickBot="1">
      <c r="E4216"/>
    </row>
    <row r="4217" spans="5:5" ht="13.5" thickTop="1" thickBot="1">
      <c r="E4217"/>
    </row>
    <row r="4218" spans="5:5" ht="13.5" thickTop="1" thickBot="1">
      <c r="E4218"/>
    </row>
    <row r="4219" spans="5:5" ht="13.5" thickTop="1" thickBot="1">
      <c r="E4219"/>
    </row>
    <row r="4220" spans="5:5" ht="13.5" thickTop="1" thickBot="1">
      <c r="E4220"/>
    </row>
    <row r="4221" spans="5:5" ht="13.5" thickTop="1" thickBot="1">
      <c r="E4221"/>
    </row>
    <row r="4222" spans="5:5" ht="13.5" thickTop="1" thickBot="1">
      <c r="E4222"/>
    </row>
    <row r="4223" spans="5:5" ht="13.5" thickTop="1" thickBot="1">
      <c r="E4223"/>
    </row>
    <row r="4224" spans="5:5" ht="13.5" thickTop="1" thickBot="1">
      <c r="E4224"/>
    </row>
    <row r="4225" spans="5:5" ht="13.5" thickTop="1" thickBot="1">
      <c r="E4225"/>
    </row>
    <row r="4226" spans="5:5" ht="13.5" thickTop="1" thickBot="1">
      <c r="E4226"/>
    </row>
    <row r="4227" spans="5:5" ht="13.5" thickTop="1" thickBot="1">
      <c r="E4227"/>
    </row>
    <row r="4228" spans="5:5" ht="13.5" thickTop="1" thickBot="1">
      <c r="E4228"/>
    </row>
    <row r="4229" spans="5:5" ht="13.5" thickTop="1" thickBot="1">
      <c r="E4229"/>
    </row>
    <row r="4230" spans="5:5" ht="13.5" thickTop="1" thickBot="1">
      <c r="E4230"/>
    </row>
    <row r="4231" spans="5:5" ht="13.5" thickTop="1" thickBot="1">
      <c r="E4231"/>
    </row>
    <row r="4232" spans="5:5" ht="13.5" thickTop="1" thickBot="1">
      <c r="E4232"/>
    </row>
    <row r="4233" spans="5:5" ht="13.5" thickTop="1" thickBot="1">
      <c r="E4233"/>
    </row>
    <row r="4234" spans="5:5" ht="13.5" thickTop="1" thickBot="1">
      <c r="E4234"/>
    </row>
    <row r="4235" spans="5:5" ht="13.5" thickTop="1" thickBot="1">
      <c r="E4235"/>
    </row>
    <row r="4236" spans="5:5" ht="13.5" thickTop="1" thickBot="1">
      <c r="E4236"/>
    </row>
    <row r="4237" spans="5:5" ht="13.5" thickTop="1" thickBot="1">
      <c r="E4237"/>
    </row>
    <row r="4238" spans="5:5" ht="13.5" thickTop="1" thickBot="1">
      <c r="E4238"/>
    </row>
    <row r="4239" spans="5:5" ht="13.5" thickTop="1" thickBot="1">
      <c r="E4239"/>
    </row>
    <row r="4240" spans="5:5" ht="13.5" thickTop="1" thickBot="1">
      <c r="E4240"/>
    </row>
    <row r="4241" spans="5:5" ht="13.5" thickTop="1" thickBot="1">
      <c r="E4241"/>
    </row>
    <row r="4242" spans="5:5" ht="13.5" thickTop="1" thickBot="1">
      <c r="E4242"/>
    </row>
    <row r="4243" spans="5:5" ht="13.5" thickTop="1" thickBot="1">
      <c r="E4243"/>
    </row>
    <row r="4244" spans="5:5" ht="13.5" thickTop="1" thickBot="1">
      <c r="E4244"/>
    </row>
    <row r="4245" spans="5:5" ht="13.5" thickTop="1" thickBot="1">
      <c r="E4245"/>
    </row>
    <row r="4246" spans="5:5" ht="13.5" thickTop="1" thickBot="1">
      <c r="E4246"/>
    </row>
    <row r="4247" spans="5:5" ht="13.5" thickTop="1" thickBot="1">
      <c r="E4247"/>
    </row>
    <row r="4248" spans="5:5" ht="13.5" thickTop="1" thickBot="1">
      <c r="E4248"/>
    </row>
    <row r="4249" spans="5:5" ht="13.5" thickTop="1" thickBot="1">
      <c r="E4249"/>
    </row>
    <row r="4250" spans="5:5" ht="13.5" thickTop="1" thickBot="1">
      <c r="E4250"/>
    </row>
    <row r="4251" spans="5:5" ht="13.5" thickTop="1" thickBot="1">
      <c r="E4251"/>
    </row>
    <row r="4252" spans="5:5" ht="13.5" thickTop="1" thickBot="1">
      <c r="E4252"/>
    </row>
    <row r="4253" spans="5:5" ht="13.5" thickTop="1" thickBot="1">
      <c r="E4253"/>
    </row>
    <row r="4254" spans="5:5" ht="13.5" thickTop="1" thickBot="1">
      <c r="E4254"/>
    </row>
    <row r="4255" spans="5:5" ht="13.5" thickTop="1" thickBot="1">
      <c r="E4255"/>
    </row>
    <row r="4256" spans="5:5" ht="13.5" thickTop="1" thickBot="1">
      <c r="E4256"/>
    </row>
    <row r="4257" spans="5:5" ht="13.5" thickTop="1" thickBot="1">
      <c r="E4257"/>
    </row>
    <row r="4258" spans="5:5" ht="13.5" thickTop="1" thickBot="1">
      <c r="E4258"/>
    </row>
    <row r="4259" spans="5:5" ht="13.5" thickTop="1" thickBot="1">
      <c r="E4259"/>
    </row>
    <row r="4260" spans="5:5" ht="13.5" thickTop="1" thickBot="1">
      <c r="E4260"/>
    </row>
    <row r="4261" spans="5:5" ht="13.5" thickTop="1" thickBot="1">
      <c r="E4261"/>
    </row>
    <row r="4262" spans="5:5" ht="13.5" thickTop="1" thickBot="1">
      <c r="E4262"/>
    </row>
    <row r="4263" spans="5:5" ht="13.5" thickTop="1" thickBot="1">
      <c r="E4263"/>
    </row>
    <row r="4264" spans="5:5" ht="13.5" thickTop="1" thickBot="1">
      <c r="E4264"/>
    </row>
    <row r="4265" spans="5:5" ht="13.5" thickTop="1" thickBot="1">
      <c r="E4265"/>
    </row>
    <row r="4266" spans="5:5" ht="13.5" thickTop="1" thickBot="1">
      <c r="E4266"/>
    </row>
    <row r="4267" spans="5:5" ht="13.5" thickTop="1" thickBot="1">
      <c r="E4267"/>
    </row>
    <row r="4268" spans="5:5" ht="13" thickTop="1">
      <c r="E4268"/>
    </row>
    <row r="4269" spans="5:5">
      <c r="E4269"/>
    </row>
    <row r="4270" spans="5:5">
      <c r="E4270"/>
    </row>
    <row r="4271" spans="5:5">
      <c r="E4271"/>
    </row>
    <row r="4272" spans="5:5">
      <c r="E4272"/>
    </row>
    <row r="4273" spans="5:5">
      <c r="E4273"/>
    </row>
    <row r="4274" spans="5:5">
      <c r="E4274"/>
    </row>
    <row r="4275" spans="5:5">
      <c r="E4275"/>
    </row>
    <row r="4276" spans="5:5">
      <c r="E4276"/>
    </row>
    <row r="4277" spans="5:5">
      <c r="E4277"/>
    </row>
    <row r="4278" spans="5:5">
      <c r="E4278"/>
    </row>
    <row r="4279" spans="5:5">
      <c r="E4279"/>
    </row>
    <row r="4280" spans="5:5">
      <c r="E4280"/>
    </row>
    <row r="4281" spans="5:5" ht="13" thickBot="1">
      <c r="E4281"/>
    </row>
    <row r="4282" spans="5:5" ht="13.5" thickTop="1" thickBot="1">
      <c r="E4282"/>
    </row>
    <row r="4283" spans="5:5" ht="13.5" thickTop="1" thickBot="1">
      <c r="E4283"/>
    </row>
    <row r="4284" spans="5:5" ht="13.5" thickTop="1" thickBot="1">
      <c r="E4284"/>
    </row>
    <row r="4285" spans="5:5" ht="13.5" thickTop="1" thickBot="1">
      <c r="E4285"/>
    </row>
    <row r="4286" spans="5:5" ht="13.5" thickTop="1" thickBot="1">
      <c r="E4286"/>
    </row>
    <row r="4287" spans="5:5" ht="13.5" thickTop="1" thickBot="1">
      <c r="E4287"/>
    </row>
    <row r="4288" spans="5:5" ht="13.5" thickTop="1" thickBot="1">
      <c r="E4288"/>
    </row>
    <row r="4289" spans="5:5" ht="13.5" thickTop="1" thickBot="1">
      <c r="E4289"/>
    </row>
    <row r="4290" spans="5:5" ht="13.5" thickTop="1" thickBot="1">
      <c r="E4290"/>
    </row>
    <row r="4291" spans="5:5" ht="13.5" thickTop="1" thickBot="1">
      <c r="E4291"/>
    </row>
    <row r="4292" spans="5:5" ht="13.5" thickTop="1" thickBot="1">
      <c r="E4292"/>
    </row>
    <row r="4293" spans="5:5" ht="13.5" thickTop="1" thickBot="1">
      <c r="E4293"/>
    </row>
    <row r="4294" spans="5:5" ht="13.5" thickTop="1" thickBot="1">
      <c r="E4294"/>
    </row>
    <row r="4295" spans="5:5" ht="13.5" thickTop="1" thickBot="1">
      <c r="E4295"/>
    </row>
    <row r="4296" spans="5:5" ht="13.5" thickTop="1" thickBot="1">
      <c r="E4296"/>
    </row>
    <row r="4297" spans="5:5" ht="13.5" thickTop="1" thickBot="1">
      <c r="E4297"/>
    </row>
    <row r="4298" spans="5:5" ht="13.5" thickTop="1" thickBot="1">
      <c r="E4298"/>
    </row>
    <row r="4299" spans="5:5" ht="13.5" thickTop="1" thickBot="1">
      <c r="E4299"/>
    </row>
    <row r="4300" spans="5:5" ht="13.5" thickTop="1" thickBot="1">
      <c r="E4300"/>
    </row>
    <row r="4301" spans="5:5" ht="13.5" thickTop="1" thickBot="1">
      <c r="E4301"/>
    </row>
    <row r="4302" spans="5:5" ht="13.5" thickTop="1" thickBot="1">
      <c r="E4302"/>
    </row>
    <row r="4303" spans="5:5" ht="13.5" thickTop="1" thickBot="1">
      <c r="E4303"/>
    </row>
    <row r="4304" spans="5:5" ht="13.5" thickTop="1" thickBot="1">
      <c r="E4304"/>
    </row>
    <row r="4305" spans="5:5" ht="13.5" thickTop="1" thickBot="1">
      <c r="E4305"/>
    </row>
    <row r="4306" spans="5:5" ht="13.5" thickTop="1" thickBot="1">
      <c r="E4306"/>
    </row>
    <row r="4307" spans="5:5" ht="13.5" thickTop="1" thickBot="1">
      <c r="E4307"/>
    </row>
    <row r="4308" spans="5:5" ht="13.5" thickTop="1" thickBot="1">
      <c r="E4308"/>
    </row>
    <row r="4309" spans="5:5" ht="13.5" thickTop="1" thickBot="1">
      <c r="E4309"/>
    </row>
    <row r="4310" spans="5:5" ht="13.5" thickTop="1" thickBot="1">
      <c r="E4310"/>
    </row>
    <row r="4311" spans="5:5" ht="13.5" thickTop="1" thickBot="1">
      <c r="E4311"/>
    </row>
    <row r="4312" spans="5:5" ht="13.5" thickTop="1" thickBot="1">
      <c r="E4312"/>
    </row>
    <row r="4313" spans="5:5" ht="13.5" thickTop="1" thickBot="1">
      <c r="E4313"/>
    </row>
    <row r="4314" spans="5:5" ht="13.5" thickTop="1" thickBot="1">
      <c r="E4314"/>
    </row>
    <row r="4315" spans="5:5" ht="13.5" thickTop="1" thickBot="1">
      <c r="E4315"/>
    </row>
    <row r="4316" spans="5:5" ht="13.5" thickTop="1" thickBot="1">
      <c r="E4316"/>
    </row>
    <row r="4317" spans="5:5" ht="13.5" thickTop="1" thickBot="1">
      <c r="E4317"/>
    </row>
    <row r="4318" spans="5:5" ht="13.5" thickTop="1" thickBot="1">
      <c r="E4318"/>
    </row>
    <row r="4319" spans="5:5" ht="13.5" thickTop="1" thickBot="1">
      <c r="E4319"/>
    </row>
    <row r="4320" spans="5:5" ht="13.5" thickTop="1" thickBot="1">
      <c r="E4320"/>
    </row>
    <row r="4321" spans="5:5" ht="13.5" thickTop="1" thickBot="1">
      <c r="E4321"/>
    </row>
    <row r="4322" spans="5:5" ht="13.5" thickTop="1" thickBot="1">
      <c r="E4322"/>
    </row>
    <row r="4323" spans="5:5" ht="13.5" thickTop="1" thickBot="1">
      <c r="E4323"/>
    </row>
    <row r="4324" spans="5:5" ht="13.5" thickTop="1" thickBot="1">
      <c r="E4324"/>
    </row>
    <row r="4325" spans="5:5" ht="13.5" thickTop="1" thickBot="1">
      <c r="E4325"/>
    </row>
    <row r="4326" spans="5:5" ht="13.5" thickTop="1" thickBot="1">
      <c r="E4326"/>
    </row>
    <row r="4327" spans="5:5" ht="13.5" thickTop="1" thickBot="1">
      <c r="E4327"/>
    </row>
    <row r="4328" spans="5:5" ht="13.5" thickTop="1" thickBot="1">
      <c r="E4328"/>
    </row>
    <row r="4329" spans="5:5" ht="13.5" thickTop="1" thickBot="1">
      <c r="E4329"/>
    </row>
    <row r="4330" spans="5:5" ht="13.5" thickTop="1" thickBot="1">
      <c r="E4330"/>
    </row>
    <row r="4331" spans="5:5" ht="13.5" thickTop="1" thickBot="1">
      <c r="E4331"/>
    </row>
    <row r="4332" spans="5:5" ht="13.5" thickTop="1" thickBot="1">
      <c r="E4332"/>
    </row>
    <row r="4333" spans="5:5" ht="13.5" thickTop="1" thickBot="1">
      <c r="E4333"/>
    </row>
    <row r="4334" spans="5:5" ht="13.5" thickTop="1" thickBot="1">
      <c r="E4334"/>
    </row>
    <row r="4335" spans="5:5" ht="13.5" thickTop="1" thickBot="1">
      <c r="E4335"/>
    </row>
    <row r="4336" spans="5:5" ht="13.5" thickTop="1" thickBot="1">
      <c r="E4336"/>
    </row>
    <row r="4337" spans="5:5" ht="13.5" thickTop="1" thickBot="1">
      <c r="E4337"/>
    </row>
    <row r="4338" spans="5:5" ht="13" thickTop="1">
      <c r="E4338"/>
    </row>
    <row r="4339" spans="5:5">
      <c r="E4339"/>
    </row>
    <row r="4340" spans="5:5">
      <c r="E4340"/>
    </row>
    <row r="4341" spans="5:5">
      <c r="E4341"/>
    </row>
    <row r="4342" spans="5:5">
      <c r="E4342"/>
    </row>
    <row r="4343" spans="5:5">
      <c r="E4343"/>
    </row>
    <row r="4344" spans="5:5">
      <c r="E4344"/>
    </row>
    <row r="4345" spans="5:5">
      <c r="E4345"/>
    </row>
    <row r="4346" spans="5:5">
      <c r="E4346"/>
    </row>
    <row r="4347" spans="5:5">
      <c r="E4347"/>
    </row>
    <row r="4348" spans="5:5">
      <c r="E4348"/>
    </row>
    <row r="4349" spans="5:5">
      <c r="E4349"/>
    </row>
    <row r="4350" spans="5:5">
      <c r="E4350"/>
    </row>
    <row r="4351" spans="5:5" ht="13" thickBot="1">
      <c r="E4351"/>
    </row>
    <row r="4352" spans="5:5" ht="13.5" thickTop="1" thickBot="1">
      <c r="E4352"/>
    </row>
    <row r="4353" spans="5:5" ht="13.5" thickTop="1" thickBot="1">
      <c r="E4353"/>
    </row>
    <row r="4354" spans="5:5" ht="13.5" thickTop="1" thickBot="1">
      <c r="E4354"/>
    </row>
    <row r="4355" spans="5:5" ht="13.5" thickTop="1" thickBot="1">
      <c r="E4355"/>
    </row>
    <row r="4356" spans="5:5" ht="13.5" thickTop="1" thickBot="1">
      <c r="E4356"/>
    </row>
    <row r="4357" spans="5:5" ht="13.5" thickTop="1" thickBot="1">
      <c r="E4357"/>
    </row>
    <row r="4358" spans="5:5" ht="13.5" thickTop="1" thickBot="1">
      <c r="E4358"/>
    </row>
    <row r="4359" spans="5:5" ht="13.5" thickTop="1" thickBot="1">
      <c r="E4359"/>
    </row>
    <row r="4360" spans="5:5" ht="13.5" thickTop="1" thickBot="1">
      <c r="E4360"/>
    </row>
    <row r="4361" spans="5:5" ht="13.5" thickTop="1" thickBot="1">
      <c r="E4361"/>
    </row>
    <row r="4362" spans="5:5" ht="13.5" thickTop="1" thickBot="1">
      <c r="E4362"/>
    </row>
    <row r="4363" spans="5:5" ht="13.5" thickTop="1" thickBot="1">
      <c r="E4363"/>
    </row>
    <row r="4364" spans="5:5" ht="13.5" thickTop="1" thickBot="1">
      <c r="E4364"/>
    </row>
    <row r="4365" spans="5:5" ht="13.5" thickTop="1" thickBot="1">
      <c r="E4365"/>
    </row>
    <row r="4366" spans="5:5" ht="13.5" thickTop="1" thickBot="1">
      <c r="E4366"/>
    </row>
    <row r="4367" spans="5:5" ht="13.5" thickTop="1" thickBot="1">
      <c r="E4367"/>
    </row>
    <row r="4368" spans="5:5" ht="13.5" thickTop="1" thickBot="1">
      <c r="E4368"/>
    </row>
    <row r="4369" spans="5:5" ht="13.5" thickTop="1" thickBot="1">
      <c r="E4369"/>
    </row>
    <row r="4370" spans="5:5" ht="13.5" thickTop="1" thickBot="1">
      <c r="E4370"/>
    </row>
    <row r="4371" spans="5:5" ht="13.5" thickTop="1" thickBot="1">
      <c r="E4371"/>
    </row>
    <row r="4372" spans="5:5" ht="13.5" thickTop="1" thickBot="1">
      <c r="E4372"/>
    </row>
    <row r="4373" spans="5:5" ht="13.5" thickTop="1" thickBot="1">
      <c r="E4373"/>
    </row>
    <row r="4374" spans="5:5" ht="13.5" thickTop="1" thickBot="1">
      <c r="E4374"/>
    </row>
    <row r="4375" spans="5:5" ht="13.5" thickTop="1" thickBot="1">
      <c r="E4375"/>
    </row>
    <row r="4376" spans="5:5" ht="13.5" thickTop="1" thickBot="1">
      <c r="E4376"/>
    </row>
    <row r="4377" spans="5:5" ht="13.5" thickTop="1" thickBot="1">
      <c r="E4377"/>
    </row>
    <row r="4378" spans="5:5" ht="13.5" thickTop="1" thickBot="1">
      <c r="E4378"/>
    </row>
    <row r="4379" spans="5:5" ht="13.5" thickTop="1" thickBot="1">
      <c r="E4379"/>
    </row>
    <row r="4380" spans="5:5" ht="13.5" thickTop="1" thickBot="1">
      <c r="E4380"/>
    </row>
    <row r="4381" spans="5:5" ht="13.5" thickTop="1" thickBot="1">
      <c r="E4381"/>
    </row>
    <row r="4382" spans="5:5" ht="13.5" thickTop="1" thickBot="1">
      <c r="E4382"/>
    </row>
    <row r="4383" spans="5:5" ht="13.5" thickTop="1" thickBot="1">
      <c r="E4383"/>
    </row>
    <row r="4384" spans="5:5" ht="13.5" thickTop="1" thickBot="1">
      <c r="E4384"/>
    </row>
    <row r="4385" spans="5:5" ht="13.5" thickTop="1" thickBot="1">
      <c r="E4385"/>
    </row>
    <row r="4386" spans="5:5" ht="13.5" thickTop="1" thickBot="1">
      <c r="E4386"/>
    </row>
    <row r="4387" spans="5:5" ht="13.5" thickTop="1" thickBot="1">
      <c r="E4387"/>
    </row>
    <row r="4388" spans="5:5" ht="13.5" thickTop="1" thickBot="1">
      <c r="E4388"/>
    </row>
    <row r="4389" spans="5:5" ht="13.5" thickTop="1" thickBot="1">
      <c r="E4389"/>
    </row>
    <row r="4390" spans="5:5" ht="13.5" thickTop="1" thickBot="1">
      <c r="E4390"/>
    </row>
    <row r="4391" spans="5:5" ht="13.5" thickTop="1" thickBot="1">
      <c r="E4391"/>
    </row>
    <row r="4392" spans="5:5" ht="13.5" thickTop="1" thickBot="1">
      <c r="E4392"/>
    </row>
    <row r="4393" spans="5:5" ht="13.5" thickTop="1" thickBot="1">
      <c r="E4393"/>
    </row>
    <row r="4394" spans="5:5" ht="13.5" thickTop="1" thickBot="1">
      <c r="E4394"/>
    </row>
    <row r="4395" spans="5:5" ht="13.5" thickTop="1" thickBot="1">
      <c r="E4395"/>
    </row>
    <row r="4396" spans="5:5" ht="13.5" thickTop="1" thickBot="1">
      <c r="E4396"/>
    </row>
    <row r="4397" spans="5:5" ht="13.5" thickTop="1" thickBot="1">
      <c r="E4397"/>
    </row>
    <row r="4398" spans="5:5" ht="13.5" thickTop="1" thickBot="1">
      <c r="E4398"/>
    </row>
    <row r="4399" spans="5:5" ht="13.5" thickTop="1" thickBot="1">
      <c r="E4399"/>
    </row>
    <row r="4400" spans="5:5" ht="13.5" thickTop="1" thickBot="1">
      <c r="E4400"/>
    </row>
    <row r="4401" spans="5:5" ht="13.5" thickTop="1" thickBot="1">
      <c r="E4401"/>
    </row>
    <row r="4402" spans="5:5" ht="13.5" thickTop="1" thickBot="1">
      <c r="E4402"/>
    </row>
    <row r="4403" spans="5:5" ht="13.5" thickTop="1" thickBot="1">
      <c r="E4403"/>
    </row>
    <row r="4404" spans="5:5" ht="13.5" thickTop="1" thickBot="1">
      <c r="E4404"/>
    </row>
    <row r="4405" spans="5:5" ht="13.5" thickTop="1" thickBot="1">
      <c r="E4405"/>
    </row>
    <row r="4406" spans="5:5" ht="13.5" thickTop="1" thickBot="1">
      <c r="E4406"/>
    </row>
    <row r="4407" spans="5:5" ht="13.5" thickTop="1" thickBot="1">
      <c r="E4407"/>
    </row>
    <row r="4408" spans="5:5" ht="13" thickTop="1">
      <c r="E4408"/>
    </row>
    <row r="4409" spans="5:5">
      <c r="E4409"/>
    </row>
    <row r="4410" spans="5:5">
      <c r="E4410"/>
    </row>
    <row r="4411" spans="5:5">
      <c r="E4411"/>
    </row>
    <row r="4412" spans="5:5">
      <c r="E4412"/>
    </row>
    <row r="4413" spans="5:5">
      <c r="E4413"/>
    </row>
    <row r="4414" spans="5:5">
      <c r="E4414"/>
    </row>
    <row r="4415" spans="5:5">
      <c r="E4415"/>
    </row>
    <row r="4416" spans="5:5">
      <c r="E4416"/>
    </row>
    <row r="4417" spans="5:5">
      <c r="E4417"/>
    </row>
    <row r="4418" spans="5:5">
      <c r="E4418"/>
    </row>
    <row r="4419" spans="5:5">
      <c r="E4419"/>
    </row>
    <row r="4420" spans="5:5">
      <c r="E4420"/>
    </row>
    <row r="4421" spans="5:5" ht="13" thickBot="1">
      <c r="E4421"/>
    </row>
    <row r="4422" spans="5:5" ht="13.5" thickTop="1" thickBot="1">
      <c r="E4422"/>
    </row>
    <row r="4423" spans="5:5" ht="13.5" thickTop="1" thickBot="1">
      <c r="E4423"/>
    </row>
    <row r="4424" spans="5:5" ht="13.5" thickTop="1" thickBot="1">
      <c r="E4424"/>
    </row>
    <row r="4425" spans="5:5" ht="13.5" thickTop="1" thickBot="1">
      <c r="E4425"/>
    </row>
    <row r="4426" spans="5:5" ht="13.5" thickTop="1" thickBot="1">
      <c r="E4426"/>
    </row>
    <row r="4427" spans="5:5" ht="13.5" thickTop="1" thickBot="1">
      <c r="E4427"/>
    </row>
    <row r="4428" spans="5:5" ht="13.5" thickTop="1" thickBot="1">
      <c r="E4428"/>
    </row>
    <row r="4429" spans="5:5" ht="13.5" thickTop="1" thickBot="1">
      <c r="E4429"/>
    </row>
    <row r="4430" spans="5:5" ht="13.5" thickTop="1" thickBot="1">
      <c r="E4430"/>
    </row>
    <row r="4431" spans="5:5" ht="13.5" thickTop="1" thickBot="1">
      <c r="E4431"/>
    </row>
    <row r="4432" spans="5:5" ht="13.5" thickTop="1" thickBot="1">
      <c r="E4432"/>
    </row>
    <row r="4433" spans="5:5" ht="13.5" thickTop="1" thickBot="1">
      <c r="E4433"/>
    </row>
    <row r="4434" spans="5:5" ht="13.5" thickTop="1" thickBot="1">
      <c r="E4434"/>
    </row>
    <row r="4435" spans="5:5" ht="13.5" thickTop="1" thickBot="1">
      <c r="E4435"/>
    </row>
    <row r="4436" spans="5:5" ht="13.5" thickTop="1" thickBot="1">
      <c r="E4436"/>
    </row>
    <row r="4437" spans="5:5" ht="13.5" thickTop="1" thickBot="1">
      <c r="E4437"/>
    </row>
    <row r="4438" spans="5:5" ht="13.5" thickTop="1" thickBot="1">
      <c r="E4438"/>
    </row>
    <row r="4439" spans="5:5" ht="13.5" thickTop="1" thickBot="1">
      <c r="E4439"/>
    </row>
    <row r="4440" spans="5:5" ht="13.5" thickTop="1" thickBot="1">
      <c r="E4440"/>
    </row>
    <row r="4441" spans="5:5" ht="13.5" thickTop="1" thickBot="1">
      <c r="E4441"/>
    </row>
    <row r="4442" spans="5:5" ht="13.5" thickTop="1" thickBot="1">
      <c r="E4442"/>
    </row>
    <row r="4443" spans="5:5" ht="13.5" thickTop="1" thickBot="1">
      <c r="E4443"/>
    </row>
    <row r="4444" spans="5:5" ht="13.5" thickTop="1" thickBot="1">
      <c r="E4444"/>
    </row>
    <row r="4445" spans="5:5" ht="13.5" thickTop="1" thickBot="1">
      <c r="E4445"/>
    </row>
    <row r="4446" spans="5:5" ht="13.5" thickTop="1" thickBot="1">
      <c r="E4446"/>
    </row>
    <row r="4447" spans="5:5" ht="13.5" thickTop="1" thickBot="1">
      <c r="E4447"/>
    </row>
    <row r="4448" spans="5:5" ht="13.5" thickTop="1" thickBot="1">
      <c r="E4448"/>
    </row>
    <row r="4449" spans="5:5" ht="13.5" thickTop="1" thickBot="1">
      <c r="E4449"/>
    </row>
    <row r="4450" spans="5:5" ht="13.5" thickTop="1" thickBot="1">
      <c r="E4450"/>
    </row>
    <row r="4451" spans="5:5" ht="13.5" thickTop="1" thickBot="1">
      <c r="E4451"/>
    </row>
    <row r="4452" spans="5:5" ht="13.5" thickTop="1" thickBot="1">
      <c r="E4452"/>
    </row>
    <row r="4453" spans="5:5" ht="13.5" thickTop="1" thickBot="1">
      <c r="E4453"/>
    </row>
    <row r="4454" spans="5:5" ht="13.5" thickTop="1" thickBot="1">
      <c r="E4454"/>
    </row>
    <row r="4455" spans="5:5" ht="13.5" thickTop="1" thickBot="1">
      <c r="E4455"/>
    </row>
    <row r="4456" spans="5:5" ht="13.5" thickTop="1" thickBot="1">
      <c r="E4456"/>
    </row>
    <row r="4457" spans="5:5" ht="13.5" thickTop="1" thickBot="1">
      <c r="E4457"/>
    </row>
    <row r="4458" spans="5:5" ht="13.5" thickTop="1" thickBot="1">
      <c r="E4458"/>
    </row>
    <row r="4459" spans="5:5" ht="13.5" thickTop="1" thickBot="1">
      <c r="E4459"/>
    </row>
    <row r="4460" spans="5:5" ht="13.5" thickTop="1" thickBot="1">
      <c r="E4460"/>
    </row>
    <row r="4461" spans="5:5" ht="13.5" thickTop="1" thickBot="1">
      <c r="E4461"/>
    </row>
    <row r="4462" spans="5:5" ht="13.5" thickTop="1" thickBot="1">
      <c r="E4462"/>
    </row>
    <row r="4463" spans="5:5" ht="13.5" thickTop="1" thickBot="1">
      <c r="E4463"/>
    </row>
    <row r="4464" spans="5:5" ht="13.5" thickTop="1" thickBot="1">
      <c r="E4464"/>
    </row>
    <row r="4465" spans="5:5" ht="13.5" thickTop="1" thickBot="1">
      <c r="E4465"/>
    </row>
    <row r="4466" spans="5:5" ht="13.5" thickTop="1" thickBot="1">
      <c r="E4466"/>
    </row>
    <row r="4467" spans="5:5" ht="13.5" thickTop="1" thickBot="1">
      <c r="E4467"/>
    </row>
    <row r="4468" spans="5:5" ht="13.5" thickTop="1" thickBot="1">
      <c r="E4468"/>
    </row>
    <row r="4469" spans="5:5" ht="13.5" thickTop="1" thickBot="1">
      <c r="E4469"/>
    </row>
    <row r="4470" spans="5:5" ht="13.5" thickTop="1" thickBot="1">
      <c r="E4470"/>
    </row>
    <row r="4471" spans="5:5" ht="13.5" thickTop="1" thickBot="1">
      <c r="E4471"/>
    </row>
    <row r="4472" spans="5:5" ht="13.5" thickTop="1" thickBot="1">
      <c r="E4472"/>
    </row>
    <row r="4473" spans="5:5" ht="13.5" thickTop="1" thickBot="1">
      <c r="E4473"/>
    </row>
    <row r="4474" spans="5:5" ht="13.5" thickTop="1" thickBot="1">
      <c r="E4474"/>
    </row>
    <row r="4475" spans="5:5" ht="13.5" thickTop="1" thickBot="1">
      <c r="E4475"/>
    </row>
    <row r="4476" spans="5:5" ht="13.5" thickTop="1" thickBot="1">
      <c r="E4476"/>
    </row>
    <row r="4477" spans="5:5" ht="13.5" thickTop="1" thickBot="1">
      <c r="E4477"/>
    </row>
    <row r="4478" spans="5:5" ht="13" thickTop="1">
      <c r="E4478"/>
    </row>
    <row r="4479" spans="5:5">
      <c r="E4479"/>
    </row>
    <row r="4480" spans="5:5">
      <c r="E4480"/>
    </row>
    <row r="4481" spans="5:5">
      <c r="E4481"/>
    </row>
    <row r="4482" spans="5:5">
      <c r="E4482"/>
    </row>
    <row r="4483" spans="5:5">
      <c r="E4483"/>
    </row>
    <row r="4484" spans="5:5">
      <c r="E4484"/>
    </row>
    <row r="4485" spans="5:5">
      <c r="E4485"/>
    </row>
    <row r="4486" spans="5:5">
      <c r="E4486"/>
    </row>
    <row r="4487" spans="5:5">
      <c r="E4487"/>
    </row>
    <row r="4488" spans="5:5">
      <c r="E4488"/>
    </row>
    <row r="4489" spans="5:5">
      <c r="E4489"/>
    </row>
    <row r="4490" spans="5:5">
      <c r="E4490"/>
    </row>
    <row r="4491" spans="5:5" ht="13" thickBot="1">
      <c r="E4491"/>
    </row>
    <row r="4492" spans="5:5" ht="13.5" thickTop="1" thickBot="1">
      <c r="E4492"/>
    </row>
    <row r="4493" spans="5:5" ht="13.5" thickTop="1" thickBot="1">
      <c r="E4493"/>
    </row>
    <row r="4494" spans="5:5" ht="13.5" thickTop="1" thickBot="1">
      <c r="E4494"/>
    </row>
    <row r="4495" spans="5:5" ht="13.5" thickTop="1" thickBot="1">
      <c r="E4495"/>
    </row>
    <row r="4496" spans="5:5" ht="13.5" thickTop="1" thickBot="1">
      <c r="E4496"/>
    </row>
    <row r="4497" spans="5:5" ht="13.5" thickTop="1" thickBot="1">
      <c r="E4497"/>
    </row>
    <row r="4498" spans="5:5" ht="13.5" thickTop="1" thickBot="1">
      <c r="E4498"/>
    </row>
    <row r="4499" spans="5:5" ht="13.5" thickTop="1" thickBot="1">
      <c r="E4499"/>
    </row>
    <row r="4500" spans="5:5" ht="13.5" thickTop="1" thickBot="1">
      <c r="E4500"/>
    </row>
    <row r="4501" spans="5:5" ht="13.5" thickTop="1" thickBot="1">
      <c r="E4501"/>
    </row>
    <row r="4502" spans="5:5" ht="13.5" thickTop="1" thickBot="1">
      <c r="E4502"/>
    </row>
    <row r="4503" spans="5:5" ht="13.5" thickTop="1" thickBot="1">
      <c r="E4503"/>
    </row>
    <row r="4504" spans="5:5" ht="13.5" thickTop="1" thickBot="1">
      <c r="E4504"/>
    </row>
    <row r="4505" spans="5:5" ht="13.5" thickTop="1" thickBot="1">
      <c r="E4505"/>
    </row>
    <row r="4506" spans="5:5" ht="13.5" thickTop="1" thickBot="1">
      <c r="E4506"/>
    </row>
    <row r="4507" spans="5:5" ht="13.5" thickTop="1" thickBot="1">
      <c r="E4507"/>
    </row>
    <row r="4508" spans="5:5" ht="13.5" thickTop="1" thickBot="1">
      <c r="E4508"/>
    </row>
    <row r="4509" spans="5:5" ht="13.5" thickTop="1" thickBot="1">
      <c r="E4509"/>
    </row>
    <row r="4510" spans="5:5" ht="13.5" thickTop="1" thickBot="1">
      <c r="E4510"/>
    </row>
    <row r="4511" spans="5:5" ht="13.5" thickTop="1" thickBot="1">
      <c r="E4511"/>
    </row>
    <row r="4512" spans="5:5" ht="13.5" thickTop="1" thickBot="1">
      <c r="E4512"/>
    </row>
    <row r="4513" spans="5:5" ht="13.5" thickTop="1" thickBot="1">
      <c r="E4513"/>
    </row>
    <row r="4514" spans="5:5" ht="13.5" thickTop="1" thickBot="1">
      <c r="E4514"/>
    </row>
    <row r="4515" spans="5:5" ht="13.5" thickTop="1" thickBot="1">
      <c r="E4515"/>
    </row>
    <row r="4516" spans="5:5" ht="13.5" thickTop="1" thickBot="1">
      <c r="E4516"/>
    </row>
    <row r="4517" spans="5:5" ht="13.5" thickTop="1" thickBot="1">
      <c r="E4517"/>
    </row>
    <row r="4518" spans="5:5" ht="13.5" thickTop="1" thickBot="1">
      <c r="E4518"/>
    </row>
    <row r="4519" spans="5:5" ht="13.5" thickTop="1" thickBot="1">
      <c r="E4519"/>
    </row>
    <row r="4520" spans="5:5" ht="13.5" thickTop="1" thickBot="1">
      <c r="E4520"/>
    </row>
    <row r="4521" spans="5:5" ht="13.5" thickTop="1" thickBot="1">
      <c r="E4521"/>
    </row>
    <row r="4522" spans="5:5" ht="13.5" thickTop="1" thickBot="1">
      <c r="E4522"/>
    </row>
    <row r="4523" spans="5:5" ht="13.5" thickTop="1" thickBot="1">
      <c r="E4523"/>
    </row>
    <row r="4524" spans="5:5" ht="13.5" thickTop="1" thickBot="1">
      <c r="E4524"/>
    </row>
    <row r="4525" spans="5:5" ht="13.5" thickTop="1" thickBot="1">
      <c r="E4525"/>
    </row>
    <row r="4526" spans="5:5" ht="13.5" thickTop="1" thickBot="1">
      <c r="E4526"/>
    </row>
    <row r="4527" spans="5:5" ht="13.5" thickTop="1" thickBot="1">
      <c r="E4527"/>
    </row>
    <row r="4528" spans="5:5" ht="13.5" thickTop="1" thickBot="1">
      <c r="E4528"/>
    </row>
    <row r="4529" spans="5:5" ht="13.5" thickTop="1" thickBot="1">
      <c r="E4529"/>
    </row>
    <row r="4530" spans="5:5" ht="13.5" thickTop="1" thickBot="1">
      <c r="E4530"/>
    </row>
    <row r="4531" spans="5:5" ht="13.5" thickTop="1" thickBot="1">
      <c r="E4531"/>
    </row>
    <row r="4532" spans="5:5" ht="13.5" thickTop="1" thickBot="1">
      <c r="E4532"/>
    </row>
    <row r="4533" spans="5:5" ht="13.5" thickTop="1" thickBot="1">
      <c r="E4533"/>
    </row>
    <row r="4534" spans="5:5" ht="13.5" thickTop="1" thickBot="1">
      <c r="E4534"/>
    </row>
    <row r="4535" spans="5:5" ht="13.5" thickTop="1" thickBot="1">
      <c r="E4535"/>
    </row>
    <row r="4536" spans="5:5" ht="13.5" thickTop="1" thickBot="1">
      <c r="E4536"/>
    </row>
    <row r="4537" spans="5:5" ht="13.5" thickTop="1" thickBot="1">
      <c r="E4537"/>
    </row>
    <row r="4538" spans="5:5" ht="13.5" thickTop="1" thickBot="1">
      <c r="E4538"/>
    </row>
    <row r="4539" spans="5:5" ht="13.5" thickTop="1" thickBot="1">
      <c r="E4539"/>
    </row>
    <row r="4540" spans="5:5" ht="13.5" thickTop="1" thickBot="1">
      <c r="E4540"/>
    </row>
    <row r="4541" spans="5:5" ht="13.5" thickTop="1" thickBot="1">
      <c r="E4541"/>
    </row>
    <row r="4542" spans="5:5" ht="13.5" thickTop="1" thickBot="1">
      <c r="E4542"/>
    </row>
    <row r="4543" spans="5:5" ht="13.5" thickTop="1" thickBot="1">
      <c r="E4543"/>
    </row>
    <row r="4544" spans="5:5" ht="13.5" thickTop="1" thickBot="1">
      <c r="E4544"/>
    </row>
    <row r="4545" spans="5:5" ht="13.5" thickTop="1" thickBot="1">
      <c r="E4545"/>
    </row>
    <row r="4546" spans="5:5" ht="13.5" thickTop="1" thickBot="1">
      <c r="E4546"/>
    </row>
    <row r="4547" spans="5:5" ht="13.5" thickTop="1" thickBot="1">
      <c r="E4547"/>
    </row>
    <row r="4548" spans="5:5" ht="13" thickTop="1">
      <c r="E4548"/>
    </row>
    <row r="4549" spans="5:5">
      <c r="E4549"/>
    </row>
    <row r="4550" spans="5:5">
      <c r="E4550"/>
    </row>
    <row r="4551" spans="5:5">
      <c r="E4551"/>
    </row>
    <row r="4552" spans="5:5">
      <c r="E4552"/>
    </row>
    <row r="4553" spans="5:5">
      <c r="E4553"/>
    </row>
    <row r="4554" spans="5:5">
      <c r="E4554"/>
    </row>
    <row r="4555" spans="5:5">
      <c r="E4555"/>
    </row>
    <row r="4556" spans="5:5">
      <c r="E4556"/>
    </row>
    <row r="4557" spans="5:5">
      <c r="E4557"/>
    </row>
    <row r="4558" spans="5:5">
      <c r="E4558"/>
    </row>
    <row r="4559" spans="5:5">
      <c r="E4559"/>
    </row>
    <row r="4560" spans="5:5">
      <c r="E4560"/>
    </row>
    <row r="4561" spans="5:5" ht="13" thickBot="1">
      <c r="E4561"/>
    </row>
    <row r="4562" spans="5:5" ht="13.5" thickTop="1" thickBot="1">
      <c r="E4562"/>
    </row>
    <row r="4563" spans="5:5" ht="13.5" thickTop="1" thickBot="1">
      <c r="E4563"/>
    </row>
    <row r="4564" spans="5:5" ht="13.5" thickTop="1" thickBot="1">
      <c r="E4564"/>
    </row>
    <row r="4565" spans="5:5" ht="13.5" thickTop="1" thickBot="1">
      <c r="E4565"/>
    </row>
    <row r="4566" spans="5:5" ht="13.5" thickTop="1" thickBot="1">
      <c r="E4566"/>
    </row>
    <row r="4567" spans="5:5" ht="13.5" thickTop="1" thickBot="1">
      <c r="E4567"/>
    </row>
    <row r="4568" spans="5:5" ht="13.5" thickTop="1" thickBot="1">
      <c r="E4568"/>
    </row>
    <row r="4569" spans="5:5" ht="13.5" thickTop="1" thickBot="1">
      <c r="E4569"/>
    </row>
    <row r="4570" spans="5:5" ht="13.5" thickTop="1" thickBot="1">
      <c r="E4570"/>
    </row>
    <row r="4571" spans="5:5" ht="13.5" thickTop="1" thickBot="1">
      <c r="E4571"/>
    </row>
    <row r="4572" spans="5:5" ht="13.5" thickTop="1" thickBot="1">
      <c r="E4572"/>
    </row>
    <row r="4573" spans="5:5" ht="13.5" thickTop="1" thickBot="1">
      <c r="E4573"/>
    </row>
    <row r="4574" spans="5:5" ht="13.5" thickTop="1" thickBot="1">
      <c r="E4574"/>
    </row>
    <row r="4575" spans="5:5" ht="13.5" thickTop="1" thickBot="1">
      <c r="E4575"/>
    </row>
    <row r="4576" spans="5:5" ht="13.5" thickTop="1" thickBot="1">
      <c r="E4576"/>
    </row>
    <row r="4577" spans="5:5" ht="13.5" thickTop="1" thickBot="1">
      <c r="E4577"/>
    </row>
    <row r="4578" spans="5:5" ht="13.5" thickTop="1" thickBot="1">
      <c r="E4578"/>
    </row>
    <row r="4579" spans="5:5" ht="13.5" thickTop="1" thickBot="1">
      <c r="E4579"/>
    </row>
    <row r="4580" spans="5:5" ht="13.5" thickTop="1" thickBot="1">
      <c r="E4580"/>
    </row>
    <row r="4581" spans="5:5" ht="13.5" thickTop="1" thickBot="1">
      <c r="E4581"/>
    </row>
    <row r="4582" spans="5:5" ht="13.5" thickTop="1" thickBot="1">
      <c r="E4582"/>
    </row>
    <row r="4583" spans="5:5" ht="13.5" thickTop="1" thickBot="1">
      <c r="E4583"/>
    </row>
    <row r="4584" spans="5:5" ht="13.5" thickTop="1" thickBot="1">
      <c r="E4584"/>
    </row>
    <row r="4585" spans="5:5" ht="13.5" thickTop="1" thickBot="1">
      <c r="E4585"/>
    </row>
    <row r="4586" spans="5:5" ht="13.5" thickTop="1" thickBot="1">
      <c r="E4586"/>
    </row>
    <row r="4587" spans="5:5" ht="13.5" thickTop="1" thickBot="1">
      <c r="E4587"/>
    </row>
    <row r="4588" spans="5:5" ht="13.5" thickTop="1" thickBot="1">
      <c r="E4588"/>
    </row>
    <row r="4589" spans="5:5" ht="13.5" thickTop="1" thickBot="1">
      <c r="E4589"/>
    </row>
    <row r="4590" spans="5:5" ht="13.5" thickTop="1" thickBot="1">
      <c r="E4590"/>
    </row>
    <row r="4591" spans="5:5" ht="13.5" thickTop="1" thickBot="1">
      <c r="E4591"/>
    </row>
    <row r="4592" spans="5:5" ht="13.5" thickTop="1" thickBot="1">
      <c r="E4592"/>
    </row>
    <row r="4593" spans="5:5" ht="13.5" thickTop="1" thickBot="1">
      <c r="E4593"/>
    </row>
    <row r="4594" spans="5:5" ht="13.5" thickTop="1" thickBot="1">
      <c r="E4594"/>
    </row>
    <row r="4595" spans="5:5" ht="13.5" thickTop="1" thickBot="1">
      <c r="E4595"/>
    </row>
    <row r="4596" spans="5:5" ht="13.5" thickTop="1" thickBot="1">
      <c r="E4596"/>
    </row>
    <row r="4597" spans="5:5" ht="13.5" thickTop="1" thickBot="1">
      <c r="E4597"/>
    </row>
    <row r="4598" spans="5:5" ht="13.5" thickTop="1" thickBot="1">
      <c r="E4598"/>
    </row>
    <row r="4599" spans="5:5" ht="13.5" thickTop="1" thickBot="1">
      <c r="E4599"/>
    </row>
    <row r="4600" spans="5:5" ht="13.5" thickTop="1" thickBot="1">
      <c r="E4600"/>
    </row>
    <row r="4601" spans="5:5" ht="13.5" thickTop="1" thickBot="1">
      <c r="E4601"/>
    </row>
    <row r="4602" spans="5:5" ht="13.5" thickTop="1" thickBot="1">
      <c r="E4602"/>
    </row>
    <row r="4603" spans="5:5" ht="13.5" thickTop="1" thickBot="1">
      <c r="E4603"/>
    </row>
    <row r="4604" spans="5:5" ht="13.5" thickTop="1" thickBot="1">
      <c r="E4604"/>
    </row>
    <row r="4605" spans="5:5" ht="13.5" thickTop="1" thickBot="1">
      <c r="E4605"/>
    </row>
    <row r="4606" spans="5:5" ht="13.5" thickTop="1" thickBot="1">
      <c r="E4606"/>
    </row>
    <row r="4607" spans="5:5" ht="13.5" thickTop="1" thickBot="1">
      <c r="E4607"/>
    </row>
    <row r="4608" spans="5:5" ht="13.5" thickTop="1" thickBot="1">
      <c r="E4608"/>
    </row>
    <row r="4609" spans="5:5" ht="13.5" thickTop="1" thickBot="1">
      <c r="E4609"/>
    </row>
    <row r="4610" spans="5:5" ht="13.5" thickTop="1" thickBot="1">
      <c r="E4610"/>
    </row>
    <row r="4611" spans="5:5" ht="13.5" thickTop="1" thickBot="1">
      <c r="E4611"/>
    </row>
    <row r="4612" spans="5:5" ht="13.5" thickTop="1" thickBot="1">
      <c r="E4612"/>
    </row>
    <row r="4613" spans="5:5" ht="13.5" thickTop="1" thickBot="1">
      <c r="E4613"/>
    </row>
    <row r="4614" spans="5:5" ht="13.5" thickTop="1" thickBot="1">
      <c r="E4614"/>
    </row>
    <row r="4615" spans="5:5" ht="13.5" thickTop="1" thickBot="1">
      <c r="E4615"/>
    </row>
    <row r="4616" spans="5:5" ht="13.5" thickTop="1" thickBot="1">
      <c r="E4616"/>
    </row>
    <row r="4617" spans="5:5" ht="13.5" thickTop="1" thickBot="1">
      <c r="E4617"/>
    </row>
    <row r="4618" spans="5:5" ht="13" thickTop="1">
      <c r="E4618"/>
    </row>
    <row r="4619" spans="5:5">
      <c r="E4619"/>
    </row>
    <row r="4620" spans="5:5">
      <c r="E4620"/>
    </row>
    <row r="4621" spans="5:5">
      <c r="E4621"/>
    </row>
    <row r="4622" spans="5:5">
      <c r="E4622"/>
    </row>
    <row r="4623" spans="5:5">
      <c r="E4623"/>
    </row>
    <row r="4624" spans="5:5">
      <c r="E4624"/>
    </row>
    <row r="4625" spans="5:5">
      <c r="E4625"/>
    </row>
    <row r="4626" spans="5:5">
      <c r="E4626"/>
    </row>
    <row r="4627" spans="5:5">
      <c r="E4627"/>
    </row>
    <row r="4628" spans="5:5">
      <c r="E4628"/>
    </row>
    <row r="4629" spans="5:5">
      <c r="E4629"/>
    </row>
    <row r="4630" spans="5:5">
      <c r="E4630"/>
    </row>
    <row r="4631" spans="5:5" ht="13" thickBot="1">
      <c r="E4631"/>
    </row>
    <row r="4632" spans="5:5" ht="13.5" thickTop="1" thickBot="1">
      <c r="E4632"/>
    </row>
    <row r="4633" spans="5:5" ht="13.5" thickTop="1" thickBot="1">
      <c r="E4633"/>
    </row>
    <row r="4634" spans="5:5" ht="13.5" thickTop="1" thickBot="1">
      <c r="E4634"/>
    </row>
    <row r="4635" spans="5:5" ht="13.5" thickTop="1" thickBot="1">
      <c r="E4635"/>
    </row>
    <row r="4636" spans="5:5" ht="13.5" thickTop="1" thickBot="1">
      <c r="E4636"/>
    </row>
    <row r="4637" spans="5:5" ht="13.5" thickTop="1" thickBot="1">
      <c r="E4637"/>
    </row>
    <row r="4638" spans="5:5" ht="13.5" thickTop="1" thickBot="1">
      <c r="E4638"/>
    </row>
    <row r="4639" spans="5:5" ht="13.5" thickTop="1" thickBot="1">
      <c r="E4639"/>
    </row>
    <row r="4640" spans="5:5" ht="13.5" thickTop="1" thickBot="1">
      <c r="E4640"/>
    </row>
    <row r="4641" spans="5:5" ht="13.5" thickTop="1" thickBot="1">
      <c r="E4641"/>
    </row>
    <row r="4642" spans="5:5" ht="13.5" thickTop="1" thickBot="1">
      <c r="E4642"/>
    </row>
    <row r="4643" spans="5:5" ht="13.5" thickTop="1" thickBot="1">
      <c r="E4643"/>
    </row>
    <row r="4644" spans="5:5" ht="13.5" thickTop="1" thickBot="1">
      <c r="E4644"/>
    </row>
    <row r="4645" spans="5:5" ht="13.5" thickTop="1" thickBot="1">
      <c r="E4645"/>
    </row>
    <row r="4646" spans="5:5" ht="13.5" thickTop="1" thickBot="1">
      <c r="E4646"/>
    </row>
    <row r="4647" spans="5:5" ht="13.5" thickTop="1" thickBot="1">
      <c r="E4647"/>
    </row>
    <row r="4648" spans="5:5" ht="13.5" thickTop="1" thickBot="1">
      <c r="E4648"/>
    </row>
    <row r="4649" spans="5:5" ht="13.5" thickTop="1" thickBot="1">
      <c r="E4649"/>
    </row>
    <row r="4650" spans="5:5" ht="13.5" thickTop="1" thickBot="1">
      <c r="E4650"/>
    </row>
    <row r="4651" spans="5:5" ht="13.5" thickTop="1" thickBot="1">
      <c r="E4651"/>
    </row>
    <row r="4652" spans="5:5" ht="13.5" thickTop="1" thickBot="1">
      <c r="E4652"/>
    </row>
    <row r="4653" spans="5:5" ht="13.5" thickTop="1" thickBot="1">
      <c r="E4653"/>
    </row>
    <row r="4654" spans="5:5" ht="13.5" thickTop="1" thickBot="1">
      <c r="E4654"/>
    </row>
    <row r="4655" spans="5:5" ht="13.5" thickTop="1" thickBot="1">
      <c r="E4655"/>
    </row>
    <row r="4656" spans="5:5" ht="13.5" thickTop="1" thickBot="1">
      <c r="E4656"/>
    </row>
    <row r="4657" spans="5:5" ht="13.5" thickTop="1" thickBot="1">
      <c r="E4657"/>
    </row>
    <row r="4658" spans="5:5" ht="13.5" thickTop="1" thickBot="1">
      <c r="E4658"/>
    </row>
    <row r="4659" spans="5:5" ht="13.5" thickTop="1" thickBot="1">
      <c r="E4659"/>
    </row>
    <row r="4660" spans="5:5" ht="13.5" thickTop="1" thickBot="1">
      <c r="E4660"/>
    </row>
    <row r="4661" spans="5:5" ht="13.5" thickTop="1" thickBot="1">
      <c r="E4661"/>
    </row>
    <row r="4662" spans="5:5" ht="13.5" thickTop="1" thickBot="1">
      <c r="E4662"/>
    </row>
    <row r="4663" spans="5:5" ht="13.5" thickTop="1" thickBot="1">
      <c r="E4663"/>
    </row>
    <row r="4664" spans="5:5" ht="13.5" thickTop="1" thickBot="1">
      <c r="E4664"/>
    </row>
    <row r="4665" spans="5:5" ht="13.5" thickTop="1" thickBot="1">
      <c r="E4665"/>
    </row>
    <row r="4666" spans="5:5" ht="13.5" thickTop="1" thickBot="1">
      <c r="E4666"/>
    </row>
    <row r="4667" spans="5:5" ht="13.5" thickTop="1" thickBot="1">
      <c r="E4667"/>
    </row>
    <row r="4668" spans="5:5" ht="13.5" thickTop="1" thickBot="1">
      <c r="E4668"/>
    </row>
    <row r="4669" spans="5:5" ht="13.5" thickTop="1" thickBot="1">
      <c r="E4669"/>
    </row>
    <row r="4670" spans="5:5" ht="13.5" thickTop="1" thickBot="1">
      <c r="E4670"/>
    </row>
    <row r="4671" spans="5:5" ht="13.5" thickTop="1" thickBot="1">
      <c r="E4671"/>
    </row>
    <row r="4672" spans="5:5" ht="13.5" thickTop="1" thickBot="1">
      <c r="E4672"/>
    </row>
    <row r="4673" spans="5:5" ht="13.5" thickTop="1" thickBot="1">
      <c r="E4673"/>
    </row>
    <row r="4674" spans="5:5" ht="13.5" thickTop="1" thickBot="1">
      <c r="E4674"/>
    </row>
    <row r="4675" spans="5:5" ht="13.5" thickTop="1" thickBot="1">
      <c r="E4675"/>
    </row>
    <row r="4676" spans="5:5" ht="13.5" thickTop="1" thickBot="1">
      <c r="E4676"/>
    </row>
    <row r="4677" spans="5:5" ht="13.5" thickTop="1" thickBot="1">
      <c r="E4677"/>
    </row>
    <row r="4678" spans="5:5" ht="13.5" thickTop="1" thickBot="1">
      <c r="E4678"/>
    </row>
    <row r="4679" spans="5:5" ht="13.5" thickTop="1" thickBot="1">
      <c r="E4679"/>
    </row>
    <row r="4680" spans="5:5" ht="13.5" thickTop="1" thickBot="1">
      <c r="E4680"/>
    </row>
    <row r="4681" spans="5:5" ht="13.5" thickTop="1" thickBot="1">
      <c r="E4681"/>
    </row>
    <row r="4682" spans="5:5" ht="13.5" thickTop="1" thickBot="1">
      <c r="E4682"/>
    </row>
    <row r="4683" spans="5:5" ht="13.5" thickTop="1" thickBot="1">
      <c r="E4683"/>
    </row>
    <row r="4684" spans="5:5" ht="13.5" thickTop="1" thickBot="1">
      <c r="E4684"/>
    </row>
    <row r="4685" spans="5:5" ht="13.5" thickTop="1" thickBot="1">
      <c r="E4685"/>
    </row>
    <row r="4686" spans="5:5" ht="13.5" thickTop="1" thickBot="1">
      <c r="E4686"/>
    </row>
    <row r="4687" spans="5:5" ht="13.5" thickTop="1" thickBot="1">
      <c r="E4687"/>
    </row>
    <row r="4688" spans="5:5" ht="13" thickTop="1">
      <c r="E4688"/>
    </row>
    <row r="4689" spans="5:5">
      <c r="E4689"/>
    </row>
    <row r="4690" spans="5:5">
      <c r="E4690"/>
    </row>
    <row r="4691" spans="5:5">
      <c r="E4691"/>
    </row>
    <row r="4692" spans="5:5">
      <c r="E4692"/>
    </row>
    <row r="4693" spans="5:5">
      <c r="E4693"/>
    </row>
    <row r="4694" spans="5:5">
      <c r="E4694"/>
    </row>
    <row r="4695" spans="5:5">
      <c r="E4695"/>
    </row>
    <row r="4696" spans="5:5">
      <c r="E4696"/>
    </row>
    <row r="4697" spans="5:5">
      <c r="E4697"/>
    </row>
    <row r="4698" spans="5:5">
      <c r="E4698"/>
    </row>
    <row r="4699" spans="5:5">
      <c r="E4699"/>
    </row>
    <row r="4700" spans="5:5">
      <c r="E4700"/>
    </row>
    <row r="4701" spans="5:5" ht="13" thickBot="1">
      <c r="E4701"/>
    </row>
    <row r="4702" spans="5:5" ht="13.5" thickTop="1" thickBot="1">
      <c r="E4702"/>
    </row>
    <row r="4703" spans="5:5" ht="13.5" thickTop="1" thickBot="1">
      <c r="E4703"/>
    </row>
    <row r="4704" spans="5:5" ht="13.5" thickTop="1" thickBot="1">
      <c r="E4704"/>
    </row>
    <row r="4705" spans="5:5" ht="13.5" thickTop="1" thickBot="1">
      <c r="E4705"/>
    </row>
    <row r="4706" spans="5:5" ht="13.5" thickTop="1" thickBot="1">
      <c r="E4706"/>
    </row>
    <row r="4707" spans="5:5" ht="13.5" thickTop="1" thickBot="1">
      <c r="E4707"/>
    </row>
    <row r="4708" spans="5:5" ht="13.5" thickTop="1" thickBot="1">
      <c r="E4708"/>
    </row>
    <row r="4709" spans="5:5" ht="13.5" thickTop="1" thickBot="1">
      <c r="E4709"/>
    </row>
    <row r="4710" spans="5:5" ht="13.5" thickTop="1" thickBot="1">
      <c r="E4710"/>
    </row>
    <row r="4711" spans="5:5" ht="13.5" thickTop="1" thickBot="1">
      <c r="E4711"/>
    </row>
    <row r="4712" spans="5:5" ht="13.5" thickTop="1" thickBot="1">
      <c r="E4712"/>
    </row>
    <row r="4713" spans="5:5" ht="13.5" thickTop="1" thickBot="1">
      <c r="E4713"/>
    </row>
    <row r="4714" spans="5:5" ht="13.5" thickTop="1" thickBot="1">
      <c r="E4714"/>
    </row>
    <row r="4715" spans="5:5" ht="13.5" thickTop="1" thickBot="1">
      <c r="E4715"/>
    </row>
    <row r="4716" spans="5:5" ht="13.5" thickTop="1" thickBot="1">
      <c r="E4716"/>
    </row>
    <row r="4717" spans="5:5" ht="13.5" thickTop="1" thickBot="1">
      <c r="E4717"/>
    </row>
    <row r="4718" spans="5:5" ht="13.5" thickTop="1" thickBot="1">
      <c r="E4718"/>
    </row>
    <row r="4719" spans="5:5" ht="13.5" thickTop="1" thickBot="1">
      <c r="E4719"/>
    </row>
    <row r="4720" spans="5:5" ht="13.5" thickTop="1" thickBot="1">
      <c r="E4720"/>
    </row>
    <row r="4721" spans="5:5" ht="13.5" thickTop="1" thickBot="1">
      <c r="E4721"/>
    </row>
    <row r="4722" spans="5:5" ht="13.5" thickTop="1" thickBot="1">
      <c r="E4722"/>
    </row>
    <row r="4723" spans="5:5" ht="13.5" thickTop="1" thickBot="1">
      <c r="E4723"/>
    </row>
    <row r="4724" spans="5:5" ht="13.5" thickTop="1" thickBot="1">
      <c r="E4724"/>
    </row>
    <row r="4725" spans="5:5" ht="13.5" thickTop="1" thickBot="1">
      <c r="E4725"/>
    </row>
    <row r="4726" spans="5:5" ht="13.5" thickTop="1" thickBot="1">
      <c r="E4726"/>
    </row>
    <row r="4727" spans="5:5" ht="13.5" thickTop="1" thickBot="1">
      <c r="E4727"/>
    </row>
    <row r="4728" spans="5:5" ht="13.5" thickTop="1" thickBot="1">
      <c r="E4728"/>
    </row>
    <row r="4729" spans="5:5" ht="13.5" thickTop="1" thickBot="1">
      <c r="E4729"/>
    </row>
    <row r="4730" spans="5:5" ht="13.5" thickTop="1" thickBot="1">
      <c r="E4730"/>
    </row>
    <row r="4731" spans="5:5" ht="13.5" thickTop="1" thickBot="1">
      <c r="E4731"/>
    </row>
    <row r="4732" spans="5:5" ht="13.5" thickTop="1" thickBot="1">
      <c r="E4732"/>
    </row>
    <row r="4733" spans="5:5" ht="13.5" thickTop="1" thickBot="1">
      <c r="E4733"/>
    </row>
    <row r="4734" spans="5:5" ht="13.5" thickTop="1" thickBot="1">
      <c r="E4734"/>
    </row>
    <row r="4735" spans="5:5" ht="13.5" thickTop="1" thickBot="1">
      <c r="E4735"/>
    </row>
    <row r="4736" spans="5:5" ht="13.5" thickTop="1" thickBot="1">
      <c r="E4736"/>
    </row>
    <row r="4737" spans="5:5" ht="13.5" thickTop="1" thickBot="1">
      <c r="E4737"/>
    </row>
    <row r="4738" spans="5:5" ht="13.5" thickTop="1" thickBot="1">
      <c r="E4738"/>
    </row>
    <row r="4739" spans="5:5" ht="13.5" thickTop="1" thickBot="1">
      <c r="E4739"/>
    </row>
    <row r="4740" spans="5:5" ht="13.5" thickTop="1" thickBot="1">
      <c r="E4740"/>
    </row>
    <row r="4741" spans="5:5" ht="13.5" thickTop="1" thickBot="1">
      <c r="E4741"/>
    </row>
    <row r="4742" spans="5:5" ht="13.5" thickTop="1" thickBot="1">
      <c r="E4742"/>
    </row>
    <row r="4743" spans="5:5" ht="13.5" thickTop="1" thickBot="1">
      <c r="E4743"/>
    </row>
    <row r="4744" spans="5:5" ht="13.5" thickTop="1" thickBot="1">
      <c r="E4744"/>
    </row>
    <row r="4745" spans="5:5" ht="13.5" thickTop="1" thickBot="1">
      <c r="E4745"/>
    </row>
    <row r="4746" spans="5:5" ht="13.5" thickTop="1" thickBot="1">
      <c r="E4746"/>
    </row>
    <row r="4747" spans="5:5" ht="13.5" thickTop="1" thickBot="1">
      <c r="E4747"/>
    </row>
    <row r="4748" spans="5:5" ht="13.5" thickTop="1" thickBot="1">
      <c r="E4748"/>
    </row>
    <row r="4749" spans="5:5" ht="13.5" thickTop="1" thickBot="1">
      <c r="E4749"/>
    </row>
    <row r="4750" spans="5:5" ht="13.5" thickTop="1" thickBot="1">
      <c r="E4750"/>
    </row>
    <row r="4751" spans="5:5" ht="13.5" thickTop="1" thickBot="1">
      <c r="E4751"/>
    </row>
    <row r="4752" spans="5:5" ht="13.5" thickTop="1" thickBot="1">
      <c r="E4752"/>
    </row>
    <row r="4753" spans="5:5" ht="13.5" thickTop="1" thickBot="1">
      <c r="E4753"/>
    </row>
    <row r="4754" spans="5:5" ht="13.5" thickTop="1" thickBot="1">
      <c r="E4754"/>
    </row>
    <row r="4755" spans="5:5" ht="13.5" thickTop="1" thickBot="1">
      <c r="E4755"/>
    </row>
    <row r="4756" spans="5:5" ht="13.5" thickTop="1" thickBot="1">
      <c r="E4756"/>
    </row>
    <row r="4757" spans="5:5" ht="13.5" thickTop="1" thickBot="1">
      <c r="E4757"/>
    </row>
    <row r="4758" spans="5:5" ht="13" thickTop="1">
      <c r="E4758"/>
    </row>
    <row r="4759" spans="5:5">
      <c r="E4759"/>
    </row>
    <row r="4760" spans="5:5">
      <c r="E4760"/>
    </row>
    <row r="4761" spans="5:5">
      <c r="E4761"/>
    </row>
    <row r="4762" spans="5:5">
      <c r="E4762"/>
    </row>
    <row r="4763" spans="5:5">
      <c r="E4763"/>
    </row>
    <row r="4764" spans="5:5">
      <c r="E4764"/>
    </row>
    <row r="4765" spans="5:5">
      <c r="E4765"/>
    </row>
    <row r="4766" spans="5:5">
      <c r="E4766"/>
    </row>
    <row r="4767" spans="5:5">
      <c r="E4767"/>
    </row>
    <row r="4768" spans="5:5">
      <c r="E4768"/>
    </row>
    <row r="4769" spans="5:5">
      <c r="E4769"/>
    </row>
    <row r="4770" spans="5:5">
      <c r="E4770"/>
    </row>
    <row r="4771" spans="5:5" ht="13" thickBot="1">
      <c r="E4771"/>
    </row>
    <row r="4772" spans="5:5" ht="13.5" thickTop="1" thickBot="1">
      <c r="E4772"/>
    </row>
    <row r="4773" spans="5:5" ht="13.5" thickTop="1" thickBot="1">
      <c r="E4773"/>
    </row>
    <row r="4774" spans="5:5" ht="13.5" thickTop="1" thickBot="1">
      <c r="E4774"/>
    </row>
    <row r="4775" spans="5:5" ht="13.5" thickTop="1" thickBot="1">
      <c r="E4775"/>
    </row>
    <row r="4776" spans="5:5" ht="13.5" thickTop="1" thickBot="1">
      <c r="E4776"/>
    </row>
    <row r="4777" spans="5:5" ht="13.5" thickTop="1" thickBot="1">
      <c r="E4777"/>
    </row>
    <row r="4778" spans="5:5" ht="13.5" thickTop="1" thickBot="1">
      <c r="E4778"/>
    </row>
    <row r="4779" spans="5:5" ht="13.5" thickTop="1" thickBot="1">
      <c r="E4779"/>
    </row>
    <row r="4780" spans="5:5" ht="13.5" thickTop="1" thickBot="1">
      <c r="E4780"/>
    </row>
    <row r="4781" spans="5:5" ht="13.5" thickTop="1" thickBot="1">
      <c r="E4781"/>
    </row>
    <row r="4782" spans="5:5" ht="13.5" thickTop="1" thickBot="1">
      <c r="E4782"/>
    </row>
    <row r="4783" spans="5:5" ht="13.5" thickTop="1" thickBot="1">
      <c r="E4783"/>
    </row>
    <row r="4784" spans="5:5" ht="13.5" thickTop="1" thickBot="1">
      <c r="E4784"/>
    </row>
    <row r="4785" spans="5:5" ht="13.5" thickTop="1" thickBot="1">
      <c r="E4785"/>
    </row>
    <row r="4786" spans="5:5" ht="13.5" thickTop="1" thickBot="1">
      <c r="E4786"/>
    </row>
    <row r="4787" spans="5:5" ht="13.5" thickTop="1" thickBot="1">
      <c r="E4787"/>
    </row>
    <row r="4788" spans="5:5" ht="13.5" thickTop="1" thickBot="1">
      <c r="E4788"/>
    </row>
    <row r="4789" spans="5:5" ht="13.5" thickTop="1" thickBot="1">
      <c r="E4789"/>
    </row>
    <row r="4790" spans="5:5" ht="13.5" thickTop="1" thickBot="1">
      <c r="E4790"/>
    </row>
    <row r="4791" spans="5:5" ht="13.5" thickTop="1" thickBot="1">
      <c r="E4791"/>
    </row>
    <row r="4792" spans="5:5" ht="13.5" thickTop="1" thickBot="1">
      <c r="E4792"/>
    </row>
    <row r="4793" spans="5:5" ht="13.5" thickTop="1" thickBot="1">
      <c r="E4793"/>
    </row>
    <row r="4794" spans="5:5" ht="13.5" thickTop="1" thickBot="1">
      <c r="E4794"/>
    </row>
    <row r="4795" spans="5:5" ht="13.5" thickTop="1" thickBot="1">
      <c r="E4795"/>
    </row>
    <row r="4796" spans="5:5" ht="13.5" thickTop="1" thickBot="1">
      <c r="E4796"/>
    </row>
    <row r="4797" spans="5:5" ht="13.5" thickTop="1" thickBot="1">
      <c r="E4797"/>
    </row>
    <row r="4798" spans="5:5" ht="13.5" thickTop="1" thickBot="1">
      <c r="E4798"/>
    </row>
    <row r="4799" spans="5:5" ht="13.5" thickTop="1" thickBot="1">
      <c r="E4799"/>
    </row>
    <row r="4800" spans="5:5" ht="13.5" thickTop="1" thickBot="1">
      <c r="E4800"/>
    </row>
    <row r="4801" spans="5:5" ht="13.5" thickTop="1" thickBot="1">
      <c r="E4801"/>
    </row>
    <row r="4802" spans="5:5" ht="13.5" thickTop="1" thickBot="1">
      <c r="E4802"/>
    </row>
    <row r="4803" spans="5:5" ht="13.5" thickTop="1" thickBot="1">
      <c r="E4803"/>
    </row>
    <row r="4804" spans="5:5" ht="13.5" thickTop="1" thickBot="1">
      <c r="E4804"/>
    </row>
    <row r="4805" spans="5:5" ht="13.5" thickTop="1" thickBot="1">
      <c r="E4805"/>
    </row>
    <row r="4806" spans="5:5" ht="13.5" thickTop="1" thickBot="1">
      <c r="E4806"/>
    </row>
    <row r="4807" spans="5:5" ht="13.5" thickTop="1" thickBot="1">
      <c r="E4807"/>
    </row>
    <row r="4808" spans="5:5" ht="13.5" thickTop="1" thickBot="1">
      <c r="E4808"/>
    </row>
    <row r="4809" spans="5:5" ht="13.5" thickTop="1" thickBot="1">
      <c r="E4809"/>
    </row>
    <row r="4810" spans="5:5" ht="13.5" thickTop="1" thickBot="1">
      <c r="E4810"/>
    </row>
    <row r="4811" spans="5:5" ht="13.5" thickTop="1" thickBot="1">
      <c r="E4811"/>
    </row>
    <row r="4812" spans="5:5" ht="13.5" thickTop="1" thickBot="1">
      <c r="E4812"/>
    </row>
    <row r="4813" spans="5:5" ht="13.5" thickTop="1" thickBot="1">
      <c r="E4813"/>
    </row>
    <row r="4814" spans="5:5" ht="13.5" thickTop="1" thickBot="1">
      <c r="E4814"/>
    </row>
    <row r="4815" spans="5:5" ht="13.5" thickTop="1" thickBot="1">
      <c r="E4815"/>
    </row>
    <row r="4816" spans="5:5" ht="13.5" thickTop="1" thickBot="1">
      <c r="E4816"/>
    </row>
    <row r="4817" spans="5:5" ht="13.5" thickTop="1" thickBot="1">
      <c r="E4817"/>
    </row>
    <row r="4818" spans="5:5" ht="13.5" thickTop="1" thickBot="1">
      <c r="E4818"/>
    </row>
    <row r="4819" spans="5:5" ht="13.5" thickTop="1" thickBot="1">
      <c r="E4819"/>
    </row>
    <row r="4820" spans="5:5" ht="13.5" thickTop="1" thickBot="1">
      <c r="E4820"/>
    </row>
    <row r="4821" spans="5:5" ht="13.5" thickTop="1" thickBot="1">
      <c r="E4821"/>
    </row>
    <row r="4822" spans="5:5" ht="13.5" thickTop="1" thickBot="1">
      <c r="E4822"/>
    </row>
    <row r="4823" spans="5:5" ht="13.5" thickTop="1" thickBot="1">
      <c r="E4823"/>
    </row>
    <row r="4824" spans="5:5" ht="13.5" thickTop="1" thickBot="1">
      <c r="E4824"/>
    </row>
    <row r="4825" spans="5:5" ht="13.5" thickTop="1" thickBot="1">
      <c r="E4825"/>
    </row>
    <row r="4826" spans="5:5" ht="13.5" thickTop="1" thickBot="1">
      <c r="E4826"/>
    </row>
    <row r="4827" spans="5:5" ht="13.5" thickTop="1" thickBot="1">
      <c r="E4827"/>
    </row>
    <row r="4828" spans="5:5" ht="13" thickTop="1">
      <c r="E4828"/>
    </row>
    <row r="4829" spans="5:5">
      <c r="E4829"/>
    </row>
    <row r="4830" spans="5:5">
      <c r="E4830"/>
    </row>
    <row r="4831" spans="5:5">
      <c r="E4831"/>
    </row>
    <row r="4832" spans="5:5">
      <c r="E4832"/>
    </row>
    <row r="4833" spans="5:5">
      <c r="E4833"/>
    </row>
    <row r="4834" spans="5:5">
      <c r="E4834"/>
    </row>
    <row r="4835" spans="5:5">
      <c r="E4835"/>
    </row>
    <row r="4836" spans="5:5">
      <c r="E4836"/>
    </row>
    <row r="4837" spans="5:5">
      <c r="E4837"/>
    </row>
    <row r="4838" spans="5:5">
      <c r="E4838"/>
    </row>
    <row r="4839" spans="5:5">
      <c r="E4839"/>
    </row>
    <row r="4840" spans="5:5">
      <c r="E4840"/>
    </row>
    <row r="4841" spans="5:5" ht="13" thickBot="1">
      <c r="E4841"/>
    </row>
    <row r="4842" spans="5:5" ht="13.5" thickTop="1" thickBot="1">
      <c r="E4842"/>
    </row>
    <row r="4843" spans="5:5" ht="13.5" thickTop="1" thickBot="1">
      <c r="E4843"/>
    </row>
    <row r="4844" spans="5:5" ht="13.5" thickTop="1" thickBot="1">
      <c r="E4844"/>
    </row>
    <row r="4845" spans="5:5" ht="13.5" thickTop="1" thickBot="1">
      <c r="E4845"/>
    </row>
    <row r="4846" spans="5:5" ht="13.5" thickTop="1" thickBot="1">
      <c r="E4846"/>
    </row>
    <row r="4847" spans="5:5" ht="13.5" thickTop="1" thickBot="1">
      <c r="E4847"/>
    </row>
    <row r="4848" spans="5:5" ht="13.5" thickTop="1" thickBot="1">
      <c r="E4848"/>
    </row>
    <row r="4849" spans="5:5" ht="13.5" thickTop="1" thickBot="1">
      <c r="E4849"/>
    </row>
    <row r="4850" spans="5:5" ht="13.5" thickTop="1" thickBot="1">
      <c r="E4850"/>
    </row>
    <row r="4851" spans="5:5" ht="13.5" thickTop="1" thickBot="1">
      <c r="E4851"/>
    </row>
    <row r="4852" spans="5:5" ht="13.5" thickTop="1" thickBot="1">
      <c r="E4852"/>
    </row>
    <row r="4853" spans="5:5" ht="13.5" thickTop="1" thickBot="1">
      <c r="E4853"/>
    </row>
    <row r="4854" spans="5:5" ht="13.5" thickTop="1" thickBot="1">
      <c r="E4854"/>
    </row>
    <row r="4855" spans="5:5" ht="13.5" thickTop="1" thickBot="1">
      <c r="E4855"/>
    </row>
    <row r="4856" spans="5:5" ht="13.5" thickTop="1" thickBot="1">
      <c r="E4856"/>
    </row>
    <row r="4857" spans="5:5" ht="13.5" thickTop="1" thickBot="1">
      <c r="E4857"/>
    </row>
    <row r="4858" spans="5:5" ht="13.5" thickTop="1" thickBot="1">
      <c r="E4858"/>
    </row>
    <row r="4859" spans="5:5" ht="13.5" thickTop="1" thickBot="1">
      <c r="E4859"/>
    </row>
    <row r="4860" spans="5:5" ht="13.5" thickTop="1" thickBot="1">
      <c r="E4860"/>
    </row>
    <row r="4861" spans="5:5" ht="13.5" thickTop="1" thickBot="1">
      <c r="E4861"/>
    </row>
    <row r="4862" spans="5:5" ht="13.5" thickTop="1" thickBot="1">
      <c r="E4862"/>
    </row>
    <row r="4863" spans="5:5" ht="13.5" thickTop="1" thickBot="1">
      <c r="E4863"/>
    </row>
    <row r="4864" spans="5:5" ht="13.5" thickTop="1" thickBot="1">
      <c r="E4864"/>
    </row>
    <row r="4865" spans="5:5" ht="13.5" thickTop="1" thickBot="1">
      <c r="E4865"/>
    </row>
    <row r="4866" spans="5:5" ht="13.5" thickTop="1" thickBot="1">
      <c r="E4866"/>
    </row>
    <row r="4867" spans="5:5" ht="13.5" thickTop="1" thickBot="1">
      <c r="E4867"/>
    </row>
    <row r="4868" spans="5:5" ht="13.5" thickTop="1" thickBot="1">
      <c r="E4868"/>
    </row>
    <row r="4869" spans="5:5" ht="13.5" thickTop="1" thickBot="1">
      <c r="E4869"/>
    </row>
    <row r="4870" spans="5:5" ht="13.5" thickTop="1" thickBot="1">
      <c r="E4870"/>
    </row>
    <row r="4871" spans="5:5" ht="13.5" thickTop="1" thickBot="1">
      <c r="E4871"/>
    </row>
    <row r="4872" spans="5:5" ht="13.5" thickTop="1" thickBot="1">
      <c r="E4872"/>
    </row>
    <row r="4873" spans="5:5" ht="13.5" thickTop="1" thickBot="1">
      <c r="E4873"/>
    </row>
    <row r="4874" spans="5:5" ht="13.5" thickTop="1" thickBot="1">
      <c r="E4874"/>
    </row>
    <row r="4875" spans="5:5" ht="13.5" thickTop="1" thickBot="1">
      <c r="E4875"/>
    </row>
    <row r="4876" spans="5:5" ht="13.5" thickTop="1" thickBot="1">
      <c r="E4876"/>
    </row>
    <row r="4877" spans="5:5" ht="13.5" thickTop="1" thickBot="1">
      <c r="E4877"/>
    </row>
    <row r="4878" spans="5:5" ht="13.5" thickTop="1" thickBot="1">
      <c r="E4878"/>
    </row>
    <row r="4879" spans="5:5" ht="13.5" thickTop="1" thickBot="1">
      <c r="E4879"/>
    </row>
    <row r="4880" spans="5:5" ht="13.5" thickTop="1" thickBot="1">
      <c r="E4880"/>
    </row>
    <row r="4881" spans="5:5" ht="13.5" thickTop="1" thickBot="1">
      <c r="E4881"/>
    </row>
    <row r="4882" spans="5:5" ht="13.5" thickTop="1" thickBot="1">
      <c r="E4882"/>
    </row>
    <row r="4883" spans="5:5" ht="13.5" thickTop="1" thickBot="1">
      <c r="E4883"/>
    </row>
    <row r="4884" spans="5:5" ht="13.5" thickTop="1" thickBot="1">
      <c r="E4884"/>
    </row>
    <row r="4885" spans="5:5" ht="13.5" thickTop="1" thickBot="1">
      <c r="E4885"/>
    </row>
    <row r="4886" spans="5:5" ht="13.5" thickTop="1" thickBot="1">
      <c r="E4886"/>
    </row>
    <row r="4887" spans="5:5" ht="13.5" thickTop="1" thickBot="1">
      <c r="E4887"/>
    </row>
    <row r="4888" spans="5:5" ht="13.5" thickTop="1" thickBot="1">
      <c r="E4888"/>
    </row>
    <row r="4889" spans="5:5" ht="13.5" thickTop="1" thickBot="1">
      <c r="E4889"/>
    </row>
    <row r="4890" spans="5:5" ht="13.5" thickTop="1" thickBot="1">
      <c r="E4890"/>
    </row>
    <row r="4891" spans="5:5" ht="13.5" thickTop="1" thickBot="1">
      <c r="E4891"/>
    </row>
    <row r="4892" spans="5:5" ht="13.5" thickTop="1" thickBot="1">
      <c r="E4892"/>
    </row>
    <row r="4893" spans="5:5" ht="13.5" thickTop="1" thickBot="1">
      <c r="E4893"/>
    </row>
    <row r="4894" spans="5:5" ht="13.5" thickTop="1" thickBot="1">
      <c r="E4894"/>
    </row>
    <row r="4895" spans="5:5" ht="13.5" thickTop="1" thickBot="1">
      <c r="E4895"/>
    </row>
    <row r="4896" spans="5:5" ht="13.5" thickTop="1" thickBot="1">
      <c r="E4896"/>
    </row>
    <row r="4897" spans="5:5" ht="13.5" thickTop="1" thickBot="1">
      <c r="E4897"/>
    </row>
    <row r="4898" spans="5:5" ht="13" thickTop="1">
      <c r="E4898"/>
    </row>
    <row r="4899" spans="5:5">
      <c r="E4899"/>
    </row>
    <row r="4900" spans="5:5">
      <c r="E4900"/>
    </row>
    <row r="4901" spans="5:5">
      <c r="E4901"/>
    </row>
    <row r="4902" spans="5:5">
      <c r="E4902"/>
    </row>
    <row r="4903" spans="5:5">
      <c r="E4903"/>
    </row>
    <row r="4904" spans="5:5">
      <c r="E4904"/>
    </row>
    <row r="4905" spans="5:5">
      <c r="E4905"/>
    </row>
    <row r="4906" spans="5:5">
      <c r="E4906"/>
    </row>
    <row r="4907" spans="5:5">
      <c r="E4907"/>
    </row>
    <row r="4908" spans="5:5">
      <c r="E4908"/>
    </row>
    <row r="4909" spans="5:5">
      <c r="E4909"/>
    </row>
    <row r="4910" spans="5:5">
      <c r="E4910"/>
    </row>
    <row r="4911" spans="5:5" ht="13" thickBot="1">
      <c r="E4911"/>
    </row>
    <row r="4912" spans="5:5" ht="13.5" thickTop="1" thickBot="1">
      <c r="E4912"/>
    </row>
    <row r="4913" spans="5:5" ht="13.5" thickTop="1" thickBot="1">
      <c r="E4913"/>
    </row>
    <row r="4914" spans="5:5" ht="13.5" thickTop="1" thickBot="1">
      <c r="E4914"/>
    </row>
    <row r="4915" spans="5:5" ht="13.5" thickTop="1" thickBot="1">
      <c r="E4915"/>
    </row>
    <row r="4916" spans="5:5" ht="13.5" thickTop="1" thickBot="1">
      <c r="E4916"/>
    </row>
    <row r="4917" spans="5:5" ht="13.5" thickTop="1" thickBot="1">
      <c r="E4917"/>
    </row>
    <row r="4918" spans="5:5" ht="13.5" thickTop="1" thickBot="1">
      <c r="E4918"/>
    </row>
    <row r="4919" spans="5:5" ht="13.5" thickTop="1" thickBot="1">
      <c r="E4919"/>
    </row>
    <row r="4920" spans="5:5" ht="13.5" thickTop="1" thickBot="1">
      <c r="E4920"/>
    </row>
    <row r="4921" spans="5:5" ht="13.5" thickTop="1" thickBot="1">
      <c r="E4921"/>
    </row>
    <row r="4922" spans="5:5" ht="13.5" thickTop="1" thickBot="1">
      <c r="E4922"/>
    </row>
    <row r="4923" spans="5:5" ht="13.5" thickTop="1" thickBot="1">
      <c r="E4923"/>
    </row>
    <row r="4924" spans="5:5" ht="13.5" thickTop="1" thickBot="1">
      <c r="E4924"/>
    </row>
    <row r="4925" spans="5:5" ht="13.5" thickTop="1" thickBot="1">
      <c r="E4925"/>
    </row>
    <row r="4926" spans="5:5" ht="13.5" thickTop="1" thickBot="1">
      <c r="E4926"/>
    </row>
    <row r="4927" spans="5:5" ht="13.5" thickTop="1" thickBot="1">
      <c r="E4927"/>
    </row>
    <row r="4928" spans="5:5" ht="13.5" thickTop="1" thickBot="1">
      <c r="E4928"/>
    </row>
    <row r="4929" spans="5:5" ht="13.5" thickTop="1" thickBot="1">
      <c r="E4929"/>
    </row>
    <row r="4930" spans="5:5" ht="13.5" thickTop="1" thickBot="1">
      <c r="E4930"/>
    </row>
    <row r="4931" spans="5:5" ht="13.5" thickTop="1" thickBot="1">
      <c r="E4931"/>
    </row>
    <row r="4932" spans="5:5" ht="13.5" thickTop="1" thickBot="1">
      <c r="E4932"/>
    </row>
    <row r="4933" spans="5:5" ht="13.5" thickTop="1" thickBot="1">
      <c r="E4933"/>
    </row>
    <row r="4934" spans="5:5" ht="13.5" thickTop="1" thickBot="1">
      <c r="E4934"/>
    </row>
    <row r="4935" spans="5:5" ht="13.5" thickTop="1" thickBot="1">
      <c r="E4935"/>
    </row>
    <row r="4936" spans="5:5" ht="13.5" thickTop="1" thickBot="1">
      <c r="E4936"/>
    </row>
    <row r="4937" spans="5:5" ht="13.5" thickTop="1" thickBot="1">
      <c r="E4937"/>
    </row>
    <row r="4938" spans="5:5" ht="13.5" thickTop="1" thickBot="1">
      <c r="E4938"/>
    </row>
    <row r="4939" spans="5:5" ht="13.5" thickTop="1" thickBot="1">
      <c r="E4939"/>
    </row>
    <row r="4940" spans="5:5" ht="13.5" thickTop="1" thickBot="1">
      <c r="E4940"/>
    </row>
    <row r="4941" spans="5:5" ht="13.5" thickTop="1" thickBot="1">
      <c r="E4941"/>
    </row>
    <row r="4942" spans="5:5" ht="13.5" thickTop="1" thickBot="1">
      <c r="E4942"/>
    </row>
    <row r="4943" spans="5:5" ht="13.5" thickTop="1" thickBot="1">
      <c r="E4943"/>
    </row>
    <row r="4944" spans="5:5" ht="13.5" thickTop="1" thickBot="1">
      <c r="E4944"/>
    </row>
    <row r="4945" spans="5:5" ht="13.5" thickTop="1" thickBot="1">
      <c r="E4945"/>
    </row>
    <row r="4946" spans="5:5" ht="13.5" thickTop="1" thickBot="1">
      <c r="E4946"/>
    </row>
    <row r="4947" spans="5:5" ht="13.5" thickTop="1" thickBot="1">
      <c r="E4947"/>
    </row>
    <row r="4948" spans="5:5" ht="13.5" thickTop="1" thickBot="1">
      <c r="E4948"/>
    </row>
    <row r="4949" spans="5:5" ht="13.5" thickTop="1" thickBot="1">
      <c r="E4949"/>
    </row>
    <row r="4950" spans="5:5" ht="13.5" thickTop="1" thickBot="1">
      <c r="E4950"/>
    </row>
    <row r="4951" spans="5:5" ht="13.5" thickTop="1" thickBot="1">
      <c r="E4951"/>
    </row>
    <row r="4952" spans="5:5" ht="13.5" thickTop="1" thickBot="1">
      <c r="E4952"/>
    </row>
    <row r="4953" spans="5:5" ht="13.5" thickTop="1" thickBot="1">
      <c r="E4953"/>
    </row>
    <row r="4954" spans="5:5" ht="13.5" thickTop="1" thickBot="1">
      <c r="E4954"/>
    </row>
    <row r="4955" spans="5:5" ht="13.5" thickTop="1" thickBot="1">
      <c r="E4955"/>
    </row>
    <row r="4956" spans="5:5" ht="13.5" thickTop="1" thickBot="1">
      <c r="E4956"/>
    </row>
    <row r="4957" spans="5:5" ht="13.5" thickTop="1" thickBot="1">
      <c r="E4957"/>
    </row>
    <row r="4958" spans="5:5" ht="13.5" thickTop="1" thickBot="1">
      <c r="E4958"/>
    </row>
    <row r="4959" spans="5:5" ht="13.5" thickTop="1" thickBot="1">
      <c r="E4959"/>
    </row>
    <row r="4960" spans="5:5" ht="13.5" thickTop="1" thickBot="1">
      <c r="E4960"/>
    </row>
    <row r="4961" spans="5:5" ht="13.5" thickTop="1" thickBot="1">
      <c r="E4961"/>
    </row>
    <row r="4962" spans="5:5" ht="13.5" thickTop="1" thickBot="1">
      <c r="E4962"/>
    </row>
    <row r="4963" spans="5:5" ht="13.5" thickTop="1" thickBot="1">
      <c r="E4963"/>
    </row>
    <row r="4964" spans="5:5" ht="13.5" thickTop="1" thickBot="1">
      <c r="E4964"/>
    </row>
    <row r="4965" spans="5:5" ht="13.5" thickTop="1" thickBot="1">
      <c r="E4965"/>
    </row>
    <row r="4966" spans="5:5" ht="13.5" thickTop="1" thickBot="1">
      <c r="E4966"/>
    </row>
    <row r="4967" spans="5:5" ht="13.5" thickTop="1" thickBot="1">
      <c r="E4967"/>
    </row>
    <row r="4968" spans="5:5" ht="13" thickTop="1">
      <c r="E4968"/>
    </row>
    <row r="4969" spans="5:5">
      <c r="E4969"/>
    </row>
    <row r="4970" spans="5:5">
      <c r="E4970"/>
    </row>
    <row r="4971" spans="5:5">
      <c r="E4971"/>
    </row>
    <row r="4972" spans="5:5">
      <c r="E4972"/>
    </row>
    <row r="4973" spans="5:5">
      <c r="E4973"/>
    </row>
    <row r="4974" spans="5:5">
      <c r="E4974"/>
    </row>
    <row r="4975" spans="5:5">
      <c r="E4975"/>
    </row>
    <row r="4976" spans="5:5">
      <c r="E4976"/>
    </row>
    <row r="4977" spans="5:5">
      <c r="E4977"/>
    </row>
    <row r="4978" spans="5:5">
      <c r="E4978"/>
    </row>
    <row r="4979" spans="5:5">
      <c r="E4979"/>
    </row>
    <row r="4980" spans="5:5">
      <c r="E4980"/>
    </row>
    <row r="4981" spans="5:5" ht="13" thickBot="1">
      <c r="E4981"/>
    </row>
    <row r="4982" spans="5:5" ht="13.5" thickTop="1" thickBot="1">
      <c r="E4982"/>
    </row>
    <row r="4983" spans="5:5" ht="13.5" thickTop="1" thickBot="1">
      <c r="E4983"/>
    </row>
    <row r="4984" spans="5:5" ht="13.5" thickTop="1" thickBot="1">
      <c r="E4984"/>
    </row>
    <row r="4985" spans="5:5" ht="13.5" thickTop="1" thickBot="1">
      <c r="E4985"/>
    </row>
    <row r="4986" spans="5:5" ht="13.5" thickTop="1" thickBot="1">
      <c r="E4986"/>
    </row>
    <row r="4987" spans="5:5" ht="13.5" thickTop="1" thickBot="1">
      <c r="E4987"/>
    </row>
    <row r="4988" spans="5:5" ht="13.5" thickTop="1" thickBot="1">
      <c r="E4988"/>
    </row>
    <row r="4989" spans="5:5" ht="13.5" thickTop="1" thickBot="1">
      <c r="E4989"/>
    </row>
    <row r="4990" spans="5:5" ht="13.5" thickTop="1" thickBot="1">
      <c r="E4990"/>
    </row>
    <row r="4991" spans="5:5" ht="13.5" thickTop="1" thickBot="1">
      <c r="E4991"/>
    </row>
    <row r="4992" spans="5:5" ht="13.5" thickTop="1" thickBot="1">
      <c r="E4992"/>
    </row>
    <row r="4993" spans="5:5" ht="13.5" thickTop="1" thickBot="1">
      <c r="E4993"/>
    </row>
    <row r="4994" spans="5:5" ht="13.5" thickTop="1" thickBot="1">
      <c r="E4994"/>
    </row>
    <row r="4995" spans="5:5" ht="13.5" thickTop="1" thickBot="1">
      <c r="E4995"/>
    </row>
    <row r="4996" spans="5:5" ht="13.5" thickTop="1" thickBot="1">
      <c r="E4996"/>
    </row>
    <row r="4997" spans="5:5" ht="13.5" thickTop="1" thickBot="1">
      <c r="E4997"/>
    </row>
    <row r="4998" spans="5:5" ht="13.5" thickTop="1" thickBot="1">
      <c r="E4998"/>
    </row>
    <row r="4999" spans="5:5" ht="13.5" thickTop="1" thickBot="1">
      <c r="E4999"/>
    </row>
    <row r="5000" spans="5:5" ht="13.5" thickTop="1" thickBot="1">
      <c r="E5000"/>
    </row>
    <row r="5001" spans="5:5" ht="13.5" thickTop="1" thickBot="1">
      <c r="E5001"/>
    </row>
    <row r="5002" spans="5:5" ht="13.5" thickTop="1" thickBot="1">
      <c r="E5002"/>
    </row>
    <row r="5003" spans="5:5" ht="13.5" thickTop="1" thickBot="1">
      <c r="E5003"/>
    </row>
    <row r="5004" spans="5:5" ht="13.5" thickTop="1" thickBot="1">
      <c r="E5004"/>
    </row>
    <row r="5005" spans="5:5" ht="13.5" thickTop="1" thickBot="1">
      <c r="E5005"/>
    </row>
    <row r="5006" spans="5:5" ht="13.5" thickTop="1" thickBot="1">
      <c r="E5006"/>
    </row>
    <row r="5007" spans="5:5" ht="13.5" thickTop="1" thickBot="1">
      <c r="E5007"/>
    </row>
    <row r="5008" spans="5:5" ht="13.5" thickTop="1" thickBot="1">
      <c r="E5008"/>
    </row>
    <row r="5009" spans="5:5" ht="13.5" thickTop="1" thickBot="1">
      <c r="E5009"/>
    </row>
    <row r="5010" spans="5:5" ht="13.5" thickTop="1" thickBot="1">
      <c r="E5010"/>
    </row>
    <row r="5011" spans="5:5" ht="13.5" thickTop="1" thickBot="1">
      <c r="E5011"/>
    </row>
    <row r="5012" spans="5:5" ht="13.5" thickTop="1" thickBot="1">
      <c r="E5012"/>
    </row>
    <row r="5013" spans="5:5" ht="13.5" thickTop="1" thickBot="1">
      <c r="E5013"/>
    </row>
    <row r="5014" spans="5:5" ht="13.5" thickTop="1" thickBot="1">
      <c r="E5014"/>
    </row>
    <row r="5015" spans="5:5" ht="13.5" thickTop="1" thickBot="1">
      <c r="E5015"/>
    </row>
    <row r="5016" spans="5:5" ht="13.5" thickTop="1" thickBot="1">
      <c r="E5016"/>
    </row>
    <row r="5017" spans="5:5" ht="13.5" thickTop="1" thickBot="1">
      <c r="E5017"/>
    </row>
    <row r="5018" spans="5:5" ht="13.5" thickTop="1" thickBot="1">
      <c r="E5018"/>
    </row>
    <row r="5019" spans="5:5" ht="13.5" thickTop="1" thickBot="1">
      <c r="E5019"/>
    </row>
    <row r="5020" spans="5:5" ht="13.5" thickTop="1" thickBot="1">
      <c r="E5020"/>
    </row>
    <row r="5021" spans="5:5" ht="13.5" thickTop="1" thickBot="1">
      <c r="E5021"/>
    </row>
    <row r="5022" spans="5:5" ht="13.5" thickTop="1" thickBot="1">
      <c r="E5022"/>
    </row>
    <row r="5023" spans="5:5" ht="13.5" thickTop="1" thickBot="1">
      <c r="E5023"/>
    </row>
    <row r="5024" spans="5:5" ht="13.5" thickTop="1" thickBot="1">
      <c r="E5024"/>
    </row>
    <row r="5025" spans="5:5" ht="13.5" thickTop="1" thickBot="1">
      <c r="E5025"/>
    </row>
    <row r="5026" spans="5:5" ht="13.5" thickTop="1" thickBot="1">
      <c r="E5026"/>
    </row>
    <row r="5027" spans="5:5" ht="13.5" thickTop="1" thickBot="1">
      <c r="E5027"/>
    </row>
    <row r="5028" spans="5:5" ht="13.5" thickTop="1" thickBot="1">
      <c r="E5028"/>
    </row>
    <row r="5029" spans="5:5" ht="13.5" thickTop="1" thickBot="1">
      <c r="E5029"/>
    </row>
    <row r="5030" spans="5:5" ht="13.5" thickTop="1" thickBot="1">
      <c r="E5030"/>
    </row>
    <row r="5031" spans="5:5" ht="13.5" thickTop="1" thickBot="1">
      <c r="E5031"/>
    </row>
    <row r="5032" spans="5:5" ht="13.5" thickTop="1" thickBot="1">
      <c r="E5032"/>
    </row>
    <row r="5033" spans="5:5" ht="13.5" thickTop="1" thickBot="1">
      <c r="E5033"/>
    </row>
    <row r="5034" spans="5:5" ht="13.5" thickTop="1" thickBot="1">
      <c r="E5034"/>
    </row>
    <row r="5035" spans="5:5" ht="13.5" thickTop="1" thickBot="1">
      <c r="E5035"/>
    </row>
    <row r="5036" spans="5:5" ht="13.5" thickTop="1" thickBot="1">
      <c r="E5036"/>
    </row>
    <row r="5037" spans="5:5" ht="13.5" thickTop="1" thickBot="1">
      <c r="E5037"/>
    </row>
    <row r="5038" spans="5:5" ht="13" thickTop="1">
      <c r="E5038"/>
    </row>
    <row r="5039" spans="5:5">
      <c r="E5039"/>
    </row>
    <row r="5040" spans="5:5">
      <c r="E5040"/>
    </row>
    <row r="5041" spans="5:5">
      <c r="E5041"/>
    </row>
    <row r="5042" spans="5:5">
      <c r="E5042"/>
    </row>
    <row r="5043" spans="5:5">
      <c r="E5043"/>
    </row>
    <row r="5044" spans="5:5">
      <c r="E5044"/>
    </row>
    <row r="5045" spans="5:5">
      <c r="E5045"/>
    </row>
    <row r="5046" spans="5:5">
      <c r="E5046"/>
    </row>
    <row r="5047" spans="5:5">
      <c r="E5047"/>
    </row>
    <row r="5048" spans="5:5">
      <c r="E5048"/>
    </row>
    <row r="5049" spans="5:5">
      <c r="E5049"/>
    </row>
    <row r="5050" spans="5:5">
      <c r="E5050"/>
    </row>
    <row r="5051" spans="5:5" ht="13" thickBot="1">
      <c r="E5051"/>
    </row>
    <row r="5052" spans="5:5" ht="13.5" thickTop="1" thickBot="1">
      <c r="E5052"/>
    </row>
    <row r="5053" spans="5:5" ht="13.5" thickTop="1" thickBot="1">
      <c r="E5053"/>
    </row>
    <row r="5054" spans="5:5" ht="13.5" thickTop="1" thickBot="1">
      <c r="E5054"/>
    </row>
    <row r="5055" spans="5:5" ht="13.5" thickTop="1" thickBot="1">
      <c r="E5055"/>
    </row>
    <row r="5056" spans="5:5" ht="13.5" thickTop="1" thickBot="1">
      <c r="E5056"/>
    </row>
    <row r="5057" spans="5:5" ht="13.5" thickTop="1" thickBot="1">
      <c r="E5057"/>
    </row>
    <row r="5058" spans="5:5" ht="13.5" thickTop="1" thickBot="1">
      <c r="E5058"/>
    </row>
    <row r="5059" spans="5:5" ht="13.5" thickTop="1" thickBot="1">
      <c r="E5059"/>
    </row>
    <row r="5060" spans="5:5" ht="13.5" thickTop="1" thickBot="1">
      <c r="E5060"/>
    </row>
    <row r="5061" spans="5:5" ht="13.5" thickTop="1" thickBot="1">
      <c r="E5061"/>
    </row>
    <row r="5062" spans="5:5" ht="13.5" thickTop="1" thickBot="1">
      <c r="E5062"/>
    </row>
    <row r="5063" spans="5:5" ht="13.5" thickTop="1" thickBot="1">
      <c r="E5063"/>
    </row>
    <row r="5064" spans="5:5" ht="13.5" thickTop="1" thickBot="1">
      <c r="E5064"/>
    </row>
    <row r="5065" spans="5:5" ht="13.5" thickTop="1" thickBot="1">
      <c r="E5065"/>
    </row>
    <row r="5066" spans="5:5" ht="13.5" thickTop="1" thickBot="1">
      <c r="E5066"/>
    </row>
    <row r="5067" spans="5:5" ht="13.5" thickTop="1" thickBot="1">
      <c r="E5067"/>
    </row>
    <row r="5068" spans="5:5" ht="13.5" thickTop="1" thickBot="1">
      <c r="E5068"/>
    </row>
    <row r="5069" spans="5:5" ht="13.5" thickTop="1" thickBot="1">
      <c r="E5069"/>
    </row>
    <row r="5070" spans="5:5" ht="13.5" thickTop="1" thickBot="1">
      <c r="E5070"/>
    </row>
    <row r="5071" spans="5:5" ht="13.5" thickTop="1" thickBot="1">
      <c r="E5071"/>
    </row>
    <row r="5072" spans="5:5" ht="13.5" thickTop="1" thickBot="1">
      <c r="E5072"/>
    </row>
    <row r="5073" spans="5:5" ht="13.5" thickTop="1" thickBot="1">
      <c r="E5073"/>
    </row>
    <row r="5074" spans="5:5" ht="13.5" thickTop="1" thickBot="1">
      <c r="E5074"/>
    </row>
    <row r="5075" spans="5:5" ht="13.5" thickTop="1" thickBot="1">
      <c r="E5075"/>
    </row>
    <row r="5076" spans="5:5" ht="13.5" thickTop="1" thickBot="1">
      <c r="E5076"/>
    </row>
    <row r="5077" spans="5:5" ht="13.5" thickTop="1" thickBot="1">
      <c r="E5077"/>
    </row>
    <row r="5078" spans="5:5" ht="13.5" thickTop="1" thickBot="1">
      <c r="E5078"/>
    </row>
    <row r="5079" spans="5:5" ht="13.5" thickTop="1" thickBot="1">
      <c r="E5079"/>
    </row>
    <row r="5080" spans="5:5" ht="13.5" thickTop="1" thickBot="1">
      <c r="E5080"/>
    </row>
    <row r="5081" spans="5:5" ht="13.5" thickTop="1" thickBot="1">
      <c r="E5081"/>
    </row>
    <row r="5082" spans="5:5" ht="13.5" thickTop="1" thickBot="1">
      <c r="E5082"/>
    </row>
    <row r="5083" spans="5:5" ht="13.5" thickTop="1" thickBot="1">
      <c r="E5083"/>
    </row>
    <row r="5084" spans="5:5" ht="13.5" thickTop="1" thickBot="1">
      <c r="E5084"/>
    </row>
    <row r="5085" spans="5:5" ht="13.5" thickTop="1" thickBot="1">
      <c r="E5085"/>
    </row>
    <row r="5086" spans="5:5" ht="13.5" thickTop="1" thickBot="1">
      <c r="E5086"/>
    </row>
    <row r="5087" spans="5:5" ht="13.5" thickTop="1" thickBot="1">
      <c r="E5087"/>
    </row>
    <row r="5088" spans="5:5" ht="13.5" thickTop="1" thickBot="1">
      <c r="E5088"/>
    </row>
    <row r="5089" spans="5:5" ht="13.5" thickTop="1" thickBot="1">
      <c r="E5089"/>
    </row>
    <row r="5090" spans="5:5" ht="13.5" thickTop="1" thickBot="1">
      <c r="E5090"/>
    </row>
    <row r="5091" spans="5:5" ht="13.5" thickTop="1" thickBot="1">
      <c r="E5091"/>
    </row>
    <row r="5092" spans="5:5" ht="13.5" thickTop="1" thickBot="1">
      <c r="E5092"/>
    </row>
    <row r="5093" spans="5:5" ht="13.5" thickTop="1" thickBot="1">
      <c r="E5093"/>
    </row>
    <row r="5094" spans="5:5" ht="13.5" thickTop="1" thickBot="1">
      <c r="E5094"/>
    </row>
    <row r="5095" spans="5:5" ht="13.5" thickTop="1" thickBot="1">
      <c r="E5095"/>
    </row>
    <row r="5096" spans="5:5" ht="13.5" thickTop="1" thickBot="1">
      <c r="E5096"/>
    </row>
    <row r="5097" spans="5:5" ht="13.5" thickTop="1" thickBot="1">
      <c r="E5097"/>
    </row>
    <row r="5098" spans="5:5" ht="13.5" thickTop="1" thickBot="1">
      <c r="E5098"/>
    </row>
    <row r="5099" spans="5:5" ht="13.5" thickTop="1" thickBot="1">
      <c r="E5099"/>
    </row>
    <row r="5100" spans="5:5" ht="13.5" thickTop="1" thickBot="1">
      <c r="E5100"/>
    </row>
    <row r="5101" spans="5:5" ht="13.5" thickTop="1" thickBot="1">
      <c r="E5101"/>
    </row>
    <row r="5102" spans="5:5" ht="13.5" thickTop="1" thickBot="1">
      <c r="E5102"/>
    </row>
    <row r="5103" spans="5:5" ht="13.5" thickTop="1" thickBot="1">
      <c r="E5103"/>
    </row>
    <row r="5104" spans="5:5" ht="13.5" thickTop="1" thickBot="1">
      <c r="E5104"/>
    </row>
    <row r="5105" spans="5:5" ht="13.5" thickTop="1" thickBot="1">
      <c r="E5105"/>
    </row>
    <row r="5106" spans="5:5" ht="13.5" thickTop="1" thickBot="1">
      <c r="E5106"/>
    </row>
    <row r="5107" spans="5:5" ht="13.5" thickTop="1" thickBot="1">
      <c r="E5107"/>
    </row>
    <row r="5108" spans="5:5" ht="13" thickTop="1">
      <c r="E5108"/>
    </row>
    <row r="5109" spans="5:5">
      <c r="E5109"/>
    </row>
    <row r="5110" spans="5:5">
      <c r="E5110"/>
    </row>
    <row r="5111" spans="5:5">
      <c r="E5111"/>
    </row>
    <row r="5112" spans="5:5">
      <c r="E5112"/>
    </row>
    <row r="5113" spans="5:5">
      <c r="E5113"/>
    </row>
    <row r="5114" spans="5:5">
      <c r="E5114"/>
    </row>
    <row r="5115" spans="5:5">
      <c r="E5115"/>
    </row>
    <row r="5116" spans="5:5">
      <c r="E5116"/>
    </row>
    <row r="5117" spans="5:5">
      <c r="E5117"/>
    </row>
    <row r="5118" spans="5:5">
      <c r="E5118"/>
    </row>
    <row r="5119" spans="5:5">
      <c r="E5119"/>
    </row>
    <row r="5120" spans="5:5">
      <c r="E5120"/>
    </row>
    <row r="5121" spans="5:5" ht="13" thickBot="1">
      <c r="E5121"/>
    </row>
    <row r="5122" spans="5:5" ht="13.5" thickTop="1" thickBot="1">
      <c r="E5122"/>
    </row>
    <row r="5123" spans="5:5" ht="13.5" thickTop="1" thickBot="1">
      <c r="E5123"/>
    </row>
    <row r="5124" spans="5:5" ht="13.5" thickTop="1" thickBot="1">
      <c r="E5124"/>
    </row>
    <row r="5125" spans="5:5" ht="13.5" thickTop="1" thickBot="1">
      <c r="E5125"/>
    </row>
    <row r="5126" spans="5:5" ht="13.5" thickTop="1" thickBot="1">
      <c r="E5126"/>
    </row>
    <row r="5127" spans="5:5" ht="13.5" thickTop="1" thickBot="1">
      <c r="E5127"/>
    </row>
    <row r="5128" spans="5:5" ht="13.5" thickTop="1" thickBot="1">
      <c r="E5128"/>
    </row>
    <row r="5129" spans="5:5" ht="13.5" thickTop="1" thickBot="1">
      <c r="E5129"/>
    </row>
    <row r="5130" spans="5:5" ht="13.5" thickTop="1" thickBot="1">
      <c r="E5130"/>
    </row>
    <row r="5131" spans="5:5" ht="13.5" thickTop="1" thickBot="1">
      <c r="E5131"/>
    </row>
    <row r="5132" spans="5:5" ht="13.5" thickTop="1" thickBot="1">
      <c r="E5132"/>
    </row>
    <row r="5133" spans="5:5" ht="13.5" thickTop="1" thickBot="1">
      <c r="E5133"/>
    </row>
    <row r="5134" spans="5:5" ht="13.5" thickTop="1" thickBot="1">
      <c r="E5134"/>
    </row>
    <row r="5135" spans="5:5" ht="13.5" thickTop="1" thickBot="1">
      <c r="E5135"/>
    </row>
    <row r="5136" spans="5:5" ht="13.5" thickTop="1" thickBot="1">
      <c r="E5136"/>
    </row>
    <row r="5137" spans="5:5" ht="13.5" thickTop="1" thickBot="1">
      <c r="E5137"/>
    </row>
    <row r="5138" spans="5:5" ht="13.5" thickTop="1" thickBot="1">
      <c r="E5138"/>
    </row>
    <row r="5139" spans="5:5" ht="13.5" thickTop="1" thickBot="1">
      <c r="E5139"/>
    </row>
    <row r="5140" spans="5:5" ht="13.5" thickTop="1" thickBot="1">
      <c r="E5140"/>
    </row>
    <row r="5141" spans="5:5" ht="13.5" thickTop="1" thickBot="1">
      <c r="E5141"/>
    </row>
    <row r="5142" spans="5:5" ht="13.5" thickTop="1" thickBot="1">
      <c r="E5142"/>
    </row>
    <row r="5143" spans="5:5" ht="13.5" thickTop="1" thickBot="1">
      <c r="E5143"/>
    </row>
    <row r="5144" spans="5:5" ht="13.5" thickTop="1" thickBot="1">
      <c r="E5144"/>
    </row>
    <row r="5145" spans="5:5" ht="13.5" thickTop="1" thickBot="1">
      <c r="E5145"/>
    </row>
    <row r="5146" spans="5:5" ht="13.5" thickTop="1" thickBot="1">
      <c r="E5146"/>
    </row>
    <row r="5147" spans="5:5" ht="13.5" thickTop="1" thickBot="1">
      <c r="E5147"/>
    </row>
    <row r="5148" spans="5:5" ht="13.5" thickTop="1" thickBot="1">
      <c r="E5148"/>
    </row>
    <row r="5149" spans="5:5" ht="13.5" thickTop="1" thickBot="1">
      <c r="E5149"/>
    </row>
    <row r="5150" spans="5:5" ht="13.5" thickTop="1" thickBot="1">
      <c r="E5150"/>
    </row>
    <row r="5151" spans="5:5" ht="13.5" thickTop="1" thickBot="1">
      <c r="E5151"/>
    </row>
    <row r="5152" spans="5:5" ht="13.5" thickTop="1" thickBot="1">
      <c r="E5152"/>
    </row>
    <row r="5153" spans="5:5" ht="13.5" thickTop="1" thickBot="1">
      <c r="E5153"/>
    </row>
    <row r="5154" spans="5:5" ht="13.5" thickTop="1" thickBot="1">
      <c r="E5154"/>
    </row>
    <row r="5155" spans="5:5" ht="13.5" thickTop="1" thickBot="1">
      <c r="E5155"/>
    </row>
    <row r="5156" spans="5:5" ht="13.5" thickTop="1" thickBot="1">
      <c r="E5156"/>
    </row>
    <row r="5157" spans="5:5" ht="13.5" thickTop="1" thickBot="1">
      <c r="E5157"/>
    </row>
    <row r="5158" spans="5:5" ht="13.5" thickTop="1" thickBot="1">
      <c r="E5158"/>
    </row>
    <row r="5159" spans="5:5" ht="13.5" thickTop="1" thickBot="1">
      <c r="E5159"/>
    </row>
    <row r="5160" spans="5:5" ht="13.5" thickTop="1" thickBot="1">
      <c r="E5160"/>
    </row>
    <row r="5161" spans="5:5" ht="13.5" thickTop="1" thickBot="1">
      <c r="E5161"/>
    </row>
    <row r="5162" spans="5:5" ht="13.5" thickTop="1" thickBot="1">
      <c r="E5162"/>
    </row>
    <row r="5163" spans="5:5" ht="13.5" thickTop="1" thickBot="1">
      <c r="E5163"/>
    </row>
    <row r="5164" spans="5:5" ht="13.5" thickTop="1" thickBot="1">
      <c r="E5164"/>
    </row>
    <row r="5165" spans="5:5" ht="13.5" thickTop="1" thickBot="1">
      <c r="E5165"/>
    </row>
    <row r="5166" spans="5:5" ht="13.5" thickTop="1" thickBot="1">
      <c r="E5166"/>
    </row>
    <row r="5167" spans="5:5" ht="13.5" thickTop="1" thickBot="1">
      <c r="E5167"/>
    </row>
    <row r="5168" spans="5:5" ht="13.5" thickTop="1" thickBot="1">
      <c r="E5168"/>
    </row>
    <row r="5169" spans="5:5" ht="13.5" thickTop="1" thickBot="1">
      <c r="E5169"/>
    </row>
    <row r="5170" spans="5:5" ht="13.5" thickTop="1" thickBot="1">
      <c r="E5170"/>
    </row>
    <row r="5171" spans="5:5" ht="13.5" thickTop="1" thickBot="1">
      <c r="E5171"/>
    </row>
    <row r="5172" spans="5:5" ht="13.5" thickTop="1" thickBot="1">
      <c r="E5172"/>
    </row>
    <row r="5173" spans="5:5" ht="13.5" thickTop="1" thickBot="1">
      <c r="E5173"/>
    </row>
    <row r="5174" spans="5:5" ht="13.5" thickTop="1" thickBot="1">
      <c r="E5174"/>
    </row>
    <row r="5175" spans="5:5" ht="13.5" thickTop="1" thickBot="1">
      <c r="E5175"/>
    </row>
    <row r="5176" spans="5:5" ht="13.5" thickTop="1" thickBot="1">
      <c r="E5176"/>
    </row>
    <row r="5177" spans="5:5" ht="13.5" thickTop="1" thickBot="1">
      <c r="E5177"/>
    </row>
    <row r="5178" spans="5:5" ht="13" thickTop="1">
      <c r="E5178"/>
    </row>
    <row r="5179" spans="5:5">
      <c r="E5179"/>
    </row>
    <row r="5180" spans="5:5">
      <c r="E5180"/>
    </row>
    <row r="5181" spans="5:5">
      <c r="E5181"/>
    </row>
    <row r="5182" spans="5:5">
      <c r="E5182"/>
    </row>
    <row r="5183" spans="5:5">
      <c r="E5183"/>
    </row>
    <row r="5184" spans="5:5">
      <c r="E5184"/>
    </row>
    <row r="5185" spans="5:5">
      <c r="E5185"/>
    </row>
    <row r="5186" spans="5:5">
      <c r="E5186"/>
    </row>
    <row r="5187" spans="5:5">
      <c r="E5187"/>
    </row>
    <row r="5188" spans="5:5">
      <c r="E5188"/>
    </row>
    <row r="5189" spans="5:5">
      <c r="E5189"/>
    </row>
    <row r="5190" spans="5:5">
      <c r="E5190"/>
    </row>
    <row r="5191" spans="5:5" ht="13" thickBot="1">
      <c r="E5191"/>
    </row>
    <row r="5192" spans="5:5" ht="13.5" thickTop="1" thickBot="1">
      <c r="E5192"/>
    </row>
    <row r="5193" spans="5:5" ht="13.5" thickTop="1" thickBot="1">
      <c r="E5193"/>
    </row>
    <row r="5194" spans="5:5" ht="13.5" thickTop="1" thickBot="1">
      <c r="E5194"/>
    </row>
    <row r="5195" spans="5:5" ht="13.5" thickTop="1" thickBot="1">
      <c r="E5195"/>
    </row>
    <row r="5196" spans="5:5" ht="13.5" thickTop="1" thickBot="1">
      <c r="E5196"/>
    </row>
    <row r="5197" spans="5:5" ht="13.5" thickTop="1" thickBot="1">
      <c r="E5197"/>
    </row>
    <row r="5198" spans="5:5" ht="13.5" thickTop="1" thickBot="1">
      <c r="E5198"/>
    </row>
    <row r="5199" spans="5:5" ht="13.5" thickTop="1" thickBot="1">
      <c r="E5199"/>
    </row>
    <row r="5200" spans="5:5" ht="13.5" thickTop="1" thickBot="1">
      <c r="E5200"/>
    </row>
    <row r="5201" spans="5:5" ht="13.5" thickTop="1" thickBot="1">
      <c r="E5201"/>
    </row>
    <row r="5202" spans="5:5" ht="13.5" thickTop="1" thickBot="1">
      <c r="E5202"/>
    </row>
    <row r="5203" spans="5:5" ht="13.5" thickTop="1" thickBot="1">
      <c r="E5203"/>
    </row>
    <row r="5204" spans="5:5" ht="13.5" thickTop="1" thickBot="1">
      <c r="E5204"/>
    </row>
    <row r="5205" spans="5:5" ht="13.5" thickTop="1" thickBot="1">
      <c r="E5205"/>
    </row>
    <row r="5206" spans="5:5" ht="13.5" thickTop="1" thickBot="1">
      <c r="E5206"/>
    </row>
    <row r="5207" spans="5:5" ht="13.5" thickTop="1" thickBot="1">
      <c r="E5207"/>
    </row>
    <row r="5208" spans="5:5" ht="13.5" thickTop="1" thickBot="1">
      <c r="E5208"/>
    </row>
    <row r="5209" spans="5:5" ht="13.5" thickTop="1" thickBot="1">
      <c r="E5209"/>
    </row>
    <row r="5210" spans="5:5" ht="13.5" thickTop="1" thickBot="1">
      <c r="E5210"/>
    </row>
    <row r="5211" spans="5:5" ht="13.5" thickTop="1" thickBot="1">
      <c r="E5211"/>
    </row>
    <row r="5212" spans="5:5" ht="13.5" thickTop="1" thickBot="1">
      <c r="E5212"/>
    </row>
    <row r="5213" spans="5:5" ht="13.5" thickTop="1" thickBot="1">
      <c r="E5213"/>
    </row>
    <row r="5214" spans="5:5" ht="13.5" thickTop="1" thickBot="1">
      <c r="E5214"/>
    </row>
    <row r="5215" spans="5:5" ht="13.5" thickTop="1" thickBot="1">
      <c r="E5215"/>
    </row>
    <row r="5216" spans="5:5" ht="13.5" thickTop="1" thickBot="1">
      <c r="E5216"/>
    </row>
    <row r="5217" spans="5:5" ht="13.5" thickTop="1" thickBot="1">
      <c r="E5217"/>
    </row>
    <row r="5218" spans="5:5" ht="13.5" thickTop="1" thickBot="1">
      <c r="E5218"/>
    </row>
    <row r="5219" spans="5:5" ht="13.5" thickTop="1" thickBot="1">
      <c r="E5219"/>
    </row>
    <row r="5220" spans="5:5" ht="13.5" thickTop="1" thickBot="1">
      <c r="E5220"/>
    </row>
    <row r="5221" spans="5:5" ht="13.5" thickTop="1" thickBot="1">
      <c r="E5221"/>
    </row>
    <row r="5222" spans="5:5" ht="13.5" thickTop="1" thickBot="1">
      <c r="E5222"/>
    </row>
    <row r="5223" spans="5:5" ht="13.5" thickTop="1" thickBot="1">
      <c r="E5223"/>
    </row>
    <row r="5224" spans="5:5" ht="13.5" thickTop="1" thickBot="1">
      <c r="E5224"/>
    </row>
    <row r="5225" spans="5:5" ht="13.5" thickTop="1" thickBot="1">
      <c r="E5225"/>
    </row>
    <row r="5226" spans="5:5" ht="13.5" thickTop="1" thickBot="1">
      <c r="E5226"/>
    </row>
    <row r="5227" spans="5:5" ht="13.5" thickTop="1" thickBot="1">
      <c r="E5227"/>
    </row>
    <row r="5228" spans="5:5" ht="13.5" thickTop="1" thickBot="1">
      <c r="E5228"/>
    </row>
    <row r="5229" spans="5:5" ht="13.5" thickTop="1" thickBot="1">
      <c r="E5229"/>
    </row>
    <row r="5230" spans="5:5" ht="13.5" thickTop="1" thickBot="1">
      <c r="E5230"/>
    </row>
    <row r="5231" spans="5:5" ht="13.5" thickTop="1" thickBot="1">
      <c r="E5231"/>
    </row>
    <row r="5232" spans="5:5" ht="13.5" thickTop="1" thickBot="1">
      <c r="E5232"/>
    </row>
    <row r="5233" spans="5:5" ht="13.5" thickTop="1" thickBot="1">
      <c r="E5233"/>
    </row>
    <row r="5234" spans="5:5" ht="13.5" thickTop="1" thickBot="1">
      <c r="E5234"/>
    </row>
    <row r="5235" spans="5:5" ht="13.5" thickTop="1" thickBot="1">
      <c r="E5235"/>
    </row>
    <row r="5236" spans="5:5" ht="13.5" thickTop="1" thickBot="1">
      <c r="E5236"/>
    </row>
    <row r="5237" spans="5:5" ht="13.5" thickTop="1" thickBot="1">
      <c r="E5237"/>
    </row>
    <row r="5238" spans="5:5" ht="13.5" thickTop="1" thickBot="1">
      <c r="E5238"/>
    </row>
    <row r="5239" spans="5:5" ht="13.5" thickTop="1" thickBot="1">
      <c r="E5239"/>
    </row>
    <row r="5240" spans="5:5" ht="13.5" thickTop="1" thickBot="1">
      <c r="E5240"/>
    </row>
    <row r="5241" spans="5:5" ht="13.5" thickTop="1" thickBot="1">
      <c r="E5241"/>
    </row>
    <row r="5242" spans="5:5" ht="13.5" thickTop="1" thickBot="1">
      <c r="E5242"/>
    </row>
    <row r="5243" spans="5:5" ht="13.5" thickTop="1" thickBot="1">
      <c r="E5243"/>
    </row>
    <row r="5244" spans="5:5" ht="13.5" thickTop="1" thickBot="1">
      <c r="E5244"/>
    </row>
    <row r="5245" spans="5:5" ht="13.5" thickTop="1" thickBot="1">
      <c r="E5245"/>
    </row>
    <row r="5246" spans="5:5" ht="13.5" thickTop="1" thickBot="1">
      <c r="E5246"/>
    </row>
    <row r="5247" spans="5:5" ht="13.5" thickTop="1" thickBot="1">
      <c r="E5247"/>
    </row>
    <row r="5248" spans="5:5" ht="13" thickTop="1">
      <c r="E5248"/>
    </row>
    <row r="5249" spans="5:5">
      <c r="E5249"/>
    </row>
    <row r="5250" spans="5:5">
      <c r="E5250"/>
    </row>
    <row r="5251" spans="5:5">
      <c r="E5251"/>
    </row>
    <row r="5252" spans="5:5">
      <c r="E5252"/>
    </row>
    <row r="5253" spans="5:5">
      <c r="E5253"/>
    </row>
    <row r="5254" spans="5:5">
      <c r="E5254"/>
    </row>
    <row r="5255" spans="5:5">
      <c r="E5255"/>
    </row>
    <row r="5256" spans="5:5">
      <c r="E5256"/>
    </row>
    <row r="5257" spans="5:5">
      <c r="E5257"/>
    </row>
    <row r="5258" spans="5:5">
      <c r="E5258"/>
    </row>
    <row r="5259" spans="5:5">
      <c r="E5259"/>
    </row>
    <row r="5260" spans="5:5">
      <c r="E5260"/>
    </row>
    <row r="5261" spans="5:5" ht="13" thickBot="1">
      <c r="E5261"/>
    </row>
    <row r="5262" spans="5:5" ht="13.5" thickTop="1" thickBot="1">
      <c r="E5262"/>
    </row>
    <row r="5263" spans="5:5" ht="13.5" thickTop="1" thickBot="1">
      <c r="E5263"/>
    </row>
    <row r="5264" spans="5:5" ht="13.5" thickTop="1" thickBot="1">
      <c r="E5264"/>
    </row>
    <row r="5265" spans="5:5" ht="13.5" thickTop="1" thickBot="1">
      <c r="E5265"/>
    </row>
    <row r="5266" spans="5:5" ht="13.5" thickTop="1" thickBot="1">
      <c r="E5266"/>
    </row>
    <row r="5267" spans="5:5" ht="13.5" thickTop="1" thickBot="1">
      <c r="E5267"/>
    </row>
    <row r="5268" spans="5:5" ht="13.5" thickTop="1" thickBot="1">
      <c r="E5268"/>
    </row>
    <row r="5269" spans="5:5" ht="13.5" thickTop="1" thickBot="1">
      <c r="E5269"/>
    </row>
    <row r="5270" spans="5:5" ht="13.5" thickTop="1" thickBot="1">
      <c r="E5270"/>
    </row>
    <row r="5271" spans="5:5" ht="13.5" thickTop="1" thickBot="1">
      <c r="E5271"/>
    </row>
    <row r="5272" spans="5:5" ht="13.5" thickTop="1" thickBot="1">
      <c r="E5272"/>
    </row>
    <row r="5273" spans="5:5" ht="13.5" thickTop="1" thickBot="1">
      <c r="E5273"/>
    </row>
    <row r="5274" spans="5:5" ht="13.5" thickTop="1" thickBot="1">
      <c r="E5274"/>
    </row>
    <row r="5275" spans="5:5" ht="13.5" thickTop="1" thickBot="1">
      <c r="E5275"/>
    </row>
    <row r="5276" spans="5:5" ht="13.5" thickTop="1" thickBot="1">
      <c r="E5276"/>
    </row>
    <row r="5277" spans="5:5" ht="13.5" thickTop="1" thickBot="1">
      <c r="E5277"/>
    </row>
    <row r="5278" spans="5:5" ht="13.5" thickTop="1" thickBot="1">
      <c r="E5278"/>
    </row>
    <row r="5279" spans="5:5" ht="13.5" thickTop="1" thickBot="1">
      <c r="E5279"/>
    </row>
    <row r="5280" spans="5:5" ht="13.5" thickTop="1" thickBot="1">
      <c r="E5280"/>
    </row>
    <row r="5281" spans="5:5" ht="13.5" thickTop="1" thickBot="1">
      <c r="E5281"/>
    </row>
    <row r="5282" spans="5:5" ht="13.5" thickTop="1" thickBot="1">
      <c r="E5282"/>
    </row>
    <row r="5283" spans="5:5" ht="13.5" thickTop="1" thickBot="1">
      <c r="E5283"/>
    </row>
    <row r="5284" spans="5:5" ht="13.5" thickTop="1" thickBot="1">
      <c r="E5284"/>
    </row>
    <row r="5285" spans="5:5" ht="13.5" thickTop="1" thickBot="1">
      <c r="E5285"/>
    </row>
    <row r="5286" spans="5:5" ht="13.5" thickTop="1" thickBot="1">
      <c r="E5286"/>
    </row>
    <row r="5287" spans="5:5" ht="13.5" thickTop="1" thickBot="1">
      <c r="E5287"/>
    </row>
    <row r="5288" spans="5:5" ht="13.5" thickTop="1" thickBot="1">
      <c r="E5288"/>
    </row>
    <row r="5289" spans="5:5" ht="13.5" thickTop="1" thickBot="1">
      <c r="E5289"/>
    </row>
    <row r="5290" spans="5:5" ht="13.5" thickTop="1" thickBot="1">
      <c r="E5290"/>
    </row>
    <row r="5291" spans="5:5" ht="13.5" thickTop="1" thickBot="1">
      <c r="E5291"/>
    </row>
    <row r="5292" spans="5:5" ht="13.5" thickTop="1" thickBot="1">
      <c r="E5292"/>
    </row>
    <row r="5293" spans="5:5" ht="13.5" thickTop="1" thickBot="1">
      <c r="E5293"/>
    </row>
    <row r="5294" spans="5:5" ht="13.5" thickTop="1" thickBot="1">
      <c r="E5294"/>
    </row>
    <row r="5295" spans="5:5" ht="13.5" thickTop="1" thickBot="1">
      <c r="E5295"/>
    </row>
    <row r="5296" spans="5:5" ht="13.5" thickTop="1" thickBot="1">
      <c r="E5296"/>
    </row>
    <row r="5297" spans="5:5" ht="13.5" thickTop="1" thickBot="1">
      <c r="E5297"/>
    </row>
    <row r="5298" spans="5:5" ht="13.5" thickTop="1" thickBot="1">
      <c r="E5298"/>
    </row>
    <row r="5299" spans="5:5" ht="13.5" thickTop="1" thickBot="1">
      <c r="E5299"/>
    </row>
    <row r="5300" spans="5:5" ht="13.5" thickTop="1" thickBot="1">
      <c r="E5300"/>
    </row>
    <row r="5301" spans="5:5" ht="13.5" thickTop="1" thickBot="1">
      <c r="E5301"/>
    </row>
    <row r="5302" spans="5:5" ht="13.5" thickTop="1" thickBot="1">
      <c r="E5302"/>
    </row>
    <row r="5303" spans="5:5" ht="13.5" thickTop="1" thickBot="1">
      <c r="E5303"/>
    </row>
    <row r="5304" spans="5:5" ht="13.5" thickTop="1" thickBot="1">
      <c r="E5304"/>
    </row>
    <row r="5305" spans="5:5" ht="13.5" thickTop="1" thickBot="1">
      <c r="E5305"/>
    </row>
    <row r="5306" spans="5:5" ht="13.5" thickTop="1" thickBot="1">
      <c r="E5306"/>
    </row>
    <row r="5307" spans="5:5" ht="13.5" thickTop="1" thickBot="1">
      <c r="E5307"/>
    </row>
    <row r="5308" spans="5:5" ht="13.5" thickTop="1" thickBot="1">
      <c r="E5308"/>
    </row>
    <row r="5309" spans="5:5" ht="13.5" thickTop="1" thickBot="1">
      <c r="E5309"/>
    </row>
    <row r="5310" spans="5:5" ht="13.5" thickTop="1" thickBot="1">
      <c r="E5310"/>
    </row>
    <row r="5311" spans="5:5" ht="13.5" thickTop="1" thickBot="1">
      <c r="E5311"/>
    </row>
    <row r="5312" spans="5:5" ht="13.5" thickTop="1" thickBot="1">
      <c r="E5312"/>
    </row>
    <row r="5313" spans="5:5" ht="13.5" thickTop="1" thickBot="1">
      <c r="E5313"/>
    </row>
    <row r="5314" spans="5:5" ht="13.5" thickTop="1" thickBot="1">
      <c r="E5314"/>
    </row>
    <row r="5315" spans="5:5" ht="13.5" thickTop="1" thickBot="1">
      <c r="E5315"/>
    </row>
    <row r="5316" spans="5:5" ht="13.5" thickTop="1" thickBot="1">
      <c r="E5316"/>
    </row>
    <row r="5317" spans="5:5" ht="13.5" thickTop="1" thickBot="1">
      <c r="E5317"/>
    </row>
    <row r="5318" spans="5:5" ht="13" thickTop="1">
      <c r="E5318"/>
    </row>
    <row r="5319" spans="5:5">
      <c r="E5319"/>
    </row>
    <row r="5320" spans="5:5">
      <c r="E5320"/>
    </row>
    <row r="5321" spans="5:5">
      <c r="E5321"/>
    </row>
    <row r="5322" spans="5:5">
      <c r="E5322"/>
    </row>
    <row r="5323" spans="5:5">
      <c r="E5323"/>
    </row>
    <row r="5324" spans="5:5">
      <c r="E5324"/>
    </row>
    <row r="5325" spans="5:5">
      <c r="E5325"/>
    </row>
    <row r="5326" spans="5:5">
      <c r="E5326"/>
    </row>
    <row r="5327" spans="5:5">
      <c r="E5327"/>
    </row>
    <row r="5328" spans="5:5">
      <c r="E5328"/>
    </row>
    <row r="5329" spans="5:5">
      <c r="E5329"/>
    </row>
    <row r="5330" spans="5:5">
      <c r="E5330"/>
    </row>
    <row r="5331" spans="5:5" ht="13" thickBot="1">
      <c r="E5331"/>
    </row>
    <row r="5332" spans="5:5" ht="13.5" thickTop="1" thickBot="1">
      <c r="E5332"/>
    </row>
    <row r="5333" spans="5:5" ht="13.5" thickTop="1" thickBot="1">
      <c r="E5333"/>
    </row>
    <row r="5334" spans="5:5" ht="13.5" thickTop="1" thickBot="1">
      <c r="E5334"/>
    </row>
    <row r="5335" spans="5:5" ht="13.5" thickTop="1" thickBot="1">
      <c r="E5335"/>
    </row>
    <row r="5336" spans="5:5" ht="13.5" thickTop="1" thickBot="1">
      <c r="E5336"/>
    </row>
    <row r="5337" spans="5:5" ht="13.5" thickTop="1" thickBot="1">
      <c r="E5337"/>
    </row>
    <row r="5338" spans="5:5" ht="13.5" thickTop="1" thickBot="1">
      <c r="E5338"/>
    </row>
    <row r="5339" spans="5:5" ht="13.5" thickTop="1" thickBot="1">
      <c r="E5339"/>
    </row>
    <row r="5340" spans="5:5" ht="13.5" thickTop="1" thickBot="1">
      <c r="E5340"/>
    </row>
    <row r="5341" spans="5:5" ht="13.5" thickTop="1" thickBot="1">
      <c r="E5341"/>
    </row>
    <row r="5342" spans="5:5" ht="13.5" thickTop="1" thickBot="1">
      <c r="E5342"/>
    </row>
    <row r="5343" spans="5:5" ht="13.5" thickTop="1" thickBot="1">
      <c r="E5343"/>
    </row>
    <row r="5344" spans="5:5" ht="13.5" thickTop="1" thickBot="1">
      <c r="E5344"/>
    </row>
    <row r="5345" spans="5:5" ht="13.5" thickTop="1" thickBot="1">
      <c r="E5345"/>
    </row>
    <row r="5346" spans="5:5" ht="13.5" thickTop="1" thickBot="1">
      <c r="E5346"/>
    </row>
    <row r="5347" spans="5:5" ht="13.5" thickTop="1" thickBot="1">
      <c r="E5347"/>
    </row>
    <row r="5348" spans="5:5" ht="13.5" thickTop="1" thickBot="1">
      <c r="E5348"/>
    </row>
    <row r="5349" spans="5:5" ht="13.5" thickTop="1" thickBot="1">
      <c r="E5349"/>
    </row>
    <row r="5350" spans="5:5" ht="13.5" thickTop="1" thickBot="1">
      <c r="E5350"/>
    </row>
    <row r="5351" spans="5:5" ht="13.5" thickTop="1" thickBot="1">
      <c r="E5351"/>
    </row>
    <row r="5352" spans="5:5" ht="13.5" thickTop="1" thickBot="1">
      <c r="E5352"/>
    </row>
    <row r="5353" spans="5:5" ht="13.5" thickTop="1" thickBot="1">
      <c r="E5353"/>
    </row>
    <row r="5354" spans="5:5" ht="13.5" thickTop="1" thickBot="1">
      <c r="E5354"/>
    </row>
    <row r="5355" spans="5:5" ht="13.5" thickTop="1" thickBot="1">
      <c r="E5355"/>
    </row>
    <row r="5356" spans="5:5" ht="13.5" thickTop="1" thickBot="1">
      <c r="E5356"/>
    </row>
    <row r="5357" spans="5:5" ht="13.5" thickTop="1" thickBot="1">
      <c r="E5357"/>
    </row>
    <row r="5358" spans="5:5" ht="13.5" thickTop="1" thickBot="1">
      <c r="E5358"/>
    </row>
    <row r="5359" spans="5:5" ht="13.5" thickTop="1" thickBot="1">
      <c r="E5359"/>
    </row>
    <row r="5360" spans="5:5" ht="13.5" thickTop="1" thickBot="1">
      <c r="E5360"/>
    </row>
    <row r="5361" spans="5:5" ht="13.5" thickTop="1" thickBot="1">
      <c r="E5361"/>
    </row>
    <row r="5362" spans="5:5" ht="13.5" thickTop="1" thickBot="1">
      <c r="E5362"/>
    </row>
    <row r="5363" spans="5:5" ht="13.5" thickTop="1" thickBot="1">
      <c r="E5363"/>
    </row>
    <row r="5364" spans="5:5" ht="13.5" thickTop="1" thickBot="1">
      <c r="E5364"/>
    </row>
    <row r="5365" spans="5:5" ht="13.5" thickTop="1" thickBot="1">
      <c r="E5365"/>
    </row>
    <row r="5366" spans="5:5" ht="13.5" thickTop="1" thickBot="1">
      <c r="E5366"/>
    </row>
    <row r="5367" spans="5:5" ht="13.5" thickTop="1" thickBot="1">
      <c r="E5367"/>
    </row>
    <row r="5368" spans="5:5" ht="13.5" thickTop="1" thickBot="1">
      <c r="E5368"/>
    </row>
    <row r="5369" spans="5:5" ht="13.5" thickTop="1" thickBot="1">
      <c r="E5369"/>
    </row>
    <row r="5370" spans="5:5" ht="13.5" thickTop="1" thickBot="1">
      <c r="E5370"/>
    </row>
    <row r="5371" spans="5:5" ht="13.5" thickTop="1" thickBot="1">
      <c r="E5371"/>
    </row>
    <row r="5372" spans="5:5" ht="13.5" thickTop="1" thickBot="1">
      <c r="E5372"/>
    </row>
    <row r="5373" spans="5:5" ht="13.5" thickTop="1" thickBot="1">
      <c r="E5373"/>
    </row>
    <row r="5374" spans="5:5" ht="13.5" thickTop="1" thickBot="1">
      <c r="E5374"/>
    </row>
    <row r="5375" spans="5:5" ht="13.5" thickTop="1" thickBot="1">
      <c r="E5375"/>
    </row>
    <row r="5376" spans="5:5" ht="13.5" thickTop="1" thickBot="1">
      <c r="E5376"/>
    </row>
    <row r="5377" spans="5:5" ht="13.5" thickTop="1" thickBot="1">
      <c r="E5377"/>
    </row>
    <row r="5378" spans="5:5" ht="13.5" thickTop="1" thickBot="1">
      <c r="E5378"/>
    </row>
    <row r="5379" spans="5:5" ht="13.5" thickTop="1" thickBot="1">
      <c r="E5379"/>
    </row>
    <row r="5380" spans="5:5" ht="13.5" thickTop="1" thickBot="1">
      <c r="E5380"/>
    </row>
    <row r="5381" spans="5:5" ht="13.5" thickTop="1" thickBot="1">
      <c r="E5381"/>
    </row>
    <row r="5382" spans="5:5" ht="13.5" thickTop="1" thickBot="1">
      <c r="E5382"/>
    </row>
    <row r="5383" spans="5:5" ht="13.5" thickTop="1" thickBot="1">
      <c r="E5383"/>
    </row>
    <row r="5384" spans="5:5" ht="13.5" thickTop="1" thickBot="1">
      <c r="E5384"/>
    </row>
    <row r="5385" spans="5:5" ht="13.5" thickTop="1" thickBot="1">
      <c r="E5385"/>
    </row>
    <row r="5386" spans="5:5" ht="13.5" thickTop="1" thickBot="1">
      <c r="E5386"/>
    </row>
    <row r="5387" spans="5:5" ht="13.5" thickTop="1" thickBot="1">
      <c r="E5387"/>
    </row>
    <row r="5388" spans="5:5" ht="13" thickTop="1">
      <c r="E5388"/>
    </row>
    <row r="5389" spans="5:5">
      <c r="E5389"/>
    </row>
    <row r="5390" spans="5:5">
      <c r="E5390"/>
    </row>
    <row r="5391" spans="5:5">
      <c r="E5391"/>
    </row>
    <row r="5392" spans="5:5">
      <c r="E5392"/>
    </row>
    <row r="5393" spans="5:5">
      <c r="E5393"/>
    </row>
    <row r="5394" spans="5:5">
      <c r="E5394"/>
    </row>
    <row r="5395" spans="5:5">
      <c r="E5395"/>
    </row>
    <row r="5396" spans="5:5">
      <c r="E5396"/>
    </row>
    <row r="5397" spans="5:5">
      <c r="E5397"/>
    </row>
    <row r="5398" spans="5:5">
      <c r="E5398"/>
    </row>
    <row r="5399" spans="5:5">
      <c r="E5399"/>
    </row>
    <row r="5400" spans="5:5">
      <c r="E5400"/>
    </row>
    <row r="5401" spans="5:5" ht="13" thickBot="1">
      <c r="E5401"/>
    </row>
    <row r="5402" spans="5:5" ht="13.5" thickTop="1" thickBot="1">
      <c r="E5402"/>
    </row>
    <row r="5403" spans="5:5" ht="13.5" thickTop="1" thickBot="1">
      <c r="E5403"/>
    </row>
    <row r="5404" spans="5:5" ht="13.5" thickTop="1" thickBot="1">
      <c r="E5404"/>
    </row>
    <row r="5405" spans="5:5" ht="13.5" thickTop="1" thickBot="1">
      <c r="E5405"/>
    </row>
    <row r="5406" spans="5:5" ht="13.5" thickTop="1" thickBot="1">
      <c r="E5406"/>
    </row>
    <row r="5407" spans="5:5" ht="13.5" thickTop="1" thickBot="1">
      <c r="E5407"/>
    </row>
    <row r="5408" spans="5:5" ht="13.5" thickTop="1" thickBot="1">
      <c r="E5408"/>
    </row>
    <row r="5409" spans="5:5" ht="13.5" thickTop="1" thickBot="1">
      <c r="E5409"/>
    </row>
    <row r="5410" spans="5:5" ht="13.5" thickTop="1" thickBot="1">
      <c r="E5410"/>
    </row>
    <row r="5411" spans="5:5" ht="13.5" thickTop="1" thickBot="1">
      <c r="E5411"/>
    </row>
    <row r="5412" spans="5:5" ht="13.5" thickTop="1" thickBot="1">
      <c r="E5412"/>
    </row>
    <row r="5413" spans="5:5" ht="13.5" thickTop="1" thickBot="1">
      <c r="E5413"/>
    </row>
    <row r="5414" spans="5:5" ht="13.5" thickTop="1" thickBot="1">
      <c r="E5414"/>
    </row>
    <row r="5415" spans="5:5" ht="13.5" thickTop="1" thickBot="1">
      <c r="E5415"/>
    </row>
    <row r="5416" spans="5:5" ht="13.5" thickTop="1" thickBot="1">
      <c r="E5416"/>
    </row>
    <row r="5417" spans="5:5" ht="13.5" thickTop="1" thickBot="1">
      <c r="E5417"/>
    </row>
    <row r="5418" spans="5:5" ht="13.5" thickTop="1" thickBot="1">
      <c r="E5418"/>
    </row>
    <row r="5419" spans="5:5" ht="13.5" thickTop="1" thickBot="1">
      <c r="E5419"/>
    </row>
    <row r="5420" spans="5:5" ht="13.5" thickTop="1" thickBot="1">
      <c r="E5420"/>
    </row>
    <row r="5421" spans="5:5" ht="13.5" thickTop="1" thickBot="1">
      <c r="E5421"/>
    </row>
    <row r="5422" spans="5:5" ht="13.5" thickTop="1" thickBot="1">
      <c r="E5422"/>
    </row>
    <row r="5423" spans="5:5" ht="13.5" thickTop="1" thickBot="1">
      <c r="E5423"/>
    </row>
    <row r="5424" spans="5:5" ht="13.5" thickTop="1" thickBot="1">
      <c r="E5424"/>
    </row>
    <row r="5425" spans="5:5" ht="13.5" thickTop="1" thickBot="1">
      <c r="E5425"/>
    </row>
    <row r="5426" spans="5:5" ht="13.5" thickTop="1" thickBot="1">
      <c r="E5426"/>
    </row>
    <row r="5427" spans="5:5" ht="13.5" thickTop="1" thickBot="1">
      <c r="E5427"/>
    </row>
    <row r="5428" spans="5:5" ht="13.5" thickTop="1" thickBot="1">
      <c r="E5428"/>
    </row>
    <row r="5429" spans="5:5" ht="13.5" thickTop="1" thickBot="1">
      <c r="E5429"/>
    </row>
    <row r="5430" spans="5:5" ht="13.5" thickTop="1" thickBot="1">
      <c r="E5430"/>
    </row>
    <row r="5431" spans="5:5" ht="13.5" thickTop="1" thickBot="1">
      <c r="E5431"/>
    </row>
    <row r="5432" spans="5:5" ht="13.5" thickTop="1" thickBot="1">
      <c r="E5432"/>
    </row>
    <row r="5433" spans="5:5" ht="13.5" thickTop="1" thickBot="1">
      <c r="E5433"/>
    </row>
    <row r="5434" spans="5:5" ht="13.5" thickTop="1" thickBot="1">
      <c r="E5434"/>
    </row>
    <row r="5435" spans="5:5" ht="13.5" thickTop="1" thickBot="1">
      <c r="E5435"/>
    </row>
    <row r="5436" spans="5:5" ht="13.5" thickTop="1" thickBot="1">
      <c r="E5436"/>
    </row>
    <row r="5437" spans="5:5" ht="13.5" thickTop="1" thickBot="1">
      <c r="E5437"/>
    </row>
    <row r="5438" spans="5:5" ht="13.5" thickTop="1" thickBot="1">
      <c r="E5438"/>
    </row>
    <row r="5439" spans="5:5" ht="13.5" thickTop="1" thickBot="1">
      <c r="E5439"/>
    </row>
    <row r="5440" spans="5:5" ht="13.5" thickTop="1" thickBot="1">
      <c r="E5440"/>
    </row>
    <row r="5441" spans="5:5" ht="13.5" thickTop="1" thickBot="1">
      <c r="E5441"/>
    </row>
    <row r="5442" spans="5:5" ht="13.5" thickTop="1" thickBot="1">
      <c r="E5442"/>
    </row>
    <row r="5443" spans="5:5" ht="13.5" thickTop="1" thickBot="1">
      <c r="E5443"/>
    </row>
    <row r="5444" spans="5:5" ht="13.5" thickTop="1" thickBot="1">
      <c r="E5444"/>
    </row>
    <row r="5445" spans="5:5" ht="13.5" thickTop="1" thickBot="1">
      <c r="E5445"/>
    </row>
    <row r="5446" spans="5:5" ht="13.5" thickTop="1" thickBot="1">
      <c r="E5446"/>
    </row>
    <row r="5447" spans="5:5" ht="13.5" thickTop="1" thickBot="1">
      <c r="E5447"/>
    </row>
    <row r="5448" spans="5:5" ht="13.5" thickTop="1" thickBot="1">
      <c r="E5448"/>
    </row>
    <row r="5449" spans="5:5" ht="13.5" thickTop="1" thickBot="1">
      <c r="E5449"/>
    </row>
    <row r="5450" spans="5:5" ht="13.5" thickTop="1" thickBot="1">
      <c r="E5450"/>
    </row>
    <row r="5451" spans="5:5" ht="13.5" thickTop="1" thickBot="1">
      <c r="E5451"/>
    </row>
    <row r="5452" spans="5:5" ht="13.5" thickTop="1" thickBot="1">
      <c r="E5452"/>
    </row>
    <row r="5453" spans="5:5" ht="13.5" thickTop="1" thickBot="1">
      <c r="E5453"/>
    </row>
    <row r="5454" spans="5:5" ht="13.5" thickTop="1" thickBot="1">
      <c r="E5454"/>
    </row>
    <row r="5455" spans="5:5" ht="13.5" thickTop="1" thickBot="1">
      <c r="E5455"/>
    </row>
    <row r="5456" spans="5:5" ht="13.5" thickTop="1" thickBot="1">
      <c r="E5456"/>
    </row>
    <row r="5457" spans="5:5" ht="13.5" thickTop="1" thickBot="1">
      <c r="E5457"/>
    </row>
    <row r="5458" spans="5:5" ht="13" thickTop="1">
      <c r="E5458"/>
    </row>
    <row r="5459" spans="5:5">
      <c r="E5459"/>
    </row>
    <row r="5460" spans="5:5">
      <c r="E5460"/>
    </row>
    <row r="5461" spans="5:5">
      <c r="E5461"/>
    </row>
    <row r="5462" spans="5:5">
      <c r="E5462"/>
    </row>
    <row r="5463" spans="5:5">
      <c r="E5463"/>
    </row>
    <row r="5464" spans="5:5">
      <c r="E5464"/>
    </row>
    <row r="5465" spans="5:5">
      <c r="E5465"/>
    </row>
    <row r="5466" spans="5:5">
      <c r="E5466"/>
    </row>
    <row r="5467" spans="5:5">
      <c r="E5467"/>
    </row>
    <row r="5468" spans="5:5">
      <c r="E5468"/>
    </row>
    <row r="5469" spans="5:5">
      <c r="E5469"/>
    </row>
    <row r="5470" spans="5:5">
      <c r="E5470"/>
    </row>
    <row r="5471" spans="5:5" ht="13" thickBot="1">
      <c r="E5471"/>
    </row>
    <row r="5472" spans="5:5" ht="13.5" thickTop="1" thickBot="1">
      <c r="E5472"/>
    </row>
    <row r="5473" spans="5:5" ht="13.5" thickTop="1" thickBot="1">
      <c r="E5473"/>
    </row>
    <row r="5474" spans="5:5" ht="13.5" thickTop="1" thickBot="1">
      <c r="E5474"/>
    </row>
    <row r="5475" spans="5:5" ht="13.5" thickTop="1" thickBot="1">
      <c r="E5475"/>
    </row>
    <row r="5476" spans="5:5" ht="13.5" thickTop="1" thickBot="1">
      <c r="E5476"/>
    </row>
    <row r="5477" spans="5:5" ht="13.5" thickTop="1" thickBot="1">
      <c r="E5477"/>
    </row>
    <row r="5478" spans="5:5" ht="13.5" thickTop="1" thickBot="1">
      <c r="E5478"/>
    </row>
    <row r="5479" spans="5:5" ht="13.5" thickTop="1" thickBot="1">
      <c r="E5479"/>
    </row>
    <row r="5480" spans="5:5" ht="13.5" thickTop="1" thickBot="1">
      <c r="E5480"/>
    </row>
    <row r="5481" spans="5:5" ht="13.5" thickTop="1" thickBot="1">
      <c r="E5481"/>
    </row>
    <row r="5482" spans="5:5" ht="13.5" thickTop="1" thickBot="1">
      <c r="E5482"/>
    </row>
    <row r="5483" spans="5:5" ht="13.5" thickTop="1" thickBot="1">
      <c r="E5483"/>
    </row>
    <row r="5484" spans="5:5" ht="13.5" thickTop="1" thickBot="1">
      <c r="E5484"/>
    </row>
    <row r="5485" spans="5:5" ht="13.5" thickTop="1" thickBot="1">
      <c r="E5485"/>
    </row>
    <row r="5486" spans="5:5" ht="13.5" thickTop="1" thickBot="1">
      <c r="E5486"/>
    </row>
    <row r="5487" spans="5:5" ht="13.5" thickTop="1" thickBot="1">
      <c r="E5487"/>
    </row>
    <row r="5488" spans="5:5" ht="13.5" thickTop="1" thickBot="1">
      <c r="E5488"/>
    </row>
    <row r="5489" spans="5:5" ht="13.5" thickTop="1" thickBot="1">
      <c r="E5489"/>
    </row>
    <row r="5490" spans="5:5" ht="13.5" thickTop="1" thickBot="1">
      <c r="E5490"/>
    </row>
    <row r="5491" spans="5:5" ht="13.5" thickTop="1" thickBot="1">
      <c r="E5491"/>
    </row>
    <row r="5492" spans="5:5" ht="13.5" thickTop="1" thickBot="1">
      <c r="E5492"/>
    </row>
    <row r="5493" spans="5:5" ht="13.5" thickTop="1" thickBot="1">
      <c r="E5493"/>
    </row>
    <row r="5494" spans="5:5" ht="13.5" thickTop="1" thickBot="1">
      <c r="E5494"/>
    </row>
    <row r="5495" spans="5:5" ht="13.5" thickTop="1" thickBot="1">
      <c r="E5495"/>
    </row>
    <row r="5496" spans="5:5" ht="13.5" thickTop="1" thickBot="1">
      <c r="E5496"/>
    </row>
    <row r="5497" spans="5:5" ht="13.5" thickTop="1" thickBot="1">
      <c r="E5497"/>
    </row>
    <row r="5498" spans="5:5" ht="13.5" thickTop="1" thickBot="1">
      <c r="E5498"/>
    </row>
    <row r="5499" spans="5:5" ht="13.5" thickTop="1" thickBot="1">
      <c r="E5499"/>
    </row>
    <row r="5500" spans="5:5" ht="13.5" thickTop="1" thickBot="1">
      <c r="E5500"/>
    </row>
    <row r="5501" spans="5:5" ht="13.5" thickTop="1" thickBot="1">
      <c r="E5501"/>
    </row>
    <row r="5502" spans="5:5" ht="13.5" thickTop="1" thickBot="1">
      <c r="E5502"/>
    </row>
    <row r="5503" spans="5:5" ht="13.5" thickTop="1" thickBot="1">
      <c r="E5503"/>
    </row>
    <row r="5504" spans="5:5" ht="13.5" thickTop="1" thickBot="1">
      <c r="E5504"/>
    </row>
    <row r="5505" spans="5:5" ht="13.5" thickTop="1" thickBot="1">
      <c r="E5505"/>
    </row>
    <row r="5506" spans="5:5" ht="13.5" thickTop="1" thickBot="1">
      <c r="E5506"/>
    </row>
    <row r="5507" spans="5:5" ht="13.5" thickTop="1" thickBot="1">
      <c r="E5507"/>
    </row>
    <row r="5508" spans="5:5" ht="13.5" thickTop="1" thickBot="1">
      <c r="E5508"/>
    </row>
    <row r="5509" spans="5:5" ht="13.5" thickTop="1" thickBot="1">
      <c r="E5509"/>
    </row>
    <row r="5510" spans="5:5" ht="13.5" thickTop="1" thickBot="1">
      <c r="E5510"/>
    </row>
    <row r="5511" spans="5:5" ht="13.5" thickTop="1" thickBot="1">
      <c r="E5511"/>
    </row>
    <row r="5512" spans="5:5" ht="13.5" thickTop="1" thickBot="1">
      <c r="E5512"/>
    </row>
    <row r="5513" spans="5:5" ht="13.5" thickTop="1" thickBot="1">
      <c r="E5513"/>
    </row>
    <row r="5514" spans="5:5" ht="13.5" thickTop="1" thickBot="1">
      <c r="E5514"/>
    </row>
    <row r="5515" spans="5:5" ht="13.5" thickTop="1" thickBot="1">
      <c r="E5515"/>
    </row>
    <row r="5516" spans="5:5" ht="13.5" thickTop="1" thickBot="1">
      <c r="E5516"/>
    </row>
    <row r="5517" spans="5:5" ht="13.5" thickTop="1" thickBot="1">
      <c r="E5517"/>
    </row>
    <row r="5518" spans="5:5" ht="13.5" thickTop="1" thickBot="1">
      <c r="E5518"/>
    </row>
    <row r="5519" spans="5:5" ht="13.5" thickTop="1" thickBot="1">
      <c r="E5519"/>
    </row>
    <row r="5520" spans="5:5" ht="13.5" thickTop="1" thickBot="1">
      <c r="E5520"/>
    </row>
    <row r="5521" spans="5:5" ht="13.5" thickTop="1" thickBot="1">
      <c r="E5521"/>
    </row>
    <row r="5522" spans="5:5" ht="13.5" thickTop="1" thickBot="1">
      <c r="E5522"/>
    </row>
    <row r="5523" spans="5:5" ht="13.5" thickTop="1" thickBot="1">
      <c r="E5523"/>
    </row>
    <row r="5524" spans="5:5" ht="13.5" thickTop="1" thickBot="1">
      <c r="E5524"/>
    </row>
    <row r="5525" spans="5:5" ht="13.5" thickTop="1" thickBot="1">
      <c r="E5525"/>
    </row>
    <row r="5526" spans="5:5" ht="13.5" thickTop="1" thickBot="1">
      <c r="E5526"/>
    </row>
    <row r="5527" spans="5:5" ht="13.5" thickTop="1" thickBot="1">
      <c r="E5527"/>
    </row>
    <row r="5528" spans="5:5" ht="13" thickTop="1">
      <c r="E5528"/>
    </row>
    <row r="5529" spans="5:5">
      <c r="E5529"/>
    </row>
    <row r="5530" spans="5:5">
      <c r="E5530"/>
    </row>
    <row r="5531" spans="5:5">
      <c r="E5531"/>
    </row>
    <row r="5532" spans="5:5">
      <c r="E5532"/>
    </row>
    <row r="5533" spans="5:5">
      <c r="E5533"/>
    </row>
    <row r="5534" spans="5:5">
      <c r="E5534"/>
    </row>
    <row r="5535" spans="5:5">
      <c r="E5535"/>
    </row>
    <row r="5536" spans="5:5">
      <c r="E5536"/>
    </row>
    <row r="5537" spans="5:5">
      <c r="E5537"/>
    </row>
    <row r="5538" spans="5:5">
      <c r="E5538"/>
    </row>
    <row r="5539" spans="5:5">
      <c r="E5539"/>
    </row>
    <row r="5540" spans="5:5">
      <c r="E5540"/>
    </row>
    <row r="5541" spans="5:5" ht="13" thickBot="1">
      <c r="E5541"/>
    </row>
    <row r="5542" spans="5:5" ht="13.5" thickTop="1" thickBot="1">
      <c r="E5542"/>
    </row>
    <row r="5543" spans="5:5" ht="13.5" thickTop="1" thickBot="1">
      <c r="E5543"/>
    </row>
    <row r="5544" spans="5:5" ht="13.5" thickTop="1" thickBot="1">
      <c r="E5544"/>
    </row>
    <row r="5545" spans="5:5" ht="13.5" thickTop="1" thickBot="1">
      <c r="E5545"/>
    </row>
    <row r="5546" spans="5:5" ht="13.5" thickTop="1" thickBot="1">
      <c r="E5546"/>
    </row>
    <row r="5547" spans="5:5" ht="13.5" thickTop="1" thickBot="1">
      <c r="E5547"/>
    </row>
    <row r="5548" spans="5:5" ht="13.5" thickTop="1" thickBot="1">
      <c r="E5548"/>
    </row>
    <row r="5549" spans="5:5" ht="13.5" thickTop="1" thickBot="1">
      <c r="E5549"/>
    </row>
    <row r="5550" spans="5:5" ht="13.5" thickTop="1" thickBot="1">
      <c r="E5550"/>
    </row>
    <row r="5551" spans="5:5" ht="13.5" thickTop="1" thickBot="1">
      <c r="E5551"/>
    </row>
    <row r="5552" spans="5:5" ht="13.5" thickTop="1" thickBot="1">
      <c r="E5552"/>
    </row>
    <row r="5553" spans="5:5" ht="13.5" thickTop="1" thickBot="1">
      <c r="E5553"/>
    </row>
    <row r="5554" spans="5:5" ht="13.5" thickTop="1" thickBot="1">
      <c r="E5554"/>
    </row>
    <row r="5555" spans="5:5" ht="13.5" thickTop="1" thickBot="1">
      <c r="E5555"/>
    </row>
    <row r="5556" spans="5:5" ht="13.5" thickTop="1" thickBot="1">
      <c r="E5556"/>
    </row>
    <row r="5557" spans="5:5" ht="13.5" thickTop="1" thickBot="1">
      <c r="E5557"/>
    </row>
    <row r="5558" spans="5:5" ht="13.5" thickTop="1" thickBot="1">
      <c r="E5558"/>
    </row>
    <row r="5559" spans="5:5" ht="13.5" thickTop="1" thickBot="1">
      <c r="E5559"/>
    </row>
    <row r="5560" spans="5:5" ht="13.5" thickTop="1" thickBot="1">
      <c r="E5560"/>
    </row>
    <row r="5561" spans="5:5" ht="13.5" thickTop="1" thickBot="1">
      <c r="E5561"/>
    </row>
    <row r="5562" spans="5:5" ht="13.5" thickTop="1" thickBot="1">
      <c r="E5562"/>
    </row>
    <row r="5563" spans="5:5" ht="13.5" thickTop="1" thickBot="1">
      <c r="E5563"/>
    </row>
    <row r="5564" spans="5:5" ht="13.5" thickTop="1" thickBot="1">
      <c r="E5564"/>
    </row>
    <row r="5565" spans="5:5" ht="13.5" thickTop="1" thickBot="1">
      <c r="E5565"/>
    </row>
    <row r="5566" spans="5:5" ht="13.5" thickTop="1" thickBot="1">
      <c r="E5566"/>
    </row>
    <row r="5567" spans="5:5" ht="13.5" thickTop="1" thickBot="1">
      <c r="E5567"/>
    </row>
    <row r="5568" spans="5:5" ht="13.5" thickTop="1" thickBot="1">
      <c r="E5568"/>
    </row>
    <row r="5569" spans="5:5" ht="13.5" thickTop="1" thickBot="1">
      <c r="E5569"/>
    </row>
    <row r="5570" spans="5:5" ht="13.5" thickTop="1" thickBot="1">
      <c r="E5570"/>
    </row>
    <row r="5571" spans="5:5" ht="13.5" thickTop="1" thickBot="1">
      <c r="E5571"/>
    </row>
    <row r="5572" spans="5:5" ht="13.5" thickTop="1" thickBot="1">
      <c r="E5572"/>
    </row>
    <row r="5573" spans="5:5" ht="13.5" thickTop="1" thickBot="1">
      <c r="E5573"/>
    </row>
    <row r="5574" spans="5:5" ht="13.5" thickTop="1" thickBot="1">
      <c r="E5574"/>
    </row>
    <row r="5575" spans="5:5" ht="13.5" thickTop="1" thickBot="1">
      <c r="E5575"/>
    </row>
    <row r="5576" spans="5:5" ht="13.5" thickTop="1" thickBot="1">
      <c r="E5576"/>
    </row>
    <row r="5577" spans="5:5" ht="13.5" thickTop="1" thickBot="1">
      <c r="E5577"/>
    </row>
    <row r="5578" spans="5:5" ht="13.5" thickTop="1" thickBot="1">
      <c r="E5578"/>
    </row>
    <row r="5579" spans="5:5" ht="13.5" thickTop="1" thickBot="1">
      <c r="E5579"/>
    </row>
    <row r="5580" spans="5:5" ht="13.5" thickTop="1" thickBot="1">
      <c r="E5580"/>
    </row>
    <row r="5581" spans="5:5" ht="13.5" thickTop="1" thickBot="1">
      <c r="E5581"/>
    </row>
    <row r="5582" spans="5:5" ht="13.5" thickTop="1" thickBot="1">
      <c r="E5582"/>
    </row>
    <row r="5583" spans="5:5" ht="13.5" thickTop="1" thickBot="1">
      <c r="E5583"/>
    </row>
    <row r="5584" spans="5:5" ht="13.5" thickTop="1" thickBot="1">
      <c r="E5584"/>
    </row>
    <row r="5585" spans="5:5" ht="13.5" thickTop="1" thickBot="1">
      <c r="E5585"/>
    </row>
    <row r="5586" spans="5:5" ht="13.5" thickTop="1" thickBot="1">
      <c r="E5586"/>
    </row>
    <row r="5587" spans="5:5" ht="13.5" thickTop="1" thickBot="1">
      <c r="E5587"/>
    </row>
    <row r="5588" spans="5:5" ht="13.5" thickTop="1" thickBot="1">
      <c r="E5588"/>
    </row>
    <row r="5589" spans="5:5" ht="13.5" thickTop="1" thickBot="1">
      <c r="E5589"/>
    </row>
    <row r="5590" spans="5:5" ht="13.5" thickTop="1" thickBot="1">
      <c r="E5590"/>
    </row>
    <row r="5591" spans="5:5" ht="13.5" thickTop="1" thickBot="1">
      <c r="E5591"/>
    </row>
    <row r="5592" spans="5:5" ht="13.5" thickTop="1" thickBot="1">
      <c r="E5592"/>
    </row>
    <row r="5593" spans="5:5" ht="13.5" thickTop="1" thickBot="1">
      <c r="E5593"/>
    </row>
    <row r="5594" spans="5:5" ht="13.5" thickTop="1" thickBot="1">
      <c r="E5594"/>
    </row>
    <row r="5595" spans="5:5" ht="13.5" thickTop="1" thickBot="1">
      <c r="E5595"/>
    </row>
    <row r="5596" spans="5:5" ht="13.5" thickTop="1" thickBot="1">
      <c r="E5596"/>
    </row>
    <row r="5597" spans="5:5" ht="13.5" thickTop="1" thickBot="1">
      <c r="E5597"/>
    </row>
    <row r="5598" spans="5:5" ht="13" thickTop="1">
      <c r="E5598"/>
    </row>
    <row r="5599" spans="5:5">
      <c r="E5599"/>
    </row>
    <row r="5600" spans="5:5">
      <c r="E5600"/>
    </row>
    <row r="5601" spans="5:5">
      <c r="E5601"/>
    </row>
    <row r="5602" spans="5:5">
      <c r="E5602"/>
    </row>
    <row r="5603" spans="5:5">
      <c r="E5603"/>
    </row>
    <row r="5604" spans="5:5">
      <c r="E5604"/>
    </row>
    <row r="5605" spans="5:5">
      <c r="E5605"/>
    </row>
    <row r="5606" spans="5:5">
      <c r="E5606"/>
    </row>
    <row r="5607" spans="5:5">
      <c r="E5607"/>
    </row>
    <row r="5608" spans="5:5">
      <c r="E5608"/>
    </row>
    <row r="5609" spans="5:5">
      <c r="E5609"/>
    </row>
    <row r="5610" spans="5:5">
      <c r="E5610"/>
    </row>
    <row r="5611" spans="5:5" ht="13" thickBot="1">
      <c r="E5611"/>
    </row>
    <row r="5612" spans="5:5" ht="13.5" thickTop="1" thickBot="1">
      <c r="E5612"/>
    </row>
    <row r="5613" spans="5:5" ht="13.5" thickTop="1" thickBot="1">
      <c r="E5613"/>
    </row>
    <row r="5614" spans="5:5" ht="13.5" thickTop="1" thickBot="1">
      <c r="E5614"/>
    </row>
    <row r="5615" spans="5:5" ht="13.5" thickTop="1" thickBot="1">
      <c r="E5615"/>
    </row>
    <row r="5616" spans="5:5" ht="13.5" thickTop="1" thickBot="1">
      <c r="E5616"/>
    </row>
    <row r="5617" spans="5:5" ht="13.5" thickTop="1" thickBot="1">
      <c r="E5617"/>
    </row>
    <row r="5618" spans="5:5" ht="13.5" thickTop="1" thickBot="1">
      <c r="E5618"/>
    </row>
    <row r="5619" spans="5:5" ht="13.5" thickTop="1" thickBot="1">
      <c r="E5619"/>
    </row>
    <row r="5620" spans="5:5" ht="13.5" thickTop="1" thickBot="1">
      <c r="E5620"/>
    </row>
    <row r="5621" spans="5:5" ht="13.5" thickTop="1" thickBot="1">
      <c r="E5621"/>
    </row>
    <row r="5622" spans="5:5" ht="13.5" thickTop="1" thickBot="1">
      <c r="E5622"/>
    </row>
    <row r="5623" spans="5:5" ht="13.5" thickTop="1" thickBot="1">
      <c r="E5623"/>
    </row>
    <row r="5624" spans="5:5" ht="13.5" thickTop="1" thickBot="1">
      <c r="E5624"/>
    </row>
    <row r="5625" spans="5:5" ht="13.5" thickTop="1" thickBot="1">
      <c r="E5625"/>
    </row>
    <row r="5626" spans="5:5" ht="13.5" thickTop="1" thickBot="1">
      <c r="E5626"/>
    </row>
    <row r="5627" spans="5:5" ht="13.5" thickTop="1" thickBot="1">
      <c r="E5627"/>
    </row>
    <row r="5628" spans="5:5" ht="13.5" thickTop="1" thickBot="1">
      <c r="E5628"/>
    </row>
    <row r="5629" spans="5:5" ht="13.5" thickTop="1" thickBot="1">
      <c r="E5629"/>
    </row>
    <row r="5630" spans="5:5" ht="13.5" thickTop="1" thickBot="1">
      <c r="E5630"/>
    </row>
    <row r="5631" spans="5:5" ht="13.5" thickTop="1" thickBot="1">
      <c r="E5631"/>
    </row>
    <row r="5632" spans="5:5" ht="13.5" thickTop="1" thickBot="1">
      <c r="E5632"/>
    </row>
    <row r="5633" spans="5:5" ht="13.5" thickTop="1" thickBot="1">
      <c r="E5633"/>
    </row>
    <row r="5634" spans="5:5" ht="13.5" thickTop="1" thickBot="1">
      <c r="E5634"/>
    </row>
    <row r="5635" spans="5:5" ht="13.5" thickTop="1" thickBot="1">
      <c r="E5635"/>
    </row>
    <row r="5636" spans="5:5" ht="13.5" thickTop="1" thickBot="1">
      <c r="E5636"/>
    </row>
    <row r="5637" spans="5:5" ht="13.5" thickTop="1" thickBot="1">
      <c r="E5637"/>
    </row>
    <row r="5638" spans="5:5" ht="13.5" thickTop="1" thickBot="1">
      <c r="E5638"/>
    </row>
    <row r="5639" spans="5:5" ht="13.5" thickTop="1" thickBot="1">
      <c r="E5639"/>
    </row>
    <row r="5640" spans="5:5" ht="13.5" thickTop="1" thickBot="1">
      <c r="E5640"/>
    </row>
    <row r="5641" spans="5:5" ht="13.5" thickTop="1" thickBot="1">
      <c r="E5641"/>
    </row>
    <row r="5642" spans="5:5" ht="13.5" thickTop="1" thickBot="1">
      <c r="E5642"/>
    </row>
    <row r="5643" spans="5:5" ht="13.5" thickTop="1" thickBot="1">
      <c r="E5643"/>
    </row>
    <row r="5644" spans="5:5" ht="13.5" thickTop="1" thickBot="1">
      <c r="E5644"/>
    </row>
    <row r="5645" spans="5:5" ht="13.5" thickTop="1" thickBot="1">
      <c r="E5645"/>
    </row>
    <row r="5646" spans="5:5" ht="13.5" thickTop="1" thickBot="1">
      <c r="E5646"/>
    </row>
    <row r="5647" spans="5:5" ht="13.5" thickTop="1" thickBot="1">
      <c r="E5647"/>
    </row>
    <row r="5648" spans="5:5" ht="13.5" thickTop="1" thickBot="1">
      <c r="E5648"/>
    </row>
    <row r="5649" spans="5:5" ht="13.5" thickTop="1" thickBot="1">
      <c r="E5649"/>
    </row>
    <row r="5650" spans="5:5" ht="13.5" thickTop="1" thickBot="1">
      <c r="E5650"/>
    </row>
    <row r="5651" spans="5:5" ht="13.5" thickTop="1" thickBot="1">
      <c r="E5651"/>
    </row>
    <row r="5652" spans="5:5" ht="13.5" thickTop="1" thickBot="1">
      <c r="E5652"/>
    </row>
    <row r="5653" spans="5:5" ht="13.5" thickTop="1" thickBot="1">
      <c r="E5653"/>
    </row>
    <row r="5654" spans="5:5" ht="13.5" thickTop="1" thickBot="1">
      <c r="E5654"/>
    </row>
    <row r="5655" spans="5:5" ht="13.5" thickTop="1" thickBot="1">
      <c r="E5655"/>
    </row>
    <row r="5656" spans="5:5" ht="13.5" thickTop="1" thickBot="1">
      <c r="E5656"/>
    </row>
    <row r="5657" spans="5:5" ht="13.5" thickTop="1" thickBot="1">
      <c r="E5657"/>
    </row>
    <row r="5658" spans="5:5" ht="13.5" thickTop="1" thickBot="1">
      <c r="E5658"/>
    </row>
    <row r="5659" spans="5:5" ht="13.5" thickTop="1" thickBot="1">
      <c r="E5659"/>
    </row>
    <row r="5660" spans="5:5" ht="13.5" thickTop="1" thickBot="1">
      <c r="E5660"/>
    </row>
    <row r="5661" spans="5:5" ht="13.5" thickTop="1" thickBot="1">
      <c r="E5661"/>
    </row>
    <row r="5662" spans="5:5" ht="13.5" thickTop="1" thickBot="1">
      <c r="E5662"/>
    </row>
    <row r="5663" spans="5:5" ht="13.5" thickTop="1" thickBot="1">
      <c r="E5663"/>
    </row>
    <row r="5664" spans="5:5" ht="13.5" thickTop="1" thickBot="1">
      <c r="E5664"/>
    </row>
    <row r="5665" spans="5:5" ht="13.5" thickTop="1" thickBot="1">
      <c r="E5665"/>
    </row>
    <row r="5666" spans="5:5" ht="13.5" thickTop="1" thickBot="1">
      <c r="E5666"/>
    </row>
    <row r="5667" spans="5:5" ht="13.5" thickTop="1" thickBot="1">
      <c r="E5667"/>
    </row>
    <row r="5668" spans="5:5" ht="13" thickTop="1">
      <c r="E5668"/>
    </row>
    <row r="5669" spans="5:5">
      <c r="E5669"/>
    </row>
    <row r="5670" spans="5:5">
      <c r="E5670"/>
    </row>
    <row r="5671" spans="5:5">
      <c r="E5671"/>
    </row>
    <row r="5672" spans="5:5">
      <c r="E5672"/>
    </row>
    <row r="5673" spans="5:5">
      <c r="E5673"/>
    </row>
    <row r="5674" spans="5:5">
      <c r="E5674"/>
    </row>
    <row r="5675" spans="5:5">
      <c r="E5675"/>
    </row>
    <row r="5676" spans="5:5">
      <c r="E5676"/>
    </row>
    <row r="5677" spans="5:5">
      <c r="E5677"/>
    </row>
    <row r="5678" spans="5:5">
      <c r="E5678"/>
    </row>
    <row r="5679" spans="5:5">
      <c r="E5679"/>
    </row>
    <row r="5680" spans="5:5">
      <c r="E5680"/>
    </row>
    <row r="5681" spans="5:5" ht="13" thickBot="1">
      <c r="E5681"/>
    </row>
    <row r="5682" spans="5:5" ht="13.5" thickTop="1" thickBot="1">
      <c r="E5682"/>
    </row>
    <row r="5683" spans="5:5" ht="13.5" thickTop="1" thickBot="1">
      <c r="E5683"/>
    </row>
    <row r="5684" spans="5:5" ht="13.5" thickTop="1" thickBot="1">
      <c r="E5684"/>
    </row>
    <row r="5685" spans="5:5" ht="13.5" thickTop="1" thickBot="1">
      <c r="E5685"/>
    </row>
    <row r="5686" spans="5:5" ht="13.5" thickTop="1" thickBot="1">
      <c r="E5686"/>
    </row>
    <row r="5687" spans="5:5" ht="13.5" thickTop="1" thickBot="1">
      <c r="E5687"/>
    </row>
    <row r="5688" spans="5:5" ht="13.5" thickTop="1" thickBot="1">
      <c r="E5688"/>
    </row>
    <row r="5689" spans="5:5" ht="13.5" thickTop="1" thickBot="1">
      <c r="E5689"/>
    </row>
    <row r="5690" spans="5:5" ht="13.5" thickTop="1" thickBot="1">
      <c r="E5690"/>
    </row>
    <row r="5691" spans="5:5" ht="13.5" thickTop="1" thickBot="1">
      <c r="E5691"/>
    </row>
    <row r="5692" spans="5:5" ht="13.5" thickTop="1" thickBot="1">
      <c r="E5692"/>
    </row>
    <row r="5693" spans="5:5" ht="13.5" thickTop="1" thickBot="1">
      <c r="E5693"/>
    </row>
    <row r="5694" spans="5:5" ht="13.5" thickTop="1" thickBot="1">
      <c r="E5694"/>
    </row>
    <row r="5695" spans="5:5" ht="13.5" thickTop="1" thickBot="1">
      <c r="E5695"/>
    </row>
    <row r="5696" spans="5:5" ht="13.5" thickTop="1" thickBot="1">
      <c r="E5696"/>
    </row>
    <row r="5697" spans="5:5" ht="13.5" thickTop="1" thickBot="1">
      <c r="E5697"/>
    </row>
    <row r="5698" spans="5:5" ht="13.5" thickTop="1" thickBot="1">
      <c r="E5698"/>
    </row>
    <row r="5699" spans="5:5" ht="13.5" thickTop="1" thickBot="1">
      <c r="E5699"/>
    </row>
    <row r="5700" spans="5:5" ht="13.5" thickTop="1" thickBot="1">
      <c r="E5700"/>
    </row>
    <row r="5701" spans="5:5" ht="13.5" thickTop="1" thickBot="1">
      <c r="E5701"/>
    </row>
    <row r="5702" spans="5:5" ht="13.5" thickTop="1" thickBot="1">
      <c r="E5702"/>
    </row>
    <row r="5703" spans="5:5" ht="13.5" thickTop="1" thickBot="1">
      <c r="E5703"/>
    </row>
    <row r="5704" spans="5:5" ht="13.5" thickTop="1" thickBot="1">
      <c r="E5704"/>
    </row>
    <row r="5705" spans="5:5" ht="13.5" thickTop="1" thickBot="1">
      <c r="E5705"/>
    </row>
    <row r="5706" spans="5:5" ht="13.5" thickTop="1" thickBot="1">
      <c r="E5706"/>
    </row>
    <row r="5707" spans="5:5" ht="13.5" thickTop="1" thickBot="1">
      <c r="E5707"/>
    </row>
    <row r="5708" spans="5:5" ht="13.5" thickTop="1" thickBot="1">
      <c r="E5708"/>
    </row>
    <row r="5709" spans="5:5" ht="13.5" thickTop="1" thickBot="1">
      <c r="E5709"/>
    </row>
    <row r="5710" spans="5:5" ht="13.5" thickTop="1" thickBot="1">
      <c r="E5710"/>
    </row>
    <row r="5711" spans="5:5" ht="13.5" thickTop="1" thickBot="1">
      <c r="E5711"/>
    </row>
    <row r="5712" spans="5:5" ht="13.5" thickTop="1" thickBot="1">
      <c r="E5712"/>
    </row>
    <row r="5713" spans="5:5" ht="13.5" thickTop="1" thickBot="1">
      <c r="E5713"/>
    </row>
    <row r="5714" spans="5:5" ht="13.5" thickTop="1" thickBot="1">
      <c r="E5714"/>
    </row>
    <row r="5715" spans="5:5" ht="13.5" thickTop="1" thickBot="1">
      <c r="E5715"/>
    </row>
    <row r="5716" spans="5:5" ht="13.5" thickTop="1" thickBot="1">
      <c r="E5716"/>
    </row>
    <row r="5717" spans="5:5" ht="13.5" thickTop="1" thickBot="1">
      <c r="E5717"/>
    </row>
    <row r="5718" spans="5:5" ht="13.5" thickTop="1" thickBot="1">
      <c r="E5718"/>
    </row>
    <row r="5719" spans="5:5" ht="13.5" thickTop="1" thickBot="1">
      <c r="E5719"/>
    </row>
    <row r="5720" spans="5:5" ht="13.5" thickTop="1" thickBot="1">
      <c r="E5720"/>
    </row>
    <row r="5721" spans="5:5" ht="13.5" thickTop="1" thickBot="1">
      <c r="E5721"/>
    </row>
    <row r="5722" spans="5:5" ht="13.5" thickTop="1" thickBot="1">
      <c r="E5722"/>
    </row>
    <row r="5723" spans="5:5" ht="13.5" thickTop="1" thickBot="1">
      <c r="E5723"/>
    </row>
    <row r="5724" spans="5:5" ht="13.5" thickTop="1" thickBot="1">
      <c r="E5724"/>
    </row>
    <row r="5725" spans="5:5" ht="13.5" thickTop="1" thickBot="1">
      <c r="E5725"/>
    </row>
    <row r="5726" spans="5:5" ht="13.5" thickTop="1" thickBot="1">
      <c r="E5726"/>
    </row>
    <row r="5727" spans="5:5" ht="13.5" thickTop="1" thickBot="1">
      <c r="E5727"/>
    </row>
    <row r="5728" spans="5:5" ht="13.5" thickTop="1" thickBot="1">
      <c r="E5728"/>
    </row>
    <row r="5729" spans="5:5" ht="13.5" thickTop="1" thickBot="1">
      <c r="E5729"/>
    </row>
    <row r="5730" spans="5:5" ht="13.5" thickTop="1" thickBot="1">
      <c r="E5730"/>
    </row>
    <row r="5731" spans="5:5" ht="13.5" thickTop="1" thickBot="1">
      <c r="E5731"/>
    </row>
    <row r="5732" spans="5:5" ht="13.5" thickTop="1" thickBot="1">
      <c r="E5732"/>
    </row>
    <row r="5733" spans="5:5" ht="13.5" thickTop="1" thickBot="1">
      <c r="E5733"/>
    </row>
    <row r="5734" spans="5:5" ht="13.5" thickTop="1" thickBot="1">
      <c r="E5734"/>
    </row>
    <row r="5735" spans="5:5" ht="13.5" thickTop="1" thickBot="1">
      <c r="E5735"/>
    </row>
    <row r="5736" spans="5:5" ht="13.5" thickTop="1" thickBot="1">
      <c r="E5736"/>
    </row>
    <row r="5737" spans="5:5" ht="13.5" thickTop="1" thickBot="1">
      <c r="E5737"/>
    </row>
    <row r="5738" spans="5:5" ht="13" thickTop="1">
      <c r="E5738"/>
    </row>
    <row r="5739" spans="5:5">
      <c r="E5739"/>
    </row>
    <row r="5740" spans="5:5">
      <c r="E5740"/>
    </row>
    <row r="5741" spans="5:5">
      <c r="E5741"/>
    </row>
    <row r="5742" spans="5:5">
      <c r="E5742"/>
    </row>
    <row r="5743" spans="5:5">
      <c r="E5743"/>
    </row>
    <row r="5744" spans="5:5">
      <c r="E5744"/>
    </row>
    <row r="5745" spans="5:5">
      <c r="E5745"/>
    </row>
    <row r="5746" spans="5:5">
      <c r="E5746"/>
    </row>
    <row r="5747" spans="5:5">
      <c r="E5747"/>
    </row>
    <row r="5748" spans="5:5">
      <c r="E5748"/>
    </row>
    <row r="5749" spans="5:5">
      <c r="E5749"/>
    </row>
    <row r="5750" spans="5:5">
      <c r="E5750"/>
    </row>
    <row r="5751" spans="5:5" ht="13" thickBot="1">
      <c r="E5751"/>
    </row>
    <row r="5752" spans="5:5" ht="13.5" thickTop="1" thickBot="1">
      <c r="E5752"/>
    </row>
    <row r="5753" spans="5:5" ht="13.5" thickTop="1" thickBot="1">
      <c r="E5753"/>
    </row>
    <row r="5754" spans="5:5" ht="13.5" thickTop="1" thickBot="1">
      <c r="E5754"/>
    </row>
    <row r="5755" spans="5:5" ht="13.5" thickTop="1" thickBot="1">
      <c r="E5755"/>
    </row>
    <row r="5756" spans="5:5" ht="13.5" thickTop="1" thickBot="1">
      <c r="E5756"/>
    </row>
    <row r="5757" spans="5:5" ht="13.5" thickTop="1" thickBot="1">
      <c r="E5757"/>
    </row>
    <row r="5758" spans="5:5" ht="13.5" thickTop="1" thickBot="1">
      <c r="E5758"/>
    </row>
    <row r="5759" spans="5:5" ht="13.5" thickTop="1" thickBot="1">
      <c r="E5759"/>
    </row>
    <row r="5760" spans="5:5" ht="13.5" thickTop="1" thickBot="1">
      <c r="E5760"/>
    </row>
    <row r="5761" spans="5:5" ht="13.5" thickTop="1" thickBot="1">
      <c r="E5761"/>
    </row>
    <row r="5762" spans="5:5" ht="13.5" thickTop="1" thickBot="1">
      <c r="E5762"/>
    </row>
    <row r="5763" spans="5:5" ht="13.5" thickTop="1" thickBot="1">
      <c r="E5763"/>
    </row>
    <row r="5764" spans="5:5" ht="13.5" thickTop="1" thickBot="1">
      <c r="E5764"/>
    </row>
    <row r="5765" spans="5:5" ht="13.5" thickTop="1" thickBot="1">
      <c r="E5765"/>
    </row>
    <row r="5766" spans="5:5" ht="13.5" thickTop="1" thickBot="1">
      <c r="E5766"/>
    </row>
    <row r="5767" spans="5:5" ht="13.5" thickTop="1" thickBot="1">
      <c r="E5767"/>
    </row>
    <row r="5768" spans="5:5" ht="13.5" thickTop="1" thickBot="1">
      <c r="E5768"/>
    </row>
    <row r="5769" spans="5:5" ht="13.5" thickTop="1" thickBot="1">
      <c r="E5769"/>
    </row>
    <row r="5770" spans="5:5" ht="13.5" thickTop="1" thickBot="1">
      <c r="E5770"/>
    </row>
    <row r="5771" spans="5:5" ht="13.5" thickTop="1" thickBot="1">
      <c r="E5771"/>
    </row>
    <row r="5772" spans="5:5" ht="13.5" thickTop="1" thickBot="1">
      <c r="E5772"/>
    </row>
    <row r="5773" spans="5:5" ht="13.5" thickTop="1" thickBot="1">
      <c r="E5773"/>
    </row>
    <row r="5774" spans="5:5" ht="13.5" thickTop="1" thickBot="1">
      <c r="E5774"/>
    </row>
    <row r="5775" spans="5:5" ht="13.5" thickTop="1" thickBot="1">
      <c r="E5775"/>
    </row>
    <row r="5776" spans="5:5" ht="13.5" thickTop="1" thickBot="1">
      <c r="E5776"/>
    </row>
    <row r="5777" spans="5:5" ht="13.5" thickTop="1" thickBot="1">
      <c r="E5777"/>
    </row>
    <row r="5778" spans="5:5" ht="13.5" thickTop="1" thickBot="1">
      <c r="E5778"/>
    </row>
    <row r="5779" spans="5:5" ht="13.5" thickTop="1" thickBot="1">
      <c r="E5779"/>
    </row>
    <row r="5780" spans="5:5" ht="13.5" thickTop="1" thickBot="1">
      <c r="E5780"/>
    </row>
    <row r="5781" spans="5:5" ht="13.5" thickTop="1" thickBot="1">
      <c r="E5781"/>
    </row>
    <row r="5782" spans="5:5" ht="13.5" thickTop="1" thickBot="1">
      <c r="E5782"/>
    </row>
    <row r="5783" spans="5:5" ht="13.5" thickTop="1" thickBot="1">
      <c r="E5783"/>
    </row>
    <row r="5784" spans="5:5" ht="13.5" thickTop="1" thickBot="1">
      <c r="E5784"/>
    </row>
    <row r="5785" spans="5:5" ht="13.5" thickTop="1" thickBot="1">
      <c r="E5785"/>
    </row>
    <row r="5786" spans="5:5" ht="13.5" thickTop="1" thickBot="1">
      <c r="E5786"/>
    </row>
    <row r="5787" spans="5:5" ht="13.5" thickTop="1" thickBot="1">
      <c r="E5787"/>
    </row>
    <row r="5788" spans="5:5" ht="13.5" thickTop="1" thickBot="1">
      <c r="E5788"/>
    </row>
    <row r="5789" spans="5:5" ht="13.5" thickTop="1" thickBot="1">
      <c r="E5789"/>
    </row>
    <row r="5790" spans="5:5" ht="13.5" thickTop="1" thickBot="1">
      <c r="E5790"/>
    </row>
    <row r="5791" spans="5:5" ht="13.5" thickTop="1" thickBot="1">
      <c r="E5791"/>
    </row>
    <row r="5792" spans="5:5" ht="13.5" thickTop="1" thickBot="1">
      <c r="E5792"/>
    </row>
    <row r="5793" spans="5:5" ht="13.5" thickTop="1" thickBot="1">
      <c r="E5793"/>
    </row>
    <row r="5794" spans="5:5" ht="13.5" thickTop="1" thickBot="1">
      <c r="E5794"/>
    </row>
    <row r="5795" spans="5:5" ht="13.5" thickTop="1" thickBot="1">
      <c r="E5795"/>
    </row>
    <row r="5796" spans="5:5" ht="13.5" thickTop="1" thickBot="1">
      <c r="E5796"/>
    </row>
    <row r="5797" spans="5:5" ht="13.5" thickTop="1" thickBot="1">
      <c r="E5797"/>
    </row>
    <row r="5798" spans="5:5" ht="13.5" thickTop="1" thickBot="1">
      <c r="E5798"/>
    </row>
    <row r="5799" spans="5:5" ht="13.5" thickTop="1" thickBot="1">
      <c r="E5799"/>
    </row>
    <row r="5800" spans="5:5" ht="13.5" thickTop="1" thickBot="1">
      <c r="E5800"/>
    </row>
    <row r="5801" spans="5:5" ht="13.5" thickTop="1" thickBot="1">
      <c r="E5801"/>
    </row>
    <row r="5802" spans="5:5" ht="13.5" thickTop="1" thickBot="1">
      <c r="E5802"/>
    </row>
    <row r="5803" spans="5:5" ht="13.5" thickTop="1" thickBot="1">
      <c r="E5803"/>
    </row>
    <row r="5804" spans="5:5" ht="13.5" thickTop="1" thickBot="1">
      <c r="E5804"/>
    </row>
    <row r="5805" spans="5:5" ht="13.5" thickTop="1" thickBot="1">
      <c r="E5805"/>
    </row>
    <row r="5806" spans="5:5" ht="13.5" thickTop="1" thickBot="1">
      <c r="E5806"/>
    </row>
    <row r="5807" spans="5:5" ht="13.5" thickTop="1" thickBot="1">
      <c r="E5807"/>
    </row>
    <row r="5808" spans="5:5" ht="13" thickTop="1">
      <c r="E5808"/>
    </row>
    <row r="5809" spans="5:5">
      <c r="E5809"/>
    </row>
    <row r="5810" spans="5:5">
      <c r="E5810"/>
    </row>
    <row r="5811" spans="5:5">
      <c r="E5811"/>
    </row>
    <row r="5812" spans="5:5">
      <c r="E5812"/>
    </row>
    <row r="5813" spans="5:5">
      <c r="E5813"/>
    </row>
    <row r="5814" spans="5:5">
      <c r="E5814"/>
    </row>
    <row r="5815" spans="5:5">
      <c r="E5815"/>
    </row>
    <row r="5816" spans="5:5">
      <c r="E5816"/>
    </row>
    <row r="5817" spans="5:5">
      <c r="E5817"/>
    </row>
    <row r="5818" spans="5:5">
      <c r="E5818"/>
    </row>
    <row r="5819" spans="5:5">
      <c r="E5819"/>
    </row>
    <row r="5820" spans="5:5">
      <c r="E5820"/>
    </row>
    <row r="5821" spans="5:5" ht="13" thickBot="1">
      <c r="E5821"/>
    </row>
    <row r="5822" spans="5:5" ht="13.5" thickTop="1" thickBot="1">
      <c r="E5822"/>
    </row>
    <row r="5823" spans="5:5" ht="13.5" thickTop="1" thickBot="1">
      <c r="E5823"/>
    </row>
    <row r="5824" spans="5:5" ht="13.5" thickTop="1" thickBot="1">
      <c r="E5824"/>
    </row>
    <row r="5825" spans="5:5" ht="13.5" thickTop="1" thickBot="1">
      <c r="E5825"/>
    </row>
    <row r="5826" spans="5:5" ht="13.5" thickTop="1" thickBot="1">
      <c r="E5826"/>
    </row>
    <row r="5827" spans="5:5" ht="13.5" thickTop="1" thickBot="1">
      <c r="E5827"/>
    </row>
    <row r="5828" spans="5:5" ht="13.5" thickTop="1" thickBot="1">
      <c r="E5828"/>
    </row>
    <row r="5829" spans="5:5" ht="13.5" thickTop="1" thickBot="1">
      <c r="E5829"/>
    </row>
    <row r="5830" spans="5:5" ht="13.5" thickTop="1" thickBot="1">
      <c r="E5830"/>
    </row>
    <row r="5831" spans="5:5" ht="13.5" thickTop="1" thickBot="1">
      <c r="E5831"/>
    </row>
    <row r="5832" spans="5:5" ht="13.5" thickTop="1" thickBot="1">
      <c r="E5832"/>
    </row>
    <row r="5833" spans="5:5" ht="13.5" thickTop="1" thickBot="1">
      <c r="E5833"/>
    </row>
    <row r="5834" spans="5:5" ht="13.5" thickTop="1" thickBot="1">
      <c r="E5834"/>
    </row>
    <row r="5835" spans="5:5" ht="13.5" thickTop="1" thickBot="1">
      <c r="E5835"/>
    </row>
    <row r="5836" spans="5:5" ht="13.5" thickTop="1" thickBot="1">
      <c r="E5836"/>
    </row>
    <row r="5837" spans="5:5" ht="13.5" thickTop="1" thickBot="1">
      <c r="E5837"/>
    </row>
    <row r="5838" spans="5:5" ht="13.5" thickTop="1" thickBot="1">
      <c r="E5838"/>
    </row>
    <row r="5839" spans="5:5" ht="13.5" thickTop="1" thickBot="1">
      <c r="E5839"/>
    </row>
    <row r="5840" spans="5:5" ht="13.5" thickTop="1" thickBot="1">
      <c r="E5840"/>
    </row>
    <row r="5841" spans="5:5" ht="13.5" thickTop="1" thickBot="1">
      <c r="E5841"/>
    </row>
    <row r="5842" spans="5:5" ht="13.5" thickTop="1" thickBot="1">
      <c r="E5842"/>
    </row>
    <row r="5843" spans="5:5" ht="13.5" thickTop="1" thickBot="1">
      <c r="E5843"/>
    </row>
    <row r="5844" spans="5:5" ht="13.5" thickTop="1" thickBot="1">
      <c r="E5844"/>
    </row>
    <row r="5845" spans="5:5" ht="13.5" thickTop="1" thickBot="1">
      <c r="E5845"/>
    </row>
    <row r="5846" spans="5:5" ht="13.5" thickTop="1" thickBot="1">
      <c r="E5846"/>
    </row>
    <row r="5847" spans="5:5" ht="13.5" thickTop="1" thickBot="1">
      <c r="E5847"/>
    </row>
    <row r="5848" spans="5:5" ht="13.5" thickTop="1" thickBot="1">
      <c r="E5848"/>
    </row>
    <row r="5849" spans="5:5" ht="13.5" thickTop="1" thickBot="1">
      <c r="E5849"/>
    </row>
    <row r="5850" spans="5:5" ht="13.5" thickTop="1" thickBot="1">
      <c r="E5850"/>
    </row>
    <row r="5851" spans="5:5" ht="13.5" thickTop="1" thickBot="1">
      <c r="E5851"/>
    </row>
    <row r="5852" spans="5:5" ht="13.5" thickTop="1" thickBot="1">
      <c r="E5852"/>
    </row>
    <row r="5853" spans="5:5" ht="13.5" thickTop="1" thickBot="1">
      <c r="E5853"/>
    </row>
    <row r="5854" spans="5:5" ht="13.5" thickTop="1" thickBot="1">
      <c r="E5854"/>
    </row>
    <row r="5855" spans="5:5" ht="13.5" thickTop="1" thickBot="1">
      <c r="E5855"/>
    </row>
    <row r="5856" spans="5:5" ht="13.5" thickTop="1" thickBot="1">
      <c r="E5856"/>
    </row>
    <row r="5857" spans="5:5" ht="13.5" thickTop="1" thickBot="1">
      <c r="E5857"/>
    </row>
    <row r="5858" spans="5:5" ht="13.5" thickTop="1" thickBot="1">
      <c r="E5858"/>
    </row>
    <row r="5859" spans="5:5" ht="13.5" thickTop="1" thickBot="1">
      <c r="E5859"/>
    </row>
    <row r="5860" spans="5:5" ht="13.5" thickTop="1" thickBot="1">
      <c r="E5860"/>
    </row>
    <row r="5861" spans="5:5" ht="13.5" thickTop="1" thickBot="1">
      <c r="E5861"/>
    </row>
    <row r="5862" spans="5:5" ht="13.5" thickTop="1" thickBot="1">
      <c r="E5862"/>
    </row>
    <row r="5863" spans="5:5" ht="13.5" thickTop="1" thickBot="1">
      <c r="E5863"/>
    </row>
    <row r="5864" spans="5:5" ht="13.5" thickTop="1" thickBot="1">
      <c r="E5864"/>
    </row>
    <row r="5865" spans="5:5" ht="13.5" thickTop="1" thickBot="1">
      <c r="E5865"/>
    </row>
    <row r="5866" spans="5:5" ht="13.5" thickTop="1" thickBot="1">
      <c r="E5866"/>
    </row>
    <row r="5867" spans="5:5" ht="13.5" thickTop="1" thickBot="1">
      <c r="E5867"/>
    </row>
    <row r="5868" spans="5:5" ht="13.5" thickTop="1" thickBot="1">
      <c r="E5868"/>
    </row>
    <row r="5869" spans="5:5" ht="13.5" thickTop="1" thickBot="1">
      <c r="E5869"/>
    </row>
    <row r="5870" spans="5:5" ht="13.5" thickTop="1" thickBot="1">
      <c r="E5870"/>
    </row>
    <row r="5871" spans="5:5" ht="13.5" thickTop="1" thickBot="1">
      <c r="E5871"/>
    </row>
    <row r="5872" spans="5:5" ht="13.5" thickTop="1" thickBot="1">
      <c r="E5872"/>
    </row>
    <row r="5873" spans="5:5" ht="13.5" thickTop="1" thickBot="1">
      <c r="E5873"/>
    </row>
    <row r="5874" spans="5:5" ht="13.5" thickTop="1" thickBot="1">
      <c r="E5874"/>
    </row>
    <row r="5875" spans="5:5" ht="13.5" thickTop="1" thickBot="1">
      <c r="E5875"/>
    </row>
    <row r="5876" spans="5:5" ht="13.5" thickTop="1" thickBot="1">
      <c r="E5876"/>
    </row>
    <row r="5877" spans="5:5" ht="13.5" thickTop="1" thickBot="1">
      <c r="E5877"/>
    </row>
    <row r="5878" spans="5:5" ht="13" thickTop="1">
      <c r="E5878"/>
    </row>
    <row r="5879" spans="5:5">
      <c r="E5879"/>
    </row>
    <row r="5880" spans="5:5">
      <c r="E5880"/>
    </row>
    <row r="5881" spans="5:5">
      <c r="E5881"/>
    </row>
    <row r="5882" spans="5:5">
      <c r="E5882"/>
    </row>
    <row r="5883" spans="5:5">
      <c r="E5883"/>
    </row>
    <row r="5884" spans="5:5">
      <c r="E5884"/>
    </row>
    <row r="5885" spans="5:5">
      <c r="E5885"/>
    </row>
    <row r="5886" spans="5:5">
      <c r="E5886"/>
    </row>
    <row r="5887" spans="5:5">
      <c r="E5887"/>
    </row>
    <row r="5888" spans="5:5">
      <c r="E5888"/>
    </row>
    <row r="5889" spans="5:5">
      <c r="E5889"/>
    </row>
    <row r="5890" spans="5:5">
      <c r="E5890"/>
    </row>
    <row r="5891" spans="5:5" ht="13" thickBot="1">
      <c r="E5891"/>
    </row>
    <row r="5892" spans="5:5" ht="13.5" thickTop="1" thickBot="1">
      <c r="E5892"/>
    </row>
    <row r="5893" spans="5:5" ht="13.5" thickTop="1" thickBot="1">
      <c r="E5893"/>
    </row>
    <row r="5894" spans="5:5" ht="13.5" thickTop="1" thickBot="1">
      <c r="E5894"/>
    </row>
    <row r="5895" spans="5:5" ht="13.5" thickTop="1" thickBot="1">
      <c r="E5895"/>
    </row>
    <row r="5896" spans="5:5" ht="13.5" thickTop="1" thickBot="1">
      <c r="E5896"/>
    </row>
    <row r="5897" spans="5:5" ht="13.5" thickTop="1" thickBot="1">
      <c r="E5897"/>
    </row>
    <row r="5898" spans="5:5" ht="13.5" thickTop="1" thickBot="1">
      <c r="E5898"/>
    </row>
    <row r="5899" spans="5:5" ht="13.5" thickTop="1" thickBot="1">
      <c r="E5899"/>
    </row>
    <row r="5900" spans="5:5" ht="13.5" thickTop="1" thickBot="1">
      <c r="E5900"/>
    </row>
    <row r="5901" spans="5:5" ht="13.5" thickTop="1" thickBot="1">
      <c r="E5901"/>
    </row>
    <row r="5902" spans="5:5" ht="13.5" thickTop="1" thickBot="1">
      <c r="E5902"/>
    </row>
    <row r="5903" spans="5:5" ht="13.5" thickTop="1" thickBot="1">
      <c r="E5903"/>
    </row>
    <row r="5904" spans="5:5" ht="13.5" thickTop="1" thickBot="1">
      <c r="E5904"/>
    </row>
    <row r="5905" spans="5:5" ht="13.5" thickTop="1" thickBot="1">
      <c r="E5905"/>
    </row>
    <row r="5906" spans="5:5" ht="13.5" thickTop="1" thickBot="1">
      <c r="E5906"/>
    </row>
    <row r="5907" spans="5:5" ht="13.5" thickTop="1" thickBot="1">
      <c r="E5907"/>
    </row>
    <row r="5908" spans="5:5" ht="13.5" thickTop="1" thickBot="1">
      <c r="E5908"/>
    </row>
    <row r="5909" spans="5:5" ht="13.5" thickTop="1" thickBot="1">
      <c r="E5909"/>
    </row>
    <row r="5910" spans="5:5" ht="13.5" thickTop="1" thickBot="1">
      <c r="E5910"/>
    </row>
    <row r="5911" spans="5:5" ht="13.5" thickTop="1" thickBot="1">
      <c r="E5911"/>
    </row>
    <row r="5912" spans="5:5" ht="13.5" thickTop="1" thickBot="1">
      <c r="E5912"/>
    </row>
    <row r="5913" spans="5:5" ht="13.5" thickTop="1" thickBot="1">
      <c r="E5913"/>
    </row>
    <row r="5914" spans="5:5" ht="13.5" thickTop="1" thickBot="1">
      <c r="E5914"/>
    </row>
    <row r="5915" spans="5:5" ht="13.5" thickTop="1" thickBot="1">
      <c r="E5915"/>
    </row>
    <row r="5916" spans="5:5" ht="13.5" thickTop="1" thickBot="1">
      <c r="E5916"/>
    </row>
    <row r="5917" spans="5:5" ht="13.5" thickTop="1" thickBot="1">
      <c r="E5917"/>
    </row>
    <row r="5918" spans="5:5" ht="13.5" thickTop="1" thickBot="1">
      <c r="E5918"/>
    </row>
    <row r="5919" spans="5:5" ht="13.5" thickTop="1" thickBot="1">
      <c r="E5919"/>
    </row>
    <row r="5920" spans="5:5" ht="13.5" thickTop="1" thickBot="1">
      <c r="E5920"/>
    </row>
    <row r="5921" spans="5:5" ht="13.5" thickTop="1" thickBot="1">
      <c r="E5921"/>
    </row>
    <row r="5922" spans="5:5" ht="13.5" thickTop="1" thickBot="1">
      <c r="E5922"/>
    </row>
    <row r="5923" spans="5:5" ht="13.5" thickTop="1" thickBot="1">
      <c r="E5923"/>
    </row>
    <row r="5924" spans="5:5" ht="13.5" thickTop="1" thickBot="1">
      <c r="E5924"/>
    </row>
    <row r="5925" spans="5:5" ht="13.5" thickTop="1" thickBot="1">
      <c r="E5925"/>
    </row>
    <row r="5926" spans="5:5" ht="13.5" thickTop="1" thickBot="1">
      <c r="E5926"/>
    </row>
    <row r="5927" spans="5:5" ht="13.5" thickTop="1" thickBot="1">
      <c r="E5927"/>
    </row>
    <row r="5928" spans="5:5" ht="13.5" thickTop="1" thickBot="1">
      <c r="E5928"/>
    </row>
    <row r="5929" spans="5:5" ht="13.5" thickTop="1" thickBot="1">
      <c r="E5929"/>
    </row>
    <row r="5930" spans="5:5" ht="13.5" thickTop="1" thickBot="1">
      <c r="E5930"/>
    </row>
    <row r="5931" spans="5:5" ht="13.5" thickTop="1" thickBot="1">
      <c r="E5931"/>
    </row>
    <row r="5932" spans="5:5" ht="13.5" thickTop="1" thickBot="1">
      <c r="E5932"/>
    </row>
    <row r="5933" spans="5:5" ht="13.5" thickTop="1" thickBot="1">
      <c r="E5933"/>
    </row>
    <row r="5934" spans="5:5" ht="13.5" thickTop="1" thickBot="1">
      <c r="E5934"/>
    </row>
    <row r="5935" spans="5:5" ht="13.5" thickTop="1" thickBot="1">
      <c r="E5935"/>
    </row>
    <row r="5936" spans="5:5" ht="13.5" thickTop="1" thickBot="1">
      <c r="E5936"/>
    </row>
    <row r="5937" spans="5:5" ht="13.5" thickTop="1" thickBot="1">
      <c r="E5937"/>
    </row>
    <row r="5938" spans="5:5" ht="13.5" thickTop="1" thickBot="1">
      <c r="E5938"/>
    </row>
    <row r="5939" spans="5:5" ht="13.5" thickTop="1" thickBot="1">
      <c r="E5939"/>
    </row>
    <row r="5940" spans="5:5" ht="13.5" thickTop="1" thickBot="1">
      <c r="E5940"/>
    </row>
    <row r="5941" spans="5:5" ht="13.5" thickTop="1" thickBot="1">
      <c r="E5941"/>
    </row>
    <row r="5942" spans="5:5" ht="13.5" thickTop="1" thickBot="1">
      <c r="E5942"/>
    </row>
    <row r="5943" spans="5:5" ht="13.5" thickTop="1" thickBot="1">
      <c r="E5943"/>
    </row>
    <row r="5944" spans="5:5" ht="13.5" thickTop="1" thickBot="1">
      <c r="E5944"/>
    </row>
    <row r="5945" spans="5:5" ht="13.5" thickTop="1" thickBot="1">
      <c r="E5945"/>
    </row>
    <row r="5946" spans="5:5" ht="13.5" thickTop="1" thickBot="1">
      <c r="E5946"/>
    </row>
    <row r="5947" spans="5:5" ht="13.5" thickTop="1" thickBot="1">
      <c r="E5947"/>
    </row>
    <row r="5948" spans="5:5" ht="13" thickTop="1">
      <c r="E5948"/>
    </row>
    <row r="5949" spans="5:5">
      <c r="E5949"/>
    </row>
    <row r="5950" spans="5:5">
      <c r="E5950"/>
    </row>
    <row r="5951" spans="5:5">
      <c r="E5951"/>
    </row>
    <row r="5952" spans="5:5">
      <c r="E5952"/>
    </row>
    <row r="5953" spans="5:5">
      <c r="E5953"/>
    </row>
    <row r="5954" spans="5:5">
      <c r="E5954"/>
    </row>
    <row r="5955" spans="5:5">
      <c r="E5955"/>
    </row>
    <row r="5956" spans="5:5">
      <c r="E5956"/>
    </row>
    <row r="5957" spans="5:5">
      <c r="E5957"/>
    </row>
    <row r="5958" spans="5:5">
      <c r="E5958"/>
    </row>
    <row r="5959" spans="5:5">
      <c r="E5959"/>
    </row>
    <row r="5960" spans="5:5">
      <c r="E5960"/>
    </row>
    <row r="5961" spans="5:5" ht="13" thickBot="1">
      <c r="E5961"/>
    </row>
    <row r="5962" spans="5:5" ht="13.5" thickTop="1" thickBot="1">
      <c r="E5962"/>
    </row>
    <row r="5963" spans="5:5" ht="13.5" thickTop="1" thickBot="1">
      <c r="E5963"/>
    </row>
    <row r="5964" spans="5:5" ht="13.5" thickTop="1" thickBot="1">
      <c r="E5964"/>
    </row>
    <row r="5965" spans="5:5" ht="13.5" thickTop="1" thickBot="1">
      <c r="E5965"/>
    </row>
    <row r="5966" spans="5:5" ht="13.5" thickTop="1" thickBot="1">
      <c r="E5966"/>
    </row>
    <row r="5967" spans="5:5" ht="13.5" thickTop="1" thickBot="1">
      <c r="E5967"/>
    </row>
    <row r="5968" spans="5:5" ht="13.5" thickTop="1" thickBot="1">
      <c r="E5968"/>
    </row>
    <row r="5969" spans="5:5" ht="13.5" thickTop="1" thickBot="1">
      <c r="E5969"/>
    </row>
    <row r="5970" spans="5:5" ht="13.5" thickTop="1" thickBot="1">
      <c r="E5970"/>
    </row>
    <row r="5971" spans="5:5" ht="13.5" thickTop="1" thickBot="1">
      <c r="E5971"/>
    </row>
    <row r="5972" spans="5:5" ht="13.5" thickTop="1" thickBot="1">
      <c r="E5972"/>
    </row>
    <row r="5973" spans="5:5" ht="13.5" thickTop="1" thickBot="1">
      <c r="E5973"/>
    </row>
    <row r="5974" spans="5:5" ht="13.5" thickTop="1" thickBot="1">
      <c r="E5974"/>
    </row>
    <row r="5975" spans="5:5" ht="13.5" thickTop="1" thickBot="1">
      <c r="E5975"/>
    </row>
    <row r="5976" spans="5:5" ht="13.5" thickTop="1" thickBot="1">
      <c r="E5976"/>
    </row>
    <row r="5977" spans="5:5" ht="13.5" thickTop="1" thickBot="1">
      <c r="E5977"/>
    </row>
    <row r="5978" spans="5:5" ht="13.5" thickTop="1" thickBot="1">
      <c r="E5978"/>
    </row>
    <row r="5979" spans="5:5" ht="13.5" thickTop="1" thickBot="1">
      <c r="E5979"/>
    </row>
    <row r="5980" spans="5:5" ht="13.5" thickTop="1" thickBot="1">
      <c r="E5980"/>
    </row>
    <row r="5981" spans="5:5" ht="13.5" thickTop="1" thickBot="1">
      <c r="E5981"/>
    </row>
    <row r="5982" spans="5:5" ht="13.5" thickTop="1" thickBot="1">
      <c r="E5982"/>
    </row>
    <row r="5983" spans="5:5" ht="13.5" thickTop="1" thickBot="1">
      <c r="E5983"/>
    </row>
    <row r="5984" spans="5:5" ht="13.5" thickTop="1" thickBot="1">
      <c r="E5984"/>
    </row>
    <row r="5985" spans="5:5" ht="13.5" thickTop="1" thickBot="1">
      <c r="E5985"/>
    </row>
    <row r="5986" spans="5:5" ht="13.5" thickTop="1" thickBot="1">
      <c r="E5986"/>
    </row>
    <row r="5987" spans="5:5" ht="13.5" thickTop="1" thickBot="1">
      <c r="E5987"/>
    </row>
    <row r="5988" spans="5:5" ht="13.5" thickTop="1" thickBot="1">
      <c r="E5988"/>
    </row>
    <row r="5989" spans="5:5" ht="13.5" thickTop="1" thickBot="1">
      <c r="E5989"/>
    </row>
    <row r="5990" spans="5:5" ht="13.5" thickTop="1" thickBot="1">
      <c r="E5990"/>
    </row>
    <row r="5991" spans="5:5" ht="13.5" thickTop="1" thickBot="1">
      <c r="E5991"/>
    </row>
    <row r="5992" spans="5:5" ht="13.5" thickTop="1" thickBot="1">
      <c r="E5992"/>
    </row>
    <row r="5993" spans="5:5" ht="13.5" thickTop="1" thickBot="1">
      <c r="E5993"/>
    </row>
    <row r="5994" spans="5:5" ht="13.5" thickTop="1" thickBot="1">
      <c r="E5994"/>
    </row>
    <row r="5995" spans="5:5" ht="13.5" thickTop="1" thickBot="1">
      <c r="E5995"/>
    </row>
    <row r="5996" spans="5:5" ht="13.5" thickTop="1" thickBot="1">
      <c r="E5996"/>
    </row>
    <row r="5997" spans="5:5" ht="13.5" thickTop="1" thickBot="1">
      <c r="E5997"/>
    </row>
    <row r="5998" spans="5:5" ht="13.5" thickTop="1" thickBot="1">
      <c r="E5998"/>
    </row>
    <row r="5999" spans="5:5" ht="13.5" thickTop="1" thickBot="1">
      <c r="E5999"/>
    </row>
    <row r="6000" spans="5:5" ht="13.5" thickTop="1" thickBot="1">
      <c r="E6000"/>
    </row>
    <row r="6001" spans="5:5" ht="13.5" thickTop="1" thickBot="1">
      <c r="E6001"/>
    </row>
    <row r="6002" spans="5:5" ht="13.5" thickTop="1" thickBot="1">
      <c r="E6002"/>
    </row>
    <row r="6003" spans="5:5" ht="13.5" thickTop="1" thickBot="1">
      <c r="E6003"/>
    </row>
    <row r="6004" spans="5:5" ht="13.5" thickTop="1" thickBot="1">
      <c r="E6004"/>
    </row>
    <row r="6005" spans="5:5" ht="13.5" thickTop="1" thickBot="1">
      <c r="E6005"/>
    </row>
    <row r="6006" spans="5:5" ht="13.5" thickTop="1" thickBot="1">
      <c r="E6006"/>
    </row>
    <row r="6007" spans="5:5" ht="13.5" thickTop="1" thickBot="1">
      <c r="E6007"/>
    </row>
    <row r="6008" spans="5:5" ht="13.5" thickTop="1" thickBot="1">
      <c r="E6008"/>
    </row>
    <row r="6009" spans="5:5" ht="13.5" thickTop="1" thickBot="1">
      <c r="E6009"/>
    </row>
    <row r="6010" spans="5:5" ht="13.5" thickTop="1" thickBot="1">
      <c r="E6010"/>
    </row>
    <row r="6011" spans="5:5" ht="13.5" thickTop="1" thickBot="1">
      <c r="E6011"/>
    </row>
    <row r="6012" spans="5:5" ht="13.5" thickTop="1" thickBot="1">
      <c r="E6012"/>
    </row>
    <row r="6013" spans="5:5" ht="13.5" thickTop="1" thickBot="1">
      <c r="E6013"/>
    </row>
    <row r="6014" spans="5:5" ht="13.5" thickTop="1" thickBot="1">
      <c r="E6014"/>
    </row>
    <row r="6015" spans="5:5" ht="13.5" thickTop="1" thickBot="1">
      <c r="E6015"/>
    </row>
    <row r="6016" spans="5:5" ht="13.5" thickTop="1" thickBot="1">
      <c r="E6016"/>
    </row>
    <row r="6017" spans="5:5" ht="13.5" thickTop="1" thickBot="1">
      <c r="E6017"/>
    </row>
    <row r="6018" spans="5:5" ht="13" thickTop="1">
      <c r="E6018"/>
    </row>
    <row r="6019" spans="5:5">
      <c r="E6019"/>
    </row>
    <row r="6020" spans="5:5">
      <c r="E6020"/>
    </row>
    <row r="6021" spans="5:5">
      <c r="E6021"/>
    </row>
    <row r="6022" spans="5:5">
      <c r="E6022"/>
    </row>
    <row r="6023" spans="5:5">
      <c r="E6023"/>
    </row>
    <row r="6024" spans="5:5">
      <c r="E6024"/>
    </row>
    <row r="6025" spans="5:5">
      <c r="E6025"/>
    </row>
    <row r="6026" spans="5:5">
      <c r="E6026"/>
    </row>
    <row r="6027" spans="5:5">
      <c r="E6027"/>
    </row>
    <row r="6028" spans="5:5">
      <c r="E6028"/>
    </row>
    <row r="6029" spans="5:5">
      <c r="E6029"/>
    </row>
    <row r="6030" spans="5:5">
      <c r="E6030"/>
    </row>
    <row r="6031" spans="5:5" ht="13" thickBot="1">
      <c r="E6031"/>
    </row>
    <row r="6032" spans="5:5" ht="13.5" thickTop="1" thickBot="1">
      <c r="E6032"/>
    </row>
    <row r="6033" spans="5:5" ht="13.5" thickTop="1" thickBot="1">
      <c r="E6033"/>
    </row>
    <row r="6034" spans="5:5" ht="13.5" thickTop="1" thickBot="1">
      <c r="E6034"/>
    </row>
    <row r="6035" spans="5:5" ht="13.5" thickTop="1" thickBot="1">
      <c r="E6035"/>
    </row>
    <row r="6036" spans="5:5" ht="13.5" thickTop="1" thickBot="1">
      <c r="E6036"/>
    </row>
    <row r="6037" spans="5:5" ht="13.5" thickTop="1" thickBot="1">
      <c r="E6037"/>
    </row>
    <row r="6038" spans="5:5" ht="13.5" thickTop="1" thickBot="1">
      <c r="E6038"/>
    </row>
    <row r="6039" spans="5:5" ht="13.5" thickTop="1" thickBot="1">
      <c r="E6039"/>
    </row>
    <row r="6040" spans="5:5" ht="13.5" thickTop="1" thickBot="1">
      <c r="E6040"/>
    </row>
    <row r="6041" spans="5:5" ht="13.5" thickTop="1" thickBot="1">
      <c r="E6041"/>
    </row>
    <row r="6042" spans="5:5" ht="13.5" thickTop="1" thickBot="1">
      <c r="E6042"/>
    </row>
    <row r="6043" spans="5:5" ht="13.5" thickTop="1" thickBot="1">
      <c r="E6043"/>
    </row>
    <row r="6044" spans="5:5" ht="13.5" thickTop="1" thickBot="1">
      <c r="E6044"/>
    </row>
    <row r="6045" spans="5:5" ht="13.5" thickTop="1" thickBot="1">
      <c r="E6045"/>
    </row>
    <row r="6046" spans="5:5" ht="13.5" thickTop="1" thickBot="1">
      <c r="E6046"/>
    </row>
    <row r="6047" spans="5:5" ht="13.5" thickTop="1" thickBot="1">
      <c r="E6047"/>
    </row>
    <row r="6048" spans="5:5" ht="13.5" thickTop="1" thickBot="1">
      <c r="E6048"/>
    </row>
    <row r="6049" spans="5:5" ht="13.5" thickTop="1" thickBot="1">
      <c r="E6049"/>
    </row>
    <row r="6050" spans="5:5" ht="13.5" thickTop="1" thickBot="1">
      <c r="E6050"/>
    </row>
    <row r="6051" spans="5:5" ht="13.5" thickTop="1" thickBot="1">
      <c r="E6051"/>
    </row>
    <row r="6052" spans="5:5" ht="13.5" thickTop="1" thickBot="1">
      <c r="E6052"/>
    </row>
    <row r="6053" spans="5:5" ht="13.5" thickTop="1" thickBot="1">
      <c r="E6053"/>
    </row>
    <row r="6054" spans="5:5" ht="13.5" thickTop="1" thickBot="1">
      <c r="E6054"/>
    </row>
    <row r="6055" spans="5:5" ht="13.5" thickTop="1" thickBot="1">
      <c r="E6055"/>
    </row>
    <row r="6056" spans="5:5" ht="13.5" thickTop="1" thickBot="1">
      <c r="E6056"/>
    </row>
    <row r="6057" spans="5:5" ht="13.5" thickTop="1" thickBot="1">
      <c r="E6057"/>
    </row>
    <row r="6058" spans="5:5" ht="13.5" thickTop="1" thickBot="1">
      <c r="E6058"/>
    </row>
    <row r="6059" spans="5:5" ht="13.5" thickTop="1" thickBot="1">
      <c r="E6059"/>
    </row>
    <row r="6060" spans="5:5" ht="13.5" thickTop="1" thickBot="1">
      <c r="E6060"/>
    </row>
    <row r="6061" spans="5:5" ht="13.5" thickTop="1" thickBot="1">
      <c r="E6061"/>
    </row>
    <row r="6062" spans="5:5" ht="13.5" thickTop="1" thickBot="1">
      <c r="E6062"/>
    </row>
    <row r="6063" spans="5:5" ht="13.5" thickTop="1" thickBot="1">
      <c r="E6063"/>
    </row>
    <row r="6064" spans="5:5" ht="13.5" thickTop="1" thickBot="1">
      <c r="E6064"/>
    </row>
    <row r="6065" spans="5:5" ht="13.5" thickTop="1" thickBot="1">
      <c r="E6065"/>
    </row>
    <row r="6066" spans="5:5" ht="13.5" thickTop="1" thickBot="1">
      <c r="E6066"/>
    </row>
    <row r="6067" spans="5:5" ht="13.5" thickTop="1" thickBot="1">
      <c r="E6067"/>
    </row>
    <row r="6068" spans="5:5" ht="13.5" thickTop="1" thickBot="1">
      <c r="E6068"/>
    </row>
    <row r="6069" spans="5:5" ht="13.5" thickTop="1" thickBot="1">
      <c r="E6069"/>
    </row>
    <row r="6070" spans="5:5" ht="13.5" thickTop="1" thickBot="1">
      <c r="E6070"/>
    </row>
    <row r="6071" spans="5:5" ht="13.5" thickTop="1" thickBot="1">
      <c r="E6071"/>
    </row>
    <row r="6072" spans="5:5" ht="13.5" thickTop="1" thickBot="1">
      <c r="E6072"/>
    </row>
    <row r="6073" spans="5:5" ht="13.5" thickTop="1" thickBot="1">
      <c r="E6073"/>
    </row>
    <row r="6074" spans="5:5" ht="13.5" thickTop="1" thickBot="1">
      <c r="E6074"/>
    </row>
    <row r="6075" spans="5:5" ht="13.5" thickTop="1" thickBot="1">
      <c r="E6075"/>
    </row>
    <row r="6076" spans="5:5" ht="13.5" thickTop="1" thickBot="1">
      <c r="E6076"/>
    </row>
    <row r="6077" spans="5:5" ht="13.5" thickTop="1" thickBot="1">
      <c r="E6077"/>
    </row>
    <row r="6078" spans="5:5" ht="13.5" thickTop="1" thickBot="1">
      <c r="E6078"/>
    </row>
    <row r="6079" spans="5:5" ht="13.5" thickTop="1" thickBot="1">
      <c r="E6079"/>
    </row>
    <row r="6080" spans="5:5" ht="13.5" thickTop="1" thickBot="1">
      <c r="E6080"/>
    </row>
    <row r="6081" spans="5:5" ht="13.5" thickTop="1" thickBot="1">
      <c r="E6081"/>
    </row>
    <row r="6082" spans="5:5" ht="13.5" thickTop="1" thickBot="1">
      <c r="E6082"/>
    </row>
    <row r="6083" spans="5:5" ht="13.5" thickTop="1" thickBot="1">
      <c r="E6083"/>
    </row>
    <row r="6084" spans="5:5" ht="13.5" thickTop="1" thickBot="1">
      <c r="E6084"/>
    </row>
    <row r="6085" spans="5:5" ht="13.5" thickTop="1" thickBot="1">
      <c r="E6085"/>
    </row>
    <row r="6086" spans="5:5" ht="13.5" thickTop="1" thickBot="1">
      <c r="E6086"/>
    </row>
    <row r="6087" spans="5:5" ht="13.5" thickTop="1" thickBot="1">
      <c r="E6087"/>
    </row>
    <row r="6088" spans="5:5" ht="13" thickTop="1">
      <c r="E6088"/>
    </row>
    <row r="6089" spans="5:5">
      <c r="E6089"/>
    </row>
    <row r="6090" spans="5:5">
      <c r="E6090"/>
    </row>
    <row r="6091" spans="5:5">
      <c r="E6091"/>
    </row>
    <row r="6092" spans="5:5">
      <c r="E6092"/>
    </row>
    <row r="6093" spans="5:5">
      <c r="E6093"/>
    </row>
    <row r="6094" spans="5:5">
      <c r="E6094"/>
    </row>
    <row r="6095" spans="5:5">
      <c r="E6095"/>
    </row>
    <row r="6096" spans="5:5">
      <c r="E6096"/>
    </row>
    <row r="6097" spans="5:5">
      <c r="E6097"/>
    </row>
    <row r="6098" spans="5:5">
      <c r="E6098"/>
    </row>
    <row r="6099" spans="5:5">
      <c r="E6099"/>
    </row>
    <row r="6100" spans="5:5">
      <c r="E6100"/>
    </row>
    <row r="6101" spans="5:5" ht="13" thickBot="1">
      <c r="E6101"/>
    </row>
    <row r="6102" spans="5:5" ht="13.5" thickTop="1" thickBot="1">
      <c r="E6102"/>
    </row>
    <row r="6103" spans="5:5" ht="13.5" thickTop="1" thickBot="1">
      <c r="E6103"/>
    </row>
    <row r="6104" spans="5:5" ht="13.5" thickTop="1" thickBot="1">
      <c r="E6104"/>
    </row>
    <row r="6105" spans="5:5" ht="13.5" thickTop="1" thickBot="1">
      <c r="E6105"/>
    </row>
    <row r="6106" spans="5:5" ht="13.5" thickTop="1" thickBot="1">
      <c r="E6106"/>
    </row>
    <row r="6107" spans="5:5" ht="13.5" thickTop="1" thickBot="1">
      <c r="E6107"/>
    </row>
    <row r="6108" spans="5:5" ht="13.5" thickTop="1" thickBot="1">
      <c r="E6108"/>
    </row>
    <row r="6109" spans="5:5" ht="13.5" thickTop="1" thickBot="1">
      <c r="E6109"/>
    </row>
    <row r="6110" spans="5:5" ht="13.5" thickTop="1" thickBot="1">
      <c r="E6110"/>
    </row>
    <row r="6111" spans="5:5" ht="13.5" thickTop="1" thickBot="1">
      <c r="E6111"/>
    </row>
    <row r="6112" spans="5:5" ht="13.5" thickTop="1" thickBot="1">
      <c r="E6112"/>
    </row>
    <row r="6113" spans="5:5" ht="13.5" thickTop="1" thickBot="1">
      <c r="E6113"/>
    </row>
    <row r="6114" spans="5:5" ht="13.5" thickTop="1" thickBot="1">
      <c r="E6114"/>
    </row>
    <row r="6115" spans="5:5" ht="13.5" thickTop="1" thickBot="1">
      <c r="E6115"/>
    </row>
    <row r="6116" spans="5:5" ht="13.5" thickTop="1" thickBot="1">
      <c r="E6116"/>
    </row>
    <row r="6117" spans="5:5" ht="13.5" thickTop="1" thickBot="1">
      <c r="E6117"/>
    </row>
    <row r="6118" spans="5:5" ht="13.5" thickTop="1" thickBot="1">
      <c r="E6118"/>
    </row>
    <row r="6119" spans="5:5" ht="13.5" thickTop="1" thickBot="1">
      <c r="E6119"/>
    </row>
    <row r="6120" spans="5:5" ht="13.5" thickTop="1" thickBot="1">
      <c r="E6120"/>
    </row>
    <row r="6121" spans="5:5" ht="13.5" thickTop="1" thickBot="1">
      <c r="E6121"/>
    </row>
    <row r="6122" spans="5:5" ht="13.5" thickTop="1" thickBot="1">
      <c r="E6122"/>
    </row>
    <row r="6123" spans="5:5" ht="13.5" thickTop="1" thickBot="1">
      <c r="E6123"/>
    </row>
    <row r="6124" spans="5:5" ht="13.5" thickTop="1" thickBot="1">
      <c r="E6124"/>
    </row>
    <row r="6125" spans="5:5" ht="13.5" thickTop="1" thickBot="1">
      <c r="E6125"/>
    </row>
    <row r="6126" spans="5:5" ht="13.5" thickTop="1" thickBot="1">
      <c r="E6126"/>
    </row>
    <row r="6127" spans="5:5" ht="13.5" thickTop="1" thickBot="1">
      <c r="E6127"/>
    </row>
    <row r="6128" spans="5:5" ht="13.5" thickTop="1" thickBot="1">
      <c r="E6128"/>
    </row>
    <row r="6129" spans="5:5" ht="13.5" thickTop="1" thickBot="1">
      <c r="E6129"/>
    </row>
    <row r="6130" spans="5:5" ht="13.5" thickTop="1" thickBot="1">
      <c r="E6130"/>
    </row>
    <row r="6131" spans="5:5" ht="13.5" thickTop="1" thickBot="1">
      <c r="E6131"/>
    </row>
    <row r="6132" spans="5:5" ht="13.5" thickTop="1" thickBot="1">
      <c r="E6132"/>
    </row>
    <row r="6133" spans="5:5" ht="13.5" thickTop="1" thickBot="1">
      <c r="E6133"/>
    </row>
    <row r="6134" spans="5:5" ht="13.5" thickTop="1" thickBot="1">
      <c r="E6134"/>
    </row>
    <row r="6135" spans="5:5" ht="13.5" thickTop="1" thickBot="1">
      <c r="E6135"/>
    </row>
    <row r="6136" spans="5:5" ht="13.5" thickTop="1" thickBot="1">
      <c r="E6136"/>
    </row>
    <row r="6137" spans="5:5" ht="13.5" thickTop="1" thickBot="1">
      <c r="E6137"/>
    </row>
    <row r="6138" spans="5:5" ht="13.5" thickTop="1" thickBot="1">
      <c r="E6138"/>
    </row>
    <row r="6139" spans="5:5" ht="13.5" thickTop="1" thickBot="1">
      <c r="E6139"/>
    </row>
    <row r="6140" spans="5:5" ht="13.5" thickTop="1" thickBot="1">
      <c r="E6140"/>
    </row>
    <row r="6141" spans="5:5" ht="13.5" thickTop="1" thickBot="1">
      <c r="E6141"/>
    </row>
    <row r="6142" spans="5:5" ht="13.5" thickTop="1" thickBot="1">
      <c r="E6142"/>
    </row>
    <row r="6143" spans="5:5" ht="13.5" thickTop="1" thickBot="1">
      <c r="E6143"/>
    </row>
    <row r="6144" spans="5:5" ht="13.5" thickTop="1" thickBot="1">
      <c r="E6144"/>
    </row>
    <row r="6145" spans="5:5" ht="13.5" thickTop="1" thickBot="1">
      <c r="E6145"/>
    </row>
    <row r="6146" spans="5:5" ht="13.5" thickTop="1" thickBot="1">
      <c r="E6146"/>
    </row>
    <row r="6147" spans="5:5" ht="13.5" thickTop="1" thickBot="1">
      <c r="E6147"/>
    </row>
    <row r="6148" spans="5:5" ht="13.5" thickTop="1" thickBot="1">
      <c r="E6148"/>
    </row>
    <row r="6149" spans="5:5" ht="13.5" thickTop="1" thickBot="1">
      <c r="E6149"/>
    </row>
    <row r="6150" spans="5:5" ht="13.5" thickTop="1" thickBot="1">
      <c r="E6150"/>
    </row>
    <row r="6151" spans="5:5" ht="13.5" thickTop="1" thickBot="1">
      <c r="E6151"/>
    </row>
    <row r="6152" spans="5:5" ht="13.5" thickTop="1" thickBot="1">
      <c r="E6152"/>
    </row>
    <row r="6153" spans="5:5" ht="13.5" thickTop="1" thickBot="1">
      <c r="E6153"/>
    </row>
    <row r="6154" spans="5:5" ht="13.5" thickTop="1" thickBot="1">
      <c r="E6154"/>
    </row>
    <row r="6155" spans="5:5" ht="13.5" thickTop="1" thickBot="1">
      <c r="E6155"/>
    </row>
    <row r="6156" spans="5:5" ht="13.5" thickTop="1" thickBot="1">
      <c r="E6156"/>
    </row>
    <row r="6157" spans="5:5" ht="13.5" thickTop="1" thickBot="1">
      <c r="E6157"/>
    </row>
    <row r="6158" spans="5:5" ht="13" thickTop="1">
      <c r="E6158"/>
    </row>
    <row r="6159" spans="5:5">
      <c r="E6159"/>
    </row>
    <row r="6160" spans="5:5">
      <c r="E6160"/>
    </row>
    <row r="6161" spans="5:5">
      <c r="E6161"/>
    </row>
    <row r="6162" spans="5:5">
      <c r="E6162"/>
    </row>
    <row r="6163" spans="5:5">
      <c r="E6163"/>
    </row>
    <row r="6164" spans="5:5">
      <c r="E6164"/>
    </row>
    <row r="6165" spans="5:5">
      <c r="E6165"/>
    </row>
    <row r="6166" spans="5:5">
      <c r="E6166"/>
    </row>
    <row r="6167" spans="5:5">
      <c r="E6167"/>
    </row>
    <row r="6168" spans="5:5">
      <c r="E6168"/>
    </row>
    <row r="6169" spans="5:5">
      <c r="E6169"/>
    </row>
    <row r="6170" spans="5:5">
      <c r="E6170"/>
    </row>
    <row r="6171" spans="5:5" ht="13" thickBot="1">
      <c r="E6171"/>
    </row>
    <row r="6172" spans="5:5" ht="13.5" thickTop="1" thickBot="1">
      <c r="E6172"/>
    </row>
    <row r="6173" spans="5:5" ht="13.5" thickTop="1" thickBot="1">
      <c r="E6173"/>
    </row>
    <row r="6174" spans="5:5" ht="13.5" thickTop="1" thickBot="1">
      <c r="E6174"/>
    </row>
    <row r="6175" spans="5:5" ht="13.5" thickTop="1" thickBot="1">
      <c r="E6175"/>
    </row>
    <row r="6176" spans="5:5" ht="13.5" thickTop="1" thickBot="1">
      <c r="E6176"/>
    </row>
    <row r="6177" spans="5:5" ht="13.5" thickTop="1" thickBot="1">
      <c r="E6177"/>
    </row>
    <row r="6178" spans="5:5" ht="13.5" thickTop="1" thickBot="1">
      <c r="E6178"/>
    </row>
    <row r="6179" spans="5:5" ht="13.5" thickTop="1" thickBot="1">
      <c r="E6179"/>
    </row>
    <row r="6180" spans="5:5" ht="13.5" thickTop="1" thickBot="1">
      <c r="E6180"/>
    </row>
    <row r="6181" spans="5:5" ht="13.5" thickTop="1" thickBot="1">
      <c r="E6181"/>
    </row>
    <row r="6182" spans="5:5" ht="13.5" thickTop="1" thickBot="1">
      <c r="E6182"/>
    </row>
    <row r="6183" spans="5:5" ht="13.5" thickTop="1" thickBot="1">
      <c r="E6183"/>
    </row>
    <row r="6184" spans="5:5" ht="13.5" thickTop="1" thickBot="1">
      <c r="E6184"/>
    </row>
    <row r="6185" spans="5:5" ht="13.5" thickTop="1" thickBot="1">
      <c r="E6185"/>
    </row>
    <row r="6186" spans="5:5" ht="13.5" thickTop="1" thickBot="1">
      <c r="E6186"/>
    </row>
    <row r="6187" spans="5:5" ht="13.5" thickTop="1" thickBot="1">
      <c r="E6187"/>
    </row>
    <row r="6188" spans="5:5" ht="13.5" thickTop="1" thickBot="1">
      <c r="E6188"/>
    </row>
    <row r="6189" spans="5:5" ht="13.5" thickTop="1" thickBot="1">
      <c r="E6189"/>
    </row>
    <row r="6190" spans="5:5" ht="13.5" thickTop="1" thickBot="1">
      <c r="E6190"/>
    </row>
    <row r="6191" spans="5:5" ht="13.5" thickTop="1" thickBot="1">
      <c r="E6191"/>
    </row>
    <row r="6192" spans="5:5" ht="13.5" thickTop="1" thickBot="1">
      <c r="E6192"/>
    </row>
    <row r="6193" spans="5:5" ht="13.5" thickTop="1" thickBot="1">
      <c r="E6193"/>
    </row>
    <row r="6194" spans="5:5" ht="13.5" thickTop="1" thickBot="1">
      <c r="E6194"/>
    </row>
    <row r="6195" spans="5:5" ht="13.5" thickTop="1" thickBot="1">
      <c r="E6195"/>
    </row>
    <row r="6196" spans="5:5" ht="13.5" thickTop="1" thickBot="1">
      <c r="E6196"/>
    </row>
    <row r="6197" spans="5:5" ht="13.5" thickTop="1" thickBot="1">
      <c r="E6197"/>
    </row>
    <row r="6198" spans="5:5" ht="13.5" thickTop="1" thickBot="1">
      <c r="E6198"/>
    </row>
    <row r="6199" spans="5:5" ht="13.5" thickTop="1" thickBot="1">
      <c r="E6199"/>
    </row>
    <row r="6200" spans="5:5" ht="13.5" thickTop="1" thickBot="1">
      <c r="E6200"/>
    </row>
    <row r="6201" spans="5:5" ht="13.5" thickTop="1" thickBot="1">
      <c r="E6201"/>
    </row>
    <row r="6202" spans="5:5" ht="13.5" thickTop="1" thickBot="1">
      <c r="E6202"/>
    </row>
    <row r="6203" spans="5:5" ht="13.5" thickTop="1" thickBot="1">
      <c r="E6203"/>
    </row>
    <row r="6204" spans="5:5" ht="13.5" thickTop="1" thickBot="1">
      <c r="E6204"/>
    </row>
    <row r="6205" spans="5:5" ht="13.5" thickTop="1" thickBot="1">
      <c r="E6205"/>
    </row>
    <row r="6206" spans="5:5" ht="13.5" thickTop="1" thickBot="1">
      <c r="E6206"/>
    </row>
    <row r="6207" spans="5:5" ht="13.5" thickTop="1" thickBot="1">
      <c r="E6207"/>
    </row>
    <row r="6208" spans="5:5" ht="13.5" thickTop="1" thickBot="1">
      <c r="E6208"/>
    </row>
    <row r="6209" spans="5:5" ht="13.5" thickTop="1" thickBot="1">
      <c r="E6209"/>
    </row>
    <row r="6210" spans="5:5" ht="13.5" thickTop="1" thickBot="1">
      <c r="E6210"/>
    </row>
    <row r="6211" spans="5:5" ht="13.5" thickTop="1" thickBot="1">
      <c r="E6211"/>
    </row>
    <row r="6212" spans="5:5" ht="13.5" thickTop="1" thickBot="1">
      <c r="E6212"/>
    </row>
    <row r="6213" spans="5:5" ht="13.5" thickTop="1" thickBot="1">
      <c r="E6213"/>
    </row>
    <row r="6214" spans="5:5" ht="13.5" thickTop="1" thickBot="1">
      <c r="E6214"/>
    </row>
    <row r="6215" spans="5:5" ht="13.5" thickTop="1" thickBot="1">
      <c r="E6215"/>
    </row>
    <row r="6216" spans="5:5" ht="13.5" thickTop="1" thickBot="1">
      <c r="E6216"/>
    </row>
    <row r="6217" spans="5:5" ht="13.5" thickTop="1" thickBot="1">
      <c r="E6217"/>
    </row>
    <row r="6218" spans="5:5" ht="13.5" thickTop="1" thickBot="1">
      <c r="E6218"/>
    </row>
    <row r="6219" spans="5:5" ht="13.5" thickTop="1" thickBot="1">
      <c r="E6219"/>
    </row>
    <row r="6220" spans="5:5" ht="13.5" thickTop="1" thickBot="1">
      <c r="E6220"/>
    </row>
    <row r="6221" spans="5:5" ht="13.5" thickTop="1" thickBot="1">
      <c r="E6221"/>
    </row>
    <row r="6222" spans="5:5" ht="13.5" thickTop="1" thickBot="1">
      <c r="E6222"/>
    </row>
    <row r="6223" spans="5:5" ht="13.5" thickTop="1" thickBot="1">
      <c r="E6223"/>
    </row>
    <row r="6224" spans="5:5" ht="13.5" thickTop="1" thickBot="1">
      <c r="E6224"/>
    </row>
    <row r="6225" spans="5:5" ht="13.5" thickTop="1" thickBot="1">
      <c r="E6225"/>
    </row>
    <row r="6226" spans="5:5" ht="13.5" thickTop="1" thickBot="1">
      <c r="E6226"/>
    </row>
    <row r="6227" spans="5:5" ht="13.5" thickTop="1" thickBot="1">
      <c r="E6227"/>
    </row>
    <row r="6228" spans="5:5" ht="13" thickTop="1">
      <c r="E6228"/>
    </row>
    <row r="6229" spans="5:5">
      <c r="E6229"/>
    </row>
    <row r="6230" spans="5:5">
      <c r="E6230"/>
    </row>
    <row r="6231" spans="5:5">
      <c r="E6231"/>
    </row>
    <row r="6232" spans="5:5">
      <c r="E6232"/>
    </row>
    <row r="6233" spans="5:5">
      <c r="E6233"/>
    </row>
    <row r="6234" spans="5:5">
      <c r="E6234"/>
    </row>
    <row r="6235" spans="5:5">
      <c r="E6235"/>
    </row>
    <row r="6236" spans="5:5">
      <c r="E6236"/>
    </row>
    <row r="6237" spans="5:5">
      <c r="E6237"/>
    </row>
    <row r="6238" spans="5:5">
      <c r="E6238"/>
    </row>
    <row r="6239" spans="5:5">
      <c r="E6239"/>
    </row>
    <row r="6240" spans="5:5">
      <c r="E6240"/>
    </row>
    <row r="6241" spans="5:5" ht="13" thickBot="1">
      <c r="E6241"/>
    </row>
    <row r="6242" spans="5:5" ht="13.5" thickTop="1" thickBot="1">
      <c r="E6242"/>
    </row>
    <row r="6243" spans="5:5" ht="13.5" thickTop="1" thickBot="1">
      <c r="E6243"/>
    </row>
    <row r="6244" spans="5:5" ht="13.5" thickTop="1" thickBot="1">
      <c r="E6244"/>
    </row>
    <row r="6245" spans="5:5" ht="13.5" thickTop="1" thickBot="1">
      <c r="E6245"/>
    </row>
    <row r="6246" spans="5:5" ht="13.5" thickTop="1" thickBot="1">
      <c r="E6246"/>
    </row>
    <row r="6247" spans="5:5" ht="13.5" thickTop="1" thickBot="1">
      <c r="E6247"/>
    </row>
    <row r="6248" spans="5:5" ht="13.5" thickTop="1" thickBot="1">
      <c r="E6248"/>
    </row>
    <row r="6249" spans="5:5" ht="13.5" thickTop="1" thickBot="1">
      <c r="E6249"/>
    </row>
    <row r="6250" spans="5:5" ht="13.5" thickTop="1" thickBot="1">
      <c r="E6250"/>
    </row>
    <row r="6251" spans="5:5" ht="13.5" thickTop="1" thickBot="1">
      <c r="E6251"/>
    </row>
    <row r="6252" spans="5:5" ht="13.5" thickTop="1" thickBot="1">
      <c r="E6252"/>
    </row>
    <row r="6253" spans="5:5" ht="13.5" thickTop="1" thickBot="1">
      <c r="E6253"/>
    </row>
    <row r="6254" spans="5:5" ht="13.5" thickTop="1" thickBot="1">
      <c r="E6254"/>
    </row>
    <row r="6255" spans="5:5" ht="13.5" thickTop="1" thickBot="1">
      <c r="E6255"/>
    </row>
    <row r="6256" spans="5:5" ht="13.5" thickTop="1" thickBot="1">
      <c r="E6256"/>
    </row>
    <row r="6257" spans="5:5" ht="13.5" thickTop="1" thickBot="1">
      <c r="E6257"/>
    </row>
    <row r="6258" spans="5:5" ht="13.5" thickTop="1" thickBot="1">
      <c r="E6258"/>
    </row>
    <row r="6259" spans="5:5" ht="13.5" thickTop="1" thickBot="1">
      <c r="E6259"/>
    </row>
    <row r="6260" spans="5:5" ht="13.5" thickTop="1" thickBot="1">
      <c r="E6260"/>
    </row>
    <row r="6261" spans="5:5" ht="13.5" thickTop="1" thickBot="1">
      <c r="E6261"/>
    </row>
    <row r="6262" spans="5:5" ht="13.5" thickTop="1" thickBot="1">
      <c r="E6262"/>
    </row>
    <row r="6263" spans="5:5" ht="13.5" thickTop="1" thickBot="1">
      <c r="E6263"/>
    </row>
    <row r="6264" spans="5:5" ht="13.5" thickTop="1" thickBot="1">
      <c r="E6264"/>
    </row>
    <row r="6265" spans="5:5" ht="13.5" thickTop="1" thickBot="1">
      <c r="E6265"/>
    </row>
    <row r="6266" spans="5:5" ht="13.5" thickTop="1" thickBot="1">
      <c r="E6266"/>
    </row>
    <row r="6267" spans="5:5" ht="13.5" thickTop="1" thickBot="1">
      <c r="E6267"/>
    </row>
    <row r="6268" spans="5:5" ht="13.5" thickTop="1" thickBot="1">
      <c r="E6268"/>
    </row>
    <row r="6269" spans="5:5" ht="13.5" thickTop="1" thickBot="1">
      <c r="E6269"/>
    </row>
    <row r="6270" spans="5:5" ht="13.5" thickTop="1" thickBot="1">
      <c r="E6270"/>
    </row>
    <row r="6271" spans="5:5" ht="13.5" thickTop="1" thickBot="1">
      <c r="E6271"/>
    </row>
    <row r="6272" spans="5:5" ht="13.5" thickTop="1" thickBot="1">
      <c r="E6272"/>
    </row>
    <row r="6273" spans="5:5" ht="13.5" thickTop="1" thickBot="1">
      <c r="E6273"/>
    </row>
    <row r="6274" spans="5:5" ht="13.5" thickTop="1" thickBot="1">
      <c r="E6274"/>
    </row>
    <row r="6275" spans="5:5" ht="13.5" thickTop="1" thickBot="1">
      <c r="E6275"/>
    </row>
    <row r="6276" spans="5:5" ht="13.5" thickTop="1" thickBot="1">
      <c r="E6276"/>
    </row>
    <row r="6277" spans="5:5" ht="13.5" thickTop="1" thickBot="1">
      <c r="E6277"/>
    </row>
    <row r="6278" spans="5:5" ht="13.5" thickTop="1" thickBot="1">
      <c r="E6278"/>
    </row>
    <row r="6279" spans="5:5" ht="13.5" thickTop="1" thickBot="1">
      <c r="E6279"/>
    </row>
    <row r="6280" spans="5:5" ht="13.5" thickTop="1" thickBot="1">
      <c r="E6280"/>
    </row>
    <row r="6281" spans="5:5" ht="13.5" thickTop="1" thickBot="1">
      <c r="E6281"/>
    </row>
    <row r="6282" spans="5:5" ht="13.5" thickTop="1" thickBot="1">
      <c r="E6282"/>
    </row>
    <row r="6283" spans="5:5" ht="13.5" thickTop="1" thickBot="1">
      <c r="E6283"/>
    </row>
    <row r="6284" spans="5:5" ht="13.5" thickTop="1" thickBot="1">
      <c r="E6284"/>
    </row>
    <row r="6285" spans="5:5" ht="13.5" thickTop="1" thickBot="1">
      <c r="E6285"/>
    </row>
    <row r="6286" spans="5:5" ht="13.5" thickTop="1" thickBot="1">
      <c r="E6286"/>
    </row>
    <row r="6287" spans="5:5" ht="13.5" thickTop="1" thickBot="1">
      <c r="E6287"/>
    </row>
    <row r="6288" spans="5:5" ht="13.5" thickTop="1" thickBot="1">
      <c r="E6288"/>
    </row>
    <row r="6289" spans="5:5" ht="13.5" thickTop="1" thickBot="1">
      <c r="E6289"/>
    </row>
    <row r="6290" spans="5:5" ht="13.5" thickTop="1" thickBot="1">
      <c r="E6290"/>
    </row>
    <row r="6291" spans="5:5" ht="13.5" thickTop="1" thickBot="1">
      <c r="E6291"/>
    </row>
    <row r="6292" spans="5:5" ht="13.5" thickTop="1" thickBot="1">
      <c r="E6292"/>
    </row>
    <row r="6293" spans="5:5" ht="13.5" thickTop="1" thickBot="1">
      <c r="E6293"/>
    </row>
    <row r="6294" spans="5:5" ht="13.5" thickTop="1" thickBot="1">
      <c r="E6294"/>
    </row>
    <row r="6295" spans="5:5" ht="13.5" thickTop="1" thickBot="1">
      <c r="E6295"/>
    </row>
    <row r="6296" spans="5:5" ht="13.5" thickTop="1" thickBot="1">
      <c r="E6296"/>
    </row>
    <row r="6297" spans="5:5" ht="13.5" thickTop="1" thickBot="1">
      <c r="E6297"/>
    </row>
    <row r="6298" spans="5:5" ht="13" thickTop="1">
      <c r="E6298"/>
    </row>
    <row r="6299" spans="5:5">
      <c r="E6299"/>
    </row>
    <row r="6300" spans="5:5">
      <c r="E6300"/>
    </row>
    <row r="6301" spans="5:5">
      <c r="E6301"/>
    </row>
    <row r="6302" spans="5:5">
      <c r="E6302"/>
    </row>
    <row r="6303" spans="5:5">
      <c r="E6303"/>
    </row>
    <row r="6304" spans="5:5">
      <c r="E6304"/>
    </row>
    <row r="6305" spans="5:5">
      <c r="E6305"/>
    </row>
    <row r="6306" spans="5:5">
      <c r="E6306"/>
    </row>
    <row r="6307" spans="5:5">
      <c r="E6307"/>
    </row>
    <row r="6308" spans="5:5">
      <c r="E6308"/>
    </row>
    <row r="6309" spans="5:5">
      <c r="E6309"/>
    </row>
    <row r="6310" spans="5:5">
      <c r="E6310"/>
    </row>
    <row r="6311" spans="5:5" ht="13" thickBot="1">
      <c r="E6311"/>
    </row>
    <row r="6312" spans="5:5" ht="13.5" thickTop="1" thickBot="1">
      <c r="E6312"/>
    </row>
    <row r="6313" spans="5:5" ht="13.5" thickTop="1" thickBot="1">
      <c r="E6313"/>
    </row>
    <row r="6314" spans="5:5" ht="13.5" thickTop="1" thickBot="1">
      <c r="E6314"/>
    </row>
    <row r="6315" spans="5:5" ht="13.5" thickTop="1" thickBot="1">
      <c r="E6315"/>
    </row>
    <row r="6316" spans="5:5" ht="13.5" thickTop="1" thickBot="1">
      <c r="E6316"/>
    </row>
    <row r="6317" spans="5:5" ht="13.5" thickTop="1" thickBot="1">
      <c r="E6317"/>
    </row>
    <row r="6318" spans="5:5" ht="13.5" thickTop="1" thickBot="1">
      <c r="E6318"/>
    </row>
    <row r="6319" spans="5:5" ht="13.5" thickTop="1" thickBot="1">
      <c r="E6319"/>
    </row>
    <row r="6320" spans="5:5" ht="13.5" thickTop="1" thickBot="1">
      <c r="E6320"/>
    </row>
    <row r="6321" spans="5:5" ht="13.5" thickTop="1" thickBot="1">
      <c r="E6321"/>
    </row>
    <row r="6322" spans="5:5" ht="13.5" thickTop="1" thickBot="1">
      <c r="E6322"/>
    </row>
    <row r="6323" spans="5:5" ht="13.5" thickTop="1" thickBot="1">
      <c r="E6323"/>
    </row>
    <row r="6324" spans="5:5" ht="13.5" thickTop="1" thickBot="1">
      <c r="E6324"/>
    </row>
    <row r="6325" spans="5:5" ht="13.5" thickTop="1" thickBot="1">
      <c r="E6325"/>
    </row>
    <row r="6326" spans="5:5" ht="13.5" thickTop="1" thickBot="1">
      <c r="E6326"/>
    </row>
    <row r="6327" spans="5:5" ht="13.5" thickTop="1" thickBot="1">
      <c r="E6327"/>
    </row>
    <row r="6328" spans="5:5" ht="13.5" thickTop="1" thickBot="1">
      <c r="E6328"/>
    </row>
    <row r="6329" spans="5:5" ht="13.5" thickTop="1" thickBot="1">
      <c r="E6329"/>
    </row>
    <row r="6330" spans="5:5" ht="13.5" thickTop="1" thickBot="1">
      <c r="E6330"/>
    </row>
    <row r="6331" spans="5:5" ht="13.5" thickTop="1" thickBot="1">
      <c r="E6331"/>
    </row>
    <row r="6332" spans="5:5" ht="13.5" thickTop="1" thickBot="1">
      <c r="E6332"/>
    </row>
    <row r="6333" spans="5:5" ht="13.5" thickTop="1" thickBot="1">
      <c r="E6333"/>
    </row>
    <row r="6334" spans="5:5" ht="13.5" thickTop="1" thickBot="1">
      <c r="E6334"/>
    </row>
    <row r="6335" spans="5:5" ht="13.5" thickTop="1" thickBot="1">
      <c r="E6335"/>
    </row>
    <row r="6336" spans="5:5" ht="13.5" thickTop="1" thickBot="1">
      <c r="E6336"/>
    </row>
    <row r="6337" spans="5:5" ht="13.5" thickTop="1" thickBot="1">
      <c r="E6337"/>
    </row>
    <row r="6338" spans="5:5" ht="13.5" thickTop="1" thickBot="1">
      <c r="E6338"/>
    </row>
    <row r="6339" spans="5:5" ht="13.5" thickTop="1" thickBot="1">
      <c r="E6339"/>
    </row>
    <row r="6340" spans="5:5" ht="13.5" thickTop="1" thickBot="1">
      <c r="E6340"/>
    </row>
    <row r="6341" spans="5:5" ht="13.5" thickTop="1" thickBot="1">
      <c r="E6341"/>
    </row>
    <row r="6342" spans="5:5" ht="13.5" thickTop="1" thickBot="1">
      <c r="E6342"/>
    </row>
    <row r="6343" spans="5:5" ht="13.5" thickTop="1" thickBot="1">
      <c r="E6343"/>
    </row>
    <row r="6344" spans="5:5" ht="13.5" thickTop="1" thickBot="1">
      <c r="E6344"/>
    </row>
    <row r="6345" spans="5:5" ht="13.5" thickTop="1" thickBot="1">
      <c r="E6345"/>
    </row>
    <row r="6346" spans="5:5" ht="13.5" thickTop="1" thickBot="1">
      <c r="E6346"/>
    </row>
    <row r="6347" spans="5:5" ht="13.5" thickTop="1" thickBot="1">
      <c r="E6347"/>
    </row>
    <row r="6348" spans="5:5" ht="13.5" thickTop="1" thickBot="1">
      <c r="E6348"/>
    </row>
    <row r="6349" spans="5:5" ht="13.5" thickTop="1" thickBot="1">
      <c r="E6349"/>
    </row>
    <row r="6350" spans="5:5" ht="13.5" thickTop="1" thickBot="1">
      <c r="E6350"/>
    </row>
    <row r="6351" spans="5:5" ht="13.5" thickTop="1" thickBot="1">
      <c r="E6351"/>
    </row>
    <row r="6352" spans="5:5" ht="13.5" thickTop="1" thickBot="1">
      <c r="E6352"/>
    </row>
    <row r="6353" spans="5:5" ht="13.5" thickTop="1" thickBot="1">
      <c r="E6353"/>
    </row>
    <row r="6354" spans="5:5" ht="13.5" thickTop="1" thickBot="1">
      <c r="E6354"/>
    </row>
    <row r="6355" spans="5:5" ht="13.5" thickTop="1" thickBot="1">
      <c r="E6355"/>
    </row>
    <row r="6356" spans="5:5" ht="13.5" thickTop="1" thickBot="1">
      <c r="E6356"/>
    </row>
    <row r="6357" spans="5:5" ht="13.5" thickTop="1" thickBot="1">
      <c r="E6357"/>
    </row>
    <row r="6358" spans="5:5" ht="13.5" thickTop="1" thickBot="1">
      <c r="E6358"/>
    </row>
    <row r="6359" spans="5:5" ht="13.5" thickTop="1" thickBot="1">
      <c r="E6359"/>
    </row>
    <row r="6360" spans="5:5" ht="13.5" thickTop="1" thickBot="1">
      <c r="E6360"/>
    </row>
    <row r="6361" spans="5:5" ht="13.5" thickTop="1" thickBot="1">
      <c r="E6361"/>
    </row>
    <row r="6362" spans="5:5" ht="13.5" thickTop="1" thickBot="1">
      <c r="E6362"/>
    </row>
    <row r="6363" spans="5:5" ht="13.5" thickTop="1" thickBot="1">
      <c r="E6363"/>
    </row>
    <row r="6364" spans="5:5" ht="13.5" thickTop="1" thickBot="1">
      <c r="E6364"/>
    </row>
    <row r="6365" spans="5:5" ht="13.5" thickTop="1" thickBot="1">
      <c r="E6365"/>
    </row>
    <row r="6366" spans="5:5" ht="13.5" thickTop="1" thickBot="1">
      <c r="E6366"/>
    </row>
    <row r="6367" spans="5:5" ht="13.5" thickTop="1" thickBot="1">
      <c r="E6367"/>
    </row>
    <row r="6368" spans="5:5" ht="13" thickTop="1">
      <c r="E6368"/>
    </row>
    <row r="6369" spans="5:5">
      <c r="E6369"/>
    </row>
    <row r="6370" spans="5:5">
      <c r="E6370"/>
    </row>
    <row r="6371" spans="5:5">
      <c r="E6371"/>
    </row>
    <row r="6372" spans="5:5">
      <c r="E6372"/>
    </row>
    <row r="6373" spans="5:5">
      <c r="E6373"/>
    </row>
    <row r="6374" spans="5:5">
      <c r="E6374"/>
    </row>
    <row r="6375" spans="5:5">
      <c r="E6375"/>
    </row>
    <row r="6376" spans="5:5">
      <c r="E6376"/>
    </row>
    <row r="6377" spans="5:5">
      <c r="E6377"/>
    </row>
    <row r="6378" spans="5:5">
      <c r="E6378"/>
    </row>
    <row r="6379" spans="5:5">
      <c r="E6379"/>
    </row>
    <row r="6380" spans="5:5">
      <c r="E6380"/>
    </row>
    <row r="6381" spans="5:5" ht="13" thickBot="1">
      <c r="E6381"/>
    </row>
    <row r="6382" spans="5:5" ht="13.5" thickTop="1" thickBot="1">
      <c r="E6382"/>
    </row>
    <row r="6383" spans="5:5" ht="13.5" thickTop="1" thickBot="1">
      <c r="E6383"/>
    </row>
    <row r="6384" spans="5:5" ht="13.5" thickTop="1" thickBot="1">
      <c r="E6384"/>
    </row>
    <row r="6385" spans="5:5" ht="13.5" thickTop="1" thickBot="1">
      <c r="E6385"/>
    </row>
    <row r="6386" spans="5:5" ht="13.5" thickTop="1" thickBot="1">
      <c r="E6386"/>
    </row>
    <row r="6387" spans="5:5" ht="13.5" thickTop="1" thickBot="1">
      <c r="E6387"/>
    </row>
    <row r="6388" spans="5:5" ht="13.5" thickTop="1" thickBot="1">
      <c r="E6388"/>
    </row>
    <row r="6389" spans="5:5" ht="13.5" thickTop="1" thickBot="1">
      <c r="E6389"/>
    </row>
    <row r="6390" spans="5:5" ht="13.5" thickTop="1" thickBot="1">
      <c r="E6390"/>
    </row>
    <row r="6391" spans="5:5" ht="13.5" thickTop="1" thickBot="1">
      <c r="E6391"/>
    </row>
    <row r="6392" spans="5:5" ht="13.5" thickTop="1" thickBot="1">
      <c r="E6392"/>
    </row>
    <row r="6393" spans="5:5" ht="13.5" thickTop="1" thickBot="1">
      <c r="E6393"/>
    </row>
    <row r="6394" spans="5:5" ht="13.5" thickTop="1" thickBot="1">
      <c r="E6394"/>
    </row>
    <row r="6395" spans="5:5" ht="13.5" thickTop="1" thickBot="1">
      <c r="E6395"/>
    </row>
    <row r="6396" spans="5:5" ht="13.5" thickTop="1" thickBot="1">
      <c r="E6396"/>
    </row>
    <row r="6397" spans="5:5" ht="13.5" thickTop="1" thickBot="1">
      <c r="E6397"/>
    </row>
    <row r="6398" spans="5:5" ht="13.5" thickTop="1" thickBot="1">
      <c r="E6398"/>
    </row>
    <row r="6399" spans="5:5" ht="13.5" thickTop="1" thickBot="1">
      <c r="E6399"/>
    </row>
    <row r="6400" spans="5:5" ht="13.5" thickTop="1" thickBot="1">
      <c r="E6400"/>
    </row>
    <row r="6401" spans="5:5" ht="13.5" thickTop="1" thickBot="1">
      <c r="E6401"/>
    </row>
    <row r="6402" spans="5:5" ht="13.5" thickTop="1" thickBot="1">
      <c r="E6402"/>
    </row>
    <row r="6403" spans="5:5" ht="13.5" thickTop="1" thickBot="1">
      <c r="E6403"/>
    </row>
    <row r="6404" spans="5:5" ht="13.5" thickTop="1" thickBot="1">
      <c r="E6404"/>
    </row>
    <row r="6405" spans="5:5" ht="13.5" thickTop="1" thickBot="1">
      <c r="E6405"/>
    </row>
    <row r="6406" spans="5:5" ht="13.5" thickTop="1" thickBot="1">
      <c r="E6406"/>
    </row>
    <row r="6407" spans="5:5" ht="13.5" thickTop="1" thickBot="1">
      <c r="E6407"/>
    </row>
    <row r="6408" spans="5:5" ht="13.5" thickTop="1" thickBot="1">
      <c r="E6408"/>
    </row>
    <row r="6409" spans="5:5" ht="13.5" thickTop="1" thickBot="1">
      <c r="E6409"/>
    </row>
    <row r="6410" spans="5:5" ht="13.5" thickTop="1" thickBot="1">
      <c r="E6410"/>
    </row>
    <row r="6411" spans="5:5" ht="13.5" thickTop="1" thickBot="1">
      <c r="E6411"/>
    </row>
    <row r="6412" spans="5:5" ht="13.5" thickTop="1" thickBot="1">
      <c r="E6412"/>
    </row>
    <row r="6413" spans="5:5" ht="13.5" thickTop="1" thickBot="1">
      <c r="E6413"/>
    </row>
    <row r="6414" spans="5:5" ht="13.5" thickTop="1" thickBot="1">
      <c r="E6414"/>
    </row>
    <row r="6415" spans="5:5" ht="13.5" thickTop="1" thickBot="1">
      <c r="E6415"/>
    </row>
    <row r="6416" spans="5:5" ht="13.5" thickTop="1" thickBot="1">
      <c r="E6416"/>
    </row>
    <row r="6417" spans="5:5" ht="13.5" thickTop="1" thickBot="1">
      <c r="E6417"/>
    </row>
    <row r="6418" spans="5:5" ht="13.5" thickTop="1" thickBot="1">
      <c r="E6418"/>
    </row>
    <row r="6419" spans="5:5" ht="13.5" thickTop="1" thickBot="1">
      <c r="E6419"/>
    </row>
    <row r="6420" spans="5:5" ht="13.5" thickTop="1" thickBot="1">
      <c r="E6420"/>
    </row>
    <row r="6421" spans="5:5" ht="13.5" thickTop="1" thickBot="1">
      <c r="E6421"/>
    </row>
    <row r="6422" spans="5:5" ht="13.5" thickTop="1" thickBot="1">
      <c r="E6422"/>
    </row>
    <row r="6423" spans="5:5" ht="13.5" thickTop="1" thickBot="1">
      <c r="E6423"/>
    </row>
    <row r="6424" spans="5:5" ht="13.5" thickTop="1" thickBot="1">
      <c r="E6424"/>
    </row>
    <row r="6425" spans="5:5" ht="13.5" thickTop="1" thickBot="1">
      <c r="E6425"/>
    </row>
    <row r="6426" spans="5:5" ht="13.5" thickTop="1" thickBot="1">
      <c r="E6426"/>
    </row>
    <row r="6427" spans="5:5" ht="13.5" thickTop="1" thickBot="1">
      <c r="E6427"/>
    </row>
    <row r="6428" spans="5:5" ht="13.5" thickTop="1" thickBot="1">
      <c r="E6428"/>
    </row>
    <row r="6429" spans="5:5" ht="13.5" thickTop="1" thickBot="1">
      <c r="E6429"/>
    </row>
    <row r="6430" spans="5:5" ht="13.5" thickTop="1" thickBot="1">
      <c r="E6430"/>
    </row>
    <row r="6431" spans="5:5" ht="13.5" thickTop="1" thickBot="1">
      <c r="E6431"/>
    </row>
    <row r="6432" spans="5:5" ht="13.5" thickTop="1" thickBot="1">
      <c r="E6432"/>
    </row>
    <row r="6433" spans="5:5" ht="13.5" thickTop="1" thickBot="1">
      <c r="E6433"/>
    </row>
    <row r="6434" spans="5:5" ht="13.5" thickTop="1" thickBot="1">
      <c r="E6434"/>
    </row>
    <row r="6435" spans="5:5" ht="13.5" thickTop="1" thickBot="1">
      <c r="E6435"/>
    </row>
    <row r="6436" spans="5:5" ht="13.5" thickTop="1" thickBot="1">
      <c r="E6436"/>
    </row>
    <row r="6437" spans="5:5" ht="13.5" thickTop="1" thickBot="1">
      <c r="E6437"/>
    </row>
    <row r="6438" spans="5:5" ht="13" thickTop="1">
      <c r="E6438"/>
    </row>
    <row r="6439" spans="5:5">
      <c r="E6439"/>
    </row>
    <row r="6440" spans="5:5">
      <c r="E6440"/>
    </row>
    <row r="6441" spans="5:5">
      <c r="E6441"/>
    </row>
    <row r="6442" spans="5:5">
      <c r="E6442"/>
    </row>
    <row r="6443" spans="5:5">
      <c r="E6443"/>
    </row>
    <row r="6444" spans="5:5">
      <c r="E6444"/>
    </row>
    <row r="6445" spans="5:5">
      <c r="E6445"/>
    </row>
    <row r="6446" spans="5:5">
      <c r="E6446"/>
    </row>
    <row r="6447" spans="5:5">
      <c r="E6447"/>
    </row>
    <row r="6448" spans="5:5">
      <c r="E6448"/>
    </row>
    <row r="6449" spans="5:5">
      <c r="E6449"/>
    </row>
    <row r="6450" spans="5:5">
      <c r="E6450"/>
    </row>
    <row r="6451" spans="5:5" ht="13" thickBot="1">
      <c r="E6451"/>
    </row>
    <row r="6452" spans="5:5" ht="13.5" thickTop="1" thickBot="1">
      <c r="E6452"/>
    </row>
    <row r="6453" spans="5:5" ht="13.5" thickTop="1" thickBot="1">
      <c r="E6453"/>
    </row>
    <row r="6454" spans="5:5" ht="13.5" thickTop="1" thickBot="1">
      <c r="E6454"/>
    </row>
    <row r="6455" spans="5:5" ht="13.5" thickTop="1" thickBot="1">
      <c r="E6455"/>
    </row>
    <row r="6456" spans="5:5" ht="13.5" thickTop="1" thickBot="1">
      <c r="E6456"/>
    </row>
    <row r="6457" spans="5:5" ht="13.5" thickTop="1" thickBot="1">
      <c r="E6457"/>
    </row>
    <row r="6458" spans="5:5" ht="13.5" thickTop="1" thickBot="1">
      <c r="E6458"/>
    </row>
    <row r="6459" spans="5:5" ht="13.5" thickTop="1" thickBot="1">
      <c r="E6459"/>
    </row>
    <row r="6460" spans="5:5" ht="13.5" thickTop="1" thickBot="1">
      <c r="E6460"/>
    </row>
    <row r="6461" spans="5:5" ht="13.5" thickTop="1" thickBot="1">
      <c r="E6461"/>
    </row>
    <row r="6462" spans="5:5" ht="13.5" thickTop="1" thickBot="1">
      <c r="E6462"/>
    </row>
    <row r="6463" spans="5:5" ht="13.5" thickTop="1" thickBot="1">
      <c r="E6463"/>
    </row>
    <row r="6464" spans="5:5" ht="13.5" thickTop="1" thickBot="1">
      <c r="E6464"/>
    </row>
    <row r="6465" spans="5:5" ht="13.5" thickTop="1" thickBot="1">
      <c r="E6465"/>
    </row>
    <row r="6466" spans="5:5" ht="13.5" thickTop="1" thickBot="1">
      <c r="E6466"/>
    </row>
    <row r="6467" spans="5:5" ht="13.5" thickTop="1" thickBot="1">
      <c r="E6467"/>
    </row>
    <row r="6468" spans="5:5" ht="13.5" thickTop="1" thickBot="1">
      <c r="E6468"/>
    </row>
    <row r="6469" spans="5:5" ht="13.5" thickTop="1" thickBot="1">
      <c r="E6469"/>
    </row>
    <row r="6470" spans="5:5" ht="13.5" thickTop="1" thickBot="1">
      <c r="E6470"/>
    </row>
    <row r="6471" spans="5:5" ht="13.5" thickTop="1" thickBot="1">
      <c r="E6471"/>
    </row>
    <row r="6472" spans="5:5" ht="13.5" thickTop="1" thickBot="1">
      <c r="E6472"/>
    </row>
    <row r="6473" spans="5:5" ht="13.5" thickTop="1" thickBot="1">
      <c r="E6473"/>
    </row>
    <row r="6474" spans="5:5" ht="13.5" thickTop="1" thickBot="1">
      <c r="E6474"/>
    </row>
    <row r="6475" spans="5:5" ht="13.5" thickTop="1" thickBot="1">
      <c r="E6475"/>
    </row>
    <row r="6476" spans="5:5" ht="13.5" thickTop="1" thickBot="1">
      <c r="E6476"/>
    </row>
    <row r="6477" spans="5:5" ht="13.5" thickTop="1" thickBot="1">
      <c r="E6477"/>
    </row>
    <row r="6478" spans="5:5" ht="13.5" thickTop="1" thickBot="1">
      <c r="E6478"/>
    </row>
    <row r="6479" spans="5:5" ht="13.5" thickTop="1" thickBot="1">
      <c r="E6479"/>
    </row>
    <row r="6480" spans="5:5" ht="13.5" thickTop="1" thickBot="1">
      <c r="E6480"/>
    </row>
    <row r="6481" spans="5:5" ht="13.5" thickTop="1" thickBot="1">
      <c r="E6481"/>
    </row>
    <row r="6482" spans="5:5" ht="13.5" thickTop="1" thickBot="1">
      <c r="E6482"/>
    </row>
    <row r="6483" spans="5:5" ht="13.5" thickTop="1" thickBot="1">
      <c r="E6483"/>
    </row>
    <row r="6484" spans="5:5" ht="13.5" thickTop="1" thickBot="1">
      <c r="E6484"/>
    </row>
    <row r="6485" spans="5:5" ht="13.5" thickTop="1" thickBot="1">
      <c r="E6485"/>
    </row>
    <row r="6486" spans="5:5" ht="13.5" thickTop="1" thickBot="1">
      <c r="E6486"/>
    </row>
    <row r="6487" spans="5:5" ht="13.5" thickTop="1" thickBot="1">
      <c r="E6487"/>
    </row>
    <row r="6488" spans="5:5" ht="13.5" thickTop="1" thickBot="1">
      <c r="E6488"/>
    </row>
    <row r="6489" spans="5:5" ht="13.5" thickTop="1" thickBot="1">
      <c r="E6489"/>
    </row>
    <row r="6490" spans="5:5" ht="13.5" thickTop="1" thickBot="1">
      <c r="E6490"/>
    </row>
    <row r="6491" spans="5:5" ht="13.5" thickTop="1" thickBot="1">
      <c r="E6491"/>
    </row>
    <row r="6492" spans="5:5" ht="13.5" thickTop="1" thickBot="1">
      <c r="E6492"/>
    </row>
    <row r="6493" spans="5:5" ht="13.5" thickTop="1" thickBot="1">
      <c r="E6493"/>
    </row>
    <row r="6494" spans="5:5" ht="13.5" thickTop="1" thickBot="1">
      <c r="E6494"/>
    </row>
    <row r="6495" spans="5:5" ht="13.5" thickTop="1" thickBot="1">
      <c r="E6495"/>
    </row>
    <row r="6496" spans="5:5" ht="13.5" thickTop="1" thickBot="1">
      <c r="E6496"/>
    </row>
    <row r="6497" spans="5:5" ht="13.5" thickTop="1" thickBot="1">
      <c r="E6497"/>
    </row>
    <row r="6498" spans="5:5" ht="13.5" thickTop="1" thickBot="1">
      <c r="E6498"/>
    </row>
    <row r="6499" spans="5:5" ht="13.5" thickTop="1" thickBot="1">
      <c r="E6499"/>
    </row>
    <row r="6500" spans="5:5" ht="13.5" thickTop="1" thickBot="1">
      <c r="E6500"/>
    </row>
    <row r="6501" spans="5:5" ht="13.5" thickTop="1" thickBot="1">
      <c r="E6501"/>
    </row>
    <row r="6502" spans="5:5" ht="13.5" thickTop="1" thickBot="1">
      <c r="E6502"/>
    </row>
    <row r="6503" spans="5:5" ht="13.5" thickTop="1" thickBot="1">
      <c r="E6503"/>
    </row>
    <row r="6504" spans="5:5" ht="13.5" thickTop="1" thickBot="1">
      <c r="E6504"/>
    </row>
    <row r="6505" spans="5:5" ht="13.5" thickTop="1" thickBot="1">
      <c r="E6505"/>
    </row>
    <row r="6506" spans="5:5" ht="13.5" thickTop="1" thickBot="1">
      <c r="E6506"/>
    </row>
    <row r="6507" spans="5:5" ht="13.5" thickTop="1" thickBot="1">
      <c r="E6507"/>
    </row>
    <row r="6508" spans="5:5" ht="13" thickTop="1">
      <c r="E6508"/>
    </row>
    <row r="6509" spans="5:5">
      <c r="E6509"/>
    </row>
    <row r="6510" spans="5:5">
      <c r="E6510"/>
    </row>
    <row r="6511" spans="5:5">
      <c r="E6511"/>
    </row>
    <row r="6512" spans="5:5">
      <c r="E6512"/>
    </row>
    <row r="6513" spans="5:5">
      <c r="E6513"/>
    </row>
    <row r="6514" spans="5:5">
      <c r="E6514"/>
    </row>
    <row r="6515" spans="5:5">
      <c r="E6515"/>
    </row>
    <row r="6516" spans="5:5">
      <c r="E6516"/>
    </row>
    <row r="6517" spans="5:5">
      <c r="E6517"/>
    </row>
    <row r="6518" spans="5:5">
      <c r="E6518"/>
    </row>
    <row r="6519" spans="5:5">
      <c r="E6519"/>
    </row>
    <row r="6520" spans="5:5">
      <c r="E6520"/>
    </row>
    <row r="6521" spans="5:5" ht="13" thickBot="1">
      <c r="E6521"/>
    </row>
    <row r="6522" spans="5:5" ht="13.5" thickTop="1" thickBot="1">
      <c r="E6522"/>
    </row>
    <row r="6523" spans="5:5" ht="13.5" thickTop="1" thickBot="1">
      <c r="E6523"/>
    </row>
    <row r="6524" spans="5:5" ht="13.5" thickTop="1" thickBot="1">
      <c r="E6524"/>
    </row>
    <row r="6525" spans="5:5" ht="13.5" thickTop="1" thickBot="1">
      <c r="E6525"/>
    </row>
    <row r="6526" spans="5:5" ht="13.5" thickTop="1" thickBot="1">
      <c r="E6526"/>
    </row>
    <row r="6527" spans="5:5" ht="13.5" thickTop="1" thickBot="1">
      <c r="E6527"/>
    </row>
    <row r="6528" spans="5:5" ht="13.5" thickTop="1" thickBot="1">
      <c r="E6528"/>
    </row>
    <row r="6529" spans="5:5" ht="13.5" thickTop="1" thickBot="1">
      <c r="E6529"/>
    </row>
    <row r="6530" spans="5:5" ht="13.5" thickTop="1" thickBot="1">
      <c r="E6530"/>
    </row>
    <row r="6531" spans="5:5" ht="13.5" thickTop="1" thickBot="1">
      <c r="E6531"/>
    </row>
    <row r="6532" spans="5:5" ht="13.5" thickTop="1" thickBot="1">
      <c r="E6532"/>
    </row>
    <row r="6533" spans="5:5" ht="13.5" thickTop="1" thickBot="1">
      <c r="E6533"/>
    </row>
    <row r="6534" spans="5:5" ht="13.5" thickTop="1" thickBot="1">
      <c r="E6534"/>
    </row>
    <row r="6535" spans="5:5" ht="13.5" thickTop="1" thickBot="1">
      <c r="E6535"/>
    </row>
    <row r="6536" spans="5:5" ht="13.5" thickTop="1" thickBot="1">
      <c r="E6536"/>
    </row>
    <row r="6537" spans="5:5" ht="13.5" thickTop="1" thickBot="1">
      <c r="E6537"/>
    </row>
    <row r="6538" spans="5:5" ht="13.5" thickTop="1" thickBot="1">
      <c r="E6538"/>
    </row>
    <row r="6539" spans="5:5" ht="13.5" thickTop="1" thickBot="1">
      <c r="E6539"/>
    </row>
    <row r="6540" spans="5:5" ht="13.5" thickTop="1" thickBot="1">
      <c r="E6540"/>
    </row>
    <row r="6541" spans="5:5" ht="13.5" thickTop="1" thickBot="1">
      <c r="E6541"/>
    </row>
    <row r="6542" spans="5:5" ht="13.5" thickTop="1" thickBot="1">
      <c r="E6542"/>
    </row>
    <row r="6543" spans="5:5" ht="13.5" thickTop="1" thickBot="1">
      <c r="E6543"/>
    </row>
    <row r="6544" spans="5:5" ht="13.5" thickTop="1" thickBot="1">
      <c r="E6544"/>
    </row>
    <row r="6545" spans="5:5" ht="13.5" thickTop="1" thickBot="1">
      <c r="E6545"/>
    </row>
    <row r="6546" spans="5:5" ht="13.5" thickTop="1" thickBot="1">
      <c r="E6546"/>
    </row>
    <row r="6547" spans="5:5" ht="13.5" thickTop="1" thickBot="1">
      <c r="E6547"/>
    </row>
    <row r="6548" spans="5:5" ht="13.5" thickTop="1" thickBot="1">
      <c r="E6548"/>
    </row>
    <row r="6549" spans="5:5" ht="13.5" thickTop="1" thickBot="1">
      <c r="E6549"/>
    </row>
    <row r="6550" spans="5:5" ht="13.5" thickTop="1" thickBot="1">
      <c r="E6550"/>
    </row>
    <row r="6551" spans="5:5" ht="13.5" thickTop="1" thickBot="1">
      <c r="E6551"/>
    </row>
    <row r="6552" spans="5:5" ht="13.5" thickTop="1" thickBot="1">
      <c r="E6552"/>
    </row>
    <row r="6553" spans="5:5" ht="13.5" thickTop="1" thickBot="1">
      <c r="E6553"/>
    </row>
    <row r="6554" spans="5:5" ht="13.5" thickTop="1" thickBot="1">
      <c r="E6554"/>
    </row>
    <row r="6555" spans="5:5" ht="13.5" thickTop="1" thickBot="1">
      <c r="E6555"/>
    </row>
    <row r="6556" spans="5:5" ht="13.5" thickTop="1" thickBot="1">
      <c r="E6556"/>
    </row>
    <row r="6557" spans="5:5" ht="13.5" thickTop="1" thickBot="1">
      <c r="E6557"/>
    </row>
    <row r="6558" spans="5:5" ht="13.5" thickTop="1" thickBot="1">
      <c r="E6558"/>
    </row>
    <row r="6559" spans="5:5" ht="13.5" thickTop="1" thickBot="1">
      <c r="E6559"/>
    </row>
    <row r="6560" spans="5:5" ht="13.5" thickTop="1" thickBot="1">
      <c r="E6560"/>
    </row>
    <row r="6561" spans="5:5" ht="13.5" thickTop="1" thickBot="1">
      <c r="E6561"/>
    </row>
    <row r="6562" spans="5:5" ht="13.5" thickTop="1" thickBot="1">
      <c r="E6562"/>
    </row>
    <row r="6563" spans="5:5" ht="13.5" thickTop="1" thickBot="1">
      <c r="E6563"/>
    </row>
    <row r="6564" spans="5:5" ht="13.5" thickTop="1" thickBot="1">
      <c r="E6564"/>
    </row>
    <row r="6565" spans="5:5" ht="13.5" thickTop="1" thickBot="1">
      <c r="E6565"/>
    </row>
    <row r="6566" spans="5:5" ht="13.5" thickTop="1" thickBot="1">
      <c r="E6566"/>
    </row>
    <row r="6567" spans="5:5" ht="13.5" thickTop="1" thickBot="1">
      <c r="E6567"/>
    </row>
    <row r="6568" spans="5:5" ht="13.5" thickTop="1" thickBot="1">
      <c r="E6568"/>
    </row>
    <row r="6569" spans="5:5" ht="13.5" thickTop="1" thickBot="1">
      <c r="E6569"/>
    </row>
    <row r="6570" spans="5:5" ht="13.5" thickTop="1" thickBot="1">
      <c r="E6570"/>
    </row>
    <row r="6571" spans="5:5" ht="13.5" thickTop="1" thickBot="1">
      <c r="E6571"/>
    </row>
    <row r="6572" spans="5:5" ht="13.5" thickTop="1" thickBot="1">
      <c r="E6572"/>
    </row>
    <row r="6573" spans="5:5" ht="13.5" thickTop="1" thickBot="1">
      <c r="E6573"/>
    </row>
    <row r="6574" spans="5:5" ht="13.5" thickTop="1" thickBot="1">
      <c r="E6574"/>
    </row>
    <row r="6575" spans="5:5" ht="13.5" thickTop="1" thickBot="1">
      <c r="E6575"/>
    </row>
    <row r="6576" spans="5:5" ht="13.5" thickTop="1" thickBot="1">
      <c r="E6576"/>
    </row>
    <row r="6577" spans="5:5" ht="13.5" thickTop="1" thickBot="1">
      <c r="E6577"/>
    </row>
    <row r="6578" spans="5:5" ht="13" thickTop="1">
      <c r="E6578"/>
    </row>
    <row r="6579" spans="5:5">
      <c r="E6579"/>
    </row>
    <row r="6580" spans="5:5">
      <c r="E6580"/>
    </row>
    <row r="6581" spans="5:5">
      <c r="E6581"/>
    </row>
    <row r="6582" spans="5:5">
      <c r="E6582"/>
    </row>
    <row r="6583" spans="5:5">
      <c r="E6583"/>
    </row>
    <row r="6584" spans="5:5">
      <c r="E6584"/>
    </row>
    <row r="6585" spans="5:5">
      <c r="E6585"/>
    </row>
    <row r="6586" spans="5:5">
      <c r="E6586"/>
    </row>
    <row r="6587" spans="5:5">
      <c r="E6587"/>
    </row>
    <row r="6588" spans="5:5">
      <c r="E6588"/>
    </row>
    <row r="6589" spans="5:5">
      <c r="E6589"/>
    </row>
    <row r="6590" spans="5:5">
      <c r="E6590"/>
    </row>
    <row r="6591" spans="5:5" ht="13" thickBot="1">
      <c r="E6591"/>
    </row>
    <row r="6592" spans="5:5" ht="13.5" thickTop="1" thickBot="1">
      <c r="E6592"/>
    </row>
    <row r="6593" spans="5:5" ht="13.5" thickTop="1" thickBot="1">
      <c r="E6593"/>
    </row>
    <row r="6594" spans="5:5" ht="13.5" thickTop="1" thickBot="1">
      <c r="E6594"/>
    </row>
    <row r="6595" spans="5:5" ht="13.5" thickTop="1" thickBot="1">
      <c r="E6595"/>
    </row>
    <row r="6596" spans="5:5" ht="13.5" thickTop="1" thickBot="1">
      <c r="E6596"/>
    </row>
    <row r="6597" spans="5:5" ht="13.5" thickTop="1" thickBot="1">
      <c r="E6597"/>
    </row>
    <row r="6598" spans="5:5" ht="13.5" thickTop="1" thickBot="1">
      <c r="E6598"/>
    </row>
    <row r="6599" spans="5:5" ht="13.5" thickTop="1" thickBot="1">
      <c r="E6599"/>
    </row>
    <row r="6600" spans="5:5" ht="13.5" thickTop="1" thickBot="1">
      <c r="E6600"/>
    </row>
    <row r="6601" spans="5:5" ht="13.5" thickTop="1" thickBot="1">
      <c r="E6601"/>
    </row>
    <row r="6602" spans="5:5" ht="13.5" thickTop="1" thickBot="1">
      <c r="E6602"/>
    </row>
    <row r="6603" spans="5:5" ht="13.5" thickTop="1" thickBot="1">
      <c r="E6603"/>
    </row>
    <row r="6604" spans="5:5" ht="13.5" thickTop="1" thickBot="1">
      <c r="E6604"/>
    </row>
    <row r="6605" spans="5:5" ht="13.5" thickTop="1" thickBot="1">
      <c r="E6605"/>
    </row>
    <row r="6606" spans="5:5" ht="13.5" thickTop="1" thickBot="1">
      <c r="E6606"/>
    </row>
    <row r="6607" spans="5:5" ht="13.5" thickTop="1" thickBot="1">
      <c r="E6607"/>
    </row>
    <row r="6608" spans="5:5" ht="13.5" thickTop="1" thickBot="1">
      <c r="E6608"/>
    </row>
    <row r="6609" spans="5:5" ht="13.5" thickTop="1" thickBot="1">
      <c r="E6609"/>
    </row>
    <row r="6610" spans="5:5" ht="13.5" thickTop="1" thickBot="1">
      <c r="E6610"/>
    </row>
    <row r="6611" spans="5:5" ht="13.5" thickTop="1" thickBot="1">
      <c r="E6611"/>
    </row>
    <row r="6612" spans="5:5" ht="13.5" thickTop="1" thickBot="1">
      <c r="E6612"/>
    </row>
    <row r="6613" spans="5:5" ht="13.5" thickTop="1" thickBot="1">
      <c r="E6613"/>
    </row>
    <row r="6614" spans="5:5" ht="13.5" thickTop="1" thickBot="1">
      <c r="E6614"/>
    </row>
    <row r="6615" spans="5:5" ht="13.5" thickTop="1" thickBot="1">
      <c r="E6615"/>
    </row>
    <row r="6616" spans="5:5" ht="13.5" thickTop="1" thickBot="1">
      <c r="E6616"/>
    </row>
    <row r="6617" spans="5:5" ht="13.5" thickTop="1" thickBot="1">
      <c r="E6617"/>
    </row>
    <row r="6618" spans="5:5" ht="13.5" thickTop="1" thickBot="1">
      <c r="E6618"/>
    </row>
    <row r="6619" spans="5:5" ht="13.5" thickTop="1" thickBot="1">
      <c r="E6619"/>
    </row>
    <row r="6620" spans="5:5" ht="13.5" thickTop="1" thickBot="1">
      <c r="E6620"/>
    </row>
    <row r="6621" spans="5:5" ht="13.5" thickTop="1" thickBot="1">
      <c r="E6621"/>
    </row>
    <row r="6622" spans="5:5" ht="13.5" thickTop="1" thickBot="1">
      <c r="E6622"/>
    </row>
    <row r="6623" spans="5:5" ht="13.5" thickTop="1" thickBot="1">
      <c r="E6623"/>
    </row>
    <row r="6624" spans="5:5" ht="13.5" thickTop="1" thickBot="1">
      <c r="E6624"/>
    </row>
    <row r="6625" spans="5:5" ht="13.5" thickTop="1" thickBot="1">
      <c r="E6625"/>
    </row>
    <row r="6626" spans="5:5" ht="13.5" thickTop="1" thickBot="1">
      <c r="E6626"/>
    </row>
    <row r="6627" spans="5:5" ht="13.5" thickTop="1" thickBot="1">
      <c r="E6627"/>
    </row>
    <row r="6628" spans="5:5" ht="13.5" thickTop="1" thickBot="1">
      <c r="E6628"/>
    </row>
    <row r="6629" spans="5:5" ht="13.5" thickTop="1" thickBot="1">
      <c r="E6629"/>
    </row>
    <row r="6630" spans="5:5" ht="13.5" thickTop="1" thickBot="1">
      <c r="E6630"/>
    </row>
    <row r="6631" spans="5:5" ht="13.5" thickTop="1" thickBot="1">
      <c r="E6631"/>
    </row>
    <row r="6632" spans="5:5" ht="13.5" thickTop="1" thickBot="1">
      <c r="E6632"/>
    </row>
    <row r="6633" spans="5:5" ht="13.5" thickTop="1" thickBot="1">
      <c r="E6633"/>
    </row>
    <row r="6634" spans="5:5" ht="13.5" thickTop="1" thickBot="1">
      <c r="E6634"/>
    </row>
    <row r="6635" spans="5:5" ht="13.5" thickTop="1" thickBot="1">
      <c r="E6635"/>
    </row>
    <row r="6636" spans="5:5" ht="13.5" thickTop="1" thickBot="1">
      <c r="E6636"/>
    </row>
    <row r="6637" spans="5:5" ht="13.5" thickTop="1" thickBot="1">
      <c r="E6637"/>
    </row>
    <row r="6638" spans="5:5" ht="13.5" thickTop="1" thickBot="1">
      <c r="E6638"/>
    </row>
    <row r="6639" spans="5:5" ht="13.5" thickTop="1" thickBot="1">
      <c r="E6639"/>
    </row>
    <row r="6640" spans="5:5" ht="13.5" thickTop="1" thickBot="1">
      <c r="E6640"/>
    </row>
    <row r="6641" spans="5:5" ht="13.5" thickTop="1" thickBot="1">
      <c r="E6641"/>
    </row>
    <row r="6642" spans="5:5" ht="13.5" thickTop="1" thickBot="1">
      <c r="E6642"/>
    </row>
    <row r="6643" spans="5:5" ht="13.5" thickTop="1" thickBot="1">
      <c r="E6643"/>
    </row>
    <row r="6644" spans="5:5" ht="13.5" thickTop="1" thickBot="1">
      <c r="E6644"/>
    </row>
    <row r="6645" spans="5:5" ht="13.5" thickTop="1" thickBot="1">
      <c r="E6645"/>
    </row>
    <row r="6646" spans="5:5" ht="13.5" thickTop="1" thickBot="1">
      <c r="E6646"/>
    </row>
    <row r="6647" spans="5:5" ht="13.5" thickTop="1" thickBot="1">
      <c r="E6647"/>
    </row>
    <row r="6648" spans="5:5" ht="13" thickTop="1">
      <c r="E6648"/>
    </row>
    <row r="6649" spans="5:5">
      <c r="E6649"/>
    </row>
    <row r="6650" spans="5:5">
      <c r="E6650"/>
    </row>
    <row r="6651" spans="5:5">
      <c r="E6651"/>
    </row>
    <row r="6652" spans="5:5">
      <c r="E6652"/>
    </row>
    <row r="6653" spans="5:5">
      <c r="E6653"/>
    </row>
    <row r="6654" spans="5:5">
      <c r="E6654"/>
    </row>
    <row r="6655" spans="5:5">
      <c r="E6655"/>
    </row>
    <row r="6656" spans="5:5">
      <c r="E6656"/>
    </row>
    <row r="6657" spans="5:5">
      <c r="E6657"/>
    </row>
    <row r="6658" spans="5:5">
      <c r="E6658"/>
    </row>
    <row r="6659" spans="5:5">
      <c r="E6659"/>
    </row>
    <row r="6660" spans="5:5">
      <c r="E6660"/>
    </row>
    <row r="6661" spans="5:5" ht="13" thickBot="1">
      <c r="E6661"/>
    </row>
    <row r="6662" spans="5:5" ht="13.5" thickTop="1" thickBot="1">
      <c r="E6662"/>
    </row>
    <row r="6663" spans="5:5" ht="13.5" thickTop="1" thickBot="1">
      <c r="E6663"/>
    </row>
    <row r="6664" spans="5:5" ht="13.5" thickTop="1" thickBot="1">
      <c r="E6664"/>
    </row>
    <row r="6665" spans="5:5" ht="13.5" thickTop="1" thickBot="1">
      <c r="E6665"/>
    </row>
    <row r="6666" spans="5:5" ht="13.5" thickTop="1" thickBot="1">
      <c r="E6666"/>
    </row>
    <row r="6667" spans="5:5" ht="13.5" thickTop="1" thickBot="1">
      <c r="E6667"/>
    </row>
    <row r="6668" spans="5:5" ht="13.5" thickTop="1" thickBot="1">
      <c r="E6668"/>
    </row>
    <row r="6669" spans="5:5" ht="13.5" thickTop="1" thickBot="1">
      <c r="E6669"/>
    </row>
    <row r="6670" spans="5:5" ht="13.5" thickTop="1" thickBot="1">
      <c r="E6670"/>
    </row>
    <row r="6671" spans="5:5" ht="13.5" thickTop="1" thickBot="1">
      <c r="E6671"/>
    </row>
    <row r="6672" spans="5:5" ht="13.5" thickTop="1" thickBot="1">
      <c r="E6672"/>
    </row>
    <row r="6673" spans="5:5" ht="13.5" thickTop="1" thickBot="1">
      <c r="E6673"/>
    </row>
    <row r="6674" spans="5:5" ht="13.5" thickTop="1" thickBot="1">
      <c r="E6674"/>
    </row>
    <row r="6675" spans="5:5" ht="13.5" thickTop="1" thickBot="1">
      <c r="E6675"/>
    </row>
    <row r="6676" spans="5:5" ht="13.5" thickTop="1" thickBot="1">
      <c r="E6676"/>
    </row>
    <row r="6677" spans="5:5" ht="13.5" thickTop="1" thickBot="1">
      <c r="E6677"/>
    </row>
    <row r="6678" spans="5:5" ht="13.5" thickTop="1" thickBot="1">
      <c r="E6678"/>
    </row>
    <row r="6679" spans="5:5" ht="13.5" thickTop="1" thickBot="1">
      <c r="E6679"/>
    </row>
    <row r="6680" spans="5:5" ht="13.5" thickTop="1" thickBot="1">
      <c r="E6680"/>
    </row>
    <row r="6681" spans="5:5" ht="13.5" thickTop="1" thickBot="1">
      <c r="E6681"/>
    </row>
    <row r="6682" spans="5:5" ht="13.5" thickTop="1" thickBot="1">
      <c r="E6682"/>
    </row>
    <row r="6683" spans="5:5" ht="13.5" thickTop="1" thickBot="1">
      <c r="E6683"/>
    </row>
    <row r="6684" spans="5:5" ht="13.5" thickTop="1" thickBot="1">
      <c r="E6684"/>
    </row>
    <row r="6685" spans="5:5" ht="13.5" thickTop="1" thickBot="1">
      <c r="E6685"/>
    </row>
    <row r="6686" spans="5:5" ht="13.5" thickTop="1" thickBot="1">
      <c r="E6686"/>
    </row>
    <row r="6687" spans="5:5" ht="13.5" thickTop="1" thickBot="1">
      <c r="E6687"/>
    </row>
    <row r="6688" spans="5:5" ht="13.5" thickTop="1" thickBot="1">
      <c r="E6688"/>
    </row>
    <row r="6689" spans="5:5" ht="13.5" thickTop="1" thickBot="1">
      <c r="E6689"/>
    </row>
    <row r="6690" spans="5:5" ht="13.5" thickTop="1" thickBot="1">
      <c r="E6690"/>
    </row>
    <row r="6691" spans="5:5" ht="13.5" thickTop="1" thickBot="1">
      <c r="E6691"/>
    </row>
    <row r="6692" spans="5:5" ht="13.5" thickTop="1" thickBot="1">
      <c r="E6692"/>
    </row>
    <row r="6693" spans="5:5" ht="13.5" thickTop="1" thickBot="1">
      <c r="E6693"/>
    </row>
    <row r="6694" spans="5:5" ht="13.5" thickTop="1" thickBot="1">
      <c r="E6694"/>
    </row>
    <row r="6695" spans="5:5" ht="13.5" thickTop="1" thickBot="1">
      <c r="E6695"/>
    </row>
    <row r="6696" spans="5:5" ht="13.5" thickTop="1" thickBot="1">
      <c r="E6696"/>
    </row>
    <row r="6697" spans="5:5" ht="13.5" thickTop="1" thickBot="1">
      <c r="E6697"/>
    </row>
    <row r="6698" spans="5:5" ht="13.5" thickTop="1" thickBot="1">
      <c r="E6698"/>
    </row>
    <row r="6699" spans="5:5" ht="13.5" thickTop="1" thickBot="1">
      <c r="E6699"/>
    </row>
    <row r="6700" spans="5:5" ht="13.5" thickTop="1" thickBot="1">
      <c r="E6700"/>
    </row>
    <row r="6701" spans="5:5" ht="13.5" thickTop="1" thickBot="1">
      <c r="E6701"/>
    </row>
    <row r="6702" spans="5:5" ht="13.5" thickTop="1" thickBot="1">
      <c r="E6702"/>
    </row>
    <row r="6703" spans="5:5" ht="13.5" thickTop="1" thickBot="1">
      <c r="E6703"/>
    </row>
    <row r="6704" spans="5:5" ht="13.5" thickTop="1" thickBot="1">
      <c r="E6704"/>
    </row>
    <row r="6705" spans="5:5" ht="13.5" thickTop="1" thickBot="1">
      <c r="E6705"/>
    </row>
    <row r="6706" spans="5:5" ht="13.5" thickTop="1" thickBot="1">
      <c r="E6706"/>
    </row>
    <row r="6707" spans="5:5" ht="13.5" thickTop="1" thickBot="1">
      <c r="E6707"/>
    </row>
    <row r="6708" spans="5:5" ht="13.5" thickTop="1" thickBot="1">
      <c r="E6708"/>
    </row>
    <row r="6709" spans="5:5" ht="13.5" thickTop="1" thickBot="1">
      <c r="E6709"/>
    </row>
    <row r="6710" spans="5:5" ht="13.5" thickTop="1" thickBot="1">
      <c r="E6710"/>
    </row>
    <row r="6711" spans="5:5" ht="13.5" thickTop="1" thickBot="1">
      <c r="E6711"/>
    </row>
    <row r="6712" spans="5:5" ht="13.5" thickTop="1" thickBot="1">
      <c r="E6712"/>
    </row>
    <row r="6713" spans="5:5" ht="13.5" thickTop="1" thickBot="1">
      <c r="E6713"/>
    </row>
    <row r="6714" spans="5:5" ht="13.5" thickTop="1" thickBot="1">
      <c r="E6714"/>
    </row>
    <row r="6715" spans="5:5" ht="13.5" thickTop="1" thickBot="1">
      <c r="E6715"/>
    </row>
    <row r="6716" spans="5:5" ht="13.5" thickTop="1" thickBot="1">
      <c r="E6716"/>
    </row>
    <row r="6717" spans="5:5" ht="13.5" thickTop="1" thickBot="1">
      <c r="E6717"/>
    </row>
    <row r="6718" spans="5:5" ht="13" thickTop="1">
      <c r="E6718"/>
    </row>
    <row r="6719" spans="5:5">
      <c r="E6719"/>
    </row>
    <row r="6720" spans="5:5">
      <c r="E6720"/>
    </row>
    <row r="6721" spans="5:5">
      <c r="E6721"/>
    </row>
    <row r="6722" spans="5:5">
      <c r="E6722"/>
    </row>
    <row r="6723" spans="5:5">
      <c r="E6723"/>
    </row>
    <row r="6724" spans="5:5">
      <c r="E6724"/>
    </row>
    <row r="6725" spans="5:5">
      <c r="E6725"/>
    </row>
    <row r="6726" spans="5:5">
      <c r="E6726"/>
    </row>
    <row r="6727" spans="5:5">
      <c r="E6727"/>
    </row>
    <row r="6728" spans="5:5">
      <c r="E6728"/>
    </row>
    <row r="6729" spans="5:5">
      <c r="E6729"/>
    </row>
    <row r="6730" spans="5:5">
      <c r="E6730"/>
    </row>
    <row r="6731" spans="5:5" ht="13" thickBot="1">
      <c r="E6731"/>
    </row>
    <row r="6732" spans="5:5" ht="13.5" thickTop="1" thickBot="1">
      <c r="E6732"/>
    </row>
    <row r="6733" spans="5:5" ht="13.5" thickTop="1" thickBot="1">
      <c r="E6733"/>
    </row>
    <row r="6734" spans="5:5" ht="13.5" thickTop="1" thickBot="1">
      <c r="E6734"/>
    </row>
    <row r="6735" spans="5:5" ht="13.5" thickTop="1" thickBot="1">
      <c r="E6735"/>
    </row>
    <row r="6736" spans="5:5" ht="13.5" thickTop="1" thickBot="1">
      <c r="E6736"/>
    </row>
    <row r="6737" spans="5:5" ht="13.5" thickTop="1" thickBot="1">
      <c r="E6737"/>
    </row>
    <row r="6738" spans="5:5" ht="13.5" thickTop="1" thickBot="1">
      <c r="E6738"/>
    </row>
    <row r="6739" spans="5:5" ht="13.5" thickTop="1" thickBot="1">
      <c r="E6739"/>
    </row>
    <row r="6740" spans="5:5" ht="13.5" thickTop="1" thickBot="1">
      <c r="E6740"/>
    </row>
    <row r="6741" spans="5:5" ht="13.5" thickTop="1" thickBot="1">
      <c r="E6741"/>
    </row>
    <row r="6742" spans="5:5" ht="13.5" thickTop="1" thickBot="1">
      <c r="E6742"/>
    </row>
    <row r="6743" spans="5:5" ht="13.5" thickTop="1" thickBot="1">
      <c r="E6743"/>
    </row>
    <row r="6744" spans="5:5" ht="13.5" thickTop="1" thickBot="1">
      <c r="E6744"/>
    </row>
    <row r="6745" spans="5:5" ht="13.5" thickTop="1" thickBot="1">
      <c r="E6745"/>
    </row>
    <row r="6746" spans="5:5" ht="13.5" thickTop="1" thickBot="1">
      <c r="E6746"/>
    </row>
    <row r="6747" spans="5:5" ht="13.5" thickTop="1" thickBot="1">
      <c r="E6747"/>
    </row>
    <row r="6748" spans="5:5" ht="13.5" thickTop="1" thickBot="1">
      <c r="E6748"/>
    </row>
    <row r="6749" spans="5:5" ht="13.5" thickTop="1" thickBot="1">
      <c r="E6749"/>
    </row>
    <row r="6750" spans="5:5" ht="13.5" thickTop="1" thickBot="1">
      <c r="E6750"/>
    </row>
    <row r="6751" spans="5:5" ht="13.5" thickTop="1" thickBot="1">
      <c r="E6751"/>
    </row>
    <row r="6752" spans="5:5" ht="13.5" thickTop="1" thickBot="1">
      <c r="E6752"/>
    </row>
    <row r="6753" spans="5:5" ht="13.5" thickTop="1" thickBot="1">
      <c r="E6753"/>
    </row>
    <row r="6754" spans="5:5" ht="13.5" thickTop="1" thickBot="1">
      <c r="E6754"/>
    </row>
    <row r="6755" spans="5:5" ht="13.5" thickTop="1" thickBot="1">
      <c r="E6755"/>
    </row>
    <row r="6756" spans="5:5" ht="13.5" thickTop="1" thickBot="1">
      <c r="E6756"/>
    </row>
    <row r="6757" spans="5:5" ht="13.5" thickTop="1" thickBot="1">
      <c r="E6757"/>
    </row>
    <row r="6758" spans="5:5" ht="13.5" thickTop="1" thickBot="1">
      <c r="E6758"/>
    </row>
    <row r="6759" spans="5:5" ht="13.5" thickTop="1" thickBot="1">
      <c r="E6759"/>
    </row>
    <row r="6760" spans="5:5" ht="13.5" thickTop="1" thickBot="1">
      <c r="E6760"/>
    </row>
    <row r="6761" spans="5:5" ht="13.5" thickTop="1" thickBot="1">
      <c r="E6761"/>
    </row>
    <row r="6762" spans="5:5" ht="13.5" thickTop="1" thickBot="1">
      <c r="E6762"/>
    </row>
    <row r="6763" spans="5:5" ht="13.5" thickTop="1" thickBot="1">
      <c r="E6763"/>
    </row>
    <row r="6764" spans="5:5" ht="13.5" thickTop="1" thickBot="1">
      <c r="E6764"/>
    </row>
    <row r="6765" spans="5:5" ht="13.5" thickTop="1" thickBot="1">
      <c r="E6765"/>
    </row>
    <row r="6766" spans="5:5" ht="13.5" thickTop="1" thickBot="1">
      <c r="E6766"/>
    </row>
    <row r="6767" spans="5:5" ht="13.5" thickTop="1" thickBot="1">
      <c r="E6767"/>
    </row>
    <row r="6768" spans="5:5" ht="13.5" thickTop="1" thickBot="1">
      <c r="E6768"/>
    </row>
    <row r="6769" spans="5:5" ht="13.5" thickTop="1" thickBot="1">
      <c r="E6769"/>
    </row>
    <row r="6770" spans="5:5" ht="13.5" thickTop="1" thickBot="1">
      <c r="E6770"/>
    </row>
    <row r="6771" spans="5:5" ht="13.5" thickTop="1" thickBot="1">
      <c r="E6771"/>
    </row>
    <row r="6772" spans="5:5" ht="13.5" thickTop="1" thickBot="1">
      <c r="E6772"/>
    </row>
    <row r="6773" spans="5:5" ht="13.5" thickTop="1" thickBot="1">
      <c r="E6773"/>
    </row>
    <row r="6774" spans="5:5" ht="13.5" thickTop="1" thickBot="1">
      <c r="E6774"/>
    </row>
    <row r="6775" spans="5:5" ht="13.5" thickTop="1" thickBot="1">
      <c r="E6775"/>
    </row>
    <row r="6776" spans="5:5" ht="13.5" thickTop="1" thickBot="1">
      <c r="E6776"/>
    </row>
    <row r="6777" spans="5:5" ht="13.5" thickTop="1" thickBot="1">
      <c r="E6777"/>
    </row>
    <row r="6778" spans="5:5" ht="13.5" thickTop="1" thickBot="1">
      <c r="E6778"/>
    </row>
    <row r="6779" spans="5:5" ht="13.5" thickTop="1" thickBot="1">
      <c r="E6779"/>
    </row>
    <row r="6780" spans="5:5" ht="13.5" thickTop="1" thickBot="1">
      <c r="E6780"/>
    </row>
    <row r="6781" spans="5:5" ht="13.5" thickTop="1" thickBot="1">
      <c r="E6781"/>
    </row>
    <row r="6782" spans="5:5" ht="13.5" thickTop="1" thickBot="1">
      <c r="E6782"/>
    </row>
    <row r="6783" spans="5:5" ht="13.5" thickTop="1" thickBot="1">
      <c r="E6783"/>
    </row>
    <row r="6784" spans="5:5" ht="13.5" thickTop="1" thickBot="1">
      <c r="E6784"/>
    </row>
    <row r="6785" spans="5:5" ht="13.5" thickTop="1" thickBot="1">
      <c r="E6785"/>
    </row>
    <row r="6786" spans="5:5" ht="13.5" thickTop="1" thickBot="1">
      <c r="E6786"/>
    </row>
    <row r="6787" spans="5:5" ht="13.5" thickTop="1" thickBot="1">
      <c r="E6787"/>
    </row>
    <row r="6788" spans="5:5" ht="13" thickTop="1">
      <c r="E6788"/>
    </row>
    <row r="6789" spans="5:5">
      <c r="E6789"/>
    </row>
    <row r="6790" spans="5:5">
      <c r="E6790"/>
    </row>
    <row r="6791" spans="5:5">
      <c r="E6791"/>
    </row>
    <row r="6792" spans="5:5">
      <c r="E6792"/>
    </row>
    <row r="6793" spans="5:5">
      <c r="E6793"/>
    </row>
    <row r="6794" spans="5:5">
      <c r="E6794"/>
    </row>
    <row r="6795" spans="5:5">
      <c r="E6795"/>
    </row>
    <row r="6796" spans="5:5">
      <c r="E6796"/>
    </row>
    <row r="6797" spans="5:5">
      <c r="E6797"/>
    </row>
    <row r="6798" spans="5:5">
      <c r="E6798"/>
    </row>
    <row r="6799" spans="5:5">
      <c r="E6799"/>
    </row>
    <row r="6800" spans="5:5">
      <c r="E6800"/>
    </row>
    <row r="6801" spans="5:5" ht="13" thickBot="1">
      <c r="E6801"/>
    </row>
    <row r="6802" spans="5:5" ht="13.5" thickTop="1" thickBot="1">
      <c r="E6802"/>
    </row>
    <row r="6803" spans="5:5" ht="13.5" thickTop="1" thickBot="1">
      <c r="E6803"/>
    </row>
    <row r="6804" spans="5:5" ht="13.5" thickTop="1" thickBot="1">
      <c r="E6804"/>
    </row>
    <row r="6805" spans="5:5" ht="13.5" thickTop="1" thickBot="1">
      <c r="E6805"/>
    </row>
    <row r="6806" spans="5:5" ht="13.5" thickTop="1" thickBot="1">
      <c r="E6806"/>
    </row>
    <row r="6807" spans="5:5" ht="13.5" thickTop="1" thickBot="1">
      <c r="E6807"/>
    </row>
    <row r="6808" spans="5:5" ht="13.5" thickTop="1" thickBot="1">
      <c r="E6808"/>
    </row>
    <row r="6809" spans="5:5" ht="13.5" thickTop="1" thickBot="1">
      <c r="E6809"/>
    </row>
    <row r="6810" spans="5:5" ht="13.5" thickTop="1" thickBot="1">
      <c r="E6810"/>
    </row>
    <row r="6811" spans="5:5" ht="13.5" thickTop="1" thickBot="1">
      <c r="E6811"/>
    </row>
    <row r="6812" spans="5:5" ht="13.5" thickTop="1" thickBot="1">
      <c r="E6812"/>
    </row>
    <row r="6813" spans="5:5" ht="13.5" thickTop="1" thickBot="1">
      <c r="E6813"/>
    </row>
    <row r="6814" spans="5:5" ht="13.5" thickTop="1" thickBot="1">
      <c r="E6814"/>
    </row>
    <row r="6815" spans="5:5" ht="13.5" thickTop="1" thickBot="1">
      <c r="E6815"/>
    </row>
    <row r="6816" spans="5:5" ht="13.5" thickTop="1" thickBot="1">
      <c r="E6816"/>
    </row>
    <row r="6817" spans="5:5" ht="13.5" thickTop="1" thickBot="1">
      <c r="E6817"/>
    </row>
    <row r="6818" spans="5:5" ht="13.5" thickTop="1" thickBot="1">
      <c r="E6818"/>
    </row>
    <row r="6819" spans="5:5" ht="13.5" thickTop="1" thickBot="1">
      <c r="E6819"/>
    </row>
    <row r="6820" spans="5:5" ht="13.5" thickTop="1" thickBot="1">
      <c r="E6820"/>
    </row>
    <row r="6821" spans="5:5" ht="13.5" thickTop="1" thickBot="1">
      <c r="E6821"/>
    </row>
    <row r="6822" spans="5:5" ht="13.5" thickTop="1" thickBot="1">
      <c r="E6822"/>
    </row>
    <row r="6823" spans="5:5" ht="13.5" thickTop="1" thickBot="1">
      <c r="E6823"/>
    </row>
    <row r="6824" spans="5:5" ht="13.5" thickTop="1" thickBot="1">
      <c r="E6824"/>
    </row>
    <row r="6825" spans="5:5" ht="13.5" thickTop="1" thickBot="1">
      <c r="E6825"/>
    </row>
    <row r="6826" spans="5:5" ht="13.5" thickTop="1" thickBot="1">
      <c r="E6826"/>
    </row>
    <row r="6827" spans="5:5" ht="13.5" thickTop="1" thickBot="1">
      <c r="E6827"/>
    </row>
    <row r="6828" spans="5:5" ht="13.5" thickTop="1" thickBot="1">
      <c r="E6828"/>
    </row>
    <row r="6829" spans="5:5" ht="13.5" thickTop="1" thickBot="1">
      <c r="E6829"/>
    </row>
    <row r="6830" spans="5:5" ht="13.5" thickTop="1" thickBot="1">
      <c r="E6830"/>
    </row>
    <row r="6831" spans="5:5" ht="13.5" thickTop="1" thickBot="1">
      <c r="E6831"/>
    </row>
    <row r="6832" spans="5:5" ht="13.5" thickTop="1" thickBot="1">
      <c r="E6832"/>
    </row>
    <row r="6833" spans="5:5" ht="13.5" thickTop="1" thickBot="1">
      <c r="E6833"/>
    </row>
    <row r="6834" spans="5:5" ht="13.5" thickTop="1" thickBot="1">
      <c r="E6834"/>
    </row>
    <row r="6835" spans="5:5" ht="13.5" thickTop="1" thickBot="1">
      <c r="E6835"/>
    </row>
    <row r="6836" spans="5:5" ht="13.5" thickTop="1" thickBot="1">
      <c r="E6836"/>
    </row>
    <row r="6837" spans="5:5" ht="13.5" thickTop="1" thickBot="1">
      <c r="E6837"/>
    </row>
    <row r="6838" spans="5:5" ht="13.5" thickTop="1" thickBot="1">
      <c r="E6838"/>
    </row>
    <row r="6839" spans="5:5" ht="13.5" thickTop="1" thickBot="1">
      <c r="E6839"/>
    </row>
    <row r="6840" spans="5:5" ht="13.5" thickTop="1" thickBot="1">
      <c r="E6840"/>
    </row>
    <row r="6841" spans="5:5" ht="13.5" thickTop="1" thickBot="1">
      <c r="E6841"/>
    </row>
    <row r="6842" spans="5:5" ht="13.5" thickTop="1" thickBot="1">
      <c r="E6842"/>
    </row>
    <row r="6843" spans="5:5" ht="13.5" thickTop="1" thickBot="1">
      <c r="E6843"/>
    </row>
    <row r="6844" spans="5:5" ht="13.5" thickTop="1" thickBot="1">
      <c r="E6844"/>
    </row>
    <row r="6845" spans="5:5" ht="13.5" thickTop="1" thickBot="1">
      <c r="E6845"/>
    </row>
    <row r="6846" spans="5:5" ht="13.5" thickTop="1" thickBot="1">
      <c r="E6846"/>
    </row>
    <row r="6847" spans="5:5" ht="13.5" thickTop="1" thickBot="1">
      <c r="E6847"/>
    </row>
    <row r="6848" spans="5:5" ht="13.5" thickTop="1" thickBot="1">
      <c r="E6848"/>
    </row>
    <row r="6849" spans="5:5" ht="13.5" thickTop="1" thickBot="1">
      <c r="E6849"/>
    </row>
    <row r="6850" spans="5:5" ht="13.5" thickTop="1" thickBot="1">
      <c r="E6850"/>
    </row>
    <row r="6851" spans="5:5" ht="13.5" thickTop="1" thickBot="1">
      <c r="E6851"/>
    </row>
    <row r="6852" spans="5:5" ht="13.5" thickTop="1" thickBot="1">
      <c r="E6852"/>
    </row>
    <row r="6853" spans="5:5" ht="13.5" thickTop="1" thickBot="1">
      <c r="E6853"/>
    </row>
    <row r="6854" spans="5:5" ht="13.5" thickTop="1" thickBot="1">
      <c r="E6854"/>
    </row>
    <row r="6855" spans="5:5" ht="13.5" thickTop="1" thickBot="1">
      <c r="E6855"/>
    </row>
    <row r="6856" spans="5:5" ht="13.5" thickTop="1" thickBot="1">
      <c r="E6856"/>
    </row>
    <row r="6857" spans="5:5" ht="13.5" thickTop="1" thickBot="1">
      <c r="E6857"/>
    </row>
    <row r="6858" spans="5:5" ht="13" thickTop="1">
      <c r="E6858"/>
    </row>
    <row r="6859" spans="5:5">
      <c r="E6859"/>
    </row>
    <row r="6860" spans="5:5">
      <c r="E6860"/>
    </row>
    <row r="6861" spans="5:5">
      <c r="E6861"/>
    </row>
    <row r="6862" spans="5:5">
      <c r="E6862"/>
    </row>
    <row r="6863" spans="5:5">
      <c r="E6863"/>
    </row>
    <row r="6864" spans="5:5">
      <c r="E6864"/>
    </row>
    <row r="6865" spans="5:5">
      <c r="E6865"/>
    </row>
    <row r="6866" spans="5:5">
      <c r="E6866"/>
    </row>
    <row r="6867" spans="5:5">
      <c r="E6867"/>
    </row>
    <row r="6868" spans="5:5">
      <c r="E6868"/>
    </row>
    <row r="6869" spans="5:5">
      <c r="E6869"/>
    </row>
    <row r="6870" spans="5:5">
      <c r="E6870"/>
    </row>
    <row r="6871" spans="5:5" ht="13" thickBot="1">
      <c r="E6871"/>
    </row>
    <row r="6872" spans="5:5" ht="13.5" thickTop="1" thickBot="1">
      <c r="E6872"/>
    </row>
    <row r="6873" spans="5:5" ht="13.5" thickTop="1" thickBot="1">
      <c r="E6873"/>
    </row>
    <row r="6874" spans="5:5" ht="13.5" thickTop="1" thickBot="1">
      <c r="E6874"/>
    </row>
    <row r="6875" spans="5:5" ht="13.5" thickTop="1" thickBot="1">
      <c r="E6875"/>
    </row>
    <row r="6876" spans="5:5" ht="13.5" thickTop="1" thickBot="1">
      <c r="E6876"/>
    </row>
    <row r="6877" spans="5:5" ht="13.5" thickTop="1" thickBot="1">
      <c r="E6877"/>
    </row>
    <row r="6878" spans="5:5" ht="13.5" thickTop="1" thickBot="1">
      <c r="E6878"/>
    </row>
    <row r="6879" spans="5:5" ht="13.5" thickTop="1" thickBot="1">
      <c r="E6879"/>
    </row>
    <row r="6880" spans="5:5" ht="13.5" thickTop="1" thickBot="1">
      <c r="E6880"/>
    </row>
    <row r="6881" spans="5:5" ht="13.5" thickTop="1" thickBot="1">
      <c r="E6881"/>
    </row>
    <row r="6882" spans="5:5" ht="13.5" thickTop="1" thickBot="1">
      <c r="E6882"/>
    </row>
    <row r="6883" spans="5:5" ht="13.5" thickTop="1" thickBot="1">
      <c r="E6883"/>
    </row>
    <row r="6884" spans="5:5" ht="13.5" thickTop="1" thickBot="1">
      <c r="E6884"/>
    </row>
    <row r="6885" spans="5:5" ht="13.5" thickTop="1" thickBot="1">
      <c r="E6885"/>
    </row>
    <row r="6886" spans="5:5" ht="13.5" thickTop="1" thickBot="1">
      <c r="E6886"/>
    </row>
    <row r="6887" spans="5:5" ht="13.5" thickTop="1" thickBot="1">
      <c r="E6887"/>
    </row>
    <row r="6888" spans="5:5" ht="13.5" thickTop="1" thickBot="1">
      <c r="E6888"/>
    </row>
    <row r="6889" spans="5:5" ht="13.5" thickTop="1" thickBot="1">
      <c r="E6889"/>
    </row>
    <row r="6890" spans="5:5" ht="13.5" thickTop="1" thickBot="1">
      <c r="E6890"/>
    </row>
    <row r="6891" spans="5:5" ht="13.5" thickTop="1" thickBot="1">
      <c r="E6891"/>
    </row>
    <row r="6892" spans="5:5" ht="13.5" thickTop="1" thickBot="1">
      <c r="E6892"/>
    </row>
    <row r="6893" spans="5:5" ht="13.5" thickTop="1" thickBot="1">
      <c r="E6893"/>
    </row>
    <row r="6894" spans="5:5" ht="13.5" thickTop="1" thickBot="1">
      <c r="E6894"/>
    </row>
    <row r="6895" spans="5:5" ht="13.5" thickTop="1" thickBot="1">
      <c r="E6895"/>
    </row>
    <row r="6896" spans="5:5" ht="13.5" thickTop="1" thickBot="1">
      <c r="E6896"/>
    </row>
    <row r="6897" spans="5:5" ht="13.5" thickTop="1" thickBot="1">
      <c r="E6897"/>
    </row>
    <row r="6898" spans="5:5" ht="13.5" thickTop="1" thickBot="1">
      <c r="E6898"/>
    </row>
    <row r="6899" spans="5:5" ht="13.5" thickTop="1" thickBot="1">
      <c r="E6899"/>
    </row>
    <row r="6900" spans="5:5" ht="13.5" thickTop="1" thickBot="1">
      <c r="E6900"/>
    </row>
    <row r="6901" spans="5:5" ht="13.5" thickTop="1" thickBot="1">
      <c r="E6901"/>
    </row>
    <row r="6902" spans="5:5" ht="13.5" thickTop="1" thickBot="1">
      <c r="E6902"/>
    </row>
    <row r="6903" spans="5:5" ht="13.5" thickTop="1" thickBot="1">
      <c r="E6903"/>
    </row>
    <row r="6904" spans="5:5" ht="13.5" thickTop="1" thickBot="1">
      <c r="E6904"/>
    </row>
    <row r="6905" spans="5:5" ht="13.5" thickTop="1" thickBot="1">
      <c r="E6905"/>
    </row>
    <row r="6906" spans="5:5" ht="13.5" thickTop="1" thickBot="1">
      <c r="E6906"/>
    </row>
    <row r="6907" spans="5:5" ht="13.5" thickTop="1" thickBot="1">
      <c r="E6907"/>
    </row>
    <row r="6908" spans="5:5" ht="13.5" thickTop="1" thickBot="1">
      <c r="E6908"/>
    </row>
    <row r="6909" spans="5:5" ht="13.5" thickTop="1" thickBot="1">
      <c r="E6909"/>
    </row>
    <row r="6910" spans="5:5" ht="13.5" thickTop="1" thickBot="1">
      <c r="E6910"/>
    </row>
    <row r="6911" spans="5:5" ht="13.5" thickTop="1" thickBot="1">
      <c r="E6911"/>
    </row>
    <row r="6912" spans="5:5" ht="13.5" thickTop="1" thickBot="1">
      <c r="E6912"/>
    </row>
    <row r="6913" spans="5:5" ht="13.5" thickTop="1" thickBot="1">
      <c r="E6913"/>
    </row>
    <row r="6914" spans="5:5" ht="13.5" thickTop="1" thickBot="1">
      <c r="E6914"/>
    </row>
    <row r="6915" spans="5:5" ht="13.5" thickTop="1" thickBot="1">
      <c r="E6915"/>
    </row>
    <row r="6916" spans="5:5" ht="13.5" thickTop="1" thickBot="1">
      <c r="E6916"/>
    </row>
    <row r="6917" spans="5:5" ht="13.5" thickTop="1" thickBot="1">
      <c r="E6917"/>
    </row>
    <row r="6918" spans="5:5" ht="13.5" thickTop="1" thickBot="1">
      <c r="E6918"/>
    </row>
    <row r="6919" spans="5:5" ht="13.5" thickTop="1" thickBot="1">
      <c r="E6919"/>
    </row>
    <row r="6920" spans="5:5" ht="13.5" thickTop="1" thickBot="1">
      <c r="E6920"/>
    </row>
    <row r="6921" spans="5:5" ht="13.5" thickTop="1" thickBot="1">
      <c r="E6921"/>
    </row>
    <row r="6922" spans="5:5" ht="13.5" thickTop="1" thickBot="1">
      <c r="E6922"/>
    </row>
    <row r="6923" spans="5:5" ht="13.5" thickTop="1" thickBot="1">
      <c r="E6923"/>
    </row>
    <row r="6924" spans="5:5" ht="13.5" thickTop="1" thickBot="1">
      <c r="E6924"/>
    </row>
    <row r="6925" spans="5:5" ht="13.5" thickTop="1" thickBot="1">
      <c r="E6925"/>
    </row>
    <row r="6926" spans="5:5" ht="13.5" thickTop="1" thickBot="1">
      <c r="E6926"/>
    </row>
    <row r="6927" spans="5:5" ht="13.5" thickTop="1" thickBot="1">
      <c r="E6927"/>
    </row>
    <row r="6928" spans="5:5" ht="13" thickTop="1">
      <c r="E6928"/>
    </row>
    <row r="6929" spans="5:5">
      <c r="E6929"/>
    </row>
    <row r="6930" spans="5:5">
      <c r="E6930"/>
    </row>
    <row r="6931" spans="5:5">
      <c r="E6931"/>
    </row>
    <row r="6932" spans="5:5">
      <c r="E6932"/>
    </row>
    <row r="6933" spans="5:5">
      <c r="E6933"/>
    </row>
    <row r="6934" spans="5:5">
      <c r="E6934"/>
    </row>
    <row r="6935" spans="5:5">
      <c r="E6935"/>
    </row>
    <row r="6936" spans="5:5">
      <c r="E6936"/>
    </row>
    <row r="6937" spans="5:5">
      <c r="E6937"/>
    </row>
    <row r="6938" spans="5:5">
      <c r="E6938"/>
    </row>
    <row r="6939" spans="5:5">
      <c r="E6939"/>
    </row>
    <row r="6940" spans="5:5">
      <c r="E6940"/>
    </row>
    <row r="6941" spans="5:5" ht="13" thickBot="1">
      <c r="E6941"/>
    </row>
    <row r="6942" spans="5:5" ht="13.5" thickTop="1" thickBot="1">
      <c r="E6942"/>
    </row>
    <row r="6943" spans="5:5" ht="13.5" thickTop="1" thickBot="1">
      <c r="E6943"/>
    </row>
    <row r="6944" spans="5:5" ht="13.5" thickTop="1" thickBot="1">
      <c r="E6944"/>
    </row>
    <row r="6945" spans="5:5" ht="13.5" thickTop="1" thickBot="1">
      <c r="E6945"/>
    </row>
    <row r="6946" spans="5:5" ht="13.5" thickTop="1" thickBot="1">
      <c r="E6946"/>
    </row>
    <row r="6947" spans="5:5" ht="13.5" thickTop="1" thickBot="1">
      <c r="E6947"/>
    </row>
    <row r="6948" spans="5:5" ht="13.5" thickTop="1" thickBot="1">
      <c r="E6948"/>
    </row>
    <row r="6949" spans="5:5" ht="13.5" thickTop="1" thickBot="1">
      <c r="E6949"/>
    </row>
    <row r="6950" spans="5:5" ht="13.5" thickTop="1" thickBot="1">
      <c r="E6950"/>
    </row>
    <row r="6951" spans="5:5" ht="13.5" thickTop="1" thickBot="1">
      <c r="E6951"/>
    </row>
    <row r="6952" spans="5:5" ht="13.5" thickTop="1" thickBot="1">
      <c r="E6952"/>
    </row>
    <row r="6953" spans="5:5" ht="13.5" thickTop="1" thickBot="1">
      <c r="E6953"/>
    </row>
    <row r="6954" spans="5:5" ht="13.5" thickTop="1" thickBot="1">
      <c r="E6954"/>
    </row>
    <row r="6955" spans="5:5" ht="13.5" thickTop="1" thickBot="1">
      <c r="E6955"/>
    </row>
    <row r="6956" spans="5:5" ht="13.5" thickTop="1" thickBot="1">
      <c r="E6956"/>
    </row>
    <row r="6957" spans="5:5" ht="13.5" thickTop="1" thickBot="1">
      <c r="E6957"/>
    </row>
    <row r="6958" spans="5:5" ht="13.5" thickTop="1" thickBot="1">
      <c r="E6958"/>
    </row>
    <row r="6959" spans="5:5" ht="13.5" thickTop="1" thickBot="1">
      <c r="E6959"/>
    </row>
    <row r="6960" spans="5:5" ht="13.5" thickTop="1" thickBot="1">
      <c r="E6960"/>
    </row>
    <row r="6961" spans="5:5" ht="13.5" thickTop="1" thickBot="1">
      <c r="E6961"/>
    </row>
    <row r="6962" spans="5:5" ht="13.5" thickTop="1" thickBot="1">
      <c r="E6962"/>
    </row>
    <row r="6963" spans="5:5" ht="13.5" thickTop="1" thickBot="1">
      <c r="E6963"/>
    </row>
    <row r="6964" spans="5:5" ht="13.5" thickTop="1" thickBot="1">
      <c r="E6964"/>
    </row>
    <row r="6965" spans="5:5" ht="13.5" thickTop="1" thickBot="1">
      <c r="E6965"/>
    </row>
    <row r="6966" spans="5:5" ht="13.5" thickTop="1" thickBot="1">
      <c r="E6966"/>
    </row>
    <row r="6967" spans="5:5" ht="13.5" thickTop="1" thickBot="1">
      <c r="E6967"/>
    </row>
    <row r="6968" spans="5:5" ht="13.5" thickTop="1" thickBot="1">
      <c r="E6968"/>
    </row>
    <row r="6969" spans="5:5" ht="13.5" thickTop="1" thickBot="1">
      <c r="E6969"/>
    </row>
    <row r="6970" spans="5:5" ht="13.5" thickTop="1" thickBot="1">
      <c r="E6970"/>
    </row>
    <row r="6971" spans="5:5" ht="13.5" thickTop="1" thickBot="1">
      <c r="E6971"/>
    </row>
    <row r="6972" spans="5:5" ht="13.5" thickTop="1" thickBot="1">
      <c r="E6972"/>
    </row>
    <row r="6973" spans="5:5" ht="13.5" thickTop="1" thickBot="1">
      <c r="E6973"/>
    </row>
    <row r="6974" spans="5:5" ht="13.5" thickTop="1" thickBot="1">
      <c r="E6974"/>
    </row>
    <row r="6975" spans="5:5" ht="13.5" thickTop="1" thickBot="1">
      <c r="E6975"/>
    </row>
    <row r="6976" spans="5:5" ht="13.5" thickTop="1" thickBot="1">
      <c r="E6976"/>
    </row>
    <row r="6977" spans="5:5" ht="13.5" thickTop="1" thickBot="1">
      <c r="E6977"/>
    </row>
    <row r="6978" spans="5:5" ht="13.5" thickTop="1" thickBot="1">
      <c r="E6978"/>
    </row>
    <row r="6979" spans="5:5" ht="13.5" thickTop="1" thickBot="1">
      <c r="E6979"/>
    </row>
    <row r="6980" spans="5:5" ht="13.5" thickTop="1" thickBot="1">
      <c r="E6980"/>
    </row>
    <row r="6981" spans="5:5" ht="13.5" thickTop="1" thickBot="1">
      <c r="E6981"/>
    </row>
    <row r="6982" spans="5:5" ht="13.5" thickTop="1" thickBot="1">
      <c r="E6982"/>
    </row>
    <row r="6983" spans="5:5" ht="13.5" thickTop="1" thickBot="1">
      <c r="E6983"/>
    </row>
    <row r="6984" spans="5:5" ht="13.5" thickTop="1" thickBot="1">
      <c r="E6984"/>
    </row>
    <row r="6985" spans="5:5" ht="13.5" thickTop="1" thickBot="1">
      <c r="E6985"/>
    </row>
    <row r="6986" spans="5:5" ht="13.5" thickTop="1" thickBot="1">
      <c r="E6986"/>
    </row>
    <row r="6987" spans="5:5" ht="13.5" thickTop="1" thickBot="1">
      <c r="E6987"/>
    </row>
    <row r="6988" spans="5:5" ht="13.5" thickTop="1" thickBot="1">
      <c r="E6988"/>
    </row>
    <row r="6989" spans="5:5" ht="13.5" thickTop="1" thickBot="1">
      <c r="E6989"/>
    </row>
    <row r="6990" spans="5:5" ht="13.5" thickTop="1" thickBot="1">
      <c r="E6990"/>
    </row>
    <row r="6991" spans="5:5" ht="13.5" thickTop="1" thickBot="1">
      <c r="E6991"/>
    </row>
    <row r="6992" spans="5:5" ht="13.5" thickTop="1" thickBot="1">
      <c r="E6992"/>
    </row>
    <row r="6993" spans="5:5" ht="13.5" thickTop="1" thickBot="1">
      <c r="E6993"/>
    </row>
    <row r="6994" spans="5:5" ht="13.5" thickTop="1" thickBot="1">
      <c r="E6994"/>
    </row>
    <row r="6995" spans="5:5" ht="13.5" thickTop="1" thickBot="1">
      <c r="E6995"/>
    </row>
    <row r="6996" spans="5:5" ht="13.5" thickTop="1" thickBot="1">
      <c r="E6996"/>
    </row>
    <row r="6997" spans="5:5" ht="13.5" thickTop="1" thickBot="1">
      <c r="E6997"/>
    </row>
    <row r="6998" spans="5:5" ht="13" thickTop="1">
      <c r="E6998"/>
    </row>
    <row r="6999" spans="5:5">
      <c r="E6999"/>
    </row>
    <row r="7000" spans="5:5">
      <c r="E7000"/>
    </row>
    <row r="7001" spans="5:5">
      <c r="E7001"/>
    </row>
    <row r="7002" spans="5:5">
      <c r="E7002"/>
    </row>
    <row r="7003" spans="5:5">
      <c r="E7003"/>
    </row>
    <row r="7004" spans="5:5">
      <c r="E7004"/>
    </row>
    <row r="7005" spans="5:5">
      <c r="E7005"/>
    </row>
    <row r="7006" spans="5:5">
      <c r="E7006"/>
    </row>
    <row r="7007" spans="5:5">
      <c r="E7007"/>
    </row>
    <row r="7008" spans="5:5">
      <c r="E7008"/>
    </row>
    <row r="7009" spans="5:5">
      <c r="E7009"/>
    </row>
    <row r="7010" spans="5:5">
      <c r="E7010"/>
    </row>
    <row r="7011" spans="5:5" ht="13" thickBot="1">
      <c r="E7011"/>
    </row>
    <row r="7012" spans="5:5" ht="13.5" thickTop="1" thickBot="1">
      <c r="E7012"/>
    </row>
    <row r="7013" spans="5:5" ht="13.5" thickTop="1" thickBot="1">
      <c r="E7013"/>
    </row>
    <row r="7014" spans="5:5" ht="13.5" thickTop="1" thickBot="1">
      <c r="E7014"/>
    </row>
    <row r="7015" spans="5:5" ht="13.5" thickTop="1" thickBot="1">
      <c r="E7015"/>
    </row>
    <row r="7016" spans="5:5" ht="13.5" thickTop="1" thickBot="1">
      <c r="E7016"/>
    </row>
    <row r="7017" spans="5:5" ht="13.5" thickTop="1" thickBot="1">
      <c r="E7017"/>
    </row>
    <row r="7018" spans="5:5" ht="13.5" thickTop="1" thickBot="1">
      <c r="E7018"/>
    </row>
    <row r="7019" spans="5:5" ht="13.5" thickTop="1" thickBot="1">
      <c r="E7019"/>
    </row>
    <row r="7020" spans="5:5" ht="13.5" thickTop="1" thickBot="1">
      <c r="E7020"/>
    </row>
    <row r="7021" spans="5:5" ht="13.5" thickTop="1" thickBot="1">
      <c r="E7021"/>
    </row>
    <row r="7022" spans="5:5" ht="13.5" thickTop="1" thickBot="1">
      <c r="E7022"/>
    </row>
    <row r="7023" spans="5:5" ht="13.5" thickTop="1" thickBot="1">
      <c r="E7023"/>
    </row>
    <row r="7024" spans="5:5" ht="13.5" thickTop="1" thickBot="1">
      <c r="E7024"/>
    </row>
    <row r="7025" spans="5:5" ht="13.5" thickTop="1" thickBot="1">
      <c r="E7025"/>
    </row>
    <row r="7026" spans="5:5" ht="13.5" thickTop="1" thickBot="1">
      <c r="E7026"/>
    </row>
    <row r="7027" spans="5:5" ht="13.5" thickTop="1" thickBot="1">
      <c r="E7027"/>
    </row>
    <row r="7028" spans="5:5" ht="13.5" thickTop="1" thickBot="1">
      <c r="E7028"/>
    </row>
    <row r="7029" spans="5:5" ht="13.5" thickTop="1" thickBot="1">
      <c r="E7029"/>
    </row>
    <row r="7030" spans="5:5" ht="13.5" thickTop="1" thickBot="1">
      <c r="E7030"/>
    </row>
    <row r="7031" spans="5:5" ht="13.5" thickTop="1" thickBot="1">
      <c r="E7031"/>
    </row>
    <row r="7032" spans="5:5" ht="13.5" thickTop="1" thickBot="1">
      <c r="E7032"/>
    </row>
    <row r="7033" spans="5:5" ht="13.5" thickTop="1" thickBot="1">
      <c r="E7033"/>
    </row>
    <row r="7034" spans="5:5" ht="13.5" thickTop="1" thickBot="1">
      <c r="E7034"/>
    </row>
    <row r="7035" spans="5:5" ht="13.5" thickTop="1" thickBot="1">
      <c r="E7035"/>
    </row>
    <row r="7036" spans="5:5" ht="13.5" thickTop="1" thickBot="1">
      <c r="E7036"/>
    </row>
    <row r="7037" spans="5:5" ht="13.5" thickTop="1" thickBot="1">
      <c r="E7037"/>
    </row>
    <row r="7038" spans="5:5" ht="13.5" thickTop="1" thickBot="1">
      <c r="E7038"/>
    </row>
    <row r="7039" spans="5:5" ht="13.5" thickTop="1" thickBot="1">
      <c r="E7039"/>
    </row>
    <row r="7040" spans="5:5" ht="13.5" thickTop="1" thickBot="1">
      <c r="E7040"/>
    </row>
    <row r="7041" spans="5:5" ht="13.5" thickTop="1" thickBot="1">
      <c r="E7041"/>
    </row>
    <row r="7042" spans="5:5" ht="13.5" thickTop="1" thickBot="1">
      <c r="E7042"/>
    </row>
    <row r="7043" spans="5:5" ht="13.5" thickTop="1" thickBot="1">
      <c r="E7043"/>
    </row>
    <row r="7044" spans="5:5" ht="13.5" thickTop="1" thickBot="1">
      <c r="E7044"/>
    </row>
    <row r="7045" spans="5:5" ht="13.5" thickTop="1" thickBot="1">
      <c r="E7045"/>
    </row>
    <row r="7046" spans="5:5" ht="13.5" thickTop="1" thickBot="1">
      <c r="E7046"/>
    </row>
    <row r="7047" spans="5:5" ht="13.5" thickTop="1" thickBot="1">
      <c r="E7047"/>
    </row>
    <row r="7048" spans="5:5" ht="13.5" thickTop="1" thickBot="1">
      <c r="E7048"/>
    </row>
    <row r="7049" spans="5:5" ht="13.5" thickTop="1" thickBot="1">
      <c r="E7049"/>
    </row>
    <row r="7050" spans="5:5" ht="13.5" thickTop="1" thickBot="1">
      <c r="E7050"/>
    </row>
    <row r="7051" spans="5:5" ht="13.5" thickTop="1" thickBot="1">
      <c r="E7051"/>
    </row>
    <row r="7052" spans="5:5" ht="13.5" thickTop="1" thickBot="1">
      <c r="E7052"/>
    </row>
    <row r="7053" spans="5:5" ht="13.5" thickTop="1" thickBot="1">
      <c r="E7053"/>
    </row>
    <row r="7054" spans="5:5" ht="13.5" thickTop="1" thickBot="1">
      <c r="E7054"/>
    </row>
    <row r="7055" spans="5:5" ht="13.5" thickTop="1" thickBot="1">
      <c r="E7055"/>
    </row>
    <row r="7056" spans="5:5" ht="13.5" thickTop="1" thickBot="1">
      <c r="E7056"/>
    </row>
    <row r="7057" spans="5:5" ht="13.5" thickTop="1" thickBot="1">
      <c r="E7057"/>
    </row>
    <row r="7058" spans="5:5" ht="13.5" thickTop="1" thickBot="1">
      <c r="E7058"/>
    </row>
    <row r="7059" spans="5:5" ht="13.5" thickTop="1" thickBot="1">
      <c r="E7059"/>
    </row>
    <row r="7060" spans="5:5" ht="13.5" thickTop="1" thickBot="1">
      <c r="E7060"/>
    </row>
    <row r="7061" spans="5:5" ht="13.5" thickTop="1" thickBot="1">
      <c r="E7061"/>
    </row>
    <row r="7062" spans="5:5" ht="13.5" thickTop="1" thickBot="1">
      <c r="E7062"/>
    </row>
    <row r="7063" spans="5:5" ht="13.5" thickTop="1" thickBot="1">
      <c r="E7063"/>
    </row>
    <row r="7064" spans="5:5" ht="13.5" thickTop="1" thickBot="1">
      <c r="E7064"/>
    </row>
    <row r="7065" spans="5:5" ht="13.5" thickTop="1" thickBot="1">
      <c r="E7065"/>
    </row>
    <row r="7066" spans="5:5" ht="13.5" thickTop="1" thickBot="1">
      <c r="E7066"/>
    </row>
    <row r="7067" spans="5:5" ht="13.5" thickTop="1" thickBot="1">
      <c r="E7067"/>
    </row>
    <row r="7068" spans="5:5" ht="13" thickTop="1">
      <c r="E7068"/>
    </row>
    <row r="7069" spans="5:5">
      <c r="E7069"/>
    </row>
    <row r="7070" spans="5:5">
      <c r="E7070"/>
    </row>
    <row r="7071" spans="5:5">
      <c r="E7071"/>
    </row>
    <row r="7072" spans="5:5">
      <c r="E7072"/>
    </row>
    <row r="7073" spans="5:5">
      <c r="E7073"/>
    </row>
    <row r="7074" spans="5:5">
      <c r="E7074"/>
    </row>
    <row r="7075" spans="5:5">
      <c r="E7075"/>
    </row>
    <row r="7076" spans="5:5">
      <c r="E7076"/>
    </row>
    <row r="7077" spans="5:5">
      <c r="E7077"/>
    </row>
    <row r="7078" spans="5:5">
      <c r="E7078"/>
    </row>
    <row r="7079" spans="5:5">
      <c r="E7079"/>
    </row>
    <row r="7080" spans="5:5">
      <c r="E7080"/>
    </row>
    <row r="7081" spans="5:5" ht="13" thickBot="1">
      <c r="E7081"/>
    </row>
    <row r="7082" spans="5:5" ht="13.5" thickTop="1" thickBot="1">
      <c r="E7082"/>
    </row>
    <row r="7083" spans="5:5" ht="13.5" thickTop="1" thickBot="1">
      <c r="E7083"/>
    </row>
    <row r="7084" spans="5:5" ht="13.5" thickTop="1" thickBot="1">
      <c r="E7084"/>
    </row>
    <row r="7085" spans="5:5" ht="13.5" thickTop="1" thickBot="1">
      <c r="E7085"/>
    </row>
    <row r="7086" spans="5:5" ht="13.5" thickTop="1" thickBot="1">
      <c r="E7086"/>
    </row>
    <row r="7087" spans="5:5" ht="13.5" thickTop="1" thickBot="1">
      <c r="E7087"/>
    </row>
    <row r="7088" spans="5:5" ht="13.5" thickTop="1" thickBot="1">
      <c r="E7088"/>
    </row>
    <row r="7089" spans="5:5" ht="13.5" thickTop="1" thickBot="1">
      <c r="E7089"/>
    </row>
    <row r="7090" spans="5:5" ht="13.5" thickTop="1" thickBot="1">
      <c r="E7090"/>
    </row>
    <row r="7091" spans="5:5" ht="13.5" thickTop="1" thickBot="1">
      <c r="E7091"/>
    </row>
    <row r="7092" spans="5:5" ht="13.5" thickTop="1" thickBot="1">
      <c r="E7092"/>
    </row>
    <row r="7093" spans="5:5" ht="13.5" thickTop="1" thickBot="1">
      <c r="E7093"/>
    </row>
    <row r="7094" spans="5:5" ht="13.5" thickTop="1" thickBot="1">
      <c r="E7094"/>
    </row>
    <row r="7095" spans="5:5" ht="13.5" thickTop="1" thickBot="1">
      <c r="E7095"/>
    </row>
    <row r="7096" spans="5:5" ht="13.5" thickTop="1" thickBot="1">
      <c r="E7096"/>
    </row>
    <row r="7097" spans="5:5" ht="13.5" thickTop="1" thickBot="1">
      <c r="E7097"/>
    </row>
    <row r="7098" spans="5:5" ht="13.5" thickTop="1" thickBot="1">
      <c r="E7098"/>
    </row>
    <row r="7099" spans="5:5" ht="13.5" thickTop="1" thickBot="1">
      <c r="E7099"/>
    </row>
    <row r="7100" spans="5:5" ht="13.5" thickTop="1" thickBot="1">
      <c r="E7100"/>
    </row>
    <row r="7101" spans="5:5" ht="13.5" thickTop="1" thickBot="1">
      <c r="E7101"/>
    </row>
    <row r="7102" spans="5:5" ht="13.5" thickTop="1" thickBot="1">
      <c r="E7102"/>
    </row>
    <row r="7103" spans="5:5" ht="13.5" thickTop="1" thickBot="1">
      <c r="E7103"/>
    </row>
    <row r="7104" spans="5:5" ht="13.5" thickTop="1" thickBot="1">
      <c r="E7104"/>
    </row>
    <row r="7105" spans="5:5" ht="13.5" thickTop="1" thickBot="1">
      <c r="E7105"/>
    </row>
    <row r="7106" spans="5:5" ht="13.5" thickTop="1" thickBot="1">
      <c r="E7106"/>
    </row>
    <row r="7107" spans="5:5" ht="13.5" thickTop="1" thickBot="1">
      <c r="E7107"/>
    </row>
    <row r="7108" spans="5:5" ht="13.5" thickTop="1" thickBot="1">
      <c r="E7108"/>
    </row>
    <row r="7109" spans="5:5" ht="13.5" thickTop="1" thickBot="1">
      <c r="E7109"/>
    </row>
    <row r="7110" spans="5:5" ht="13.5" thickTop="1" thickBot="1">
      <c r="E7110"/>
    </row>
    <row r="7111" spans="5:5" ht="13.5" thickTop="1" thickBot="1">
      <c r="E7111"/>
    </row>
    <row r="7112" spans="5:5" ht="13.5" thickTop="1" thickBot="1">
      <c r="E7112"/>
    </row>
    <row r="7113" spans="5:5" ht="13.5" thickTop="1" thickBot="1">
      <c r="E7113"/>
    </row>
    <row r="7114" spans="5:5" ht="13.5" thickTop="1" thickBot="1">
      <c r="E7114"/>
    </row>
    <row r="7115" spans="5:5" ht="13.5" thickTop="1" thickBot="1">
      <c r="E7115"/>
    </row>
    <row r="7116" spans="5:5" ht="13.5" thickTop="1" thickBot="1">
      <c r="E7116"/>
    </row>
    <row r="7117" spans="5:5" ht="13.5" thickTop="1" thickBot="1">
      <c r="E7117"/>
    </row>
    <row r="7118" spans="5:5" ht="13.5" thickTop="1" thickBot="1">
      <c r="E7118"/>
    </row>
    <row r="7119" spans="5:5" ht="13.5" thickTop="1" thickBot="1">
      <c r="E7119"/>
    </row>
    <row r="7120" spans="5:5" ht="13.5" thickTop="1" thickBot="1">
      <c r="E7120"/>
    </row>
    <row r="7121" spans="5:5" ht="13.5" thickTop="1" thickBot="1">
      <c r="E7121"/>
    </row>
    <row r="7122" spans="5:5" ht="13.5" thickTop="1" thickBot="1">
      <c r="E7122"/>
    </row>
    <row r="7123" spans="5:5" ht="13.5" thickTop="1" thickBot="1">
      <c r="E7123"/>
    </row>
    <row r="7124" spans="5:5" ht="13.5" thickTop="1" thickBot="1">
      <c r="E7124"/>
    </row>
    <row r="7125" spans="5:5" ht="13.5" thickTop="1" thickBot="1">
      <c r="E7125"/>
    </row>
    <row r="7126" spans="5:5" ht="13.5" thickTop="1" thickBot="1">
      <c r="E7126"/>
    </row>
    <row r="7127" spans="5:5" ht="13.5" thickTop="1" thickBot="1">
      <c r="E7127"/>
    </row>
    <row r="7128" spans="5:5" ht="13.5" thickTop="1" thickBot="1">
      <c r="E7128"/>
    </row>
    <row r="7129" spans="5:5" ht="13.5" thickTop="1" thickBot="1">
      <c r="E7129"/>
    </row>
    <row r="7130" spans="5:5" ht="13.5" thickTop="1" thickBot="1">
      <c r="E7130"/>
    </row>
    <row r="7131" spans="5:5" ht="13.5" thickTop="1" thickBot="1">
      <c r="E7131"/>
    </row>
    <row r="7132" spans="5:5" ht="13.5" thickTop="1" thickBot="1">
      <c r="E7132"/>
    </row>
    <row r="7133" spans="5:5" ht="13.5" thickTop="1" thickBot="1">
      <c r="E7133"/>
    </row>
    <row r="7134" spans="5:5" ht="13.5" thickTop="1" thickBot="1">
      <c r="E7134"/>
    </row>
    <row r="7135" spans="5:5" ht="13.5" thickTop="1" thickBot="1">
      <c r="E7135"/>
    </row>
    <row r="7136" spans="5:5" ht="13.5" thickTop="1" thickBot="1">
      <c r="E7136"/>
    </row>
    <row r="7137" spans="5:5" ht="13.5" thickTop="1" thickBot="1">
      <c r="E7137"/>
    </row>
    <row r="7138" spans="5:5" ht="13" thickTop="1">
      <c r="E7138"/>
    </row>
    <row r="7139" spans="5:5">
      <c r="E7139"/>
    </row>
    <row r="7140" spans="5:5">
      <c r="E7140"/>
    </row>
    <row r="7141" spans="5:5">
      <c r="E7141"/>
    </row>
    <row r="7142" spans="5:5">
      <c r="E7142"/>
    </row>
    <row r="7143" spans="5:5">
      <c r="E7143"/>
    </row>
    <row r="7144" spans="5:5">
      <c r="E7144"/>
    </row>
    <row r="7145" spans="5:5">
      <c r="E7145"/>
    </row>
    <row r="7146" spans="5:5">
      <c r="E7146"/>
    </row>
    <row r="7147" spans="5:5">
      <c r="E7147"/>
    </row>
    <row r="7148" spans="5:5">
      <c r="E7148"/>
    </row>
    <row r="7149" spans="5:5">
      <c r="E7149"/>
    </row>
    <row r="7150" spans="5:5">
      <c r="E7150"/>
    </row>
    <row r="7151" spans="5:5" ht="13" thickBot="1">
      <c r="E7151"/>
    </row>
    <row r="7152" spans="5:5" ht="13.5" thickTop="1" thickBot="1">
      <c r="E7152"/>
    </row>
    <row r="7153" spans="5:5" ht="13.5" thickTop="1" thickBot="1">
      <c r="E7153"/>
    </row>
    <row r="7154" spans="5:5" ht="13.5" thickTop="1" thickBot="1">
      <c r="E7154"/>
    </row>
    <row r="7155" spans="5:5" ht="13.5" thickTop="1" thickBot="1">
      <c r="E7155"/>
    </row>
    <row r="7156" spans="5:5" ht="13.5" thickTop="1" thickBot="1">
      <c r="E7156"/>
    </row>
    <row r="7157" spans="5:5" ht="13.5" thickTop="1" thickBot="1">
      <c r="E7157"/>
    </row>
    <row r="7158" spans="5:5" ht="13.5" thickTop="1" thickBot="1">
      <c r="E7158"/>
    </row>
    <row r="7159" spans="5:5" ht="13.5" thickTop="1" thickBot="1">
      <c r="E7159"/>
    </row>
    <row r="7160" spans="5:5" ht="13.5" thickTop="1" thickBot="1">
      <c r="E7160"/>
    </row>
    <row r="7161" spans="5:5" ht="13.5" thickTop="1" thickBot="1">
      <c r="E7161"/>
    </row>
    <row r="7162" spans="5:5" ht="13.5" thickTop="1" thickBot="1">
      <c r="E7162"/>
    </row>
    <row r="7163" spans="5:5" ht="13.5" thickTop="1" thickBot="1">
      <c r="E7163"/>
    </row>
    <row r="7164" spans="5:5" ht="13.5" thickTop="1" thickBot="1">
      <c r="E7164"/>
    </row>
    <row r="7165" spans="5:5" ht="13.5" thickTop="1" thickBot="1">
      <c r="E7165"/>
    </row>
    <row r="7166" spans="5:5" ht="13.5" thickTop="1" thickBot="1">
      <c r="E7166"/>
    </row>
    <row r="7167" spans="5:5" ht="13.5" thickTop="1" thickBot="1">
      <c r="E7167"/>
    </row>
    <row r="7168" spans="5:5" ht="13.5" thickTop="1" thickBot="1">
      <c r="E7168"/>
    </row>
    <row r="7169" spans="5:5" ht="13.5" thickTop="1" thickBot="1">
      <c r="E7169"/>
    </row>
    <row r="7170" spans="5:5" ht="13.5" thickTop="1" thickBot="1">
      <c r="E7170"/>
    </row>
    <row r="7171" spans="5:5" ht="13.5" thickTop="1" thickBot="1">
      <c r="E7171"/>
    </row>
    <row r="7172" spans="5:5" ht="13.5" thickTop="1" thickBot="1">
      <c r="E7172"/>
    </row>
    <row r="7173" spans="5:5" ht="13.5" thickTop="1" thickBot="1">
      <c r="E7173"/>
    </row>
    <row r="7174" spans="5:5" ht="13.5" thickTop="1" thickBot="1">
      <c r="E7174"/>
    </row>
    <row r="7175" spans="5:5" ht="13.5" thickTop="1" thickBot="1">
      <c r="E7175"/>
    </row>
    <row r="7176" spans="5:5" ht="13.5" thickTop="1" thickBot="1">
      <c r="E7176"/>
    </row>
    <row r="7177" spans="5:5" ht="13.5" thickTop="1" thickBot="1">
      <c r="E7177"/>
    </row>
    <row r="7178" spans="5:5" ht="13.5" thickTop="1" thickBot="1">
      <c r="E7178"/>
    </row>
    <row r="7179" spans="5:5" ht="13.5" thickTop="1" thickBot="1">
      <c r="E7179"/>
    </row>
    <row r="7180" spans="5:5" ht="13.5" thickTop="1" thickBot="1">
      <c r="E7180"/>
    </row>
    <row r="7181" spans="5:5" ht="13.5" thickTop="1" thickBot="1">
      <c r="E7181"/>
    </row>
    <row r="7182" spans="5:5" ht="13.5" thickTop="1" thickBot="1">
      <c r="E7182"/>
    </row>
    <row r="7183" spans="5:5" ht="13.5" thickTop="1" thickBot="1">
      <c r="E7183"/>
    </row>
    <row r="7184" spans="5:5" ht="13.5" thickTop="1" thickBot="1">
      <c r="E7184"/>
    </row>
    <row r="7185" spans="5:5" ht="13.5" thickTop="1" thickBot="1">
      <c r="E7185"/>
    </row>
    <row r="7186" spans="5:5" ht="13.5" thickTop="1" thickBot="1">
      <c r="E7186"/>
    </row>
    <row r="7187" spans="5:5" ht="13.5" thickTop="1" thickBot="1">
      <c r="E7187"/>
    </row>
    <row r="7188" spans="5:5" ht="13.5" thickTop="1" thickBot="1">
      <c r="E7188"/>
    </row>
    <row r="7189" spans="5:5" ht="13.5" thickTop="1" thickBot="1">
      <c r="E7189"/>
    </row>
    <row r="7190" spans="5:5" ht="13.5" thickTop="1" thickBot="1">
      <c r="E7190"/>
    </row>
    <row r="7191" spans="5:5" ht="13.5" thickTop="1" thickBot="1">
      <c r="E7191"/>
    </row>
    <row r="7192" spans="5:5" ht="13.5" thickTop="1" thickBot="1">
      <c r="E7192"/>
    </row>
    <row r="7193" spans="5:5" ht="13.5" thickTop="1" thickBot="1">
      <c r="E7193"/>
    </row>
    <row r="7194" spans="5:5" ht="13.5" thickTop="1" thickBot="1">
      <c r="E7194"/>
    </row>
    <row r="7195" spans="5:5" ht="13.5" thickTop="1" thickBot="1">
      <c r="E7195"/>
    </row>
    <row r="7196" spans="5:5" ht="13.5" thickTop="1" thickBot="1">
      <c r="E7196"/>
    </row>
    <row r="7197" spans="5:5" ht="13.5" thickTop="1" thickBot="1">
      <c r="E7197"/>
    </row>
    <row r="7198" spans="5:5" ht="13.5" thickTop="1" thickBot="1">
      <c r="E7198"/>
    </row>
    <row r="7199" spans="5:5" ht="13.5" thickTop="1" thickBot="1">
      <c r="E7199"/>
    </row>
    <row r="7200" spans="5:5" ht="13.5" thickTop="1" thickBot="1">
      <c r="E7200"/>
    </row>
    <row r="7201" spans="5:5" ht="13.5" thickTop="1" thickBot="1">
      <c r="E7201"/>
    </row>
    <row r="7202" spans="5:5" ht="13.5" thickTop="1" thickBot="1">
      <c r="E7202"/>
    </row>
    <row r="7203" spans="5:5" ht="13.5" thickTop="1" thickBot="1">
      <c r="E7203"/>
    </row>
    <row r="7204" spans="5:5" ht="13.5" thickTop="1" thickBot="1">
      <c r="E7204"/>
    </row>
    <row r="7205" spans="5:5" ht="13.5" thickTop="1" thickBot="1">
      <c r="E7205"/>
    </row>
    <row r="7206" spans="5:5" ht="13.5" thickTop="1" thickBot="1">
      <c r="E7206"/>
    </row>
    <row r="7207" spans="5:5" ht="13.5" thickTop="1" thickBot="1">
      <c r="E7207"/>
    </row>
    <row r="7208" spans="5:5" ht="13" thickTop="1">
      <c r="E7208"/>
    </row>
    <row r="7209" spans="5:5">
      <c r="E7209"/>
    </row>
    <row r="7210" spans="5:5">
      <c r="E7210"/>
    </row>
    <row r="7211" spans="5:5">
      <c r="E7211"/>
    </row>
    <row r="7212" spans="5:5">
      <c r="E7212"/>
    </row>
    <row r="7213" spans="5:5">
      <c r="E7213"/>
    </row>
    <row r="7214" spans="5:5">
      <c r="E7214"/>
    </row>
    <row r="7215" spans="5:5">
      <c r="E7215"/>
    </row>
    <row r="7216" spans="5:5">
      <c r="E7216"/>
    </row>
    <row r="7217" spans="5:5">
      <c r="E7217"/>
    </row>
    <row r="7218" spans="5:5">
      <c r="E7218"/>
    </row>
    <row r="7219" spans="5:5">
      <c r="E7219"/>
    </row>
    <row r="7220" spans="5:5">
      <c r="E7220"/>
    </row>
    <row r="7221" spans="5:5" ht="13" thickBot="1">
      <c r="E7221"/>
    </row>
    <row r="7222" spans="5:5" ht="13.5" thickTop="1" thickBot="1">
      <c r="E7222"/>
    </row>
    <row r="7223" spans="5:5" ht="13.5" thickTop="1" thickBot="1">
      <c r="E7223"/>
    </row>
    <row r="7224" spans="5:5" ht="13.5" thickTop="1" thickBot="1">
      <c r="E7224"/>
    </row>
    <row r="7225" spans="5:5" ht="13.5" thickTop="1" thickBot="1">
      <c r="E7225"/>
    </row>
    <row r="7226" spans="5:5" ht="13.5" thickTop="1" thickBot="1">
      <c r="E7226"/>
    </row>
    <row r="7227" spans="5:5" ht="13.5" thickTop="1" thickBot="1">
      <c r="E7227"/>
    </row>
    <row r="7228" spans="5:5" ht="13.5" thickTop="1" thickBot="1">
      <c r="E7228"/>
    </row>
    <row r="7229" spans="5:5" ht="13.5" thickTop="1" thickBot="1">
      <c r="E7229"/>
    </row>
    <row r="7230" spans="5:5" ht="13.5" thickTop="1" thickBot="1">
      <c r="E7230"/>
    </row>
    <row r="7231" spans="5:5" ht="13.5" thickTop="1" thickBot="1">
      <c r="E7231"/>
    </row>
    <row r="7232" spans="5:5" ht="13.5" thickTop="1" thickBot="1">
      <c r="E7232"/>
    </row>
    <row r="7233" spans="5:5" ht="13.5" thickTop="1" thickBot="1">
      <c r="E7233"/>
    </row>
    <row r="7234" spans="5:5" ht="13.5" thickTop="1" thickBot="1">
      <c r="E7234"/>
    </row>
    <row r="7235" spans="5:5" ht="13.5" thickTop="1" thickBot="1">
      <c r="E7235"/>
    </row>
    <row r="7236" spans="5:5" ht="13.5" thickTop="1" thickBot="1">
      <c r="E7236"/>
    </row>
    <row r="7237" spans="5:5" ht="13.5" thickTop="1" thickBot="1">
      <c r="E7237"/>
    </row>
    <row r="7238" spans="5:5" ht="13.5" thickTop="1" thickBot="1">
      <c r="E7238"/>
    </row>
    <row r="7239" spans="5:5" ht="13.5" thickTop="1" thickBot="1">
      <c r="E7239"/>
    </row>
    <row r="7240" spans="5:5" ht="13.5" thickTop="1" thickBot="1">
      <c r="E7240"/>
    </row>
    <row r="7241" spans="5:5" ht="13.5" thickTop="1" thickBot="1">
      <c r="E7241"/>
    </row>
    <row r="7242" spans="5:5" ht="13.5" thickTop="1" thickBot="1">
      <c r="E7242"/>
    </row>
    <row r="7243" spans="5:5" ht="13.5" thickTop="1" thickBot="1">
      <c r="E7243"/>
    </row>
    <row r="7244" spans="5:5" ht="13.5" thickTop="1" thickBot="1">
      <c r="E7244"/>
    </row>
    <row r="7245" spans="5:5" ht="13.5" thickTop="1" thickBot="1">
      <c r="E7245"/>
    </row>
    <row r="7246" spans="5:5" ht="13.5" thickTop="1" thickBot="1">
      <c r="E7246"/>
    </row>
    <row r="7247" spans="5:5" ht="13.5" thickTop="1" thickBot="1">
      <c r="E7247"/>
    </row>
    <row r="7248" spans="5:5" ht="13.5" thickTop="1" thickBot="1">
      <c r="E7248"/>
    </row>
    <row r="7249" spans="5:5" ht="13.5" thickTop="1" thickBot="1">
      <c r="E7249"/>
    </row>
    <row r="7250" spans="5:5" ht="13.5" thickTop="1" thickBot="1">
      <c r="E7250"/>
    </row>
    <row r="7251" spans="5:5" ht="13.5" thickTop="1" thickBot="1">
      <c r="E7251"/>
    </row>
    <row r="7252" spans="5:5" ht="13.5" thickTop="1" thickBot="1">
      <c r="E7252"/>
    </row>
    <row r="7253" spans="5:5" ht="13.5" thickTop="1" thickBot="1">
      <c r="E7253"/>
    </row>
    <row r="7254" spans="5:5" ht="13.5" thickTop="1" thickBot="1">
      <c r="E7254"/>
    </row>
    <row r="7255" spans="5:5" ht="13.5" thickTop="1" thickBot="1">
      <c r="E7255"/>
    </row>
    <row r="7256" spans="5:5" ht="13.5" thickTop="1" thickBot="1">
      <c r="E7256"/>
    </row>
    <row r="7257" spans="5:5" ht="13.5" thickTop="1" thickBot="1">
      <c r="E7257"/>
    </row>
    <row r="7258" spans="5:5" ht="13.5" thickTop="1" thickBot="1">
      <c r="E7258"/>
    </row>
    <row r="7259" spans="5:5" ht="13.5" thickTop="1" thickBot="1">
      <c r="E7259"/>
    </row>
    <row r="7260" spans="5:5" ht="13.5" thickTop="1" thickBot="1">
      <c r="E7260"/>
    </row>
    <row r="7261" spans="5:5" ht="13.5" thickTop="1" thickBot="1">
      <c r="E7261"/>
    </row>
    <row r="7262" spans="5:5" ht="13.5" thickTop="1" thickBot="1">
      <c r="E7262"/>
    </row>
    <row r="7263" spans="5:5" ht="13.5" thickTop="1" thickBot="1">
      <c r="E7263"/>
    </row>
    <row r="7264" spans="5:5" ht="13.5" thickTop="1" thickBot="1">
      <c r="E7264"/>
    </row>
    <row r="7265" spans="5:5" ht="13.5" thickTop="1" thickBot="1">
      <c r="E7265"/>
    </row>
    <row r="7266" spans="5:5" ht="13.5" thickTop="1" thickBot="1">
      <c r="E7266"/>
    </row>
    <row r="7267" spans="5:5" ht="13.5" thickTop="1" thickBot="1">
      <c r="E7267"/>
    </row>
    <row r="7268" spans="5:5" ht="13.5" thickTop="1" thickBot="1">
      <c r="E7268"/>
    </row>
    <row r="7269" spans="5:5" ht="13.5" thickTop="1" thickBot="1">
      <c r="E7269"/>
    </row>
    <row r="7270" spans="5:5" ht="13.5" thickTop="1" thickBot="1">
      <c r="E7270"/>
    </row>
    <row r="7271" spans="5:5" ht="13.5" thickTop="1" thickBot="1">
      <c r="E7271"/>
    </row>
    <row r="7272" spans="5:5" ht="13.5" thickTop="1" thickBot="1">
      <c r="E7272"/>
    </row>
    <row r="7273" spans="5:5" ht="13.5" thickTop="1" thickBot="1">
      <c r="E7273"/>
    </row>
    <row r="7274" spans="5:5" ht="13.5" thickTop="1" thickBot="1">
      <c r="E7274"/>
    </row>
    <row r="7275" spans="5:5" ht="13.5" thickTop="1" thickBot="1">
      <c r="E7275"/>
    </row>
    <row r="7276" spans="5:5" ht="13.5" thickTop="1" thickBot="1">
      <c r="E7276"/>
    </row>
    <row r="7277" spans="5:5" ht="13.5" thickTop="1" thickBot="1">
      <c r="E7277"/>
    </row>
    <row r="7278" spans="5:5" ht="13" thickTop="1">
      <c r="E7278"/>
    </row>
    <row r="7279" spans="5:5">
      <c r="E7279"/>
    </row>
    <row r="7280" spans="5:5">
      <c r="E7280"/>
    </row>
    <row r="7281" spans="5:5">
      <c r="E7281"/>
    </row>
    <row r="7282" spans="5:5">
      <c r="E7282"/>
    </row>
    <row r="7283" spans="5:5">
      <c r="E7283"/>
    </row>
    <row r="7284" spans="5:5">
      <c r="E7284"/>
    </row>
    <row r="7285" spans="5:5">
      <c r="E7285"/>
    </row>
    <row r="7286" spans="5:5">
      <c r="E7286"/>
    </row>
    <row r="7287" spans="5:5">
      <c r="E7287"/>
    </row>
    <row r="7288" spans="5:5">
      <c r="E7288"/>
    </row>
    <row r="7289" spans="5:5">
      <c r="E7289"/>
    </row>
    <row r="7290" spans="5:5">
      <c r="E7290"/>
    </row>
    <row r="7291" spans="5:5" ht="13" thickBot="1">
      <c r="E7291"/>
    </row>
    <row r="7292" spans="5:5" ht="13.5" thickTop="1" thickBot="1">
      <c r="E7292"/>
    </row>
    <row r="7293" spans="5:5" ht="13.5" thickTop="1" thickBot="1">
      <c r="E7293"/>
    </row>
    <row r="7294" spans="5:5" ht="13.5" thickTop="1" thickBot="1">
      <c r="E7294"/>
    </row>
    <row r="7295" spans="5:5" ht="13.5" thickTop="1" thickBot="1">
      <c r="E7295"/>
    </row>
    <row r="7296" spans="5:5" ht="13.5" thickTop="1" thickBot="1">
      <c r="E7296"/>
    </row>
    <row r="7297" spans="5:5" ht="13.5" thickTop="1" thickBot="1">
      <c r="E7297"/>
    </row>
    <row r="7298" spans="5:5" ht="13.5" thickTop="1" thickBot="1">
      <c r="E7298"/>
    </row>
    <row r="7299" spans="5:5" ht="13.5" thickTop="1" thickBot="1">
      <c r="E7299"/>
    </row>
    <row r="7300" spans="5:5" ht="13.5" thickTop="1" thickBot="1">
      <c r="E7300"/>
    </row>
    <row r="7301" spans="5:5" ht="13.5" thickTop="1" thickBot="1">
      <c r="E7301"/>
    </row>
    <row r="7302" spans="5:5" ht="13.5" thickTop="1" thickBot="1">
      <c r="E7302"/>
    </row>
    <row r="7303" spans="5:5" ht="13.5" thickTop="1" thickBot="1">
      <c r="E7303"/>
    </row>
    <row r="7304" spans="5:5" ht="13.5" thickTop="1" thickBot="1">
      <c r="E7304"/>
    </row>
    <row r="7305" spans="5:5" ht="13.5" thickTop="1" thickBot="1">
      <c r="E7305"/>
    </row>
    <row r="7306" spans="5:5" ht="13.5" thickTop="1" thickBot="1">
      <c r="E7306"/>
    </row>
    <row r="7307" spans="5:5" ht="13.5" thickTop="1" thickBot="1">
      <c r="E7307"/>
    </row>
    <row r="7308" spans="5:5" ht="13.5" thickTop="1" thickBot="1">
      <c r="E7308"/>
    </row>
    <row r="7309" spans="5:5" ht="13.5" thickTop="1" thickBot="1">
      <c r="E7309"/>
    </row>
    <row r="7310" spans="5:5" ht="13.5" thickTop="1" thickBot="1">
      <c r="E7310"/>
    </row>
    <row r="7311" spans="5:5" ht="13.5" thickTop="1" thickBot="1">
      <c r="E7311"/>
    </row>
    <row r="7312" spans="5:5" ht="13.5" thickTop="1" thickBot="1">
      <c r="E7312"/>
    </row>
    <row r="7313" spans="5:5" ht="13.5" thickTop="1" thickBot="1">
      <c r="E7313"/>
    </row>
    <row r="7314" spans="5:5" ht="13.5" thickTop="1" thickBot="1">
      <c r="E7314"/>
    </row>
    <row r="7315" spans="5:5" ht="13.5" thickTop="1" thickBot="1">
      <c r="E7315"/>
    </row>
    <row r="7316" spans="5:5" ht="13.5" thickTop="1" thickBot="1">
      <c r="E7316"/>
    </row>
    <row r="7317" spans="5:5" ht="13.5" thickTop="1" thickBot="1">
      <c r="E7317"/>
    </row>
    <row r="7318" spans="5:5" ht="13.5" thickTop="1" thickBot="1">
      <c r="E7318"/>
    </row>
    <row r="7319" spans="5:5" ht="13.5" thickTop="1" thickBot="1">
      <c r="E7319"/>
    </row>
    <row r="7320" spans="5:5" ht="13.5" thickTop="1" thickBot="1">
      <c r="E7320"/>
    </row>
    <row r="7321" spans="5:5" ht="13.5" thickTop="1" thickBot="1">
      <c r="E7321"/>
    </row>
    <row r="7322" spans="5:5" ht="13.5" thickTop="1" thickBot="1">
      <c r="E7322"/>
    </row>
    <row r="7323" spans="5:5" ht="13.5" thickTop="1" thickBot="1">
      <c r="E7323"/>
    </row>
    <row r="7324" spans="5:5" ht="13.5" thickTop="1" thickBot="1">
      <c r="E7324"/>
    </row>
    <row r="7325" spans="5:5" ht="13.5" thickTop="1" thickBot="1">
      <c r="E7325"/>
    </row>
    <row r="7326" spans="5:5" ht="13.5" thickTop="1" thickBot="1">
      <c r="E7326"/>
    </row>
    <row r="7327" spans="5:5" ht="13.5" thickTop="1" thickBot="1">
      <c r="E7327"/>
    </row>
    <row r="7328" spans="5:5" ht="13.5" thickTop="1" thickBot="1">
      <c r="E7328"/>
    </row>
    <row r="7329" spans="5:5" ht="13.5" thickTop="1" thickBot="1">
      <c r="E7329"/>
    </row>
    <row r="7330" spans="5:5" ht="13.5" thickTop="1" thickBot="1">
      <c r="E7330"/>
    </row>
    <row r="7331" spans="5:5" ht="13.5" thickTop="1" thickBot="1">
      <c r="E7331"/>
    </row>
    <row r="7332" spans="5:5" ht="13.5" thickTop="1" thickBot="1">
      <c r="E7332"/>
    </row>
    <row r="7333" spans="5:5" ht="13.5" thickTop="1" thickBot="1">
      <c r="E7333"/>
    </row>
    <row r="7334" spans="5:5" ht="13.5" thickTop="1" thickBot="1">
      <c r="E7334"/>
    </row>
    <row r="7335" spans="5:5" ht="13.5" thickTop="1" thickBot="1">
      <c r="E7335"/>
    </row>
    <row r="7336" spans="5:5" ht="13.5" thickTop="1" thickBot="1">
      <c r="E7336"/>
    </row>
    <row r="7337" spans="5:5" ht="13.5" thickTop="1" thickBot="1">
      <c r="E7337"/>
    </row>
    <row r="7338" spans="5:5" ht="13.5" thickTop="1" thickBot="1">
      <c r="E7338"/>
    </row>
    <row r="7339" spans="5:5" ht="13.5" thickTop="1" thickBot="1">
      <c r="E7339"/>
    </row>
    <row r="7340" spans="5:5" ht="13.5" thickTop="1" thickBot="1">
      <c r="E7340"/>
    </row>
    <row r="7341" spans="5:5" ht="13.5" thickTop="1" thickBot="1">
      <c r="E7341"/>
    </row>
    <row r="7342" spans="5:5" ht="13.5" thickTop="1" thickBot="1">
      <c r="E7342"/>
    </row>
    <row r="7343" spans="5:5" ht="13.5" thickTop="1" thickBot="1">
      <c r="E7343"/>
    </row>
    <row r="7344" spans="5:5" ht="13.5" thickTop="1" thickBot="1">
      <c r="E7344"/>
    </row>
    <row r="7345" spans="5:5" ht="13.5" thickTop="1" thickBot="1">
      <c r="E7345"/>
    </row>
    <row r="7346" spans="5:5" ht="13.5" thickTop="1" thickBot="1">
      <c r="E7346"/>
    </row>
    <row r="7347" spans="5:5" ht="13.5" thickTop="1" thickBot="1">
      <c r="E7347"/>
    </row>
    <row r="7348" spans="5:5" ht="13" thickTop="1">
      <c r="E7348"/>
    </row>
    <row r="7349" spans="5:5">
      <c r="E7349"/>
    </row>
    <row r="7350" spans="5:5">
      <c r="E7350"/>
    </row>
    <row r="7351" spans="5:5">
      <c r="E7351"/>
    </row>
    <row r="7352" spans="5:5">
      <c r="E7352"/>
    </row>
    <row r="7353" spans="5:5">
      <c r="E7353"/>
    </row>
    <row r="7354" spans="5:5">
      <c r="E7354"/>
    </row>
    <row r="7355" spans="5:5">
      <c r="E7355"/>
    </row>
    <row r="7356" spans="5:5">
      <c r="E7356"/>
    </row>
    <row r="7357" spans="5:5">
      <c r="E7357"/>
    </row>
    <row r="7358" spans="5:5">
      <c r="E7358"/>
    </row>
    <row r="7359" spans="5:5">
      <c r="E7359"/>
    </row>
    <row r="7360" spans="5:5">
      <c r="E7360"/>
    </row>
    <row r="7361" spans="5:5" ht="13" thickBot="1">
      <c r="E7361"/>
    </row>
    <row r="7362" spans="5:5" ht="13.5" thickTop="1" thickBot="1">
      <c r="E7362"/>
    </row>
    <row r="7363" spans="5:5" ht="13.5" thickTop="1" thickBot="1">
      <c r="E7363"/>
    </row>
    <row r="7364" spans="5:5" ht="13.5" thickTop="1" thickBot="1">
      <c r="E7364"/>
    </row>
    <row r="7365" spans="5:5" ht="13.5" thickTop="1" thickBot="1">
      <c r="E7365"/>
    </row>
    <row r="7366" spans="5:5" ht="13.5" thickTop="1" thickBot="1">
      <c r="E7366"/>
    </row>
    <row r="7367" spans="5:5" ht="13.5" thickTop="1" thickBot="1">
      <c r="E7367"/>
    </row>
    <row r="7368" spans="5:5" ht="13.5" thickTop="1" thickBot="1">
      <c r="E7368"/>
    </row>
    <row r="7369" spans="5:5" ht="13.5" thickTop="1" thickBot="1">
      <c r="E7369"/>
    </row>
    <row r="7370" spans="5:5" ht="13.5" thickTop="1" thickBot="1">
      <c r="E7370"/>
    </row>
    <row r="7371" spans="5:5" ht="13.5" thickTop="1" thickBot="1">
      <c r="E7371"/>
    </row>
    <row r="7372" spans="5:5" ht="13.5" thickTop="1" thickBot="1">
      <c r="E7372"/>
    </row>
    <row r="7373" spans="5:5" ht="13.5" thickTop="1" thickBot="1">
      <c r="E7373"/>
    </row>
    <row r="7374" spans="5:5" ht="13.5" thickTop="1" thickBot="1">
      <c r="E7374"/>
    </row>
    <row r="7375" spans="5:5" ht="13.5" thickTop="1" thickBot="1">
      <c r="E7375"/>
    </row>
    <row r="7376" spans="5:5" ht="13.5" thickTop="1" thickBot="1">
      <c r="E7376"/>
    </row>
    <row r="7377" spans="5:5" ht="13.5" thickTop="1" thickBot="1">
      <c r="E7377"/>
    </row>
    <row r="7378" spans="5:5" ht="13.5" thickTop="1" thickBot="1">
      <c r="E7378"/>
    </row>
    <row r="7379" spans="5:5" ht="13.5" thickTop="1" thickBot="1">
      <c r="E7379"/>
    </row>
    <row r="7380" spans="5:5" ht="13.5" thickTop="1" thickBot="1">
      <c r="E7380"/>
    </row>
    <row r="7381" spans="5:5" ht="13.5" thickTop="1" thickBot="1">
      <c r="E7381"/>
    </row>
    <row r="7382" spans="5:5" ht="13.5" thickTop="1" thickBot="1">
      <c r="E7382"/>
    </row>
    <row r="7383" spans="5:5" ht="13.5" thickTop="1" thickBot="1">
      <c r="E7383"/>
    </row>
    <row r="7384" spans="5:5" ht="13.5" thickTop="1" thickBot="1">
      <c r="E7384"/>
    </row>
    <row r="7385" spans="5:5" ht="13.5" thickTop="1" thickBot="1">
      <c r="E7385"/>
    </row>
    <row r="7386" spans="5:5" ht="13.5" thickTop="1" thickBot="1">
      <c r="E7386"/>
    </row>
    <row r="7387" spans="5:5" ht="13.5" thickTop="1" thickBot="1">
      <c r="E7387"/>
    </row>
    <row r="7388" spans="5:5" ht="13.5" thickTop="1" thickBot="1">
      <c r="E7388"/>
    </row>
    <row r="7389" spans="5:5" ht="13.5" thickTop="1" thickBot="1">
      <c r="E7389"/>
    </row>
    <row r="7390" spans="5:5" ht="13.5" thickTop="1" thickBot="1">
      <c r="E7390"/>
    </row>
    <row r="7391" spans="5:5" ht="13.5" thickTop="1" thickBot="1">
      <c r="E7391"/>
    </row>
    <row r="7392" spans="5:5" ht="13.5" thickTop="1" thickBot="1">
      <c r="E7392"/>
    </row>
    <row r="7393" spans="5:5" ht="13.5" thickTop="1" thickBot="1">
      <c r="E7393"/>
    </row>
    <row r="7394" spans="5:5" ht="13.5" thickTop="1" thickBot="1">
      <c r="E7394"/>
    </row>
    <row r="7395" spans="5:5" ht="13.5" thickTop="1" thickBot="1">
      <c r="E7395"/>
    </row>
    <row r="7396" spans="5:5" ht="13.5" thickTop="1" thickBot="1">
      <c r="E7396"/>
    </row>
    <row r="7397" spans="5:5" ht="13.5" thickTop="1" thickBot="1">
      <c r="E7397"/>
    </row>
    <row r="7398" spans="5:5" ht="13.5" thickTop="1" thickBot="1">
      <c r="E7398"/>
    </row>
    <row r="7399" spans="5:5" ht="13.5" thickTop="1" thickBot="1">
      <c r="E7399"/>
    </row>
    <row r="7400" spans="5:5" ht="13.5" thickTop="1" thickBot="1">
      <c r="E7400"/>
    </row>
    <row r="7401" spans="5:5" ht="13.5" thickTop="1" thickBot="1">
      <c r="E7401"/>
    </row>
    <row r="7402" spans="5:5" ht="13.5" thickTop="1" thickBot="1">
      <c r="E7402"/>
    </row>
    <row r="7403" spans="5:5" ht="13.5" thickTop="1" thickBot="1">
      <c r="E7403"/>
    </row>
    <row r="7404" spans="5:5" ht="13.5" thickTop="1" thickBot="1">
      <c r="E7404"/>
    </row>
    <row r="7405" spans="5:5" ht="13.5" thickTop="1" thickBot="1">
      <c r="E7405"/>
    </row>
    <row r="7406" spans="5:5" ht="13.5" thickTop="1" thickBot="1">
      <c r="E7406"/>
    </row>
    <row r="7407" spans="5:5" ht="13.5" thickTop="1" thickBot="1">
      <c r="E7407"/>
    </row>
    <row r="7408" spans="5:5" ht="13.5" thickTop="1" thickBot="1">
      <c r="E7408"/>
    </row>
    <row r="7409" spans="5:5" ht="13.5" thickTop="1" thickBot="1">
      <c r="E7409"/>
    </row>
    <row r="7410" spans="5:5" ht="13.5" thickTop="1" thickBot="1">
      <c r="E7410"/>
    </row>
    <row r="7411" spans="5:5" ht="13.5" thickTop="1" thickBot="1">
      <c r="E7411"/>
    </row>
    <row r="7412" spans="5:5" ht="13.5" thickTop="1" thickBot="1">
      <c r="E7412"/>
    </row>
    <row r="7413" spans="5:5" ht="13.5" thickTop="1" thickBot="1">
      <c r="E7413"/>
    </row>
    <row r="7414" spans="5:5" ht="13.5" thickTop="1" thickBot="1">
      <c r="E7414"/>
    </row>
    <row r="7415" spans="5:5" ht="13.5" thickTop="1" thickBot="1">
      <c r="E7415"/>
    </row>
    <row r="7416" spans="5:5" ht="13.5" thickTop="1" thickBot="1">
      <c r="E7416"/>
    </row>
    <row r="7417" spans="5:5" ht="13.5" thickTop="1" thickBot="1">
      <c r="E7417"/>
    </row>
    <row r="7418" spans="5:5" ht="13" thickTop="1">
      <c r="E7418"/>
    </row>
    <row r="7419" spans="5:5">
      <c r="E7419"/>
    </row>
    <row r="7420" spans="5:5">
      <c r="E7420"/>
    </row>
    <row r="7421" spans="5:5">
      <c r="E7421"/>
    </row>
    <row r="7422" spans="5:5">
      <c r="E7422"/>
    </row>
    <row r="7423" spans="5:5">
      <c r="E7423"/>
    </row>
    <row r="7424" spans="5:5">
      <c r="E7424"/>
    </row>
    <row r="7425" spans="5:5">
      <c r="E7425"/>
    </row>
    <row r="7426" spans="5:5">
      <c r="E7426"/>
    </row>
    <row r="7427" spans="5:5">
      <c r="E7427"/>
    </row>
    <row r="7428" spans="5:5">
      <c r="E7428"/>
    </row>
    <row r="7429" spans="5:5">
      <c r="E7429"/>
    </row>
    <row r="7430" spans="5:5">
      <c r="E7430"/>
    </row>
    <row r="7431" spans="5:5" ht="13" thickBot="1">
      <c r="E7431"/>
    </row>
    <row r="7432" spans="5:5" ht="13.5" thickTop="1" thickBot="1">
      <c r="E7432"/>
    </row>
    <row r="7433" spans="5:5" ht="13.5" thickTop="1" thickBot="1">
      <c r="E7433"/>
    </row>
    <row r="7434" spans="5:5" ht="13.5" thickTop="1" thickBot="1">
      <c r="E7434"/>
    </row>
    <row r="7435" spans="5:5" ht="13.5" thickTop="1" thickBot="1">
      <c r="E7435"/>
    </row>
    <row r="7436" spans="5:5" ht="13.5" thickTop="1" thickBot="1">
      <c r="E7436"/>
    </row>
    <row r="7437" spans="5:5" ht="13.5" thickTop="1" thickBot="1">
      <c r="E7437"/>
    </row>
    <row r="7438" spans="5:5" ht="13.5" thickTop="1" thickBot="1">
      <c r="E7438"/>
    </row>
    <row r="7439" spans="5:5" ht="13.5" thickTop="1" thickBot="1">
      <c r="E7439"/>
    </row>
    <row r="7440" spans="5:5" ht="13.5" thickTop="1" thickBot="1">
      <c r="E7440"/>
    </row>
    <row r="7441" spans="5:5" ht="13.5" thickTop="1" thickBot="1">
      <c r="E7441"/>
    </row>
    <row r="7442" spans="5:5" ht="13.5" thickTop="1" thickBot="1">
      <c r="E7442"/>
    </row>
    <row r="7443" spans="5:5" ht="13.5" thickTop="1" thickBot="1">
      <c r="E7443"/>
    </row>
    <row r="7444" spans="5:5" ht="13.5" thickTop="1" thickBot="1">
      <c r="E7444"/>
    </row>
    <row r="7445" spans="5:5" ht="13.5" thickTop="1" thickBot="1">
      <c r="E7445"/>
    </row>
    <row r="7446" spans="5:5" ht="13.5" thickTop="1" thickBot="1">
      <c r="E7446"/>
    </row>
    <row r="7447" spans="5:5" ht="13.5" thickTop="1" thickBot="1">
      <c r="E7447"/>
    </row>
    <row r="7448" spans="5:5" ht="13.5" thickTop="1" thickBot="1">
      <c r="E7448"/>
    </row>
    <row r="7449" spans="5:5" ht="13.5" thickTop="1" thickBot="1">
      <c r="E7449"/>
    </row>
    <row r="7450" spans="5:5" ht="13.5" thickTop="1" thickBot="1">
      <c r="E7450"/>
    </row>
    <row r="7451" spans="5:5" ht="13.5" thickTop="1" thickBot="1">
      <c r="E7451"/>
    </row>
    <row r="7452" spans="5:5" ht="13.5" thickTop="1" thickBot="1">
      <c r="E7452"/>
    </row>
    <row r="7453" spans="5:5" ht="13.5" thickTop="1" thickBot="1">
      <c r="E7453"/>
    </row>
    <row r="7454" spans="5:5" ht="13.5" thickTop="1" thickBot="1">
      <c r="E7454"/>
    </row>
    <row r="7455" spans="5:5" ht="13.5" thickTop="1" thickBot="1">
      <c r="E7455"/>
    </row>
    <row r="7456" spans="5:5" ht="13.5" thickTop="1" thickBot="1">
      <c r="E7456"/>
    </row>
    <row r="7457" spans="5:5" ht="13.5" thickTop="1" thickBot="1">
      <c r="E7457"/>
    </row>
    <row r="7458" spans="5:5" ht="13.5" thickTop="1" thickBot="1">
      <c r="E7458"/>
    </row>
    <row r="7459" spans="5:5" ht="13.5" thickTop="1" thickBot="1">
      <c r="E7459"/>
    </row>
    <row r="7460" spans="5:5" ht="13.5" thickTop="1" thickBot="1">
      <c r="E7460"/>
    </row>
    <row r="7461" spans="5:5" ht="13.5" thickTop="1" thickBot="1">
      <c r="E7461"/>
    </row>
    <row r="7462" spans="5:5" ht="13.5" thickTop="1" thickBot="1">
      <c r="E7462"/>
    </row>
    <row r="7463" spans="5:5" ht="13.5" thickTop="1" thickBot="1">
      <c r="E7463"/>
    </row>
    <row r="7464" spans="5:5" ht="13.5" thickTop="1" thickBot="1">
      <c r="E7464"/>
    </row>
    <row r="7465" spans="5:5" ht="13.5" thickTop="1" thickBot="1">
      <c r="E7465"/>
    </row>
    <row r="7466" spans="5:5" ht="13.5" thickTop="1" thickBot="1">
      <c r="E7466"/>
    </row>
    <row r="7467" spans="5:5" ht="13.5" thickTop="1" thickBot="1">
      <c r="E7467"/>
    </row>
    <row r="7468" spans="5:5" ht="13.5" thickTop="1" thickBot="1">
      <c r="E7468"/>
    </row>
    <row r="7469" spans="5:5" ht="13.5" thickTop="1" thickBot="1">
      <c r="E7469"/>
    </row>
    <row r="7470" spans="5:5" ht="13.5" thickTop="1" thickBot="1">
      <c r="E7470"/>
    </row>
    <row r="7471" spans="5:5" ht="13.5" thickTop="1" thickBot="1">
      <c r="E7471"/>
    </row>
    <row r="7472" spans="5:5" ht="13.5" thickTop="1" thickBot="1">
      <c r="E7472"/>
    </row>
    <row r="7473" spans="5:5" ht="13.5" thickTop="1" thickBot="1">
      <c r="E7473"/>
    </row>
    <row r="7474" spans="5:5" ht="13.5" thickTop="1" thickBot="1">
      <c r="E7474"/>
    </row>
    <row r="7475" spans="5:5" ht="13.5" thickTop="1" thickBot="1">
      <c r="E7475"/>
    </row>
    <row r="7476" spans="5:5" ht="13.5" thickTop="1" thickBot="1">
      <c r="E7476"/>
    </row>
    <row r="7477" spans="5:5" ht="13.5" thickTop="1" thickBot="1">
      <c r="E7477"/>
    </row>
    <row r="7478" spans="5:5" ht="13.5" thickTop="1" thickBot="1">
      <c r="E7478"/>
    </row>
    <row r="7479" spans="5:5" ht="13.5" thickTop="1" thickBot="1">
      <c r="E7479"/>
    </row>
    <row r="7480" spans="5:5" ht="13.5" thickTop="1" thickBot="1">
      <c r="E7480"/>
    </row>
    <row r="7481" spans="5:5" ht="13.5" thickTop="1" thickBot="1">
      <c r="E7481"/>
    </row>
    <row r="7482" spans="5:5" ht="13.5" thickTop="1" thickBot="1">
      <c r="E7482"/>
    </row>
    <row r="7483" spans="5:5" ht="13.5" thickTop="1" thickBot="1">
      <c r="E7483"/>
    </row>
    <row r="7484" spans="5:5" ht="13.5" thickTop="1" thickBot="1">
      <c r="E7484"/>
    </row>
    <row r="7485" spans="5:5" ht="13.5" thickTop="1" thickBot="1">
      <c r="E7485"/>
    </row>
    <row r="7486" spans="5:5" ht="13.5" thickTop="1" thickBot="1">
      <c r="E7486"/>
    </row>
    <row r="7487" spans="5:5" ht="13.5" thickTop="1" thickBot="1">
      <c r="E7487"/>
    </row>
    <row r="7488" spans="5:5" ht="13" thickTop="1">
      <c r="E7488"/>
    </row>
    <row r="7489" spans="5:5">
      <c r="E7489"/>
    </row>
    <row r="7490" spans="5:5">
      <c r="E7490"/>
    </row>
    <row r="7491" spans="5:5">
      <c r="E7491"/>
    </row>
    <row r="7492" spans="5:5">
      <c r="E7492"/>
    </row>
    <row r="7493" spans="5:5">
      <c r="E7493"/>
    </row>
    <row r="7494" spans="5:5">
      <c r="E7494"/>
    </row>
    <row r="7495" spans="5:5">
      <c r="E7495"/>
    </row>
    <row r="7496" spans="5:5">
      <c r="E7496"/>
    </row>
    <row r="7497" spans="5:5">
      <c r="E7497"/>
    </row>
    <row r="7498" spans="5:5">
      <c r="E7498"/>
    </row>
    <row r="7499" spans="5:5">
      <c r="E7499"/>
    </row>
    <row r="7500" spans="5:5">
      <c r="E7500"/>
    </row>
    <row r="7501" spans="5:5" ht="13" thickBot="1">
      <c r="E7501"/>
    </row>
    <row r="7502" spans="5:5" ht="13.5" thickTop="1" thickBot="1">
      <c r="E7502"/>
    </row>
    <row r="7503" spans="5:5" ht="13.5" thickTop="1" thickBot="1">
      <c r="E7503"/>
    </row>
    <row r="7504" spans="5:5" ht="13.5" thickTop="1" thickBot="1">
      <c r="E7504"/>
    </row>
    <row r="7505" spans="5:5" ht="13.5" thickTop="1" thickBot="1">
      <c r="E7505"/>
    </row>
    <row r="7506" spans="5:5" ht="13.5" thickTop="1" thickBot="1">
      <c r="E7506"/>
    </row>
    <row r="7507" spans="5:5" ht="13.5" thickTop="1" thickBot="1">
      <c r="E7507"/>
    </row>
    <row r="7508" spans="5:5" ht="13.5" thickTop="1" thickBot="1">
      <c r="E7508"/>
    </row>
    <row r="7509" spans="5:5" ht="13.5" thickTop="1" thickBot="1">
      <c r="E7509"/>
    </row>
    <row r="7510" spans="5:5" ht="13.5" thickTop="1" thickBot="1">
      <c r="E7510"/>
    </row>
    <row r="7511" spans="5:5" ht="13.5" thickTop="1" thickBot="1">
      <c r="E7511"/>
    </row>
    <row r="7512" spans="5:5" ht="13.5" thickTop="1" thickBot="1">
      <c r="E7512"/>
    </row>
    <row r="7513" spans="5:5" ht="13.5" thickTop="1" thickBot="1">
      <c r="E7513"/>
    </row>
    <row r="7514" spans="5:5" ht="13.5" thickTop="1" thickBot="1">
      <c r="E7514"/>
    </row>
    <row r="7515" spans="5:5" ht="13.5" thickTop="1" thickBot="1">
      <c r="E7515"/>
    </row>
    <row r="7516" spans="5:5" ht="13.5" thickTop="1" thickBot="1">
      <c r="E7516"/>
    </row>
    <row r="7517" spans="5:5" ht="13.5" thickTop="1" thickBot="1">
      <c r="E7517"/>
    </row>
    <row r="7518" spans="5:5" ht="13.5" thickTop="1" thickBot="1">
      <c r="E7518"/>
    </row>
    <row r="7519" spans="5:5" ht="13.5" thickTop="1" thickBot="1">
      <c r="E7519"/>
    </row>
    <row r="7520" spans="5:5" ht="13.5" thickTop="1" thickBot="1">
      <c r="E7520"/>
    </row>
    <row r="7521" spans="5:5" ht="13.5" thickTop="1" thickBot="1">
      <c r="E7521"/>
    </row>
    <row r="7522" spans="5:5" ht="13.5" thickTop="1" thickBot="1">
      <c r="E7522"/>
    </row>
    <row r="7523" spans="5:5" ht="13.5" thickTop="1" thickBot="1">
      <c r="E7523"/>
    </row>
    <row r="7524" spans="5:5" ht="13.5" thickTop="1" thickBot="1">
      <c r="E7524"/>
    </row>
    <row r="7525" spans="5:5" ht="13.5" thickTop="1" thickBot="1">
      <c r="E7525"/>
    </row>
    <row r="7526" spans="5:5" ht="13.5" thickTop="1" thickBot="1">
      <c r="E7526"/>
    </row>
    <row r="7527" spans="5:5" ht="13.5" thickTop="1" thickBot="1">
      <c r="E7527"/>
    </row>
    <row r="7528" spans="5:5" ht="13.5" thickTop="1" thickBot="1">
      <c r="E7528"/>
    </row>
    <row r="7529" spans="5:5" ht="13.5" thickTop="1" thickBot="1">
      <c r="E7529"/>
    </row>
    <row r="7530" spans="5:5" ht="13.5" thickTop="1" thickBot="1">
      <c r="E7530"/>
    </row>
    <row r="7531" spans="5:5" ht="13.5" thickTop="1" thickBot="1">
      <c r="E7531"/>
    </row>
    <row r="7532" spans="5:5" ht="13.5" thickTop="1" thickBot="1">
      <c r="E7532"/>
    </row>
    <row r="7533" spans="5:5" ht="13.5" thickTop="1" thickBot="1">
      <c r="E7533"/>
    </row>
    <row r="7534" spans="5:5" ht="13.5" thickTop="1" thickBot="1">
      <c r="E7534"/>
    </row>
    <row r="7535" spans="5:5" ht="13.5" thickTop="1" thickBot="1">
      <c r="E7535"/>
    </row>
    <row r="7536" spans="5:5" ht="13.5" thickTop="1" thickBot="1">
      <c r="E7536"/>
    </row>
    <row r="7537" spans="5:5" ht="13.5" thickTop="1" thickBot="1">
      <c r="E7537"/>
    </row>
    <row r="7538" spans="5:5" ht="13.5" thickTop="1" thickBot="1">
      <c r="E7538"/>
    </row>
    <row r="7539" spans="5:5" ht="13.5" thickTop="1" thickBot="1">
      <c r="E7539"/>
    </row>
    <row r="7540" spans="5:5" ht="13.5" thickTop="1" thickBot="1">
      <c r="E7540"/>
    </row>
    <row r="7541" spans="5:5" ht="13.5" thickTop="1" thickBot="1">
      <c r="E7541"/>
    </row>
    <row r="7542" spans="5:5" ht="13.5" thickTop="1" thickBot="1">
      <c r="E7542"/>
    </row>
    <row r="7543" spans="5:5" ht="13.5" thickTop="1" thickBot="1">
      <c r="E7543"/>
    </row>
    <row r="7544" spans="5:5" ht="13.5" thickTop="1" thickBot="1">
      <c r="E7544"/>
    </row>
    <row r="7545" spans="5:5" ht="13.5" thickTop="1" thickBot="1">
      <c r="E7545"/>
    </row>
    <row r="7546" spans="5:5" ht="13.5" thickTop="1" thickBot="1">
      <c r="E7546"/>
    </row>
    <row r="7547" spans="5:5" ht="13.5" thickTop="1" thickBot="1">
      <c r="E7547"/>
    </row>
    <row r="7548" spans="5:5" ht="13.5" thickTop="1" thickBot="1">
      <c r="E7548"/>
    </row>
    <row r="7549" spans="5:5" ht="13.5" thickTop="1" thickBot="1">
      <c r="E7549"/>
    </row>
    <row r="7550" spans="5:5" ht="13.5" thickTop="1" thickBot="1">
      <c r="E7550"/>
    </row>
    <row r="7551" spans="5:5" ht="13.5" thickTop="1" thickBot="1">
      <c r="E7551"/>
    </row>
    <row r="7552" spans="5:5" ht="13.5" thickTop="1" thickBot="1">
      <c r="E7552"/>
    </row>
    <row r="7553" spans="5:5" ht="13.5" thickTop="1" thickBot="1">
      <c r="E7553"/>
    </row>
    <row r="7554" spans="5:5" ht="13.5" thickTop="1" thickBot="1">
      <c r="E7554"/>
    </row>
    <row r="7555" spans="5:5" ht="13.5" thickTop="1" thickBot="1">
      <c r="E7555"/>
    </row>
    <row r="7556" spans="5:5" ht="13.5" thickTop="1" thickBot="1">
      <c r="E7556"/>
    </row>
    <row r="7557" spans="5:5" ht="13.5" thickTop="1" thickBot="1">
      <c r="E7557"/>
    </row>
    <row r="7558" spans="5:5" ht="13" thickTop="1">
      <c r="E7558"/>
    </row>
    <row r="7559" spans="5:5">
      <c r="E7559"/>
    </row>
    <row r="7560" spans="5:5">
      <c r="E7560"/>
    </row>
    <row r="7561" spans="5:5">
      <c r="E7561"/>
    </row>
    <row r="7562" spans="5:5">
      <c r="E7562"/>
    </row>
    <row r="7563" spans="5:5">
      <c r="E7563"/>
    </row>
    <row r="7564" spans="5:5">
      <c r="E7564"/>
    </row>
    <row r="7565" spans="5:5">
      <c r="E7565"/>
    </row>
    <row r="7566" spans="5:5">
      <c r="E7566"/>
    </row>
    <row r="7567" spans="5:5">
      <c r="E7567"/>
    </row>
    <row r="7568" spans="5:5">
      <c r="E7568"/>
    </row>
    <row r="7569" spans="5:5">
      <c r="E7569"/>
    </row>
    <row r="7570" spans="5:5">
      <c r="E7570"/>
    </row>
    <row r="7571" spans="5:5" ht="13" thickBot="1">
      <c r="E7571"/>
    </row>
    <row r="7572" spans="5:5" ht="13.5" thickTop="1" thickBot="1">
      <c r="E7572"/>
    </row>
    <row r="7573" spans="5:5" ht="13.5" thickTop="1" thickBot="1">
      <c r="E7573"/>
    </row>
    <row r="7574" spans="5:5" ht="13.5" thickTop="1" thickBot="1">
      <c r="E7574"/>
    </row>
    <row r="7575" spans="5:5" ht="13.5" thickTop="1" thickBot="1">
      <c r="E7575"/>
    </row>
    <row r="7576" spans="5:5" ht="13.5" thickTop="1" thickBot="1">
      <c r="E7576"/>
    </row>
    <row r="7577" spans="5:5" ht="13.5" thickTop="1" thickBot="1">
      <c r="E7577"/>
    </row>
    <row r="7578" spans="5:5" ht="13.5" thickTop="1" thickBot="1">
      <c r="E7578"/>
    </row>
    <row r="7579" spans="5:5" ht="13.5" thickTop="1" thickBot="1">
      <c r="E7579"/>
    </row>
    <row r="7580" spans="5:5" ht="13.5" thickTop="1" thickBot="1">
      <c r="E7580"/>
    </row>
    <row r="7581" spans="5:5" ht="13.5" thickTop="1" thickBot="1">
      <c r="E7581"/>
    </row>
    <row r="7582" spans="5:5" ht="13.5" thickTop="1" thickBot="1">
      <c r="E7582"/>
    </row>
    <row r="7583" spans="5:5" ht="13.5" thickTop="1" thickBot="1">
      <c r="E7583"/>
    </row>
    <row r="7584" spans="5:5" ht="13.5" thickTop="1" thickBot="1">
      <c r="E7584"/>
    </row>
    <row r="7585" spans="5:5" ht="13.5" thickTop="1" thickBot="1">
      <c r="E7585"/>
    </row>
    <row r="7586" spans="5:5" ht="13.5" thickTop="1" thickBot="1">
      <c r="E7586"/>
    </row>
    <row r="7587" spans="5:5" ht="13.5" thickTop="1" thickBot="1">
      <c r="E7587"/>
    </row>
    <row r="7588" spans="5:5" ht="13.5" thickTop="1" thickBot="1">
      <c r="E7588"/>
    </row>
    <row r="7589" spans="5:5" ht="13.5" thickTop="1" thickBot="1">
      <c r="E7589"/>
    </row>
    <row r="7590" spans="5:5" ht="13.5" thickTop="1" thickBot="1">
      <c r="E7590"/>
    </row>
    <row r="7591" spans="5:5" ht="13.5" thickTop="1" thickBot="1">
      <c r="E7591"/>
    </row>
    <row r="7592" spans="5:5" ht="13.5" thickTop="1" thickBot="1">
      <c r="E7592"/>
    </row>
    <row r="7593" spans="5:5" ht="13.5" thickTop="1" thickBot="1">
      <c r="E7593"/>
    </row>
    <row r="7594" spans="5:5" ht="13.5" thickTop="1" thickBot="1">
      <c r="E7594"/>
    </row>
    <row r="7595" spans="5:5" ht="13.5" thickTop="1" thickBot="1">
      <c r="E7595"/>
    </row>
    <row r="7596" spans="5:5" ht="13.5" thickTop="1" thickBot="1">
      <c r="E7596"/>
    </row>
    <row r="7597" spans="5:5" ht="13.5" thickTop="1" thickBot="1">
      <c r="E7597"/>
    </row>
    <row r="7598" spans="5:5" ht="13.5" thickTop="1" thickBot="1">
      <c r="E7598"/>
    </row>
    <row r="7599" spans="5:5" ht="13.5" thickTop="1" thickBot="1">
      <c r="E7599"/>
    </row>
    <row r="7600" spans="5:5" ht="13.5" thickTop="1" thickBot="1">
      <c r="E7600"/>
    </row>
    <row r="7601" spans="5:5" ht="13.5" thickTop="1" thickBot="1">
      <c r="E7601"/>
    </row>
    <row r="7602" spans="5:5" ht="13.5" thickTop="1" thickBot="1">
      <c r="E7602"/>
    </row>
    <row r="7603" spans="5:5" ht="13.5" thickTop="1" thickBot="1">
      <c r="E7603"/>
    </row>
    <row r="7604" spans="5:5" ht="13.5" thickTop="1" thickBot="1">
      <c r="E7604"/>
    </row>
    <row r="7605" spans="5:5" ht="13.5" thickTop="1" thickBot="1">
      <c r="E7605"/>
    </row>
    <row r="7606" spans="5:5" ht="13.5" thickTop="1" thickBot="1">
      <c r="E7606"/>
    </row>
    <row r="7607" spans="5:5" ht="13.5" thickTop="1" thickBot="1">
      <c r="E7607"/>
    </row>
    <row r="7608" spans="5:5" ht="13.5" thickTop="1" thickBot="1">
      <c r="E7608"/>
    </row>
    <row r="7609" spans="5:5" ht="13.5" thickTop="1" thickBot="1">
      <c r="E7609"/>
    </row>
    <row r="7610" spans="5:5" ht="13.5" thickTop="1" thickBot="1">
      <c r="E7610"/>
    </row>
    <row r="7611" spans="5:5" ht="13.5" thickTop="1" thickBot="1">
      <c r="E7611"/>
    </row>
    <row r="7612" spans="5:5" ht="13.5" thickTop="1" thickBot="1">
      <c r="E7612"/>
    </row>
    <row r="7613" spans="5:5" ht="13.5" thickTop="1" thickBot="1">
      <c r="E7613"/>
    </row>
    <row r="7614" spans="5:5" ht="13.5" thickTop="1" thickBot="1">
      <c r="E7614"/>
    </row>
    <row r="7615" spans="5:5" ht="13.5" thickTop="1" thickBot="1">
      <c r="E7615"/>
    </row>
    <row r="7616" spans="5:5" ht="13.5" thickTop="1" thickBot="1">
      <c r="E7616"/>
    </row>
    <row r="7617" spans="5:5" ht="13.5" thickTop="1" thickBot="1">
      <c r="E7617"/>
    </row>
    <row r="7618" spans="5:5" ht="13.5" thickTop="1" thickBot="1">
      <c r="E7618"/>
    </row>
    <row r="7619" spans="5:5" ht="13.5" thickTop="1" thickBot="1">
      <c r="E7619"/>
    </row>
    <row r="7620" spans="5:5" ht="13.5" thickTop="1" thickBot="1">
      <c r="E7620"/>
    </row>
    <row r="7621" spans="5:5" ht="13.5" thickTop="1" thickBot="1">
      <c r="E7621"/>
    </row>
    <row r="7622" spans="5:5" ht="13.5" thickTop="1" thickBot="1">
      <c r="E7622"/>
    </row>
    <row r="7623" spans="5:5" ht="13.5" thickTop="1" thickBot="1">
      <c r="E7623"/>
    </row>
    <row r="7624" spans="5:5" ht="13.5" thickTop="1" thickBot="1">
      <c r="E7624"/>
    </row>
    <row r="7625" spans="5:5" ht="13.5" thickTop="1" thickBot="1">
      <c r="E7625"/>
    </row>
    <row r="7626" spans="5:5" ht="13.5" thickTop="1" thickBot="1">
      <c r="E7626"/>
    </row>
    <row r="7627" spans="5:5" ht="13.5" thickTop="1" thickBot="1">
      <c r="E7627"/>
    </row>
    <row r="7628" spans="5:5" ht="13" thickTop="1">
      <c r="E7628"/>
    </row>
    <row r="7629" spans="5:5">
      <c r="E7629"/>
    </row>
    <row r="7630" spans="5:5">
      <c r="E7630"/>
    </row>
    <row r="7631" spans="5:5">
      <c r="E7631"/>
    </row>
    <row r="7632" spans="5:5">
      <c r="E7632"/>
    </row>
    <row r="7633" spans="5:5">
      <c r="E7633"/>
    </row>
    <row r="7634" spans="5:5">
      <c r="E7634"/>
    </row>
    <row r="7635" spans="5:5">
      <c r="E7635"/>
    </row>
    <row r="7636" spans="5:5">
      <c r="E7636"/>
    </row>
    <row r="7637" spans="5:5">
      <c r="E7637"/>
    </row>
    <row r="7638" spans="5:5">
      <c r="E7638"/>
    </row>
    <row r="7639" spans="5:5">
      <c r="E7639"/>
    </row>
    <row r="7640" spans="5:5">
      <c r="E7640"/>
    </row>
    <row r="7641" spans="5:5" ht="13" thickBot="1">
      <c r="E7641"/>
    </row>
    <row r="7642" spans="5:5" ht="13.5" thickTop="1" thickBot="1">
      <c r="E7642"/>
    </row>
    <row r="7643" spans="5:5" ht="13.5" thickTop="1" thickBot="1">
      <c r="E7643"/>
    </row>
    <row r="7644" spans="5:5" ht="13.5" thickTop="1" thickBot="1">
      <c r="E7644"/>
    </row>
    <row r="7645" spans="5:5" ht="13.5" thickTop="1" thickBot="1">
      <c r="E7645"/>
    </row>
    <row r="7646" spans="5:5" ht="13.5" thickTop="1" thickBot="1">
      <c r="E7646"/>
    </row>
    <row r="7647" spans="5:5" ht="13.5" thickTop="1" thickBot="1">
      <c r="E7647"/>
    </row>
    <row r="7648" spans="5:5" ht="13.5" thickTop="1" thickBot="1">
      <c r="E7648"/>
    </row>
    <row r="7649" spans="5:5" ht="13.5" thickTop="1" thickBot="1">
      <c r="E7649"/>
    </row>
    <row r="7650" spans="5:5" ht="13.5" thickTop="1" thickBot="1">
      <c r="E7650"/>
    </row>
    <row r="7651" spans="5:5" ht="13.5" thickTop="1" thickBot="1">
      <c r="E7651"/>
    </row>
    <row r="7652" spans="5:5" ht="13.5" thickTop="1" thickBot="1">
      <c r="E7652"/>
    </row>
    <row r="7653" spans="5:5" ht="13.5" thickTop="1" thickBot="1">
      <c r="E7653"/>
    </row>
    <row r="7654" spans="5:5" ht="13.5" thickTop="1" thickBot="1">
      <c r="E7654"/>
    </row>
    <row r="7655" spans="5:5" ht="13.5" thickTop="1" thickBot="1">
      <c r="E7655"/>
    </row>
    <row r="7656" spans="5:5" ht="13.5" thickTop="1" thickBot="1">
      <c r="E7656"/>
    </row>
    <row r="7657" spans="5:5" ht="13.5" thickTop="1" thickBot="1">
      <c r="E7657"/>
    </row>
    <row r="7658" spans="5:5" ht="13.5" thickTop="1" thickBot="1">
      <c r="E7658"/>
    </row>
    <row r="7659" spans="5:5" ht="13.5" thickTop="1" thickBot="1">
      <c r="E7659"/>
    </row>
    <row r="7660" spans="5:5" ht="13.5" thickTop="1" thickBot="1">
      <c r="E7660"/>
    </row>
    <row r="7661" spans="5:5" ht="13.5" thickTop="1" thickBot="1">
      <c r="E7661"/>
    </row>
    <row r="7662" spans="5:5" ht="13.5" thickTop="1" thickBot="1">
      <c r="E7662"/>
    </row>
    <row r="7663" spans="5:5" ht="13.5" thickTop="1" thickBot="1">
      <c r="E7663"/>
    </row>
    <row r="7664" spans="5:5" ht="13.5" thickTop="1" thickBot="1">
      <c r="E7664"/>
    </row>
    <row r="7665" spans="5:5" ht="13.5" thickTop="1" thickBot="1">
      <c r="E7665"/>
    </row>
    <row r="7666" spans="5:5" ht="13.5" thickTop="1" thickBot="1">
      <c r="E7666"/>
    </row>
    <row r="7667" spans="5:5" ht="13.5" thickTop="1" thickBot="1">
      <c r="E7667"/>
    </row>
    <row r="7668" spans="5:5" ht="13.5" thickTop="1" thickBot="1">
      <c r="E7668"/>
    </row>
    <row r="7669" spans="5:5" ht="13.5" thickTop="1" thickBot="1">
      <c r="E7669"/>
    </row>
    <row r="7670" spans="5:5" ht="13.5" thickTop="1" thickBot="1">
      <c r="E7670"/>
    </row>
    <row r="7671" spans="5:5" ht="13.5" thickTop="1" thickBot="1">
      <c r="E7671"/>
    </row>
    <row r="7672" spans="5:5" ht="13.5" thickTop="1" thickBot="1">
      <c r="E7672"/>
    </row>
    <row r="7673" spans="5:5" ht="13.5" thickTop="1" thickBot="1">
      <c r="E7673"/>
    </row>
    <row r="7674" spans="5:5" ht="13.5" thickTop="1" thickBot="1">
      <c r="E7674"/>
    </row>
    <row r="7675" spans="5:5" ht="13.5" thickTop="1" thickBot="1">
      <c r="E7675"/>
    </row>
    <row r="7676" spans="5:5" ht="13.5" thickTop="1" thickBot="1">
      <c r="E7676"/>
    </row>
    <row r="7677" spans="5:5" ht="13.5" thickTop="1" thickBot="1">
      <c r="E7677"/>
    </row>
    <row r="7678" spans="5:5" ht="13.5" thickTop="1" thickBot="1">
      <c r="E7678"/>
    </row>
    <row r="7679" spans="5:5" ht="13.5" thickTop="1" thickBot="1">
      <c r="E7679"/>
    </row>
    <row r="7680" spans="5:5" ht="13.5" thickTop="1" thickBot="1">
      <c r="E7680"/>
    </row>
    <row r="7681" spans="5:5" ht="13.5" thickTop="1" thickBot="1">
      <c r="E7681"/>
    </row>
    <row r="7682" spans="5:5" ht="13.5" thickTop="1" thickBot="1">
      <c r="E7682"/>
    </row>
    <row r="7683" spans="5:5" ht="13.5" thickTop="1" thickBot="1">
      <c r="E7683"/>
    </row>
    <row r="7684" spans="5:5" ht="13.5" thickTop="1" thickBot="1">
      <c r="E7684"/>
    </row>
    <row r="7685" spans="5:5" ht="13.5" thickTop="1" thickBot="1">
      <c r="E7685"/>
    </row>
    <row r="7686" spans="5:5" ht="13.5" thickTop="1" thickBot="1">
      <c r="E7686"/>
    </row>
    <row r="7687" spans="5:5" ht="13.5" thickTop="1" thickBot="1">
      <c r="E7687"/>
    </row>
    <row r="7688" spans="5:5" ht="13.5" thickTop="1" thickBot="1">
      <c r="E7688"/>
    </row>
    <row r="7689" spans="5:5" ht="13.5" thickTop="1" thickBot="1">
      <c r="E7689"/>
    </row>
    <row r="7690" spans="5:5" ht="13.5" thickTop="1" thickBot="1">
      <c r="E7690"/>
    </row>
    <row r="7691" spans="5:5" ht="13.5" thickTop="1" thickBot="1">
      <c r="E7691"/>
    </row>
    <row r="7692" spans="5:5" ht="13.5" thickTop="1" thickBot="1">
      <c r="E7692"/>
    </row>
    <row r="7693" spans="5:5" ht="13.5" thickTop="1" thickBot="1">
      <c r="E7693"/>
    </row>
    <row r="7694" spans="5:5" ht="13.5" thickTop="1" thickBot="1">
      <c r="E7694"/>
    </row>
    <row r="7695" spans="5:5" ht="13.5" thickTop="1" thickBot="1">
      <c r="E7695"/>
    </row>
    <row r="7696" spans="5:5" ht="13.5" thickTop="1" thickBot="1">
      <c r="E7696"/>
    </row>
    <row r="7697" spans="5:5" ht="13.5" thickTop="1" thickBot="1">
      <c r="E7697"/>
    </row>
    <row r="7698" spans="5:5" ht="13" thickTop="1">
      <c r="E7698"/>
    </row>
    <row r="7699" spans="5:5">
      <c r="E7699"/>
    </row>
    <row r="7700" spans="5:5">
      <c r="E7700"/>
    </row>
    <row r="7701" spans="5:5">
      <c r="E7701"/>
    </row>
    <row r="7702" spans="5:5">
      <c r="E7702"/>
    </row>
    <row r="7703" spans="5:5">
      <c r="E7703"/>
    </row>
    <row r="7704" spans="5:5">
      <c r="E7704"/>
    </row>
    <row r="7705" spans="5:5">
      <c r="E7705"/>
    </row>
    <row r="7706" spans="5:5">
      <c r="E7706"/>
    </row>
    <row r="7707" spans="5:5">
      <c r="E7707"/>
    </row>
    <row r="7708" spans="5:5">
      <c r="E7708"/>
    </row>
    <row r="7709" spans="5:5">
      <c r="E7709"/>
    </row>
    <row r="7710" spans="5:5">
      <c r="E7710"/>
    </row>
    <row r="7711" spans="5:5" ht="13" thickBot="1">
      <c r="E7711"/>
    </row>
    <row r="7712" spans="5:5" ht="13.5" thickTop="1" thickBot="1">
      <c r="E7712"/>
    </row>
    <row r="7713" spans="5:5" ht="13.5" thickTop="1" thickBot="1">
      <c r="E7713"/>
    </row>
    <row r="7714" spans="5:5" ht="13.5" thickTop="1" thickBot="1">
      <c r="E7714"/>
    </row>
    <row r="7715" spans="5:5" ht="13.5" thickTop="1" thickBot="1">
      <c r="E7715"/>
    </row>
    <row r="7716" spans="5:5" ht="13.5" thickTop="1" thickBot="1">
      <c r="E7716"/>
    </row>
    <row r="7717" spans="5:5" ht="13.5" thickTop="1" thickBot="1">
      <c r="E7717"/>
    </row>
    <row r="7718" spans="5:5" ht="13.5" thickTop="1" thickBot="1">
      <c r="E7718"/>
    </row>
    <row r="7719" spans="5:5" ht="13.5" thickTop="1" thickBot="1">
      <c r="E7719"/>
    </row>
    <row r="7720" spans="5:5" ht="13.5" thickTop="1" thickBot="1">
      <c r="E7720"/>
    </row>
    <row r="7721" spans="5:5" ht="13.5" thickTop="1" thickBot="1">
      <c r="E7721"/>
    </row>
    <row r="7722" spans="5:5" ht="13.5" thickTop="1" thickBot="1">
      <c r="E7722"/>
    </row>
    <row r="7723" spans="5:5" ht="13.5" thickTop="1" thickBot="1">
      <c r="E7723"/>
    </row>
    <row r="7724" spans="5:5" ht="13.5" thickTop="1" thickBot="1">
      <c r="E7724"/>
    </row>
    <row r="7725" spans="5:5" ht="13.5" thickTop="1" thickBot="1">
      <c r="E7725"/>
    </row>
    <row r="7726" spans="5:5" ht="13.5" thickTop="1" thickBot="1">
      <c r="E7726"/>
    </row>
    <row r="7727" spans="5:5" ht="13.5" thickTop="1" thickBot="1">
      <c r="E7727"/>
    </row>
    <row r="7728" spans="5:5" ht="13.5" thickTop="1" thickBot="1">
      <c r="E7728"/>
    </row>
    <row r="7729" spans="5:5" ht="13.5" thickTop="1" thickBot="1">
      <c r="E7729"/>
    </row>
    <row r="7730" spans="5:5" ht="13.5" thickTop="1" thickBot="1">
      <c r="E7730"/>
    </row>
    <row r="7731" spans="5:5" ht="13.5" thickTop="1" thickBot="1">
      <c r="E7731"/>
    </row>
    <row r="7732" spans="5:5" ht="13.5" thickTop="1" thickBot="1">
      <c r="E7732"/>
    </row>
    <row r="7733" spans="5:5" ht="13.5" thickTop="1" thickBot="1">
      <c r="E7733"/>
    </row>
    <row r="7734" spans="5:5" ht="13.5" thickTop="1" thickBot="1">
      <c r="E7734"/>
    </row>
    <row r="7735" spans="5:5" ht="13.5" thickTop="1" thickBot="1">
      <c r="E7735"/>
    </row>
    <row r="7736" spans="5:5" ht="13.5" thickTop="1" thickBot="1">
      <c r="E7736"/>
    </row>
    <row r="7737" spans="5:5" ht="13.5" thickTop="1" thickBot="1">
      <c r="E7737"/>
    </row>
    <row r="7738" spans="5:5" ht="13.5" thickTop="1" thickBot="1">
      <c r="E7738"/>
    </row>
    <row r="7739" spans="5:5" ht="13.5" thickTop="1" thickBot="1">
      <c r="E7739"/>
    </row>
    <row r="7740" spans="5:5" ht="13.5" thickTop="1" thickBot="1">
      <c r="E7740"/>
    </row>
    <row r="7741" spans="5:5" ht="13.5" thickTop="1" thickBot="1">
      <c r="E7741"/>
    </row>
    <row r="7742" spans="5:5" ht="13.5" thickTop="1" thickBot="1">
      <c r="E7742"/>
    </row>
    <row r="7743" spans="5:5" ht="13.5" thickTop="1" thickBot="1">
      <c r="E7743"/>
    </row>
    <row r="7744" spans="5:5" ht="13.5" thickTop="1" thickBot="1">
      <c r="E7744"/>
    </row>
    <row r="7745" spans="5:5" ht="13.5" thickTop="1" thickBot="1">
      <c r="E7745"/>
    </row>
    <row r="7746" spans="5:5" ht="13.5" thickTop="1" thickBot="1">
      <c r="E7746"/>
    </row>
    <row r="7747" spans="5:5" ht="13.5" thickTop="1" thickBot="1">
      <c r="E7747"/>
    </row>
    <row r="7748" spans="5:5" ht="13.5" thickTop="1" thickBot="1">
      <c r="E7748"/>
    </row>
    <row r="7749" spans="5:5" ht="13.5" thickTop="1" thickBot="1">
      <c r="E7749"/>
    </row>
    <row r="7750" spans="5:5" ht="13.5" thickTop="1" thickBot="1">
      <c r="E7750"/>
    </row>
    <row r="7751" spans="5:5" ht="13.5" thickTop="1" thickBot="1">
      <c r="E7751"/>
    </row>
    <row r="7752" spans="5:5" ht="13.5" thickTop="1" thickBot="1">
      <c r="E7752"/>
    </row>
    <row r="7753" spans="5:5" ht="13.5" thickTop="1" thickBot="1">
      <c r="E7753"/>
    </row>
    <row r="7754" spans="5:5" ht="13.5" thickTop="1" thickBot="1">
      <c r="E7754"/>
    </row>
    <row r="7755" spans="5:5" ht="13.5" thickTop="1" thickBot="1">
      <c r="E7755"/>
    </row>
    <row r="7756" spans="5:5" ht="13.5" thickTop="1" thickBot="1">
      <c r="E7756"/>
    </row>
    <row r="7757" spans="5:5" ht="13.5" thickTop="1" thickBot="1">
      <c r="E7757"/>
    </row>
    <row r="7758" spans="5:5" ht="13.5" thickTop="1" thickBot="1">
      <c r="E7758"/>
    </row>
    <row r="7759" spans="5:5" ht="13.5" thickTop="1" thickBot="1">
      <c r="E7759"/>
    </row>
    <row r="7760" spans="5:5" ht="13.5" thickTop="1" thickBot="1">
      <c r="E7760"/>
    </row>
    <row r="7761" spans="5:5" ht="13.5" thickTop="1" thickBot="1">
      <c r="E7761"/>
    </row>
    <row r="7762" spans="5:5" ht="13.5" thickTop="1" thickBot="1">
      <c r="E7762"/>
    </row>
    <row r="7763" spans="5:5" ht="13.5" thickTop="1" thickBot="1">
      <c r="E7763"/>
    </row>
    <row r="7764" spans="5:5" ht="13.5" thickTop="1" thickBot="1">
      <c r="E7764"/>
    </row>
    <row r="7765" spans="5:5" ht="13.5" thickTop="1" thickBot="1">
      <c r="E7765"/>
    </row>
    <row r="7766" spans="5:5" ht="13.5" thickTop="1" thickBot="1">
      <c r="E7766"/>
    </row>
    <row r="7767" spans="5:5" ht="13.5" thickTop="1" thickBot="1">
      <c r="E7767"/>
    </row>
    <row r="7768" spans="5:5" ht="13" thickTop="1">
      <c r="E7768"/>
    </row>
    <row r="7769" spans="5:5">
      <c r="E7769"/>
    </row>
    <row r="7770" spans="5:5">
      <c r="E7770"/>
    </row>
    <row r="7771" spans="5:5">
      <c r="E7771"/>
    </row>
    <row r="7772" spans="5:5">
      <c r="E7772"/>
    </row>
    <row r="7773" spans="5:5">
      <c r="E7773"/>
    </row>
    <row r="7774" spans="5:5">
      <c r="E7774"/>
    </row>
    <row r="7775" spans="5:5">
      <c r="E7775"/>
    </row>
    <row r="7776" spans="5:5">
      <c r="E7776"/>
    </row>
    <row r="7777" spans="5:5">
      <c r="E7777"/>
    </row>
    <row r="7778" spans="5:5">
      <c r="E7778"/>
    </row>
    <row r="7779" spans="5:5">
      <c r="E7779"/>
    </row>
    <row r="7780" spans="5:5">
      <c r="E7780"/>
    </row>
    <row r="7781" spans="5:5" ht="13" thickBot="1">
      <c r="E7781"/>
    </row>
    <row r="7782" spans="5:5" ht="13.5" thickTop="1" thickBot="1">
      <c r="E7782"/>
    </row>
    <row r="7783" spans="5:5" ht="13.5" thickTop="1" thickBot="1">
      <c r="E7783"/>
    </row>
    <row r="7784" spans="5:5" ht="13.5" thickTop="1" thickBot="1">
      <c r="E7784"/>
    </row>
    <row r="7785" spans="5:5" ht="13.5" thickTop="1" thickBot="1">
      <c r="E7785"/>
    </row>
    <row r="7786" spans="5:5" ht="13.5" thickTop="1" thickBot="1">
      <c r="E7786"/>
    </row>
    <row r="7787" spans="5:5" ht="13.5" thickTop="1" thickBot="1">
      <c r="E7787"/>
    </row>
    <row r="7788" spans="5:5" ht="13.5" thickTop="1" thickBot="1">
      <c r="E7788"/>
    </row>
    <row r="7789" spans="5:5" ht="13.5" thickTop="1" thickBot="1">
      <c r="E7789"/>
    </row>
    <row r="7790" spans="5:5" ht="13.5" thickTop="1" thickBot="1">
      <c r="E7790"/>
    </row>
    <row r="7791" spans="5:5" ht="13.5" thickTop="1" thickBot="1">
      <c r="E7791"/>
    </row>
    <row r="7792" spans="5:5" ht="13.5" thickTop="1" thickBot="1">
      <c r="E7792"/>
    </row>
    <row r="7793" spans="5:5" ht="13.5" thickTop="1" thickBot="1">
      <c r="E7793"/>
    </row>
    <row r="7794" spans="5:5" ht="13.5" thickTop="1" thickBot="1">
      <c r="E7794"/>
    </row>
    <row r="7795" spans="5:5" ht="13.5" thickTop="1" thickBot="1">
      <c r="E7795"/>
    </row>
    <row r="7796" spans="5:5" ht="13.5" thickTop="1" thickBot="1">
      <c r="E7796"/>
    </row>
    <row r="7797" spans="5:5" ht="13.5" thickTop="1" thickBot="1">
      <c r="E7797"/>
    </row>
    <row r="7798" spans="5:5" ht="13.5" thickTop="1" thickBot="1">
      <c r="E7798"/>
    </row>
    <row r="7799" spans="5:5" ht="13.5" thickTop="1" thickBot="1">
      <c r="E7799"/>
    </row>
    <row r="7800" spans="5:5" ht="13.5" thickTop="1" thickBot="1">
      <c r="E7800"/>
    </row>
    <row r="7801" spans="5:5" ht="13.5" thickTop="1" thickBot="1">
      <c r="E7801"/>
    </row>
    <row r="7802" spans="5:5" ht="13.5" thickTop="1" thickBot="1">
      <c r="E7802"/>
    </row>
    <row r="7803" spans="5:5" ht="13.5" thickTop="1" thickBot="1">
      <c r="E7803"/>
    </row>
    <row r="7804" spans="5:5" ht="13.5" thickTop="1" thickBot="1">
      <c r="E7804"/>
    </row>
    <row r="7805" spans="5:5" ht="13.5" thickTop="1" thickBot="1">
      <c r="E7805"/>
    </row>
    <row r="7806" spans="5:5" ht="13.5" thickTop="1" thickBot="1">
      <c r="E7806"/>
    </row>
    <row r="7807" spans="5:5" ht="13.5" thickTop="1" thickBot="1">
      <c r="E7807"/>
    </row>
    <row r="7808" spans="5:5" ht="13.5" thickTop="1" thickBot="1">
      <c r="E7808"/>
    </row>
    <row r="7809" spans="5:5" ht="13.5" thickTop="1" thickBot="1">
      <c r="E7809"/>
    </row>
    <row r="7810" spans="5:5" ht="13.5" thickTop="1" thickBot="1">
      <c r="E7810"/>
    </row>
    <row r="7811" spans="5:5" ht="13.5" thickTop="1" thickBot="1">
      <c r="E7811"/>
    </row>
    <row r="7812" spans="5:5" ht="13.5" thickTop="1" thickBot="1">
      <c r="E7812"/>
    </row>
    <row r="7813" spans="5:5" ht="13.5" thickTop="1" thickBot="1">
      <c r="E7813"/>
    </row>
    <row r="7814" spans="5:5" ht="13.5" thickTop="1" thickBot="1">
      <c r="E7814"/>
    </row>
    <row r="7815" spans="5:5" ht="13.5" thickTop="1" thickBot="1">
      <c r="E7815"/>
    </row>
    <row r="7816" spans="5:5" ht="13.5" thickTop="1" thickBot="1">
      <c r="E7816"/>
    </row>
    <row r="7817" spans="5:5" ht="13.5" thickTop="1" thickBot="1">
      <c r="E7817"/>
    </row>
    <row r="7818" spans="5:5" ht="13.5" thickTop="1" thickBot="1">
      <c r="E7818"/>
    </row>
    <row r="7819" spans="5:5" ht="13.5" thickTop="1" thickBot="1">
      <c r="E7819"/>
    </row>
    <row r="7820" spans="5:5" ht="13.5" thickTop="1" thickBot="1">
      <c r="E7820"/>
    </row>
    <row r="7821" spans="5:5" ht="13.5" thickTop="1" thickBot="1">
      <c r="E7821"/>
    </row>
    <row r="7822" spans="5:5" ht="13.5" thickTop="1" thickBot="1">
      <c r="E7822"/>
    </row>
    <row r="7823" spans="5:5" ht="13.5" thickTop="1" thickBot="1">
      <c r="E7823"/>
    </row>
    <row r="7824" spans="5:5" ht="13.5" thickTop="1" thickBot="1">
      <c r="E7824"/>
    </row>
    <row r="7825" spans="5:5" ht="13.5" thickTop="1" thickBot="1">
      <c r="E7825"/>
    </row>
    <row r="7826" spans="5:5" ht="13.5" thickTop="1" thickBot="1">
      <c r="E7826"/>
    </row>
    <row r="7827" spans="5:5" ht="13.5" thickTop="1" thickBot="1">
      <c r="E7827"/>
    </row>
    <row r="7828" spans="5:5" ht="13.5" thickTop="1" thickBot="1">
      <c r="E7828"/>
    </row>
    <row r="7829" spans="5:5" ht="13.5" thickTop="1" thickBot="1">
      <c r="E7829"/>
    </row>
    <row r="7830" spans="5:5" ht="13.5" thickTop="1" thickBot="1">
      <c r="E7830"/>
    </row>
    <row r="7831" spans="5:5" ht="13.5" thickTop="1" thickBot="1">
      <c r="E7831"/>
    </row>
    <row r="7832" spans="5:5" ht="13.5" thickTop="1" thickBot="1">
      <c r="E7832"/>
    </row>
    <row r="7833" spans="5:5" ht="13.5" thickTop="1" thickBot="1">
      <c r="E7833"/>
    </row>
    <row r="7834" spans="5:5" ht="13.5" thickTop="1" thickBot="1">
      <c r="E7834"/>
    </row>
    <row r="7835" spans="5:5" ht="13.5" thickTop="1" thickBot="1">
      <c r="E7835"/>
    </row>
    <row r="7836" spans="5:5" ht="13.5" thickTop="1" thickBot="1">
      <c r="E7836"/>
    </row>
    <row r="7837" spans="5:5" ht="13.5" thickTop="1" thickBot="1">
      <c r="E7837"/>
    </row>
    <row r="7838" spans="5:5" ht="13" thickTop="1">
      <c r="E7838"/>
    </row>
    <row r="7839" spans="5:5">
      <c r="E7839"/>
    </row>
    <row r="7840" spans="5:5">
      <c r="E7840"/>
    </row>
    <row r="7841" spans="5:5">
      <c r="E7841"/>
    </row>
    <row r="7842" spans="5:5">
      <c r="E7842"/>
    </row>
    <row r="7843" spans="5:5">
      <c r="E7843"/>
    </row>
    <row r="7844" spans="5:5">
      <c r="E7844"/>
    </row>
    <row r="7845" spans="5:5">
      <c r="E7845"/>
    </row>
    <row r="7846" spans="5:5">
      <c r="E7846"/>
    </row>
    <row r="7847" spans="5:5">
      <c r="E7847"/>
    </row>
    <row r="7848" spans="5:5">
      <c r="E7848"/>
    </row>
    <row r="7849" spans="5:5">
      <c r="E7849"/>
    </row>
    <row r="7850" spans="5:5">
      <c r="E7850"/>
    </row>
    <row r="7851" spans="5:5" ht="13" thickBot="1">
      <c r="E7851"/>
    </row>
    <row r="7852" spans="5:5" ht="13.5" thickTop="1" thickBot="1">
      <c r="E7852"/>
    </row>
    <row r="7853" spans="5:5" ht="13.5" thickTop="1" thickBot="1">
      <c r="E7853"/>
    </row>
    <row r="7854" spans="5:5" ht="13.5" thickTop="1" thickBot="1">
      <c r="E7854"/>
    </row>
    <row r="7855" spans="5:5" ht="13.5" thickTop="1" thickBot="1">
      <c r="E7855"/>
    </row>
    <row r="7856" spans="5:5" ht="13.5" thickTop="1" thickBot="1">
      <c r="E7856"/>
    </row>
    <row r="7857" spans="5:5" ht="13.5" thickTop="1" thickBot="1">
      <c r="E7857"/>
    </row>
    <row r="7858" spans="5:5" ht="13.5" thickTop="1" thickBot="1">
      <c r="E7858"/>
    </row>
    <row r="7859" spans="5:5" ht="13.5" thickTop="1" thickBot="1">
      <c r="E7859"/>
    </row>
    <row r="7860" spans="5:5" ht="13.5" thickTop="1" thickBot="1">
      <c r="E7860"/>
    </row>
    <row r="7861" spans="5:5" ht="13.5" thickTop="1" thickBot="1">
      <c r="E7861"/>
    </row>
    <row r="7862" spans="5:5" ht="13.5" thickTop="1" thickBot="1">
      <c r="E7862"/>
    </row>
    <row r="7863" spans="5:5" ht="13.5" thickTop="1" thickBot="1">
      <c r="E7863"/>
    </row>
    <row r="7864" spans="5:5" ht="13.5" thickTop="1" thickBot="1">
      <c r="E7864"/>
    </row>
    <row r="7865" spans="5:5" ht="13.5" thickTop="1" thickBot="1">
      <c r="E7865"/>
    </row>
    <row r="7866" spans="5:5" ht="13.5" thickTop="1" thickBot="1">
      <c r="E7866"/>
    </row>
    <row r="7867" spans="5:5" ht="13.5" thickTop="1" thickBot="1">
      <c r="E7867"/>
    </row>
    <row r="7868" spans="5:5" ht="13.5" thickTop="1" thickBot="1">
      <c r="E7868"/>
    </row>
    <row r="7869" spans="5:5" ht="13.5" thickTop="1" thickBot="1">
      <c r="E7869"/>
    </row>
    <row r="7870" spans="5:5" ht="13.5" thickTop="1" thickBot="1">
      <c r="E7870"/>
    </row>
    <row r="7871" spans="5:5" ht="13.5" thickTop="1" thickBot="1">
      <c r="E7871"/>
    </row>
    <row r="7872" spans="5:5" ht="13.5" thickTop="1" thickBot="1">
      <c r="E7872"/>
    </row>
    <row r="7873" spans="5:5" ht="13.5" thickTop="1" thickBot="1">
      <c r="E7873"/>
    </row>
    <row r="7874" spans="5:5" ht="13.5" thickTop="1" thickBot="1">
      <c r="E7874"/>
    </row>
    <row r="7875" spans="5:5" ht="13.5" thickTop="1" thickBot="1">
      <c r="E7875"/>
    </row>
    <row r="7876" spans="5:5" ht="13.5" thickTop="1" thickBot="1">
      <c r="E7876"/>
    </row>
    <row r="7877" spans="5:5" ht="13.5" thickTop="1" thickBot="1">
      <c r="E7877"/>
    </row>
    <row r="7878" spans="5:5" ht="13.5" thickTop="1" thickBot="1">
      <c r="E7878"/>
    </row>
    <row r="7879" spans="5:5" ht="13.5" thickTop="1" thickBot="1">
      <c r="E7879"/>
    </row>
    <row r="7880" spans="5:5" ht="13.5" thickTop="1" thickBot="1">
      <c r="E7880"/>
    </row>
    <row r="7881" spans="5:5" ht="13.5" thickTop="1" thickBot="1">
      <c r="E7881"/>
    </row>
    <row r="7882" spans="5:5" ht="13.5" thickTop="1" thickBot="1">
      <c r="E7882"/>
    </row>
    <row r="7883" spans="5:5" ht="13.5" thickTop="1" thickBot="1">
      <c r="E7883"/>
    </row>
    <row r="7884" spans="5:5" ht="13.5" thickTop="1" thickBot="1">
      <c r="E7884"/>
    </row>
    <row r="7885" spans="5:5" ht="13.5" thickTop="1" thickBot="1">
      <c r="E7885"/>
    </row>
    <row r="7886" spans="5:5" ht="13.5" thickTop="1" thickBot="1">
      <c r="E7886"/>
    </row>
    <row r="7887" spans="5:5" ht="13.5" thickTop="1" thickBot="1">
      <c r="E7887"/>
    </row>
    <row r="7888" spans="5:5" ht="13.5" thickTop="1" thickBot="1">
      <c r="E7888"/>
    </row>
    <row r="7889" spans="5:5" ht="13.5" thickTop="1" thickBot="1">
      <c r="E7889"/>
    </row>
    <row r="7890" spans="5:5" ht="13.5" thickTop="1" thickBot="1">
      <c r="E7890"/>
    </row>
    <row r="7891" spans="5:5" ht="13.5" thickTop="1" thickBot="1">
      <c r="E7891"/>
    </row>
    <row r="7892" spans="5:5" ht="13.5" thickTop="1" thickBot="1">
      <c r="E7892"/>
    </row>
    <row r="7893" spans="5:5" ht="13.5" thickTop="1" thickBot="1">
      <c r="E7893"/>
    </row>
    <row r="7894" spans="5:5" ht="13.5" thickTop="1" thickBot="1">
      <c r="E7894"/>
    </row>
    <row r="7895" spans="5:5" ht="13.5" thickTop="1" thickBot="1">
      <c r="E7895"/>
    </row>
    <row r="7896" spans="5:5" ht="13.5" thickTop="1" thickBot="1">
      <c r="E7896"/>
    </row>
    <row r="7897" spans="5:5" ht="13.5" thickTop="1" thickBot="1">
      <c r="E7897"/>
    </row>
    <row r="7898" spans="5:5" ht="13.5" thickTop="1" thickBot="1">
      <c r="E7898"/>
    </row>
    <row r="7899" spans="5:5" ht="13.5" thickTop="1" thickBot="1">
      <c r="E7899"/>
    </row>
    <row r="7900" spans="5:5" ht="13.5" thickTop="1" thickBot="1">
      <c r="E7900"/>
    </row>
    <row r="7901" spans="5:5" ht="13.5" thickTop="1" thickBot="1">
      <c r="E7901"/>
    </row>
    <row r="7902" spans="5:5" ht="13.5" thickTop="1" thickBot="1">
      <c r="E7902"/>
    </row>
    <row r="7903" spans="5:5" ht="13.5" thickTop="1" thickBot="1">
      <c r="E7903"/>
    </row>
    <row r="7904" spans="5:5" ht="13.5" thickTop="1" thickBot="1">
      <c r="E7904"/>
    </row>
    <row r="7905" spans="5:5" ht="13.5" thickTop="1" thickBot="1">
      <c r="E7905"/>
    </row>
    <row r="7906" spans="5:5" ht="13.5" thickTop="1" thickBot="1">
      <c r="E7906"/>
    </row>
    <row r="7907" spans="5:5" ht="13.5" thickTop="1" thickBot="1">
      <c r="E7907"/>
    </row>
    <row r="7908" spans="5:5" ht="13" thickTop="1">
      <c r="E7908"/>
    </row>
    <row r="7909" spans="5:5">
      <c r="E7909"/>
    </row>
    <row r="7910" spans="5:5">
      <c r="E7910"/>
    </row>
    <row r="7911" spans="5:5">
      <c r="E7911"/>
    </row>
    <row r="7912" spans="5:5">
      <c r="E7912"/>
    </row>
    <row r="7913" spans="5:5">
      <c r="E7913"/>
    </row>
    <row r="7914" spans="5:5">
      <c r="E7914"/>
    </row>
    <row r="7915" spans="5:5">
      <c r="E7915"/>
    </row>
    <row r="7916" spans="5:5">
      <c r="E7916"/>
    </row>
    <row r="7917" spans="5:5">
      <c r="E7917"/>
    </row>
    <row r="7918" spans="5:5">
      <c r="E7918"/>
    </row>
    <row r="7919" spans="5:5">
      <c r="E7919"/>
    </row>
    <row r="7920" spans="5:5">
      <c r="E7920"/>
    </row>
    <row r="7921" spans="5:5" ht="13" thickBot="1">
      <c r="E7921"/>
    </row>
    <row r="7922" spans="5:5" ht="13.5" thickTop="1" thickBot="1">
      <c r="E7922"/>
    </row>
    <row r="7923" spans="5:5" ht="13.5" thickTop="1" thickBot="1">
      <c r="E7923"/>
    </row>
    <row r="7924" spans="5:5" ht="13.5" thickTop="1" thickBot="1">
      <c r="E7924"/>
    </row>
    <row r="7925" spans="5:5" ht="13.5" thickTop="1" thickBot="1">
      <c r="E7925"/>
    </row>
    <row r="7926" spans="5:5" ht="13.5" thickTop="1" thickBot="1">
      <c r="E7926"/>
    </row>
    <row r="7927" spans="5:5" ht="13.5" thickTop="1" thickBot="1">
      <c r="E7927"/>
    </row>
    <row r="7928" spans="5:5" ht="13.5" thickTop="1" thickBot="1">
      <c r="E7928"/>
    </row>
    <row r="7929" spans="5:5" ht="13.5" thickTop="1" thickBot="1">
      <c r="E7929"/>
    </row>
    <row r="7930" spans="5:5" ht="13.5" thickTop="1" thickBot="1">
      <c r="E7930"/>
    </row>
    <row r="7931" spans="5:5" ht="13.5" thickTop="1" thickBot="1">
      <c r="E7931"/>
    </row>
    <row r="7932" spans="5:5" ht="13.5" thickTop="1" thickBot="1">
      <c r="E7932"/>
    </row>
    <row r="7933" spans="5:5" ht="13.5" thickTop="1" thickBot="1">
      <c r="E7933"/>
    </row>
    <row r="7934" spans="5:5" ht="13.5" thickTop="1" thickBot="1">
      <c r="E7934"/>
    </row>
    <row r="7935" spans="5:5" ht="13.5" thickTop="1" thickBot="1">
      <c r="E7935"/>
    </row>
    <row r="7936" spans="5:5" ht="13.5" thickTop="1" thickBot="1">
      <c r="E7936"/>
    </row>
    <row r="7937" spans="5:5" ht="13.5" thickTop="1" thickBot="1">
      <c r="E7937"/>
    </row>
    <row r="7938" spans="5:5" ht="13.5" thickTop="1" thickBot="1">
      <c r="E7938"/>
    </row>
    <row r="7939" spans="5:5" ht="13.5" thickTop="1" thickBot="1">
      <c r="E7939"/>
    </row>
    <row r="7940" spans="5:5" ht="13.5" thickTop="1" thickBot="1">
      <c r="E7940"/>
    </row>
    <row r="7941" spans="5:5" ht="13.5" thickTop="1" thickBot="1">
      <c r="E7941"/>
    </row>
    <row r="7942" spans="5:5" ht="13.5" thickTop="1" thickBot="1">
      <c r="E7942"/>
    </row>
    <row r="7943" spans="5:5" ht="13.5" thickTop="1" thickBot="1">
      <c r="E7943"/>
    </row>
    <row r="7944" spans="5:5" ht="13.5" thickTop="1" thickBot="1">
      <c r="E7944"/>
    </row>
    <row r="7945" spans="5:5" ht="13.5" thickTop="1" thickBot="1">
      <c r="E7945"/>
    </row>
    <row r="7946" spans="5:5" ht="13.5" thickTop="1" thickBot="1">
      <c r="E7946"/>
    </row>
    <row r="7947" spans="5:5" ht="13.5" thickTop="1" thickBot="1">
      <c r="E7947"/>
    </row>
    <row r="7948" spans="5:5" ht="13.5" thickTop="1" thickBot="1">
      <c r="E7948"/>
    </row>
    <row r="7949" spans="5:5" ht="13.5" thickTop="1" thickBot="1">
      <c r="E7949"/>
    </row>
    <row r="7950" spans="5:5" ht="13.5" thickTop="1" thickBot="1">
      <c r="E7950"/>
    </row>
    <row r="7951" spans="5:5" ht="13.5" thickTop="1" thickBot="1">
      <c r="E7951"/>
    </row>
    <row r="7952" spans="5:5" ht="13.5" thickTop="1" thickBot="1">
      <c r="E7952"/>
    </row>
    <row r="7953" spans="5:5" ht="13.5" thickTop="1" thickBot="1">
      <c r="E7953"/>
    </row>
    <row r="7954" spans="5:5" ht="13.5" thickTop="1" thickBot="1">
      <c r="E7954"/>
    </row>
    <row r="7955" spans="5:5" ht="13.5" thickTop="1" thickBot="1">
      <c r="E7955"/>
    </row>
    <row r="7956" spans="5:5" ht="13.5" thickTop="1" thickBot="1">
      <c r="E7956"/>
    </row>
    <row r="7957" spans="5:5" ht="13.5" thickTop="1" thickBot="1">
      <c r="E7957"/>
    </row>
    <row r="7958" spans="5:5" ht="13.5" thickTop="1" thickBot="1">
      <c r="E7958"/>
    </row>
    <row r="7959" spans="5:5" ht="13.5" thickTop="1" thickBot="1">
      <c r="E7959"/>
    </row>
    <row r="7960" spans="5:5" ht="13.5" thickTop="1" thickBot="1">
      <c r="E7960"/>
    </row>
    <row r="7961" spans="5:5" ht="13.5" thickTop="1" thickBot="1">
      <c r="E7961"/>
    </row>
    <row r="7962" spans="5:5" ht="13.5" thickTop="1" thickBot="1">
      <c r="E7962"/>
    </row>
    <row r="7963" spans="5:5" ht="13.5" thickTop="1" thickBot="1">
      <c r="E7963"/>
    </row>
    <row r="7964" spans="5:5" ht="13.5" thickTop="1" thickBot="1">
      <c r="E7964"/>
    </row>
    <row r="7965" spans="5:5" ht="13.5" thickTop="1" thickBot="1">
      <c r="E7965"/>
    </row>
    <row r="7966" spans="5:5" ht="13.5" thickTop="1" thickBot="1">
      <c r="E7966"/>
    </row>
    <row r="7967" spans="5:5" ht="13.5" thickTop="1" thickBot="1">
      <c r="E7967"/>
    </row>
    <row r="7968" spans="5:5" ht="13.5" thickTop="1" thickBot="1">
      <c r="E7968"/>
    </row>
    <row r="7969" spans="5:5" ht="13.5" thickTop="1" thickBot="1">
      <c r="E7969"/>
    </row>
    <row r="7970" spans="5:5" ht="13.5" thickTop="1" thickBot="1">
      <c r="E7970"/>
    </row>
    <row r="7971" spans="5:5" ht="13.5" thickTop="1" thickBot="1">
      <c r="E7971"/>
    </row>
    <row r="7972" spans="5:5" ht="13.5" thickTop="1" thickBot="1">
      <c r="E7972"/>
    </row>
    <row r="7973" spans="5:5" ht="13.5" thickTop="1" thickBot="1">
      <c r="E7973"/>
    </row>
    <row r="7974" spans="5:5" ht="13.5" thickTop="1" thickBot="1">
      <c r="E7974"/>
    </row>
    <row r="7975" spans="5:5" ht="13.5" thickTop="1" thickBot="1">
      <c r="E7975"/>
    </row>
    <row r="7976" spans="5:5" ht="13.5" thickTop="1" thickBot="1">
      <c r="E7976"/>
    </row>
    <row r="7977" spans="5:5" ht="13.5" thickTop="1" thickBot="1">
      <c r="E7977"/>
    </row>
    <row r="7978" spans="5:5" ht="13" thickTop="1">
      <c r="E7978"/>
    </row>
    <row r="7979" spans="5:5">
      <c r="E7979"/>
    </row>
    <row r="7980" spans="5:5">
      <c r="E7980"/>
    </row>
    <row r="7981" spans="5:5">
      <c r="E7981"/>
    </row>
    <row r="7982" spans="5:5">
      <c r="E7982"/>
    </row>
    <row r="7983" spans="5:5">
      <c r="E7983"/>
    </row>
    <row r="7984" spans="5:5">
      <c r="E7984"/>
    </row>
    <row r="7985" spans="5:5">
      <c r="E7985"/>
    </row>
    <row r="7986" spans="5:5">
      <c r="E7986"/>
    </row>
    <row r="7987" spans="5:5">
      <c r="E7987"/>
    </row>
    <row r="7988" spans="5:5">
      <c r="E7988"/>
    </row>
    <row r="7989" spans="5:5">
      <c r="E7989"/>
    </row>
    <row r="7990" spans="5:5">
      <c r="E7990"/>
    </row>
    <row r="7991" spans="5:5" ht="13" thickBot="1">
      <c r="E7991"/>
    </row>
    <row r="7992" spans="5:5" ht="13.5" thickTop="1" thickBot="1">
      <c r="E7992"/>
    </row>
    <row r="7993" spans="5:5" ht="13.5" thickTop="1" thickBot="1">
      <c r="E7993"/>
    </row>
    <row r="7994" spans="5:5" ht="13.5" thickTop="1" thickBot="1">
      <c r="E7994"/>
    </row>
    <row r="7995" spans="5:5" ht="13.5" thickTop="1" thickBot="1">
      <c r="E7995"/>
    </row>
    <row r="7996" spans="5:5" ht="13.5" thickTop="1" thickBot="1">
      <c r="E7996"/>
    </row>
    <row r="7997" spans="5:5" ht="13.5" thickTop="1" thickBot="1">
      <c r="E7997"/>
    </row>
    <row r="7998" spans="5:5" ht="13.5" thickTop="1" thickBot="1">
      <c r="E7998"/>
    </row>
    <row r="7999" spans="5:5" ht="13.5" thickTop="1" thickBot="1">
      <c r="E7999"/>
    </row>
    <row r="8000" spans="5:5" ht="13.5" thickTop="1" thickBot="1">
      <c r="E8000"/>
    </row>
    <row r="8001" spans="5:5" ht="13.5" thickTop="1" thickBot="1">
      <c r="E8001"/>
    </row>
    <row r="8002" spans="5:5" ht="13.5" thickTop="1" thickBot="1">
      <c r="E8002"/>
    </row>
    <row r="8003" spans="5:5" ht="13.5" thickTop="1" thickBot="1">
      <c r="E8003"/>
    </row>
    <row r="8004" spans="5:5" ht="13.5" thickTop="1" thickBot="1">
      <c r="E8004"/>
    </row>
    <row r="8005" spans="5:5" ht="13.5" thickTop="1" thickBot="1">
      <c r="E8005"/>
    </row>
    <row r="8006" spans="5:5" ht="13.5" thickTop="1" thickBot="1">
      <c r="E8006"/>
    </row>
    <row r="8007" spans="5:5" ht="13.5" thickTop="1" thickBot="1">
      <c r="E8007"/>
    </row>
    <row r="8008" spans="5:5" ht="13.5" thickTop="1" thickBot="1">
      <c r="E8008"/>
    </row>
    <row r="8009" spans="5:5" ht="13.5" thickTop="1" thickBot="1">
      <c r="E8009"/>
    </row>
    <row r="8010" spans="5:5" ht="13.5" thickTop="1" thickBot="1">
      <c r="E8010"/>
    </row>
    <row r="8011" spans="5:5" ht="13.5" thickTop="1" thickBot="1">
      <c r="E8011"/>
    </row>
    <row r="8012" spans="5:5" ht="13.5" thickTop="1" thickBot="1">
      <c r="E8012"/>
    </row>
    <row r="8013" spans="5:5" ht="13.5" thickTop="1" thickBot="1">
      <c r="E8013"/>
    </row>
    <row r="8014" spans="5:5" ht="13.5" thickTop="1" thickBot="1">
      <c r="E8014"/>
    </row>
    <row r="8015" spans="5:5" ht="13.5" thickTop="1" thickBot="1">
      <c r="E8015"/>
    </row>
    <row r="8016" spans="5:5" ht="13.5" thickTop="1" thickBot="1">
      <c r="E8016"/>
    </row>
    <row r="8017" spans="5:5" ht="13.5" thickTop="1" thickBot="1">
      <c r="E8017"/>
    </row>
    <row r="8018" spans="5:5" ht="13.5" thickTop="1" thickBot="1">
      <c r="E8018"/>
    </row>
    <row r="8019" spans="5:5" ht="13.5" thickTop="1" thickBot="1">
      <c r="E8019"/>
    </row>
    <row r="8020" spans="5:5" ht="13.5" thickTop="1" thickBot="1">
      <c r="E8020"/>
    </row>
    <row r="8021" spans="5:5" ht="13.5" thickTop="1" thickBot="1">
      <c r="E8021"/>
    </row>
    <row r="8022" spans="5:5" ht="13.5" thickTop="1" thickBot="1">
      <c r="E8022"/>
    </row>
    <row r="8023" spans="5:5" ht="13.5" thickTop="1" thickBot="1">
      <c r="E8023"/>
    </row>
    <row r="8024" spans="5:5" ht="13.5" thickTop="1" thickBot="1">
      <c r="E8024"/>
    </row>
    <row r="8025" spans="5:5" ht="13.5" thickTop="1" thickBot="1">
      <c r="E8025"/>
    </row>
    <row r="8026" spans="5:5" ht="13.5" thickTop="1" thickBot="1">
      <c r="E8026"/>
    </row>
    <row r="8027" spans="5:5" ht="13.5" thickTop="1" thickBot="1">
      <c r="E8027"/>
    </row>
    <row r="8028" spans="5:5" ht="13.5" thickTop="1" thickBot="1">
      <c r="E8028"/>
    </row>
    <row r="8029" spans="5:5" ht="13.5" thickTop="1" thickBot="1">
      <c r="E8029"/>
    </row>
    <row r="8030" spans="5:5" ht="13.5" thickTop="1" thickBot="1">
      <c r="E8030"/>
    </row>
    <row r="8031" spans="5:5" ht="13.5" thickTop="1" thickBot="1">
      <c r="E8031"/>
    </row>
    <row r="8032" spans="5:5" ht="13.5" thickTop="1" thickBot="1">
      <c r="E8032"/>
    </row>
    <row r="8033" spans="5:5" ht="13.5" thickTop="1" thickBot="1">
      <c r="E8033"/>
    </row>
    <row r="8034" spans="5:5" ht="13.5" thickTop="1" thickBot="1">
      <c r="E8034"/>
    </row>
    <row r="8035" spans="5:5" ht="13.5" thickTop="1" thickBot="1">
      <c r="E8035"/>
    </row>
    <row r="8036" spans="5:5" ht="13.5" thickTop="1" thickBot="1">
      <c r="E8036"/>
    </row>
    <row r="8037" spans="5:5" ht="13.5" thickTop="1" thickBot="1">
      <c r="E8037"/>
    </row>
    <row r="8038" spans="5:5" ht="13.5" thickTop="1" thickBot="1">
      <c r="E8038"/>
    </row>
    <row r="8039" spans="5:5" ht="13.5" thickTop="1" thickBot="1">
      <c r="E8039"/>
    </row>
    <row r="8040" spans="5:5" ht="13.5" thickTop="1" thickBot="1">
      <c r="E8040"/>
    </row>
    <row r="8041" spans="5:5" ht="13.5" thickTop="1" thickBot="1">
      <c r="E8041"/>
    </row>
    <row r="8042" spans="5:5" ht="13.5" thickTop="1" thickBot="1">
      <c r="E8042"/>
    </row>
    <row r="8043" spans="5:5" ht="13.5" thickTop="1" thickBot="1">
      <c r="E8043"/>
    </row>
    <row r="8044" spans="5:5" ht="13.5" thickTop="1" thickBot="1">
      <c r="E8044"/>
    </row>
    <row r="8045" spans="5:5" ht="13.5" thickTop="1" thickBot="1">
      <c r="E8045"/>
    </row>
    <row r="8046" spans="5:5" ht="13.5" thickTop="1" thickBot="1">
      <c r="E8046"/>
    </row>
    <row r="8047" spans="5:5" ht="13.5" thickTop="1" thickBot="1">
      <c r="E8047"/>
    </row>
    <row r="8048" spans="5:5" ht="13" thickTop="1">
      <c r="E8048"/>
    </row>
    <row r="8049" spans="5:5">
      <c r="E8049"/>
    </row>
    <row r="8050" spans="5:5">
      <c r="E8050"/>
    </row>
    <row r="8051" spans="5:5">
      <c r="E8051"/>
    </row>
    <row r="8052" spans="5:5">
      <c r="E8052"/>
    </row>
    <row r="8053" spans="5:5">
      <c r="E8053"/>
    </row>
    <row r="8054" spans="5:5">
      <c r="E8054"/>
    </row>
    <row r="8055" spans="5:5">
      <c r="E8055"/>
    </row>
    <row r="8056" spans="5:5">
      <c r="E8056"/>
    </row>
    <row r="8057" spans="5:5">
      <c r="E8057"/>
    </row>
    <row r="8058" spans="5:5">
      <c r="E8058"/>
    </row>
    <row r="8059" spans="5:5">
      <c r="E8059"/>
    </row>
    <row r="8060" spans="5:5">
      <c r="E8060"/>
    </row>
    <row r="8061" spans="5:5" ht="13" thickBot="1">
      <c r="E8061"/>
    </row>
    <row r="8062" spans="5:5" ht="13.5" thickTop="1" thickBot="1">
      <c r="E8062"/>
    </row>
    <row r="8063" spans="5:5" ht="13.5" thickTop="1" thickBot="1">
      <c r="E8063"/>
    </row>
    <row r="8064" spans="5:5" ht="13.5" thickTop="1" thickBot="1">
      <c r="E8064"/>
    </row>
    <row r="8065" spans="5:5" ht="13.5" thickTop="1" thickBot="1">
      <c r="E8065"/>
    </row>
    <row r="8066" spans="5:5" ht="13.5" thickTop="1" thickBot="1">
      <c r="E8066"/>
    </row>
    <row r="8067" spans="5:5" ht="13.5" thickTop="1" thickBot="1">
      <c r="E8067"/>
    </row>
    <row r="8068" spans="5:5" ht="13.5" thickTop="1" thickBot="1">
      <c r="E8068"/>
    </row>
    <row r="8069" spans="5:5" ht="13.5" thickTop="1" thickBot="1">
      <c r="E8069"/>
    </row>
    <row r="8070" spans="5:5" ht="13.5" thickTop="1" thickBot="1">
      <c r="E8070"/>
    </row>
    <row r="8071" spans="5:5" ht="13.5" thickTop="1" thickBot="1">
      <c r="E8071"/>
    </row>
    <row r="8072" spans="5:5" ht="13.5" thickTop="1" thickBot="1">
      <c r="E8072"/>
    </row>
    <row r="8073" spans="5:5" ht="13.5" thickTop="1" thickBot="1">
      <c r="E8073"/>
    </row>
    <row r="8074" spans="5:5" ht="13.5" thickTop="1" thickBot="1">
      <c r="E8074"/>
    </row>
    <row r="8075" spans="5:5" ht="13.5" thickTop="1" thickBot="1">
      <c r="E8075"/>
    </row>
    <row r="8076" spans="5:5" ht="13.5" thickTop="1" thickBot="1">
      <c r="E8076"/>
    </row>
    <row r="8077" spans="5:5" ht="13.5" thickTop="1" thickBot="1">
      <c r="E8077"/>
    </row>
    <row r="8078" spans="5:5" ht="13.5" thickTop="1" thickBot="1">
      <c r="E8078"/>
    </row>
    <row r="8079" spans="5:5" ht="13.5" thickTop="1" thickBot="1">
      <c r="E8079"/>
    </row>
    <row r="8080" spans="5:5" ht="13.5" thickTop="1" thickBot="1">
      <c r="E8080"/>
    </row>
    <row r="8081" spans="5:5" ht="13.5" thickTop="1" thickBot="1">
      <c r="E8081"/>
    </row>
    <row r="8082" spans="5:5" ht="13.5" thickTop="1" thickBot="1">
      <c r="E8082"/>
    </row>
    <row r="8083" spans="5:5" ht="13.5" thickTop="1" thickBot="1">
      <c r="E8083"/>
    </row>
    <row r="8084" spans="5:5" ht="13.5" thickTop="1" thickBot="1">
      <c r="E8084"/>
    </row>
    <row r="8085" spans="5:5" ht="13.5" thickTop="1" thickBot="1">
      <c r="E8085"/>
    </row>
    <row r="8086" spans="5:5" ht="13.5" thickTop="1" thickBot="1">
      <c r="E8086"/>
    </row>
    <row r="8087" spans="5:5" ht="13.5" thickTop="1" thickBot="1">
      <c r="E8087"/>
    </row>
    <row r="8088" spans="5:5" ht="13.5" thickTop="1" thickBot="1">
      <c r="E8088"/>
    </row>
    <row r="8089" spans="5:5" ht="13.5" thickTop="1" thickBot="1">
      <c r="E8089"/>
    </row>
    <row r="8090" spans="5:5" ht="13.5" thickTop="1" thickBot="1">
      <c r="E8090"/>
    </row>
    <row r="8091" spans="5:5" ht="13.5" thickTop="1" thickBot="1">
      <c r="E8091"/>
    </row>
    <row r="8092" spans="5:5" ht="13.5" thickTop="1" thickBot="1">
      <c r="E8092"/>
    </row>
    <row r="8093" spans="5:5" ht="13.5" thickTop="1" thickBot="1">
      <c r="E8093"/>
    </row>
    <row r="8094" spans="5:5" ht="13.5" thickTop="1" thickBot="1">
      <c r="E8094"/>
    </row>
    <row r="8095" spans="5:5" ht="13.5" thickTop="1" thickBot="1">
      <c r="E8095"/>
    </row>
    <row r="8096" spans="5:5" ht="13.5" thickTop="1" thickBot="1">
      <c r="E8096"/>
    </row>
    <row r="8097" spans="5:5" ht="13.5" thickTop="1" thickBot="1">
      <c r="E8097"/>
    </row>
    <row r="8098" spans="5:5" ht="13.5" thickTop="1" thickBot="1">
      <c r="E8098"/>
    </row>
    <row r="8099" spans="5:5" ht="13.5" thickTop="1" thickBot="1">
      <c r="E8099"/>
    </row>
    <row r="8100" spans="5:5" ht="13.5" thickTop="1" thickBot="1">
      <c r="E8100"/>
    </row>
    <row r="8101" spans="5:5" ht="13.5" thickTop="1" thickBot="1">
      <c r="E8101"/>
    </row>
    <row r="8102" spans="5:5" ht="13.5" thickTop="1" thickBot="1">
      <c r="E8102"/>
    </row>
    <row r="8103" spans="5:5" ht="13.5" thickTop="1" thickBot="1">
      <c r="E8103"/>
    </row>
    <row r="8104" spans="5:5" ht="13.5" thickTop="1" thickBot="1">
      <c r="E8104"/>
    </row>
    <row r="8105" spans="5:5" ht="13.5" thickTop="1" thickBot="1">
      <c r="E8105"/>
    </row>
    <row r="8106" spans="5:5" ht="13.5" thickTop="1" thickBot="1">
      <c r="E8106"/>
    </row>
    <row r="8107" spans="5:5" ht="13.5" thickTop="1" thickBot="1">
      <c r="E8107"/>
    </row>
    <row r="8108" spans="5:5" ht="13.5" thickTop="1" thickBot="1">
      <c r="E8108"/>
    </row>
    <row r="8109" spans="5:5" ht="13.5" thickTop="1" thickBot="1">
      <c r="E8109"/>
    </row>
    <row r="8110" spans="5:5" ht="13.5" thickTop="1" thickBot="1">
      <c r="E8110"/>
    </row>
    <row r="8111" spans="5:5" ht="13.5" thickTop="1" thickBot="1">
      <c r="E8111"/>
    </row>
    <row r="8112" spans="5:5" ht="13.5" thickTop="1" thickBot="1">
      <c r="E8112"/>
    </row>
    <row r="8113" spans="5:5" ht="13.5" thickTop="1" thickBot="1">
      <c r="E8113"/>
    </row>
    <row r="8114" spans="5:5" ht="13.5" thickTop="1" thickBot="1">
      <c r="E8114"/>
    </row>
    <row r="8115" spans="5:5" ht="13.5" thickTop="1" thickBot="1">
      <c r="E8115"/>
    </row>
    <row r="8116" spans="5:5" ht="13.5" thickTop="1" thickBot="1">
      <c r="E8116"/>
    </row>
    <row r="8117" spans="5:5" ht="13.5" thickTop="1" thickBot="1">
      <c r="E8117"/>
    </row>
    <row r="8118" spans="5:5" ht="13" thickTop="1">
      <c r="E8118"/>
    </row>
    <row r="8119" spans="5:5">
      <c r="E8119"/>
    </row>
    <row r="8120" spans="5:5">
      <c r="E8120"/>
    </row>
    <row r="8121" spans="5:5">
      <c r="E8121"/>
    </row>
    <row r="8122" spans="5:5">
      <c r="E8122"/>
    </row>
    <row r="8123" spans="5:5">
      <c r="E8123"/>
    </row>
    <row r="8124" spans="5:5">
      <c r="E8124"/>
    </row>
    <row r="8125" spans="5:5">
      <c r="E8125"/>
    </row>
    <row r="8126" spans="5:5">
      <c r="E8126"/>
    </row>
    <row r="8127" spans="5:5">
      <c r="E8127"/>
    </row>
    <row r="8128" spans="5:5">
      <c r="E8128"/>
    </row>
    <row r="8129" spans="5:5">
      <c r="E8129"/>
    </row>
    <row r="8130" spans="5:5">
      <c r="E8130"/>
    </row>
    <row r="8131" spans="5:5" ht="13" thickBot="1">
      <c r="E8131"/>
    </row>
    <row r="8132" spans="5:5" ht="13.5" thickTop="1" thickBot="1">
      <c r="E8132"/>
    </row>
    <row r="8133" spans="5:5" ht="13.5" thickTop="1" thickBot="1">
      <c r="E8133"/>
    </row>
    <row r="8134" spans="5:5" ht="13.5" thickTop="1" thickBot="1">
      <c r="E8134"/>
    </row>
    <row r="8135" spans="5:5" ht="13.5" thickTop="1" thickBot="1">
      <c r="E8135"/>
    </row>
    <row r="8136" spans="5:5" ht="13.5" thickTop="1" thickBot="1">
      <c r="E8136"/>
    </row>
    <row r="8137" spans="5:5" ht="13.5" thickTop="1" thickBot="1">
      <c r="E8137"/>
    </row>
    <row r="8138" spans="5:5" ht="13.5" thickTop="1" thickBot="1">
      <c r="E8138"/>
    </row>
    <row r="8139" spans="5:5" ht="13.5" thickTop="1" thickBot="1">
      <c r="E8139"/>
    </row>
    <row r="8140" spans="5:5" ht="13.5" thickTop="1" thickBot="1">
      <c r="E8140"/>
    </row>
    <row r="8141" spans="5:5" ht="13.5" thickTop="1" thickBot="1">
      <c r="E8141"/>
    </row>
    <row r="8142" spans="5:5" ht="13.5" thickTop="1" thickBot="1">
      <c r="E8142"/>
    </row>
    <row r="8143" spans="5:5" ht="13.5" thickTop="1" thickBot="1">
      <c r="E8143"/>
    </row>
    <row r="8144" spans="5:5" ht="13.5" thickTop="1" thickBot="1">
      <c r="E8144"/>
    </row>
    <row r="8145" spans="5:5" ht="13.5" thickTop="1" thickBot="1">
      <c r="E8145"/>
    </row>
    <row r="8146" spans="5:5" ht="13.5" thickTop="1" thickBot="1">
      <c r="E8146"/>
    </row>
    <row r="8147" spans="5:5" ht="13.5" thickTop="1" thickBot="1">
      <c r="E8147"/>
    </row>
    <row r="8148" spans="5:5" ht="13.5" thickTop="1" thickBot="1">
      <c r="E8148"/>
    </row>
    <row r="8149" spans="5:5" ht="13.5" thickTop="1" thickBot="1">
      <c r="E8149"/>
    </row>
    <row r="8150" spans="5:5" ht="13.5" thickTop="1" thickBot="1">
      <c r="E8150"/>
    </row>
    <row r="8151" spans="5:5" ht="13.5" thickTop="1" thickBot="1">
      <c r="E8151"/>
    </row>
    <row r="8152" spans="5:5" ht="13.5" thickTop="1" thickBot="1">
      <c r="E8152"/>
    </row>
    <row r="8153" spans="5:5" ht="13.5" thickTop="1" thickBot="1">
      <c r="E8153"/>
    </row>
    <row r="8154" spans="5:5" ht="13.5" thickTop="1" thickBot="1">
      <c r="E8154"/>
    </row>
    <row r="8155" spans="5:5" ht="13.5" thickTop="1" thickBot="1">
      <c r="E8155"/>
    </row>
    <row r="8156" spans="5:5" ht="13.5" thickTop="1" thickBot="1">
      <c r="E8156"/>
    </row>
    <row r="8157" spans="5:5" ht="13.5" thickTop="1" thickBot="1">
      <c r="E8157"/>
    </row>
    <row r="8158" spans="5:5" ht="13.5" thickTop="1" thickBot="1">
      <c r="E8158"/>
    </row>
    <row r="8159" spans="5:5" ht="13.5" thickTop="1" thickBot="1">
      <c r="E8159"/>
    </row>
    <row r="8160" spans="5:5" ht="13.5" thickTop="1" thickBot="1">
      <c r="E8160"/>
    </row>
    <row r="8161" spans="5:5" ht="13.5" thickTop="1" thickBot="1">
      <c r="E8161"/>
    </row>
    <row r="8162" spans="5:5" ht="13.5" thickTop="1" thickBot="1">
      <c r="E8162"/>
    </row>
    <row r="8163" spans="5:5" ht="13.5" thickTop="1" thickBot="1">
      <c r="E8163"/>
    </row>
    <row r="8164" spans="5:5" ht="13.5" thickTop="1" thickBot="1">
      <c r="E8164"/>
    </row>
    <row r="8165" spans="5:5" ht="13.5" thickTop="1" thickBot="1">
      <c r="E8165"/>
    </row>
    <row r="8166" spans="5:5" ht="13.5" thickTop="1" thickBot="1">
      <c r="E8166"/>
    </row>
    <row r="8167" spans="5:5" ht="13.5" thickTop="1" thickBot="1">
      <c r="E8167"/>
    </row>
    <row r="8168" spans="5:5" ht="13.5" thickTop="1" thickBot="1">
      <c r="E8168"/>
    </row>
    <row r="8169" spans="5:5" ht="13.5" thickTop="1" thickBot="1">
      <c r="E8169"/>
    </row>
    <row r="8170" spans="5:5" ht="13.5" thickTop="1" thickBot="1">
      <c r="E8170"/>
    </row>
    <row r="8171" spans="5:5" ht="13.5" thickTop="1" thickBot="1">
      <c r="E8171"/>
    </row>
    <row r="8172" spans="5:5" ht="13.5" thickTop="1" thickBot="1">
      <c r="E8172"/>
    </row>
    <row r="8173" spans="5:5" ht="13.5" thickTop="1" thickBot="1">
      <c r="E8173"/>
    </row>
    <row r="8174" spans="5:5" ht="13.5" thickTop="1" thickBot="1">
      <c r="E8174"/>
    </row>
    <row r="8175" spans="5:5" ht="13.5" thickTop="1" thickBot="1">
      <c r="E8175"/>
    </row>
    <row r="8176" spans="5:5" ht="13.5" thickTop="1" thickBot="1">
      <c r="E8176"/>
    </row>
    <row r="8177" spans="5:5" ht="13.5" thickTop="1" thickBot="1">
      <c r="E8177"/>
    </row>
    <row r="8178" spans="5:5" ht="13.5" thickTop="1" thickBot="1">
      <c r="E8178"/>
    </row>
    <row r="8179" spans="5:5" ht="13.5" thickTop="1" thickBot="1">
      <c r="E8179"/>
    </row>
    <row r="8180" spans="5:5" ht="13.5" thickTop="1" thickBot="1">
      <c r="E8180"/>
    </row>
    <row r="8181" spans="5:5" ht="13.5" thickTop="1" thickBot="1">
      <c r="E8181"/>
    </row>
    <row r="8182" spans="5:5" ht="13.5" thickTop="1" thickBot="1">
      <c r="E8182"/>
    </row>
    <row r="8183" spans="5:5" ht="13.5" thickTop="1" thickBot="1">
      <c r="E8183"/>
    </row>
    <row r="8184" spans="5:5" ht="13.5" thickTop="1" thickBot="1">
      <c r="E8184"/>
    </row>
    <row r="8185" spans="5:5" ht="13.5" thickTop="1" thickBot="1">
      <c r="E8185"/>
    </row>
    <row r="8186" spans="5:5" ht="13.5" thickTop="1" thickBot="1">
      <c r="E8186"/>
    </row>
    <row r="8187" spans="5:5" ht="13.5" thickTop="1" thickBot="1">
      <c r="E8187"/>
    </row>
    <row r="8188" spans="5:5" ht="13" thickTop="1">
      <c r="E8188"/>
    </row>
    <row r="8189" spans="5:5">
      <c r="E8189"/>
    </row>
    <row r="8190" spans="5:5">
      <c r="E8190"/>
    </row>
    <row r="8191" spans="5:5">
      <c r="E8191"/>
    </row>
    <row r="8192" spans="5:5">
      <c r="E8192"/>
    </row>
    <row r="8193" spans="5:5">
      <c r="E8193"/>
    </row>
    <row r="8194" spans="5:5">
      <c r="E8194"/>
    </row>
    <row r="8195" spans="5:5">
      <c r="E8195"/>
    </row>
    <row r="8196" spans="5:5">
      <c r="E8196"/>
    </row>
    <row r="8197" spans="5:5">
      <c r="E8197"/>
    </row>
    <row r="8198" spans="5:5">
      <c r="E8198"/>
    </row>
    <row r="8199" spans="5:5">
      <c r="E8199"/>
    </row>
    <row r="8200" spans="5:5">
      <c r="E8200"/>
    </row>
    <row r="8201" spans="5:5" ht="13" thickBot="1">
      <c r="E8201"/>
    </row>
    <row r="8202" spans="5:5" ht="13.5" thickTop="1" thickBot="1">
      <c r="E8202"/>
    </row>
    <row r="8203" spans="5:5" ht="13.5" thickTop="1" thickBot="1">
      <c r="E8203"/>
    </row>
    <row r="8204" spans="5:5" ht="13.5" thickTop="1" thickBot="1">
      <c r="E8204"/>
    </row>
    <row r="8205" spans="5:5" ht="13.5" thickTop="1" thickBot="1">
      <c r="E8205"/>
    </row>
    <row r="8206" spans="5:5" ht="13.5" thickTop="1" thickBot="1">
      <c r="E8206"/>
    </row>
    <row r="8207" spans="5:5" ht="13.5" thickTop="1" thickBot="1">
      <c r="E8207"/>
    </row>
    <row r="8208" spans="5:5" ht="13.5" thickTop="1" thickBot="1">
      <c r="E8208"/>
    </row>
    <row r="8209" spans="5:5" ht="13.5" thickTop="1" thickBot="1">
      <c r="E8209"/>
    </row>
    <row r="8210" spans="5:5" ht="13.5" thickTop="1" thickBot="1">
      <c r="E8210"/>
    </row>
    <row r="8211" spans="5:5" ht="13.5" thickTop="1" thickBot="1">
      <c r="E8211"/>
    </row>
    <row r="8212" spans="5:5" ht="13.5" thickTop="1" thickBot="1">
      <c r="E8212"/>
    </row>
    <row r="8213" spans="5:5" ht="13.5" thickTop="1" thickBot="1">
      <c r="E8213"/>
    </row>
    <row r="8214" spans="5:5" ht="13.5" thickTop="1" thickBot="1">
      <c r="E8214"/>
    </row>
    <row r="8215" spans="5:5" ht="13.5" thickTop="1" thickBot="1">
      <c r="E8215"/>
    </row>
    <row r="8216" spans="5:5" ht="13.5" thickTop="1" thickBot="1">
      <c r="E8216"/>
    </row>
    <row r="8217" spans="5:5" ht="13.5" thickTop="1" thickBot="1">
      <c r="E8217"/>
    </row>
    <row r="8218" spans="5:5" ht="13.5" thickTop="1" thickBot="1">
      <c r="E8218"/>
    </row>
    <row r="8219" spans="5:5" ht="13.5" thickTop="1" thickBot="1">
      <c r="E8219"/>
    </row>
    <row r="8220" spans="5:5" ht="13.5" thickTop="1" thickBot="1">
      <c r="E8220"/>
    </row>
    <row r="8221" spans="5:5" ht="13.5" thickTop="1" thickBot="1">
      <c r="E8221"/>
    </row>
    <row r="8222" spans="5:5" ht="13.5" thickTop="1" thickBot="1">
      <c r="E8222"/>
    </row>
    <row r="8223" spans="5:5" ht="13.5" thickTop="1" thickBot="1">
      <c r="E8223"/>
    </row>
    <row r="8224" spans="5:5" ht="13.5" thickTop="1" thickBot="1">
      <c r="E8224"/>
    </row>
    <row r="8225" spans="5:5" ht="13.5" thickTop="1" thickBot="1">
      <c r="E8225"/>
    </row>
    <row r="8226" spans="5:5" ht="13.5" thickTop="1" thickBot="1">
      <c r="E8226"/>
    </row>
    <row r="8227" spans="5:5" ht="13.5" thickTop="1" thickBot="1">
      <c r="E8227"/>
    </row>
    <row r="8228" spans="5:5" ht="13.5" thickTop="1" thickBot="1">
      <c r="E8228"/>
    </row>
    <row r="8229" spans="5:5" ht="13.5" thickTop="1" thickBot="1">
      <c r="E8229"/>
    </row>
    <row r="8230" spans="5:5" ht="13.5" thickTop="1" thickBot="1">
      <c r="E8230"/>
    </row>
    <row r="8231" spans="5:5" ht="13.5" thickTop="1" thickBot="1">
      <c r="E8231"/>
    </row>
    <row r="8232" spans="5:5" ht="13.5" thickTop="1" thickBot="1">
      <c r="E8232"/>
    </row>
    <row r="8233" spans="5:5" ht="13.5" thickTop="1" thickBot="1">
      <c r="E8233"/>
    </row>
    <row r="8234" spans="5:5" ht="13.5" thickTop="1" thickBot="1">
      <c r="E8234"/>
    </row>
    <row r="8235" spans="5:5" ht="13.5" thickTop="1" thickBot="1">
      <c r="E8235"/>
    </row>
    <row r="8236" spans="5:5" ht="13.5" thickTop="1" thickBot="1">
      <c r="E8236"/>
    </row>
    <row r="8237" spans="5:5" ht="13.5" thickTop="1" thickBot="1">
      <c r="E8237"/>
    </row>
    <row r="8238" spans="5:5" ht="13.5" thickTop="1" thickBot="1">
      <c r="E8238"/>
    </row>
    <row r="8239" spans="5:5" ht="13.5" thickTop="1" thickBot="1">
      <c r="E8239"/>
    </row>
    <row r="8240" spans="5:5" ht="13.5" thickTop="1" thickBot="1">
      <c r="E8240"/>
    </row>
    <row r="8241" spans="5:5" ht="13.5" thickTop="1" thickBot="1">
      <c r="E8241"/>
    </row>
    <row r="8242" spans="5:5" ht="13.5" thickTop="1" thickBot="1">
      <c r="E8242"/>
    </row>
    <row r="8243" spans="5:5" ht="13.5" thickTop="1" thickBot="1">
      <c r="E8243"/>
    </row>
    <row r="8244" spans="5:5" ht="13.5" thickTop="1" thickBot="1">
      <c r="E8244"/>
    </row>
    <row r="8245" spans="5:5" ht="13.5" thickTop="1" thickBot="1">
      <c r="E8245"/>
    </row>
    <row r="8246" spans="5:5" ht="13.5" thickTop="1" thickBot="1">
      <c r="E8246"/>
    </row>
    <row r="8247" spans="5:5" ht="13.5" thickTop="1" thickBot="1">
      <c r="E8247"/>
    </row>
    <row r="8248" spans="5:5" ht="13.5" thickTop="1" thickBot="1">
      <c r="E8248"/>
    </row>
    <row r="8249" spans="5:5" ht="13.5" thickTop="1" thickBot="1">
      <c r="E8249"/>
    </row>
    <row r="8250" spans="5:5" ht="13.5" thickTop="1" thickBot="1">
      <c r="E8250"/>
    </row>
    <row r="8251" spans="5:5" ht="13.5" thickTop="1" thickBot="1">
      <c r="E8251"/>
    </row>
    <row r="8252" spans="5:5" ht="13.5" thickTop="1" thickBot="1">
      <c r="E8252"/>
    </row>
    <row r="8253" spans="5:5" ht="13.5" thickTop="1" thickBot="1">
      <c r="E8253"/>
    </row>
    <row r="8254" spans="5:5" ht="13.5" thickTop="1" thickBot="1">
      <c r="E8254"/>
    </row>
    <row r="8255" spans="5:5" ht="13.5" thickTop="1" thickBot="1">
      <c r="E8255"/>
    </row>
    <row r="8256" spans="5:5" ht="13.5" thickTop="1" thickBot="1">
      <c r="E8256"/>
    </row>
    <row r="8257" spans="5:5" ht="13.5" thickTop="1" thickBot="1">
      <c r="E8257"/>
    </row>
    <row r="8258" spans="5:5" ht="13" thickTop="1">
      <c r="E8258"/>
    </row>
    <row r="8259" spans="5:5">
      <c r="E8259"/>
    </row>
    <row r="8260" spans="5:5">
      <c r="E8260"/>
    </row>
    <row r="8261" spans="5:5">
      <c r="E8261"/>
    </row>
    <row r="8262" spans="5:5">
      <c r="E8262"/>
    </row>
    <row r="8263" spans="5:5">
      <c r="E8263"/>
    </row>
    <row r="8264" spans="5:5">
      <c r="E8264"/>
    </row>
    <row r="8265" spans="5:5">
      <c r="E8265"/>
    </row>
    <row r="8266" spans="5:5">
      <c r="E8266"/>
    </row>
    <row r="8267" spans="5:5">
      <c r="E8267"/>
    </row>
    <row r="8268" spans="5:5">
      <c r="E8268"/>
    </row>
    <row r="8269" spans="5:5">
      <c r="E8269"/>
    </row>
    <row r="8270" spans="5:5">
      <c r="E8270"/>
    </row>
    <row r="8271" spans="5:5" ht="13" thickBot="1">
      <c r="E8271"/>
    </row>
    <row r="8272" spans="5:5" ht="13.5" thickTop="1" thickBot="1">
      <c r="E8272"/>
    </row>
    <row r="8273" spans="5:5" ht="13.5" thickTop="1" thickBot="1">
      <c r="E8273"/>
    </row>
    <row r="8274" spans="5:5" ht="13.5" thickTop="1" thickBot="1">
      <c r="E8274"/>
    </row>
    <row r="8275" spans="5:5" ht="13.5" thickTop="1" thickBot="1">
      <c r="E8275"/>
    </row>
    <row r="8276" spans="5:5" ht="13.5" thickTop="1" thickBot="1">
      <c r="E8276"/>
    </row>
    <row r="8277" spans="5:5" ht="13.5" thickTop="1" thickBot="1">
      <c r="E8277"/>
    </row>
    <row r="8278" spans="5:5" ht="13.5" thickTop="1" thickBot="1">
      <c r="E8278"/>
    </row>
    <row r="8279" spans="5:5" ht="13.5" thickTop="1" thickBot="1">
      <c r="E8279"/>
    </row>
    <row r="8280" spans="5:5" ht="13.5" thickTop="1" thickBot="1">
      <c r="E8280"/>
    </row>
    <row r="8281" spans="5:5" ht="13.5" thickTop="1" thickBot="1">
      <c r="E8281"/>
    </row>
    <row r="8282" spans="5:5" ht="13.5" thickTop="1" thickBot="1">
      <c r="E8282"/>
    </row>
    <row r="8283" spans="5:5" ht="13.5" thickTop="1" thickBot="1">
      <c r="E8283"/>
    </row>
    <row r="8284" spans="5:5" ht="13.5" thickTop="1" thickBot="1">
      <c r="E8284"/>
    </row>
    <row r="8285" spans="5:5" ht="13.5" thickTop="1" thickBot="1">
      <c r="E8285"/>
    </row>
    <row r="8286" spans="5:5" ht="13.5" thickTop="1" thickBot="1">
      <c r="E8286"/>
    </row>
    <row r="8287" spans="5:5" ht="13.5" thickTop="1" thickBot="1">
      <c r="E8287"/>
    </row>
    <row r="8288" spans="5:5" ht="13.5" thickTop="1" thickBot="1">
      <c r="E8288"/>
    </row>
    <row r="8289" spans="5:5" ht="13.5" thickTop="1" thickBot="1">
      <c r="E8289"/>
    </row>
    <row r="8290" spans="5:5" ht="13.5" thickTop="1" thickBot="1">
      <c r="E8290"/>
    </row>
    <row r="8291" spans="5:5" ht="13.5" thickTop="1" thickBot="1">
      <c r="E8291"/>
    </row>
    <row r="8292" spans="5:5" ht="13.5" thickTop="1" thickBot="1">
      <c r="E8292"/>
    </row>
    <row r="8293" spans="5:5" ht="13.5" thickTop="1" thickBot="1">
      <c r="E8293"/>
    </row>
    <row r="8294" spans="5:5" ht="13.5" thickTop="1" thickBot="1">
      <c r="E8294"/>
    </row>
    <row r="8295" spans="5:5" ht="13.5" thickTop="1" thickBot="1">
      <c r="E8295"/>
    </row>
    <row r="8296" spans="5:5" ht="13.5" thickTop="1" thickBot="1">
      <c r="E8296"/>
    </row>
    <row r="8297" spans="5:5" ht="13.5" thickTop="1" thickBot="1">
      <c r="E8297"/>
    </row>
    <row r="8298" spans="5:5" ht="13.5" thickTop="1" thickBot="1">
      <c r="E8298"/>
    </row>
    <row r="8299" spans="5:5" ht="13.5" thickTop="1" thickBot="1">
      <c r="E8299"/>
    </row>
    <row r="8300" spans="5:5" ht="13.5" thickTop="1" thickBot="1">
      <c r="E8300"/>
    </row>
    <row r="8301" spans="5:5" ht="13.5" thickTop="1" thickBot="1">
      <c r="E8301"/>
    </row>
    <row r="8302" spans="5:5" ht="13.5" thickTop="1" thickBot="1">
      <c r="E8302"/>
    </row>
    <row r="8303" spans="5:5" ht="13.5" thickTop="1" thickBot="1">
      <c r="E8303"/>
    </row>
    <row r="8304" spans="5:5" ht="13.5" thickTop="1" thickBot="1">
      <c r="E8304"/>
    </row>
    <row r="8305" spans="5:5" ht="13.5" thickTop="1" thickBot="1">
      <c r="E8305"/>
    </row>
    <row r="8306" spans="5:5" ht="13.5" thickTop="1" thickBot="1">
      <c r="E8306"/>
    </row>
    <row r="8307" spans="5:5" ht="13.5" thickTop="1" thickBot="1">
      <c r="E8307"/>
    </row>
    <row r="8308" spans="5:5" ht="13.5" thickTop="1" thickBot="1">
      <c r="E8308"/>
    </row>
    <row r="8309" spans="5:5" ht="13.5" thickTop="1" thickBot="1">
      <c r="E8309"/>
    </row>
    <row r="8310" spans="5:5" ht="13.5" thickTop="1" thickBot="1">
      <c r="E8310"/>
    </row>
    <row r="8311" spans="5:5" ht="13.5" thickTop="1" thickBot="1">
      <c r="E8311"/>
    </row>
    <row r="8312" spans="5:5" ht="13.5" thickTop="1" thickBot="1">
      <c r="E8312"/>
    </row>
    <row r="8313" spans="5:5" ht="13.5" thickTop="1" thickBot="1">
      <c r="E8313"/>
    </row>
    <row r="8314" spans="5:5" ht="13.5" thickTop="1" thickBot="1">
      <c r="E8314"/>
    </row>
    <row r="8315" spans="5:5" ht="13.5" thickTop="1" thickBot="1">
      <c r="E8315"/>
    </row>
    <row r="8316" spans="5:5" ht="13.5" thickTop="1" thickBot="1">
      <c r="E8316"/>
    </row>
    <row r="8317" spans="5:5" ht="13.5" thickTop="1" thickBot="1">
      <c r="E8317"/>
    </row>
    <row r="8318" spans="5:5" ht="13.5" thickTop="1" thickBot="1">
      <c r="E8318"/>
    </row>
    <row r="8319" spans="5:5" ht="13.5" thickTop="1" thickBot="1">
      <c r="E8319"/>
    </row>
    <row r="8320" spans="5:5" ht="13.5" thickTop="1" thickBot="1">
      <c r="E8320"/>
    </row>
    <row r="8321" spans="5:5" ht="13.5" thickTop="1" thickBot="1">
      <c r="E8321"/>
    </row>
    <row r="8322" spans="5:5" ht="13.5" thickTop="1" thickBot="1">
      <c r="E8322"/>
    </row>
    <row r="8323" spans="5:5" ht="13.5" thickTop="1" thickBot="1">
      <c r="E8323"/>
    </row>
    <row r="8324" spans="5:5" ht="13.5" thickTop="1" thickBot="1">
      <c r="E8324"/>
    </row>
    <row r="8325" spans="5:5" ht="13.5" thickTop="1" thickBot="1">
      <c r="E8325"/>
    </row>
    <row r="8326" spans="5:5" ht="13.5" thickTop="1" thickBot="1">
      <c r="E8326"/>
    </row>
    <row r="8327" spans="5:5" ht="13.5" thickTop="1" thickBot="1">
      <c r="E8327"/>
    </row>
    <row r="8328" spans="5:5" ht="13" thickTop="1">
      <c r="E8328"/>
    </row>
    <row r="8329" spans="5:5">
      <c r="E8329"/>
    </row>
    <row r="8330" spans="5:5">
      <c r="E8330"/>
    </row>
    <row r="8331" spans="5:5">
      <c r="E8331"/>
    </row>
    <row r="8332" spans="5:5">
      <c r="E8332"/>
    </row>
    <row r="8333" spans="5:5">
      <c r="E8333"/>
    </row>
    <row r="8334" spans="5:5">
      <c r="E8334"/>
    </row>
    <row r="8335" spans="5:5">
      <c r="E8335"/>
    </row>
    <row r="8336" spans="5:5">
      <c r="E8336"/>
    </row>
    <row r="8337" spans="5:5">
      <c r="E8337"/>
    </row>
    <row r="8338" spans="5:5">
      <c r="E8338"/>
    </row>
    <row r="8339" spans="5:5">
      <c r="E8339"/>
    </row>
    <row r="8340" spans="5:5">
      <c r="E8340"/>
    </row>
    <row r="8341" spans="5:5" ht="13" thickBot="1">
      <c r="E8341"/>
    </row>
    <row r="8342" spans="5:5" ht="13.5" thickTop="1" thickBot="1">
      <c r="E8342"/>
    </row>
    <row r="8343" spans="5:5" ht="13.5" thickTop="1" thickBot="1">
      <c r="E8343"/>
    </row>
    <row r="8344" spans="5:5" ht="13.5" thickTop="1" thickBot="1">
      <c r="E8344"/>
    </row>
    <row r="8345" spans="5:5" ht="13.5" thickTop="1" thickBot="1">
      <c r="E8345"/>
    </row>
    <row r="8346" spans="5:5" ht="13.5" thickTop="1" thickBot="1">
      <c r="E8346"/>
    </row>
    <row r="8347" spans="5:5" ht="13.5" thickTop="1" thickBot="1">
      <c r="E8347"/>
    </row>
    <row r="8348" spans="5:5" ht="13.5" thickTop="1" thickBot="1">
      <c r="E8348"/>
    </row>
    <row r="8349" spans="5:5" ht="13.5" thickTop="1" thickBot="1">
      <c r="E8349"/>
    </row>
    <row r="8350" spans="5:5" ht="13.5" thickTop="1" thickBot="1">
      <c r="E8350"/>
    </row>
    <row r="8351" spans="5:5" ht="13.5" thickTop="1" thickBot="1">
      <c r="E8351"/>
    </row>
    <row r="8352" spans="5:5" ht="13.5" thickTop="1" thickBot="1">
      <c r="E8352"/>
    </row>
    <row r="8353" spans="5:5" ht="13.5" thickTop="1" thickBot="1">
      <c r="E8353"/>
    </row>
    <row r="8354" spans="5:5" ht="13.5" thickTop="1" thickBot="1">
      <c r="E8354"/>
    </row>
    <row r="8355" spans="5:5" ht="13.5" thickTop="1" thickBot="1">
      <c r="E8355"/>
    </row>
    <row r="8356" spans="5:5" ht="13.5" thickTop="1" thickBot="1">
      <c r="E8356"/>
    </row>
    <row r="8357" spans="5:5" ht="13.5" thickTop="1" thickBot="1">
      <c r="E8357"/>
    </row>
    <row r="8358" spans="5:5" ht="13.5" thickTop="1" thickBot="1">
      <c r="E8358"/>
    </row>
    <row r="8359" spans="5:5" ht="13.5" thickTop="1" thickBot="1">
      <c r="E8359"/>
    </row>
    <row r="8360" spans="5:5" ht="13.5" thickTop="1" thickBot="1">
      <c r="E8360"/>
    </row>
    <row r="8361" spans="5:5" ht="13.5" thickTop="1" thickBot="1">
      <c r="E8361"/>
    </row>
    <row r="8362" spans="5:5" ht="13.5" thickTop="1" thickBot="1">
      <c r="E8362"/>
    </row>
    <row r="8363" spans="5:5" ht="13.5" thickTop="1" thickBot="1">
      <c r="E8363"/>
    </row>
    <row r="8364" spans="5:5" ht="13.5" thickTop="1" thickBot="1">
      <c r="E8364"/>
    </row>
    <row r="8365" spans="5:5" ht="13.5" thickTop="1" thickBot="1">
      <c r="E8365"/>
    </row>
    <row r="8366" spans="5:5" ht="13.5" thickTop="1" thickBot="1">
      <c r="E8366"/>
    </row>
    <row r="8367" spans="5:5" ht="13.5" thickTop="1" thickBot="1">
      <c r="E8367"/>
    </row>
    <row r="8368" spans="5:5" ht="13.5" thickTop="1" thickBot="1">
      <c r="E8368"/>
    </row>
    <row r="8369" spans="5:5" ht="13.5" thickTop="1" thickBot="1">
      <c r="E8369"/>
    </row>
    <row r="8370" spans="5:5" ht="13.5" thickTop="1" thickBot="1">
      <c r="E8370"/>
    </row>
    <row r="8371" spans="5:5" ht="13.5" thickTop="1" thickBot="1">
      <c r="E8371"/>
    </row>
    <row r="8372" spans="5:5" ht="13.5" thickTop="1" thickBot="1">
      <c r="E8372"/>
    </row>
    <row r="8373" spans="5:5" ht="13.5" thickTop="1" thickBot="1">
      <c r="E8373"/>
    </row>
    <row r="8374" spans="5:5" ht="13.5" thickTop="1" thickBot="1">
      <c r="E8374"/>
    </row>
    <row r="8375" spans="5:5" ht="13.5" thickTop="1" thickBot="1">
      <c r="E8375"/>
    </row>
    <row r="8376" spans="5:5" ht="13.5" thickTop="1" thickBot="1">
      <c r="E8376"/>
    </row>
    <row r="8377" spans="5:5" ht="13.5" thickTop="1" thickBot="1">
      <c r="E8377"/>
    </row>
    <row r="8378" spans="5:5" ht="13.5" thickTop="1" thickBot="1">
      <c r="E8378"/>
    </row>
    <row r="8379" spans="5:5" ht="13.5" thickTop="1" thickBot="1">
      <c r="E8379"/>
    </row>
    <row r="8380" spans="5:5" ht="13.5" thickTop="1" thickBot="1">
      <c r="E8380"/>
    </row>
    <row r="8381" spans="5:5" ht="13.5" thickTop="1" thickBot="1">
      <c r="E8381"/>
    </row>
    <row r="8382" spans="5:5" ht="13.5" thickTop="1" thickBot="1">
      <c r="E8382"/>
    </row>
    <row r="8383" spans="5:5" ht="13.5" thickTop="1" thickBot="1">
      <c r="E8383"/>
    </row>
    <row r="8384" spans="5:5" ht="13.5" thickTop="1" thickBot="1">
      <c r="E8384"/>
    </row>
    <row r="8385" spans="5:5" ht="13.5" thickTop="1" thickBot="1">
      <c r="E8385"/>
    </row>
    <row r="8386" spans="5:5" ht="13.5" thickTop="1" thickBot="1">
      <c r="E8386"/>
    </row>
    <row r="8387" spans="5:5" ht="13.5" thickTop="1" thickBot="1">
      <c r="E8387"/>
    </row>
    <row r="8388" spans="5:5" ht="13.5" thickTop="1" thickBot="1">
      <c r="E8388"/>
    </row>
    <row r="8389" spans="5:5" ht="13.5" thickTop="1" thickBot="1">
      <c r="E8389"/>
    </row>
    <row r="8390" spans="5:5" ht="13.5" thickTop="1" thickBot="1">
      <c r="E8390"/>
    </row>
    <row r="8391" spans="5:5" ht="13.5" thickTop="1" thickBot="1">
      <c r="E8391"/>
    </row>
    <row r="8392" spans="5:5" ht="13.5" thickTop="1" thickBot="1">
      <c r="E8392"/>
    </row>
    <row r="8393" spans="5:5" ht="13.5" thickTop="1" thickBot="1">
      <c r="E8393"/>
    </row>
    <row r="8394" spans="5:5" ht="13.5" thickTop="1" thickBot="1">
      <c r="E8394"/>
    </row>
    <row r="8395" spans="5:5" ht="13.5" thickTop="1" thickBot="1">
      <c r="E8395"/>
    </row>
    <row r="8396" spans="5:5" ht="13.5" thickTop="1" thickBot="1">
      <c r="E8396"/>
    </row>
    <row r="8397" spans="5:5" ht="13.5" thickTop="1" thickBot="1">
      <c r="E8397"/>
    </row>
    <row r="8398" spans="5:5" ht="13" thickTop="1">
      <c r="E8398"/>
    </row>
    <row r="8399" spans="5:5">
      <c r="E8399"/>
    </row>
    <row r="8400" spans="5:5">
      <c r="E8400"/>
    </row>
    <row r="8401" spans="5:5">
      <c r="E8401"/>
    </row>
    <row r="8402" spans="5:5">
      <c r="E8402"/>
    </row>
    <row r="8403" spans="5:5">
      <c r="E8403"/>
    </row>
    <row r="8404" spans="5:5">
      <c r="E8404"/>
    </row>
    <row r="8405" spans="5:5">
      <c r="E8405"/>
    </row>
    <row r="8406" spans="5:5">
      <c r="E8406"/>
    </row>
    <row r="8407" spans="5:5">
      <c r="E8407"/>
    </row>
    <row r="8408" spans="5:5">
      <c r="E8408"/>
    </row>
    <row r="8409" spans="5:5">
      <c r="E8409"/>
    </row>
    <row r="8410" spans="5:5">
      <c r="E8410"/>
    </row>
    <row r="8411" spans="5:5" ht="13" thickBot="1">
      <c r="E8411"/>
    </row>
    <row r="8412" spans="5:5" ht="13.5" thickTop="1" thickBot="1">
      <c r="E8412"/>
    </row>
    <row r="8413" spans="5:5" ht="13.5" thickTop="1" thickBot="1">
      <c r="E8413"/>
    </row>
    <row r="8414" spans="5:5" ht="13.5" thickTop="1" thickBot="1">
      <c r="E8414"/>
    </row>
    <row r="8415" spans="5:5" ht="13.5" thickTop="1" thickBot="1">
      <c r="E8415"/>
    </row>
    <row r="8416" spans="5:5" ht="13.5" thickTop="1" thickBot="1">
      <c r="E8416"/>
    </row>
    <row r="8417" spans="5:5" ht="13.5" thickTop="1" thickBot="1">
      <c r="E8417"/>
    </row>
    <row r="8418" spans="5:5" ht="13.5" thickTop="1" thickBot="1">
      <c r="E8418"/>
    </row>
    <row r="8419" spans="5:5" ht="13.5" thickTop="1" thickBot="1">
      <c r="E8419"/>
    </row>
    <row r="8420" spans="5:5" ht="13.5" thickTop="1" thickBot="1">
      <c r="E8420"/>
    </row>
    <row r="8421" spans="5:5" ht="13.5" thickTop="1" thickBot="1">
      <c r="E8421"/>
    </row>
    <row r="8422" spans="5:5" ht="13.5" thickTop="1" thickBot="1">
      <c r="E8422"/>
    </row>
    <row r="8423" spans="5:5" ht="13.5" thickTop="1" thickBot="1">
      <c r="E8423"/>
    </row>
    <row r="8424" spans="5:5" ht="13.5" thickTop="1" thickBot="1">
      <c r="E8424"/>
    </row>
    <row r="8425" spans="5:5" ht="13.5" thickTop="1" thickBot="1">
      <c r="E8425"/>
    </row>
    <row r="8426" spans="5:5" ht="13.5" thickTop="1" thickBot="1">
      <c r="E8426"/>
    </row>
    <row r="8427" spans="5:5" ht="13.5" thickTop="1" thickBot="1">
      <c r="E8427"/>
    </row>
    <row r="8428" spans="5:5" ht="13.5" thickTop="1" thickBot="1">
      <c r="E8428"/>
    </row>
    <row r="8429" spans="5:5" ht="13.5" thickTop="1" thickBot="1">
      <c r="E8429"/>
    </row>
    <row r="8430" spans="5:5" ht="13.5" thickTop="1" thickBot="1">
      <c r="E8430"/>
    </row>
    <row r="8431" spans="5:5" ht="13.5" thickTop="1" thickBot="1">
      <c r="E8431"/>
    </row>
    <row r="8432" spans="5:5" ht="13.5" thickTop="1" thickBot="1">
      <c r="E8432"/>
    </row>
    <row r="8433" spans="5:5" ht="13.5" thickTop="1" thickBot="1">
      <c r="E8433"/>
    </row>
    <row r="8434" spans="5:5" ht="13.5" thickTop="1" thickBot="1">
      <c r="E8434"/>
    </row>
    <row r="8435" spans="5:5" ht="13.5" thickTop="1" thickBot="1">
      <c r="E8435"/>
    </row>
    <row r="8436" spans="5:5" ht="13.5" thickTop="1" thickBot="1">
      <c r="E8436"/>
    </row>
    <row r="8437" spans="5:5" ht="13.5" thickTop="1" thickBot="1">
      <c r="E8437"/>
    </row>
    <row r="8438" spans="5:5" ht="13.5" thickTop="1" thickBot="1">
      <c r="E8438"/>
    </row>
    <row r="8439" spans="5:5" ht="13.5" thickTop="1" thickBot="1">
      <c r="E8439"/>
    </row>
    <row r="8440" spans="5:5" ht="13.5" thickTop="1" thickBot="1">
      <c r="E8440"/>
    </row>
    <row r="8441" spans="5:5" ht="13.5" thickTop="1" thickBot="1">
      <c r="E8441"/>
    </row>
    <row r="8442" spans="5:5" ht="13.5" thickTop="1" thickBot="1">
      <c r="E8442"/>
    </row>
    <row r="8443" spans="5:5" ht="13.5" thickTop="1" thickBot="1">
      <c r="E8443"/>
    </row>
    <row r="8444" spans="5:5" ht="13.5" thickTop="1" thickBot="1">
      <c r="E8444"/>
    </row>
    <row r="8445" spans="5:5" ht="13.5" thickTop="1" thickBot="1">
      <c r="E8445"/>
    </row>
    <row r="8446" spans="5:5" ht="13.5" thickTop="1" thickBot="1">
      <c r="E8446"/>
    </row>
    <row r="8447" spans="5:5" ht="13.5" thickTop="1" thickBot="1">
      <c r="E8447"/>
    </row>
    <row r="8448" spans="5:5" ht="13.5" thickTop="1" thickBot="1">
      <c r="E8448"/>
    </row>
    <row r="8449" spans="5:5" ht="13.5" thickTop="1" thickBot="1">
      <c r="E8449"/>
    </row>
    <row r="8450" spans="5:5" ht="13.5" thickTop="1" thickBot="1">
      <c r="E8450"/>
    </row>
    <row r="8451" spans="5:5" ht="13.5" thickTop="1" thickBot="1">
      <c r="E8451"/>
    </row>
    <row r="8452" spans="5:5" ht="13.5" thickTop="1" thickBot="1">
      <c r="E8452"/>
    </row>
    <row r="8453" spans="5:5" ht="13.5" thickTop="1" thickBot="1">
      <c r="E8453"/>
    </row>
    <row r="8454" spans="5:5" ht="13.5" thickTop="1" thickBot="1">
      <c r="E8454"/>
    </row>
    <row r="8455" spans="5:5" ht="13.5" thickTop="1" thickBot="1">
      <c r="E8455"/>
    </row>
    <row r="8456" spans="5:5" ht="13.5" thickTop="1" thickBot="1">
      <c r="E8456"/>
    </row>
    <row r="8457" spans="5:5" ht="13.5" thickTop="1" thickBot="1">
      <c r="E8457"/>
    </row>
    <row r="8458" spans="5:5" ht="13.5" thickTop="1" thickBot="1">
      <c r="E8458"/>
    </row>
    <row r="8459" spans="5:5" ht="13.5" thickTop="1" thickBot="1">
      <c r="E8459"/>
    </row>
    <row r="8460" spans="5:5" ht="13.5" thickTop="1" thickBot="1">
      <c r="E8460"/>
    </row>
    <row r="8461" spans="5:5" ht="13.5" thickTop="1" thickBot="1">
      <c r="E8461"/>
    </row>
    <row r="8462" spans="5:5" ht="13.5" thickTop="1" thickBot="1">
      <c r="E8462"/>
    </row>
    <row r="8463" spans="5:5" ht="13.5" thickTop="1" thickBot="1">
      <c r="E8463"/>
    </row>
    <row r="8464" spans="5:5" ht="13.5" thickTop="1" thickBot="1">
      <c r="E8464"/>
    </row>
    <row r="8465" spans="5:5" ht="13.5" thickTop="1" thickBot="1">
      <c r="E8465"/>
    </row>
    <row r="8466" spans="5:5" ht="13.5" thickTop="1" thickBot="1">
      <c r="E8466"/>
    </row>
    <row r="8467" spans="5:5" ht="13.5" thickTop="1" thickBot="1">
      <c r="E8467"/>
    </row>
    <row r="8468" spans="5:5" ht="13" thickTop="1">
      <c r="E8468"/>
    </row>
    <row r="8469" spans="5:5">
      <c r="E8469"/>
    </row>
    <row r="8470" spans="5:5">
      <c r="E8470"/>
    </row>
    <row r="8471" spans="5:5">
      <c r="E8471"/>
    </row>
    <row r="8472" spans="5:5">
      <c r="E8472"/>
    </row>
    <row r="8473" spans="5:5">
      <c r="E8473"/>
    </row>
    <row r="8474" spans="5:5">
      <c r="E8474"/>
    </row>
    <row r="8475" spans="5:5">
      <c r="E8475"/>
    </row>
    <row r="8476" spans="5:5">
      <c r="E8476"/>
    </row>
    <row r="8477" spans="5:5">
      <c r="E8477"/>
    </row>
    <row r="8478" spans="5:5">
      <c r="E8478"/>
    </row>
    <row r="8479" spans="5:5">
      <c r="E8479"/>
    </row>
    <row r="8480" spans="5:5">
      <c r="E8480"/>
    </row>
    <row r="8481" spans="5:5" ht="13" thickBot="1">
      <c r="E8481"/>
    </row>
    <row r="8482" spans="5:5" ht="13.5" thickTop="1" thickBot="1">
      <c r="E8482"/>
    </row>
    <row r="8483" spans="5:5" ht="13.5" thickTop="1" thickBot="1">
      <c r="E8483"/>
    </row>
    <row r="8484" spans="5:5" ht="13.5" thickTop="1" thickBot="1">
      <c r="E8484"/>
    </row>
    <row r="8485" spans="5:5" ht="13.5" thickTop="1" thickBot="1">
      <c r="E8485"/>
    </row>
    <row r="8486" spans="5:5" ht="13.5" thickTop="1" thickBot="1">
      <c r="E8486"/>
    </row>
    <row r="8487" spans="5:5" ht="13.5" thickTop="1" thickBot="1">
      <c r="E8487"/>
    </row>
    <row r="8488" spans="5:5" ht="13.5" thickTop="1" thickBot="1">
      <c r="E8488"/>
    </row>
    <row r="8489" spans="5:5" ht="13.5" thickTop="1" thickBot="1">
      <c r="E8489"/>
    </row>
    <row r="8490" spans="5:5" ht="13.5" thickTop="1" thickBot="1">
      <c r="E8490"/>
    </row>
    <row r="8491" spans="5:5" ht="13.5" thickTop="1" thickBot="1">
      <c r="E8491"/>
    </row>
    <row r="8492" spans="5:5" ht="13.5" thickTop="1" thickBot="1">
      <c r="E8492"/>
    </row>
    <row r="8493" spans="5:5" ht="13.5" thickTop="1" thickBot="1">
      <c r="E8493"/>
    </row>
    <row r="8494" spans="5:5" ht="13.5" thickTop="1" thickBot="1">
      <c r="E8494"/>
    </row>
    <row r="8495" spans="5:5" ht="13.5" thickTop="1" thickBot="1">
      <c r="E8495"/>
    </row>
    <row r="8496" spans="5:5" ht="13.5" thickTop="1" thickBot="1">
      <c r="E8496"/>
    </row>
    <row r="8497" spans="5:5" ht="13.5" thickTop="1" thickBot="1">
      <c r="E8497"/>
    </row>
    <row r="8498" spans="5:5" ht="13.5" thickTop="1" thickBot="1">
      <c r="E8498"/>
    </row>
    <row r="8499" spans="5:5" ht="13.5" thickTop="1" thickBot="1">
      <c r="E8499"/>
    </row>
    <row r="8500" spans="5:5" ht="13.5" thickTop="1" thickBot="1">
      <c r="E8500"/>
    </row>
    <row r="8501" spans="5:5" ht="13.5" thickTop="1" thickBot="1">
      <c r="E8501"/>
    </row>
    <row r="8502" spans="5:5" ht="13.5" thickTop="1" thickBot="1">
      <c r="E8502"/>
    </row>
    <row r="8503" spans="5:5" ht="13.5" thickTop="1" thickBot="1">
      <c r="E8503"/>
    </row>
    <row r="8504" spans="5:5" ht="13.5" thickTop="1" thickBot="1">
      <c r="E8504"/>
    </row>
    <row r="8505" spans="5:5" ht="13.5" thickTop="1" thickBot="1">
      <c r="E8505"/>
    </row>
    <row r="8506" spans="5:5" ht="13.5" thickTop="1" thickBot="1">
      <c r="E8506"/>
    </row>
    <row r="8507" spans="5:5" ht="13.5" thickTop="1" thickBot="1">
      <c r="E8507"/>
    </row>
    <row r="8508" spans="5:5" ht="13.5" thickTop="1" thickBot="1">
      <c r="E8508"/>
    </row>
    <row r="8509" spans="5:5" ht="13.5" thickTop="1" thickBot="1">
      <c r="E8509"/>
    </row>
    <row r="8510" spans="5:5" ht="13.5" thickTop="1" thickBot="1">
      <c r="E8510"/>
    </row>
    <row r="8511" spans="5:5" ht="13.5" thickTop="1" thickBot="1">
      <c r="E8511"/>
    </row>
    <row r="8512" spans="5:5" ht="13.5" thickTop="1" thickBot="1">
      <c r="E8512"/>
    </row>
    <row r="8513" spans="5:5" ht="13.5" thickTop="1" thickBot="1">
      <c r="E8513"/>
    </row>
    <row r="8514" spans="5:5" ht="13.5" thickTop="1" thickBot="1">
      <c r="E8514"/>
    </row>
    <row r="8515" spans="5:5" ht="13.5" thickTop="1" thickBot="1">
      <c r="E8515"/>
    </row>
    <row r="8516" spans="5:5" ht="13.5" thickTop="1" thickBot="1">
      <c r="E8516"/>
    </row>
    <row r="8517" spans="5:5" ht="13.5" thickTop="1" thickBot="1">
      <c r="E8517"/>
    </row>
    <row r="8518" spans="5:5" ht="13.5" thickTop="1" thickBot="1">
      <c r="E8518"/>
    </row>
    <row r="8519" spans="5:5" ht="13.5" thickTop="1" thickBot="1">
      <c r="E8519"/>
    </row>
    <row r="8520" spans="5:5" ht="13.5" thickTop="1" thickBot="1">
      <c r="E8520"/>
    </row>
    <row r="8521" spans="5:5" ht="13.5" thickTop="1" thickBot="1">
      <c r="E8521"/>
    </row>
    <row r="8522" spans="5:5" ht="13.5" thickTop="1" thickBot="1">
      <c r="E8522"/>
    </row>
    <row r="8523" spans="5:5" ht="13.5" thickTop="1" thickBot="1">
      <c r="E8523"/>
    </row>
    <row r="8524" spans="5:5" ht="13.5" thickTop="1" thickBot="1">
      <c r="E8524"/>
    </row>
    <row r="8525" spans="5:5" ht="13.5" thickTop="1" thickBot="1">
      <c r="E8525"/>
    </row>
    <row r="8526" spans="5:5" ht="13.5" thickTop="1" thickBot="1">
      <c r="E8526"/>
    </row>
    <row r="8527" spans="5:5" ht="13.5" thickTop="1" thickBot="1">
      <c r="E8527"/>
    </row>
    <row r="8528" spans="5:5" ht="13.5" thickTop="1" thickBot="1">
      <c r="E8528"/>
    </row>
    <row r="8529" spans="5:5" ht="13.5" thickTop="1" thickBot="1">
      <c r="E8529"/>
    </row>
    <row r="8530" spans="5:5" ht="13.5" thickTop="1" thickBot="1">
      <c r="E8530"/>
    </row>
    <row r="8531" spans="5:5" ht="13.5" thickTop="1" thickBot="1">
      <c r="E8531"/>
    </row>
    <row r="8532" spans="5:5" ht="13.5" thickTop="1" thickBot="1">
      <c r="E8532"/>
    </row>
    <row r="8533" spans="5:5" ht="13.5" thickTop="1" thickBot="1">
      <c r="E8533"/>
    </row>
    <row r="8534" spans="5:5" ht="13.5" thickTop="1" thickBot="1">
      <c r="E8534"/>
    </row>
    <row r="8535" spans="5:5" ht="13.5" thickTop="1" thickBot="1">
      <c r="E8535"/>
    </row>
    <row r="8536" spans="5:5" ht="13.5" thickTop="1" thickBot="1">
      <c r="E8536"/>
    </row>
    <row r="8537" spans="5:5" ht="13.5" thickTop="1" thickBot="1">
      <c r="E8537"/>
    </row>
    <row r="8538" spans="5:5" ht="13" thickTop="1">
      <c r="E8538"/>
    </row>
    <row r="8539" spans="5:5">
      <c r="E8539"/>
    </row>
    <row r="8540" spans="5:5">
      <c r="E8540"/>
    </row>
    <row r="8541" spans="5:5">
      <c r="E8541"/>
    </row>
    <row r="8542" spans="5:5">
      <c r="E8542"/>
    </row>
    <row r="8543" spans="5:5">
      <c r="E8543"/>
    </row>
    <row r="8544" spans="5:5">
      <c r="E8544"/>
    </row>
    <row r="8545" spans="5:5">
      <c r="E8545"/>
    </row>
    <row r="8546" spans="5:5">
      <c r="E8546"/>
    </row>
    <row r="8547" spans="5:5">
      <c r="E8547"/>
    </row>
    <row r="8548" spans="5:5">
      <c r="E8548"/>
    </row>
    <row r="8549" spans="5:5">
      <c r="E8549"/>
    </row>
    <row r="8550" spans="5:5">
      <c r="E8550"/>
    </row>
    <row r="8551" spans="5:5" ht="13" thickBot="1">
      <c r="E8551"/>
    </row>
    <row r="8552" spans="5:5" ht="13.5" thickTop="1" thickBot="1">
      <c r="E8552"/>
    </row>
    <row r="8553" spans="5:5" ht="13.5" thickTop="1" thickBot="1">
      <c r="E8553"/>
    </row>
    <row r="8554" spans="5:5" ht="13.5" thickTop="1" thickBot="1">
      <c r="E8554"/>
    </row>
    <row r="8555" spans="5:5" ht="13.5" thickTop="1" thickBot="1">
      <c r="E8555"/>
    </row>
    <row r="8556" spans="5:5" ht="13.5" thickTop="1" thickBot="1">
      <c r="E8556"/>
    </row>
    <row r="8557" spans="5:5" ht="13.5" thickTop="1" thickBot="1">
      <c r="E8557"/>
    </row>
    <row r="8558" spans="5:5" ht="13.5" thickTop="1" thickBot="1">
      <c r="E8558"/>
    </row>
    <row r="8559" spans="5:5" ht="13.5" thickTop="1" thickBot="1">
      <c r="E8559"/>
    </row>
    <row r="8560" spans="5:5" ht="13.5" thickTop="1" thickBot="1">
      <c r="E8560"/>
    </row>
    <row r="8561" spans="5:5" ht="13.5" thickTop="1" thickBot="1">
      <c r="E8561"/>
    </row>
    <row r="8562" spans="5:5" ht="13.5" thickTop="1" thickBot="1">
      <c r="E8562"/>
    </row>
    <row r="8563" spans="5:5" ht="13.5" thickTop="1" thickBot="1">
      <c r="E8563"/>
    </row>
    <row r="8564" spans="5:5" ht="13.5" thickTop="1" thickBot="1">
      <c r="E8564"/>
    </row>
    <row r="8565" spans="5:5" ht="13.5" thickTop="1" thickBot="1">
      <c r="E8565"/>
    </row>
    <row r="8566" spans="5:5" ht="13.5" thickTop="1" thickBot="1">
      <c r="E8566"/>
    </row>
    <row r="8567" spans="5:5" ht="13.5" thickTop="1" thickBot="1">
      <c r="E8567"/>
    </row>
    <row r="8568" spans="5:5" ht="13.5" thickTop="1" thickBot="1">
      <c r="E8568"/>
    </row>
    <row r="8569" spans="5:5" ht="13.5" thickTop="1" thickBot="1">
      <c r="E8569"/>
    </row>
    <row r="8570" spans="5:5" ht="13.5" thickTop="1" thickBot="1">
      <c r="E8570"/>
    </row>
    <row r="8571" spans="5:5" ht="13.5" thickTop="1" thickBot="1">
      <c r="E8571"/>
    </row>
    <row r="8572" spans="5:5" ht="13.5" thickTop="1" thickBot="1">
      <c r="E8572"/>
    </row>
    <row r="8573" spans="5:5" ht="13.5" thickTop="1" thickBot="1">
      <c r="E8573"/>
    </row>
    <row r="8574" spans="5:5" ht="13.5" thickTop="1" thickBot="1">
      <c r="E8574"/>
    </row>
    <row r="8575" spans="5:5" ht="13.5" thickTop="1" thickBot="1">
      <c r="E8575"/>
    </row>
    <row r="8576" spans="5:5" ht="13.5" thickTop="1" thickBot="1">
      <c r="E8576"/>
    </row>
    <row r="8577" spans="5:5" ht="13.5" thickTop="1" thickBot="1">
      <c r="E8577"/>
    </row>
    <row r="8578" spans="5:5" ht="13.5" thickTop="1" thickBot="1">
      <c r="E8578"/>
    </row>
    <row r="8579" spans="5:5" ht="13.5" thickTop="1" thickBot="1">
      <c r="E8579"/>
    </row>
    <row r="8580" spans="5:5" ht="13.5" thickTop="1" thickBot="1">
      <c r="E8580"/>
    </row>
    <row r="8581" spans="5:5" ht="13.5" thickTop="1" thickBot="1">
      <c r="E8581"/>
    </row>
    <row r="8582" spans="5:5" ht="13.5" thickTop="1" thickBot="1">
      <c r="E8582"/>
    </row>
    <row r="8583" spans="5:5" ht="13.5" thickTop="1" thickBot="1">
      <c r="E8583"/>
    </row>
    <row r="8584" spans="5:5" ht="13.5" thickTop="1" thickBot="1">
      <c r="E8584"/>
    </row>
    <row r="8585" spans="5:5" ht="13.5" thickTop="1" thickBot="1">
      <c r="E8585"/>
    </row>
    <row r="8586" spans="5:5" ht="13.5" thickTop="1" thickBot="1">
      <c r="E8586"/>
    </row>
    <row r="8587" spans="5:5" ht="13.5" thickTop="1" thickBot="1">
      <c r="E8587"/>
    </row>
    <row r="8588" spans="5:5" ht="13.5" thickTop="1" thickBot="1">
      <c r="E8588"/>
    </row>
    <row r="8589" spans="5:5" ht="13.5" thickTop="1" thickBot="1">
      <c r="E8589"/>
    </row>
    <row r="8590" spans="5:5" ht="13.5" thickTop="1" thickBot="1">
      <c r="E8590"/>
    </row>
    <row r="8591" spans="5:5" ht="13.5" thickTop="1" thickBot="1">
      <c r="E8591"/>
    </row>
    <row r="8592" spans="5:5" ht="13.5" thickTop="1" thickBot="1">
      <c r="E8592"/>
    </row>
    <row r="8593" spans="5:5" ht="13.5" thickTop="1" thickBot="1">
      <c r="E8593"/>
    </row>
    <row r="8594" spans="5:5" ht="13.5" thickTop="1" thickBot="1">
      <c r="E8594"/>
    </row>
    <row r="8595" spans="5:5" ht="13.5" thickTop="1" thickBot="1">
      <c r="E8595"/>
    </row>
    <row r="8596" spans="5:5" ht="13.5" thickTop="1" thickBot="1">
      <c r="E8596"/>
    </row>
    <row r="8597" spans="5:5" ht="13.5" thickTop="1" thickBot="1">
      <c r="E8597"/>
    </row>
    <row r="8598" spans="5:5" ht="13.5" thickTop="1" thickBot="1">
      <c r="E8598"/>
    </row>
    <row r="8599" spans="5:5" ht="13.5" thickTop="1" thickBot="1">
      <c r="E8599"/>
    </row>
    <row r="8600" spans="5:5" ht="13.5" thickTop="1" thickBot="1">
      <c r="E8600"/>
    </row>
    <row r="8601" spans="5:5" ht="13.5" thickTop="1" thickBot="1">
      <c r="E8601"/>
    </row>
    <row r="8602" spans="5:5" ht="13.5" thickTop="1" thickBot="1">
      <c r="E8602"/>
    </row>
    <row r="8603" spans="5:5" ht="13.5" thickTop="1" thickBot="1">
      <c r="E8603"/>
    </row>
    <row r="8604" spans="5:5" ht="13.5" thickTop="1" thickBot="1">
      <c r="E8604"/>
    </row>
    <row r="8605" spans="5:5" ht="13.5" thickTop="1" thickBot="1">
      <c r="E8605"/>
    </row>
    <row r="8606" spans="5:5" ht="13.5" thickTop="1" thickBot="1">
      <c r="E8606"/>
    </row>
    <row r="8607" spans="5:5" ht="13.5" thickTop="1" thickBot="1">
      <c r="E8607"/>
    </row>
    <row r="8608" spans="5:5" ht="13" thickTop="1">
      <c r="E8608"/>
    </row>
    <row r="8609" spans="5:5">
      <c r="E8609"/>
    </row>
    <row r="8610" spans="5:5">
      <c r="E8610"/>
    </row>
    <row r="8611" spans="5:5">
      <c r="E8611"/>
    </row>
    <row r="8612" spans="5:5">
      <c r="E8612"/>
    </row>
    <row r="8613" spans="5:5">
      <c r="E8613"/>
    </row>
    <row r="8614" spans="5:5">
      <c r="E8614"/>
    </row>
    <row r="8615" spans="5:5">
      <c r="E8615"/>
    </row>
    <row r="8616" spans="5:5">
      <c r="E8616"/>
    </row>
    <row r="8617" spans="5:5">
      <c r="E8617"/>
    </row>
    <row r="8618" spans="5:5">
      <c r="E8618"/>
    </row>
    <row r="8619" spans="5:5">
      <c r="E8619"/>
    </row>
    <row r="8620" spans="5:5">
      <c r="E8620"/>
    </row>
    <row r="8621" spans="5:5" ht="13" thickBot="1">
      <c r="E8621"/>
    </row>
    <row r="8622" spans="5:5" ht="13.5" thickTop="1" thickBot="1">
      <c r="E8622"/>
    </row>
    <row r="8623" spans="5:5" ht="13.5" thickTop="1" thickBot="1">
      <c r="E8623"/>
    </row>
    <row r="8624" spans="5:5" ht="13.5" thickTop="1" thickBot="1">
      <c r="E8624"/>
    </row>
    <row r="8625" spans="5:5" ht="13.5" thickTop="1" thickBot="1">
      <c r="E8625"/>
    </row>
    <row r="8626" spans="5:5" ht="13.5" thickTop="1" thickBot="1">
      <c r="E8626"/>
    </row>
    <row r="8627" spans="5:5" ht="13.5" thickTop="1" thickBot="1">
      <c r="E8627"/>
    </row>
    <row r="8628" spans="5:5" ht="13.5" thickTop="1" thickBot="1">
      <c r="E8628"/>
    </row>
    <row r="8629" spans="5:5" ht="13.5" thickTop="1" thickBot="1">
      <c r="E8629"/>
    </row>
    <row r="8630" spans="5:5" ht="13.5" thickTop="1" thickBot="1">
      <c r="E8630"/>
    </row>
    <row r="8631" spans="5:5" ht="13.5" thickTop="1" thickBot="1">
      <c r="E8631"/>
    </row>
    <row r="8632" spans="5:5" ht="13.5" thickTop="1" thickBot="1">
      <c r="E8632"/>
    </row>
    <row r="8633" spans="5:5" ht="13.5" thickTop="1" thickBot="1">
      <c r="E8633"/>
    </row>
    <row r="8634" spans="5:5" ht="13.5" thickTop="1" thickBot="1">
      <c r="E8634"/>
    </row>
    <row r="8635" spans="5:5" ht="13.5" thickTop="1" thickBot="1">
      <c r="E8635"/>
    </row>
    <row r="8636" spans="5:5" ht="13.5" thickTop="1" thickBot="1">
      <c r="E8636"/>
    </row>
    <row r="8637" spans="5:5" ht="13.5" thickTop="1" thickBot="1">
      <c r="E8637"/>
    </row>
    <row r="8638" spans="5:5" ht="13.5" thickTop="1" thickBot="1">
      <c r="E8638"/>
    </row>
    <row r="8639" spans="5:5" ht="13.5" thickTop="1" thickBot="1">
      <c r="E8639"/>
    </row>
    <row r="8640" spans="5:5" ht="13.5" thickTop="1" thickBot="1">
      <c r="E8640"/>
    </row>
    <row r="8641" spans="5:5" ht="13.5" thickTop="1" thickBot="1">
      <c r="E8641"/>
    </row>
    <row r="8642" spans="5:5" ht="13.5" thickTop="1" thickBot="1">
      <c r="E8642"/>
    </row>
    <row r="8643" spans="5:5" ht="13.5" thickTop="1" thickBot="1">
      <c r="E8643"/>
    </row>
    <row r="8644" spans="5:5" ht="13.5" thickTop="1" thickBot="1">
      <c r="E8644"/>
    </row>
    <row r="8645" spans="5:5" ht="13.5" thickTop="1" thickBot="1">
      <c r="E8645"/>
    </row>
    <row r="8646" spans="5:5" ht="13.5" thickTop="1" thickBot="1">
      <c r="E8646"/>
    </row>
    <row r="8647" spans="5:5" ht="13.5" thickTop="1" thickBot="1">
      <c r="E8647"/>
    </row>
    <row r="8648" spans="5:5" ht="13.5" thickTop="1" thickBot="1">
      <c r="E8648"/>
    </row>
    <row r="8649" spans="5:5" ht="13.5" thickTop="1" thickBot="1">
      <c r="E8649"/>
    </row>
    <row r="8650" spans="5:5" ht="13.5" thickTop="1" thickBot="1">
      <c r="E8650"/>
    </row>
    <row r="8651" spans="5:5" ht="13.5" thickTop="1" thickBot="1">
      <c r="E8651"/>
    </row>
    <row r="8652" spans="5:5" ht="13.5" thickTop="1" thickBot="1">
      <c r="E8652"/>
    </row>
    <row r="8653" spans="5:5" ht="13.5" thickTop="1" thickBot="1">
      <c r="E8653"/>
    </row>
    <row r="8654" spans="5:5" ht="13.5" thickTop="1" thickBot="1">
      <c r="E8654"/>
    </row>
    <row r="8655" spans="5:5" ht="13.5" thickTop="1" thickBot="1">
      <c r="E8655"/>
    </row>
    <row r="8656" spans="5:5" ht="13.5" thickTop="1" thickBot="1">
      <c r="E8656"/>
    </row>
    <row r="8657" spans="5:5" ht="13.5" thickTop="1" thickBot="1">
      <c r="E8657"/>
    </row>
    <row r="8658" spans="5:5" ht="13.5" thickTop="1" thickBot="1">
      <c r="E8658"/>
    </row>
    <row r="8659" spans="5:5" ht="13.5" thickTop="1" thickBot="1">
      <c r="E8659"/>
    </row>
    <row r="8660" spans="5:5" ht="13.5" thickTop="1" thickBot="1">
      <c r="E8660"/>
    </row>
    <row r="8661" spans="5:5" ht="13.5" thickTop="1" thickBot="1">
      <c r="E8661"/>
    </row>
    <row r="8662" spans="5:5" ht="13.5" thickTop="1" thickBot="1">
      <c r="E8662"/>
    </row>
    <row r="8663" spans="5:5" ht="13.5" thickTop="1" thickBot="1">
      <c r="E8663"/>
    </row>
    <row r="8664" spans="5:5" ht="13.5" thickTop="1" thickBot="1">
      <c r="E8664"/>
    </row>
    <row r="8665" spans="5:5" ht="13.5" thickTop="1" thickBot="1">
      <c r="E8665"/>
    </row>
    <row r="8666" spans="5:5" ht="13.5" thickTop="1" thickBot="1">
      <c r="E8666"/>
    </row>
    <row r="8667" spans="5:5" ht="13.5" thickTop="1" thickBot="1">
      <c r="E8667"/>
    </row>
    <row r="8668" spans="5:5" ht="13.5" thickTop="1" thickBot="1">
      <c r="E8668"/>
    </row>
    <row r="8669" spans="5:5" ht="13.5" thickTop="1" thickBot="1">
      <c r="E8669"/>
    </row>
    <row r="8670" spans="5:5" ht="13.5" thickTop="1" thickBot="1">
      <c r="E8670"/>
    </row>
    <row r="8671" spans="5:5" ht="13.5" thickTop="1" thickBot="1">
      <c r="E8671"/>
    </row>
    <row r="8672" spans="5:5" ht="13.5" thickTop="1" thickBot="1">
      <c r="E8672"/>
    </row>
    <row r="8673" spans="5:5" ht="13.5" thickTop="1" thickBot="1">
      <c r="E8673"/>
    </row>
    <row r="8674" spans="5:5" ht="13.5" thickTop="1" thickBot="1">
      <c r="E8674"/>
    </row>
    <row r="8675" spans="5:5" ht="13.5" thickTop="1" thickBot="1">
      <c r="E8675"/>
    </row>
    <row r="8676" spans="5:5" ht="13.5" thickTop="1" thickBot="1">
      <c r="E8676"/>
    </row>
    <row r="8677" spans="5:5" ht="13.5" thickTop="1" thickBot="1">
      <c r="E8677"/>
    </row>
    <row r="8678" spans="5:5" ht="13" thickTop="1">
      <c r="E8678"/>
    </row>
    <row r="8679" spans="5:5">
      <c r="E8679"/>
    </row>
    <row r="8680" spans="5:5">
      <c r="E8680"/>
    </row>
    <row r="8681" spans="5:5">
      <c r="E8681"/>
    </row>
    <row r="8682" spans="5:5">
      <c r="E8682"/>
    </row>
    <row r="8683" spans="5:5">
      <c r="E8683"/>
    </row>
    <row r="8684" spans="5:5">
      <c r="E8684"/>
    </row>
    <row r="8685" spans="5:5">
      <c r="E8685"/>
    </row>
    <row r="8686" spans="5:5">
      <c r="E8686"/>
    </row>
    <row r="8687" spans="5:5">
      <c r="E8687"/>
    </row>
    <row r="8688" spans="5:5">
      <c r="E8688"/>
    </row>
    <row r="8689" spans="5:5">
      <c r="E8689"/>
    </row>
    <row r="8690" spans="5:5">
      <c r="E8690"/>
    </row>
    <row r="8691" spans="5:5" ht="13" thickBot="1">
      <c r="E8691"/>
    </row>
    <row r="8692" spans="5:5" ht="13.5" thickTop="1" thickBot="1">
      <c r="E8692"/>
    </row>
    <row r="8693" spans="5:5" ht="13.5" thickTop="1" thickBot="1">
      <c r="E8693"/>
    </row>
    <row r="8694" spans="5:5" ht="13.5" thickTop="1" thickBot="1">
      <c r="E8694"/>
    </row>
    <row r="8695" spans="5:5" ht="13.5" thickTop="1" thickBot="1">
      <c r="E8695"/>
    </row>
    <row r="8696" spans="5:5" ht="13.5" thickTop="1" thickBot="1">
      <c r="E8696"/>
    </row>
    <row r="8697" spans="5:5" ht="13.5" thickTop="1" thickBot="1">
      <c r="E8697"/>
    </row>
    <row r="8698" spans="5:5" ht="13.5" thickTop="1" thickBot="1">
      <c r="E8698"/>
    </row>
    <row r="8699" spans="5:5" ht="13.5" thickTop="1" thickBot="1">
      <c r="E8699"/>
    </row>
    <row r="8700" spans="5:5" ht="13.5" thickTop="1" thickBot="1">
      <c r="E8700"/>
    </row>
    <row r="8701" spans="5:5" ht="13.5" thickTop="1" thickBot="1">
      <c r="E8701"/>
    </row>
    <row r="8702" spans="5:5" ht="13.5" thickTop="1" thickBot="1">
      <c r="E8702"/>
    </row>
    <row r="8703" spans="5:5" ht="13.5" thickTop="1" thickBot="1">
      <c r="E8703"/>
    </row>
    <row r="8704" spans="5:5" ht="13.5" thickTop="1" thickBot="1">
      <c r="E8704"/>
    </row>
    <row r="8705" spans="5:5" ht="13.5" thickTop="1" thickBot="1">
      <c r="E8705"/>
    </row>
    <row r="8706" spans="5:5" ht="13.5" thickTop="1" thickBot="1">
      <c r="E8706"/>
    </row>
    <row r="8707" spans="5:5" ht="13.5" thickTop="1" thickBot="1">
      <c r="E8707"/>
    </row>
    <row r="8708" spans="5:5" ht="13.5" thickTop="1" thickBot="1">
      <c r="E8708"/>
    </row>
    <row r="8709" spans="5:5" ht="13.5" thickTop="1" thickBot="1">
      <c r="E8709"/>
    </row>
    <row r="8710" spans="5:5" ht="13.5" thickTop="1" thickBot="1">
      <c r="E8710"/>
    </row>
    <row r="8711" spans="5:5" ht="13.5" thickTop="1" thickBot="1">
      <c r="E8711"/>
    </row>
    <row r="8712" spans="5:5" ht="13.5" thickTop="1" thickBot="1">
      <c r="E8712"/>
    </row>
    <row r="8713" spans="5:5" ht="13.5" thickTop="1" thickBot="1">
      <c r="E8713"/>
    </row>
    <row r="8714" spans="5:5" ht="13.5" thickTop="1" thickBot="1">
      <c r="E8714"/>
    </row>
    <row r="8715" spans="5:5" ht="13.5" thickTop="1" thickBot="1">
      <c r="E8715"/>
    </row>
    <row r="8716" spans="5:5" ht="13.5" thickTop="1" thickBot="1">
      <c r="E8716"/>
    </row>
    <row r="8717" spans="5:5" ht="13.5" thickTop="1" thickBot="1">
      <c r="E8717"/>
    </row>
    <row r="8718" spans="5:5" ht="13.5" thickTop="1" thickBot="1">
      <c r="E8718"/>
    </row>
    <row r="8719" spans="5:5" ht="13.5" thickTop="1" thickBot="1">
      <c r="E8719"/>
    </row>
    <row r="8720" spans="5:5" ht="13.5" thickTop="1" thickBot="1">
      <c r="E8720"/>
    </row>
    <row r="8721" spans="5:5" ht="13.5" thickTop="1" thickBot="1">
      <c r="E8721"/>
    </row>
    <row r="8722" spans="5:5" ht="13.5" thickTop="1" thickBot="1">
      <c r="E8722"/>
    </row>
    <row r="8723" spans="5:5" ht="13.5" thickTop="1" thickBot="1">
      <c r="E8723"/>
    </row>
    <row r="8724" spans="5:5" ht="13.5" thickTop="1" thickBot="1">
      <c r="E8724"/>
    </row>
    <row r="8725" spans="5:5" ht="13.5" thickTop="1" thickBot="1">
      <c r="E8725"/>
    </row>
    <row r="8726" spans="5:5" ht="13.5" thickTop="1" thickBot="1">
      <c r="E8726"/>
    </row>
    <row r="8727" spans="5:5" ht="13.5" thickTop="1" thickBot="1">
      <c r="E8727"/>
    </row>
    <row r="8728" spans="5:5" ht="13.5" thickTop="1" thickBot="1">
      <c r="E8728"/>
    </row>
    <row r="8729" spans="5:5" ht="13.5" thickTop="1" thickBot="1">
      <c r="E8729"/>
    </row>
    <row r="8730" spans="5:5" ht="13.5" thickTop="1" thickBot="1">
      <c r="E8730"/>
    </row>
    <row r="8731" spans="5:5" ht="13.5" thickTop="1" thickBot="1">
      <c r="E8731"/>
    </row>
    <row r="8732" spans="5:5" ht="13.5" thickTop="1" thickBot="1">
      <c r="E8732"/>
    </row>
    <row r="8733" spans="5:5" ht="13.5" thickTop="1" thickBot="1">
      <c r="E8733"/>
    </row>
    <row r="8734" spans="5:5" ht="13.5" thickTop="1" thickBot="1">
      <c r="E8734"/>
    </row>
    <row r="8735" spans="5:5" ht="13.5" thickTop="1" thickBot="1">
      <c r="E8735"/>
    </row>
    <row r="8736" spans="5:5" ht="13.5" thickTop="1" thickBot="1">
      <c r="E8736"/>
    </row>
    <row r="8737" spans="5:5" ht="13.5" thickTop="1" thickBot="1">
      <c r="E8737"/>
    </row>
    <row r="8738" spans="5:5" ht="13.5" thickTop="1" thickBot="1">
      <c r="E8738"/>
    </row>
    <row r="8739" spans="5:5" ht="13.5" thickTop="1" thickBot="1">
      <c r="E8739"/>
    </row>
    <row r="8740" spans="5:5" ht="13.5" thickTop="1" thickBot="1">
      <c r="E8740"/>
    </row>
    <row r="8741" spans="5:5" ht="13.5" thickTop="1" thickBot="1">
      <c r="E8741"/>
    </row>
    <row r="8742" spans="5:5" ht="13.5" thickTop="1" thickBot="1">
      <c r="E8742"/>
    </row>
    <row r="8743" spans="5:5" ht="13.5" thickTop="1" thickBot="1">
      <c r="E8743"/>
    </row>
    <row r="8744" spans="5:5" ht="13.5" thickTop="1" thickBot="1">
      <c r="E8744"/>
    </row>
    <row r="8745" spans="5:5" ht="13.5" thickTop="1" thickBot="1">
      <c r="E8745"/>
    </row>
    <row r="8746" spans="5:5" ht="13.5" thickTop="1" thickBot="1">
      <c r="E8746"/>
    </row>
    <row r="8747" spans="5:5" ht="13.5" thickTop="1" thickBot="1">
      <c r="E8747"/>
    </row>
    <row r="8748" spans="5:5" ht="13" thickTop="1">
      <c r="E8748"/>
    </row>
    <row r="8749" spans="5:5">
      <c r="E8749"/>
    </row>
    <row r="8750" spans="5:5">
      <c r="E8750"/>
    </row>
    <row r="8751" spans="5:5">
      <c r="E8751"/>
    </row>
    <row r="8752" spans="5:5">
      <c r="E8752"/>
    </row>
    <row r="8753" spans="5:5">
      <c r="E8753"/>
    </row>
    <row r="8754" spans="5:5">
      <c r="E8754"/>
    </row>
    <row r="8755" spans="5:5">
      <c r="E8755"/>
    </row>
    <row r="8756" spans="5:5">
      <c r="E8756"/>
    </row>
    <row r="8757" spans="5:5">
      <c r="E8757"/>
    </row>
    <row r="8758" spans="5:5">
      <c r="E8758"/>
    </row>
    <row r="8759" spans="5:5">
      <c r="E8759"/>
    </row>
    <row r="8760" spans="5:5">
      <c r="E8760"/>
    </row>
    <row r="8761" spans="5:5" ht="13" thickBot="1">
      <c r="E8761"/>
    </row>
    <row r="8762" spans="5:5" ht="13.5" thickTop="1" thickBot="1">
      <c r="E8762"/>
    </row>
    <row r="8763" spans="5:5" ht="13.5" thickTop="1" thickBot="1">
      <c r="E8763"/>
    </row>
    <row r="8764" spans="5:5" ht="13.5" thickTop="1" thickBot="1">
      <c r="E8764"/>
    </row>
    <row r="8765" spans="5:5" ht="13.5" thickTop="1" thickBot="1">
      <c r="E8765"/>
    </row>
    <row r="8766" spans="5:5" ht="13.5" thickTop="1" thickBot="1">
      <c r="E8766"/>
    </row>
    <row r="8767" spans="5:5" ht="13.5" thickTop="1" thickBot="1">
      <c r="E8767"/>
    </row>
    <row r="8768" spans="5:5" ht="13.5" thickTop="1" thickBot="1">
      <c r="E8768"/>
    </row>
    <row r="8769" spans="5:5" ht="13.5" thickTop="1" thickBot="1">
      <c r="E8769"/>
    </row>
    <row r="8770" spans="5:5" ht="13.5" thickTop="1" thickBot="1">
      <c r="E8770"/>
    </row>
    <row r="8771" spans="5:5" ht="13.5" thickTop="1" thickBot="1">
      <c r="E8771"/>
    </row>
    <row r="8772" spans="5:5" ht="13.5" thickTop="1" thickBot="1">
      <c r="E8772"/>
    </row>
    <row r="8773" spans="5:5" ht="13.5" thickTop="1" thickBot="1">
      <c r="E8773"/>
    </row>
    <row r="8774" spans="5:5" ht="13.5" thickTop="1" thickBot="1">
      <c r="E8774"/>
    </row>
    <row r="8775" spans="5:5" ht="13.5" thickTop="1" thickBot="1">
      <c r="E8775"/>
    </row>
    <row r="8776" spans="5:5" ht="13.5" thickTop="1" thickBot="1">
      <c r="E8776"/>
    </row>
    <row r="8777" spans="5:5" ht="13.5" thickTop="1" thickBot="1">
      <c r="E8777"/>
    </row>
    <row r="8778" spans="5:5" ht="13.5" thickTop="1" thickBot="1">
      <c r="E8778"/>
    </row>
    <row r="8779" spans="5:5" ht="13.5" thickTop="1" thickBot="1">
      <c r="E8779"/>
    </row>
    <row r="8780" spans="5:5" ht="13.5" thickTop="1" thickBot="1">
      <c r="E8780"/>
    </row>
    <row r="8781" spans="5:5" ht="13.5" thickTop="1" thickBot="1">
      <c r="E8781"/>
    </row>
    <row r="8782" spans="5:5" ht="13.5" thickTop="1" thickBot="1">
      <c r="E8782"/>
    </row>
    <row r="8783" spans="5:5" ht="13.5" thickTop="1" thickBot="1">
      <c r="E8783"/>
    </row>
    <row r="8784" spans="5:5" ht="13.5" thickTop="1" thickBot="1">
      <c r="E8784"/>
    </row>
    <row r="8785" spans="5:5" ht="13.5" thickTop="1" thickBot="1">
      <c r="E8785"/>
    </row>
    <row r="8786" spans="5:5" ht="13.5" thickTop="1" thickBot="1">
      <c r="E8786"/>
    </row>
    <row r="8787" spans="5:5" ht="13.5" thickTop="1" thickBot="1">
      <c r="E8787"/>
    </row>
    <row r="8788" spans="5:5" ht="13.5" thickTop="1" thickBot="1">
      <c r="E8788"/>
    </row>
    <row r="8789" spans="5:5" ht="13.5" thickTop="1" thickBot="1">
      <c r="E8789"/>
    </row>
    <row r="8790" spans="5:5" ht="13.5" thickTop="1" thickBot="1">
      <c r="E8790"/>
    </row>
    <row r="8791" spans="5:5" ht="13.5" thickTop="1" thickBot="1">
      <c r="E8791"/>
    </row>
    <row r="8792" spans="5:5" ht="13.5" thickTop="1" thickBot="1">
      <c r="E8792"/>
    </row>
    <row r="8793" spans="5:5" ht="13.5" thickTop="1" thickBot="1">
      <c r="E8793"/>
    </row>
    <row r="8794" spans="5:5" ht="13.5" thickTop="1" thickBot="1">
      <c r="E8794"/>
    </row>
    <row r="8795" spans="5:5" ht="13.5" thickTop="1" thickBot="1">
      <c r="E8795"/>
    </row>
    <row r="8796" spans="5:5" ht="13.5" thickTop="1" thickBot="1">
      <c r="E8796"/>
    </row>
    <row r="8797" spans="5:5" ht="13.5" thickTop="1" thickBot="1">
      <c r="E8797"/>
    </row>
    <row r="8798" spans="5:5" ht="13.5" thickTop="1" thickBot="1">
      <c r="E8798"/>
    </row>
    <row r="8799" spans="5:5" ht="13.5" thickTop="1" thickBot="1">
      <c r="E8799"/>
    </row>
    <row r="8800" spans="5:5" ht="13.5" thickTop="1" thickBot="1">
      <c r="E8800"/>
    </row>
    <row r="8801" spans="5:5" ht="13.5" thickTop="1" thickBot="1">
      <c r="E8801"/>
    </row>
    <row r="8802" spans="5:5" ht="13.5" thickTop="1" thickBot="1">
      <c r="E8802"/>
    </row>
    <row r="8803" spans="5:5" ht="13.5" thickTop="1" thickBot="1">
      <c r="E8803"/>
    </row>
    <row r="8804" spans="5:5" ht="13.5" thickTop="1" thickBot="1">
      <c r="E8804"/>
    </row>
    <row r="8805" spans="5:5" ht="13.5" thickTop="1" thickBot="1">
      <c r="E8805"/>
    </row>
    <row r="8806" spans="5:5" ht="13.5" thickTop="1" thickBot="1">
      <c r="E8806"/>
    </row>
    <row r="8807" spans="5:5" ht="13.5" thickTop="1" thickBot="1">
      <c r="E8807"/>
    </row>
    <row r="8808" spans="5:5" ht="13.5" thickTop="1" thickBot="1">
      <c r="E8808"/>
    </row>
    <row r="8809" spans="5:5" ht="13.5" thickTop="1" thickBot="1">
      <c r="E8809"/>
    </row>
    <row r="8810" spans="5:5" ht="13.5" thickTop="1" thickBot="1">
      <c r="E8810"/>
    </row>
    <row r="8811" spans="5:5" ht="13.5" thickTop="1" thickBot="1">
      <c r="E8811"/>
    </row>
    <row r="8812" spans="5:5" ht="13.5" thickTop="1" thickBot="1">
      <c r="E8812"/>
    </row>
    <row r="8813" spans="5:5" ht="13.5" thickTop="1" thickBot="1">
      <c r="E8813"/>
    </row>
    <row r="8814" spans="5:5" ht="13.5" thickTop="1" thickBot="1">
      <c r="E8814"/>
    </row>
    <row r="8815" spans="5:5" ht="13.5" thickTop="1" thickBot="1">
      <c r="E8815"/>
    </row>
    <row r="8816" spans="5:5" ht="13.5" thickTop="1" thickBot="1">
      <c r="E8816"/>
    </row>
    <row r="8817" spans="5:5" ht="13.5" thickTop="1" thickBot="1">
      <c r="E8817"/>
    </row>
    <row r="8818" spans="5:5" ht="13" thickTop="1">
      <c r="E8818"/>
    </row>
    <row r="8819" spans="5:5">
      <c r="E8819"/>
    </row>
    <row r="8820" spans="5:5">
      <c r="E8820"/>
    </row>
    <row r="8821" spans="5:5">
      <c r="E8821"/>
    </row>
    <row r="8822" spans="5:5">
      <c r="E8822"/>
    </row>
    <row r="8823" spans="5:5">
      <c r="E8823"/>
    </row>
    <row r="8824" spans="5:5">
      <c r="E8824"/>
    </row>
    <row r="8825" spans="5:5">
      <c r="E8825"/>
    </row>
    <row r="8826" spans="5:5">
      <c r="E8826"/>
    </row>
    <row r="8827" spans="5:5">
      <c r="E8827"/>
    </row>
    <row r="8828" spans="5:5">
      <c r="E8828"/>
    </row>
    <row r="8829" spans="5:5">
      <c r="E8829"/>
    </row>
    <row r="8830" spans="5:5">
      <c r="E8830"/>
    </row>
    <row r="8831" spans="5:5" ht="13" thickBot="1">
      <c r="E8831"/>
    </row>
    <row r="8832" spans="5:5" ht="13.5" thickTop="1" thickBot="1">
      <c r="E8832"/>
    </row>
    <row r="8833" spans="5:5" ht="13.5" thickTop="1" thickBot="1">
      <c r="E8833"/>
    </row>
    <row r="8834" spans="5:5" ht="13.5" thickTop="1" thickBot="1">
      <c r="E8834"/>
    </row>
    <row r="8835" spans="5:5" ht="13.5" thickTop="1" thickBot="1">
      <c r="E8835"/>
    </row>
    <row r="8836" spans="5:5" ht="13.5" thickTop="1" thickBot="1">
      <c r="E8836"/>
    </row>
    <row r="8837" spans="5:5" ht="13.5" thickTop="1" thickBot="1">
      <c r="E8837"/>
    </row>
    <row r="8838" spans="5:5" ht="13.5" thickTop="1" thickBot="1">
      <c r="E8838"/>
    </row>
    <row r="8839" spans="5:5" ht="13.5" thickTop="1" thickBot="1">
      <c r="E8839"/>
    </row>
    <row r="8840" spans="5:5" ht="13.5" thickTop="1" thickBot="1">
      <c r="E8840"/>
    </row>
    <row r="8841" spans="5:5" ht="13.5" thickTop="1" thickBot="1">
      <c r="E8841"/>
    </row>
    <row r="8842" spans="5:5" ht="13.5" thickTop="1" thickBot="1">
      <c r="E8842"/>
    </row>
    <row r="8843" spans="5:5" ht="13.5" thickTop="1" thickBot="1">
      <c r="E8843"/>
    </row>
    <row r="8844" spans="5:5" ht="13.5" thickTop="1" thickBot="1">
      <c r="E8844"/>
    </row>
    <row r="8845" spans="5:5" ht="13.5" thickTop="1" thickBot="1">
      <c r="E8845"/>
    </row>
    <row r="8846" spans="5:5" ht="13.5" thickTop="1" thickBot="1">
      <c r="E8846"/>
    </row>
    <row r="8847" spans="5:5" ht="13.5" thickTop="1" thickBot="1">
      <c r="E8847"/>
    </row>
    <row r="8848" spans="5:5" ht="13.5" thickTop="1" thickBot="1">
      <c r="E8848"/>
    </row>
    <row r="8849" spans="5:5" ht="13.5" thickTop="1" thickBot="1">
      <c r="E8849"/>
    </row>
    <row r="8850" spans="5:5" ht="13.5" thickTop="1" thickBot="1">
      <c r="E8850"/>
    </row>
    <row r="8851" spans="5:5" ht="13.5" thickTop="1" thickBot="1">
      <c r="E8851"/>
    </row>
    <row r="8852" spans="5:5" ht="13.5" thickTop="1" thickBot="1">
      <c r="E8852"/>
    </row>
    <row r="8853" spans="5:5" ht="13.5" thickTop="1" thickBot="1">
      <c r="E8853"/>
    </row>
    <row r="8854" spans="5:5" ht="13.5" thickTop="1" thickBot="1">
      <c r="E8854"/>
    </row>
    <row r="8855" spans="5:5" ht="13.5" thickTop="1" thickBot="1">
      <c r="E8855"/>
    </row>
    <row r="8856" spans="5:5" ht="13.5" thickTop="1" thickBot="1">
      <c r="E8856"/>
    </row>
    <row r="8857" spans="5:5" ht="13.5" thickTop="1" thickBot="1">
      <c r="E8857"/>
    </row>
    <row r="8858" spans="5:5" ht="13.5" thickTop="1" thickBot="1">
      <c r="E8858"/>
    </row>
    <row r="8859" spans="5:5" ht="13.5" thickTop="1" thickBot="1">
      <c r="E8859"/>
    </row>
    <row r="8860" spans="5:5" ht="13.5" thickTop="1" thickBot="1">
      <c r="E8860"/>
    </row>
    <row r="8861" spans="5:5" ht="13.5" thickTop="1" thickBot="1">
      <c r="E8861"/>
    </row>
    <row r="8862" spans="5:5" ht="13.5" thickTop="1" thickBot="1">
      <c r="E8862"/>
    </row>
    <row r="8863" spans="5:5" ht="13.5" thickTop="1" thickBot="1">
      <c r="E8863"/>
    </row>
    <row r="8864" spans="5:5" ht="13.5" thickTop="1" thickBot="1">
      <c r="E8864"/>
    </row>
    <row r="8865" spans="5:5" ht="13.5" thickTop="1" thickBot="1">
      <c r="E8865"/>
    </row>
    <row r="8866" spans="5:5" ht="13.5" thickTop="1" thickBot="1">
      <c r="E8866"/>
    </row>
    <row r="8867" spans="5:5" ht="13.5" thickTop="1" thickBot="1">
      <c r="E8867"/>
    </row>
    <row r="8868" spans="5:5" ht="13.5" thickTop="1" thickBot="1">
      <c r="E8868"/>
    </row>
    <row r="8869" spans="5:5" ht="13.5" thickTop="1" thickBot="1">
      <c r="E8869"/>
    </row>
    <row r="8870" spans="5:5" ht="13.5" thickTop="1" thickBot="1">
      <c r="E8870"/>
    </row>
    <row r="8871" spans="5:5" ht="13.5" thickTop="1" thickBot="1">
      <c r="E8871"/>
    </row>
    <row r="8872" spans="5:5" ht="13.5" thickTop="1" thickBot="1">
      <c r="E8872"/>
    </row>
    <row r="8873" spans="5:5" ht="13.5" thickTop="1" thickBot="1">
      <c r="E8873"/>
    </row>
    <row r="8874" spans="5:5" ht="13.5" thickTop="1" thickBot="1">
      <c r="E8874"/>
    </row>
    <row r="8875" spans="5:5" ht="13.5" thickTop="1" thickBot="1">
      <c r="E8875"/>
    </row>
    <row r="8876" spans="5:5" ht="13.5" thickTop="1" thickBot="1">
      <c r="E8876"/>
    </row>
    <row r="8877" spans="5:5" ht="13.5" thickTop="1" thickBot="1">
      <c r="E8877"/>
    </row>
    <row r="8878" spans="5:5" ht="13.5" thickTop="1" thickBot="1">
      <c r="E8878"/>
    </row>
    <row r="8879" spans="5:5" ht="13.5" thickTop="1" thickBot="1">
      <c r="E8879"/>
    </row>
    <row r="8880" spans="5:5" ht="13.5" thickTop="1" thickBot="1">
      <c r="E8880"/>
    </row>
    <row r="8881" spans="5:5" ht="13.5" thickTop="1" thickBot="1">
      <c r="E8881"/>
    </row>
    <row r="8882" spans="5:5" ht="13.5" thickTop="1" thickBot="1">
      <c r="E8882"/>
    </row>
    <row r="8883" spans="5:5" ht="13.5" thickTop="1" thickBot="1">
      <c r="E8883"/>
    </row>
    <row r="8884" spans="5:5" ht="13.5" thickTop="1" thickBot="1">
      <c r="E8884"/>
    </row>
    <row r="8885" spans="5:5" ht="13.5" thickTop="1" thickBot="1">
      <c r="E8885"/>
    </row>
    <row r="8886" spans="5:5" ht="13.5" thickTop="1" thickBot="1">
      <c r="E8886"/>
    </row>
    <row r="8887" spans="5:5" ht="13.5" thickTop="1" thickBot="1">
      <c r="E8887"/>
    </row>
    <row r="8888" spans="5:5" ht="13" thickTop="1">
      <c r="E8888"/>
    </row>
    <row r="8889" spans="5:5">
      <c r="E8889"/>
    </row>
    <row r="8890" spans="5:5">
      <c r="E8890"/>
    </row>
    <row r="8891" spans="5:5">
      <c r="E8891"/>
    </row>
    <row r="8892" spans="5:5">
      <c r="E8892"/>
    </row>
    <row r="8893" spans="5:5">
      <c r="E8893"/>
    </row>
    <row r="8894" spans="5:5">
      <c r="E8894"/>
    </row>
    <row r="8895" spans="5:5">
      <c r="E8895"/>
    </row>
    <row r="8896" spans="5:5">
      <c r="E8896"/>
    </row>
    <row r="8897" spans="5:5">
      <c r="E8897"/>
    </row>
    <row r="8898" spans="5:5">
      <c r="E8898"/>
    </row>
    <row r="8899" spans="5:5">
      <c r="E8899"/>
    </row>
    <row r="8900" spans="5:5">
      <c r="E8900"/>
    </row>
    <row r="8901" spans="5:5" ht="13" thickBot="1">
      <c r="E8901"/>
    </row>
    <row r="8902" spans="5:5" ht="13.5" thickTop="1" thickBot="1">
      <c r="E8902"/>
    </row>
    <row r="8903" spans="5:5" ht="13.5" thickTop="1" thickBot="1">
      <c r="E8903"/>
    </row>
    <row r="8904" spans="5:5" ht="13.5" thickTop="1" thickBot="1">
      <c r="E8904"/>
    </row>
    <row r="8905" spans="5:5" ht="13.5" thickTop="1" thickBot="1">
      <c r="E8905"/>
    </row>
    <row r="8906" spans="5:5" ht="13.5" thickTop="1" thickBot="1">
      <c r="E8906"/>
    </row>
    <row r="8907" spans="5:5" ht="13.5" thickTop="1" thickBot="1">
      <c r="E8907"/>
    </row>
    <row r="8908" spans="5:5" ht="13.5" thickTop="1" thickBot="1">
      <c r="E8908"/>
    </row>
    <row r="8909" spans="5:5" ht="13.5" thickTop="1" thickBot="1">
      <c r="E8909"/>
    </row>
    <row r="8910" spans="5:5" ht="13.5" thickTop="1" thickBot="1">
      <c r="E8910"/>
    </row>
    <row r="8911" spans="5:5" ht="13.5" thickTop="1" thickBot="1">
      <c r="E8911"/>
    </row>
    <row r="8912" spans="5:5" ht="13.5" thickTop="1" thickBot="1">
      <c r="E8912"/>
    </row>
    <row r="8913" spans="5:5" ht="13.5" thickTop="1" thickBot="1">
      <c r="E8913"/>
    </row>
    <row r="8914" spans="5:5" ht="13.5" thickTop="1" thickBot="1">
      <c r="E8914"/>
    </row>
    <row r="8915" spans="5:5" ht="13.5" thickTop="1" thickBot="1">
      <c r="E8915"/>
    </row>
    <row r="8916" spans="5:5" ht="13.5" thickTop="1" thickBot="1">
      <c r="E8916"/>
    </row>
    <row r="8917" spans="5:5" ht="13.5" thickTop="1" thickBot="1">
      <c r="E8917"/>
    </row>
    <row r="8918" spans="5:5" ht="13.5" thickTop="1" thickBot="1">
      <c r="E8918"/>
    </row>
    <row r="8919" spans="5:5" ht="13.5" thickTop="1" thickBot="1">
      <c r="E8919"/>
    </row>
    <row r="8920" spans="5:5" ht="13.5" thickTop="1" thickBot="1">
      <c r="E8920"/>
    </row>
    <row r="8921" spans="5:5" ht="13.5" thickTop="1" thickBot="1">
      <c r="E8921"/>
    </row>
    <row r="8922" spans="5:5" ht="13.5" thickTop="1" thickBot="1">
      <c r="E8922"/>
    </row>
    <row r="8923" spans="5:5" ht="13.5" thickTop="1" thickBot="1">
      <c r="E8923"/>
    </row>
    <row r="8924" spans="5:5" ht="13.5" thickTop="1" thickBot="1">
      <c r="E8924"/>
    </row>
    <row r="8925" spans="5:5" ht="13.5" thickTop="1" thickBot="1">
      <c r="E8925"/>
    </row>
    <row r="8926" spans="5:5" ht="13.5" thickTop="1" thickBot="1">
      <c r="E8926"/>
    </row>
    <row r="8927" spans="5:5" ht="13.5" thickTop="1" thickBot="1">
      <c r="E8927"/>
    </row>
    <row r="8928" spans="5:5" ht="13.5" thickTop="1" thickBot="1">
      <c r="E8928"/>
    </row>
    <row r="8929" spans="5:5" ht="13.5" thickTop="1" thickBot="1">
      <c r="E8929"/>
    </row>
    <row r="8930" spans="5:5" ht="13.5" thickTop="1" thickBot="1">
      <c r="E8930"/>
    </row>
    <row r="8931" spans="5:5" ht="13.5" thickTop="1" thickBot="1">
      <c r="E8931"/>
    </row>
    <row r="8932" spans="5:5" ht="13.5" thickTop="1" thickBot="1">
      <c r="E8932"/>
    </row>
    <row r="8933" spans="5:5" ht="13.5" thickTop="1" thickBot="1">
      <c r="E8933"/>
    </row>
    <row r="8934" spans="5:5" ht="13.5" thickTop="1" thickBot="1">
      <c r="E8934"/>
    </row>
    <row r="8935" spans="5:5" ht="13.5" thickTop="1" thickBot="1">
      <c r="E8935"/>
    </row>
    <row r="8936" spans="5:5" ht="13.5" thickTop="1" thickBot="1">
      <c r="E8936"/>
    </row>
    <row r="8937" spans="5:5" ht="13.5" thickTop="1" thickBot="1">
      <c r="E8937"/>
    </row>
    <row r="8938" spans="5:5" ht="13.5" thickTop="1" thickBot="1">
      <c r="E8938"/>
    </row>
    <row r="8939" spans="5:5" ht="13.5" thickTop="1" thickBot="1">
      <c r="E8939"/>
    </row>
    <row r="8940" spans="5:5" ht="13.5" thickTop="1" thickBot="1">
      <c r="E8940"/>
    </row>
    <row r="8941" spans="5:5" ht="13.5" thickTop="1" thickBot="1">
      <c r="E8941"/>
    </row>
    <row r="8942" spans="5:5" ht="13.5" thickTop="1" thickBot="1">
      <c r="E8942"/>
    </row>
    <row r="8943" spans="5:5" ht="13.5" thickTop="1" thickBot="1">
      <c r="E8943"/>
    </row>
    <row r="8944" spans="5:5" ht="13.5" thickTop="1" thickBot="1">
      <c r="E8944"/>
    </row>
    <row r="8945" spans="5:5" ht="13.5" thickTop="1" thickBot="1">
      <c r="E8945"/>
    </row>
    <row r="8946" spans="5:5" ht="13.5" thickTop="1" thickBot="1">
      <c r="E8946"/>
    </row>
    <row r="8947" spans="5:5" ht="13.5" thickTop="1" thickBot="1">
      <c r="E8947"/>
    </row>
    <row r="8948" spans="5:5" ht="13.5" thickTop="1" thickBot="1">
      <c r="E8948"/>
    </row>
    <row r="8949" spans="5:5" ht="13.5" thickTop="1" thickBot="1">
      <c r="E8949"/>
    </row>
    <row r="8950" spans="5:5" ht="13.5" thickTop="1" thickBot="1">
      <c r="E8950"/>
    </row>
    <row r="8951" spans="5:5" ht="13.5" thickTop="1" thickBot="1">
      <c r="E8951"/>
    </row>
    <row r="8952" spans="5:5" ht="13.5" thickTop="1" thickBot="1">
      <c r="E8952"/>
    </row>
    <row r="8953" spans="5:5" ht="13.5" thickTop="1" thickBot="1">
      <c r="E8953"/>
    </row>
    <row r="8954" spans="5:5" ht="13.5" thickTop="1" thickBot="1">
      <c r="E8954"/>
    </row>
    <row r="8955" spans="5:5" ht="13.5" thickTop="1" thickBot="1">
      <c r="E8955"/>
    </row>
    <row r="8956" spans="5:5" ht="13.5" thickTop="1" thickBot="1">
      <c r="E8956"/>
    </row>
    <row r="8957" spans="5:5" ht="13.5" thickTop="1" thickBot="1">
      <c r="E8957"/>
    </row>
    <row r="8958" spans="5:5" ht="13" thickTop="1">
      <c r="E8958"/>
    </row>
    <row r="8959" spans="5:5">
      <c r="E8959"/>
    </row>
    <row r="8960" spans="5:5">
      <c r="E8960"/>
    </row>
    <row r="8961" spans="5:5">
      <c r="E8961"/>
    </row>
    <row r="8962" spans="5:5">
      <c r="E8962"/>
    </row>
    <row r="8963" spans="5:5">
      <c r="E8963"/>
    </row>
    <row r="8964" spans="5:5">
      <c r="E8964"/>
    </row>
    <row r="8965" spans="5:5">
      <c r="E8965"/>
    </row>
    <row r="8966" spans="5:5">
      <c r="E8966"/>
    </row>
    <row r="8967" spans="5:5">
      <c r="E8967"/>
    </row>
    <row r="8968" spans="5:5">
      <c r="E8968"/>
    </row>
    <row r="8969" spans="5:5">
      <c r="E8969"/>
    </row>
    <row r="8970" spans="5:5">
      <c r="E8970"/>
    </row>
    <row r="8971" spans="5:5" ht="13" thickBot="1">
      <c r="E8971"/>
    </row>
    <row r="8972" spans="5:5" ht="13.5" thickTop="1" thickBot="1">
      <c r="E8972"/>
    </row>
    <row r="8973" spans="5:5" ht="13.5" thickTop="1" thickBot="1">
      <c r="E8973"/>
    </row>
    <row r="8974" spans="5:5" ht="13.5" thickTop="1" thickBot="1">
      <c r="E8974"/>
    </row>
    <row r="8975" spans="5:5" ht="13.5" thickTop="1" thickBot="1">
      <c r="E8975"/>
    </row>
    <row r="8976" spans="5:5" ht="13.5" thickTop="1" thickBot="1">
      <c r="E8976"/>
    </row>
    <row r="8977" spans="5:5" ht="13.5" thickTop="1" thickBot="1">
      <c r="E8977"/>
    </row>
    <row r="8978" spans="5:5" ht="13.5" thickTop="1" thickBot="1">
      <c r="E8978"/>
    </row>
    <row r="8979" spans="5:5" ht="13.5" thickTop="1" thickBot="1">
      <c r="E8979"/>
    </row>
    <row r="8980" spans="5:5" ht="13.5" thickTop="1" thickBot="1">
      <c r="E8980"/>
    </row>
    <row r="8981" spans="5:5" ht="13.5" thickTop="1" thickBot="1">
      <c r="E8981"/>
    </row>
    <row r="8982" spans="5:5" ht="13.5" thickTop="1" thickBot="1">
      <c r="E8982"/>
    </row>
    <row r="8983" spans="5:5" ht="13.5" thickTop="1" thickBot="1">
      <c r="E8983"/>
    </row>
    <row r="8984" spans="5:5" ht="13.5" thickTop="1" thickBot="1">
      <c r="E8984"/>
    </row>
    <row r="8985" spans="5:5" ht="13.5" thickTop="1" thickBot="1">
      <c r="E8985"/>
    </row>
    <row r="8986" spans="5:5" ht="13.5" thickTop="1" thickBot="1">
      <c r="E8986"/>
    </row>
    <row r="8987" spans="5:5" ht="13.5" thickTop="1" thickBot="1">
      <c r="E8987"/>
    </row>
    <row r="8988" spans="5:5" ht="13.5" thickTop="1" thickBot="1">
      <c r="E8988"/>
    </row>
    <row r="8989" spans="5:5" ht="13.5" thickTop="1" thickBot="1">
      <c r="E8989"/>
    </row>
    <row r="8990" spans="5:5" ht="13.5" thickTop="1" thickBot="1">
      <c r="E8990"/>
    </row>
    <row r="8991" spans="5:5" ht="13.5" thickTop="1" thickBot="1">
      <c r="E8991"/>
    </row>
    <row r="8992" spans="5:5" ht="13.5" thickTop="1" thickBot="1">
      <c r="E8992"/>
    </row>
    <row r="8993" spans="5:5" ht="13.5" thickTop="1" thickBot="1">
      <c r="E8993"/>
    </row>
    <row r="8994" spans="5:5" ht="13.5" thickTop="1" thickBot="1">
      <c r="E8994"/>
    </row>
    <row r="8995" spans="5:5" ht="13.5" thickTop="1" thickBot="1">
      <c r="E8995"/>
    </row>
    <row r="8996" spans="5:5" ht="13.5" thickTop="1" thickBot="1">
      <c r="E8996"/>
    </row>
    <row r="8997" spans="5:5" ht="13.5" thickTop="1" thickBot="1">
      <c r="E8997"/>
    </row>
    <row r="8998" spans="5:5" ht="13.5" thickTop="1" thickBot="1">
      <c r="E8998"/>
    </row>
    <row r="8999" spans="5:5" ht="13.5" thickTop="1" thickBot="1">
      <c r="E8999"/>
    </row>
    <row r="9000" spans="5:5" ht="13.5" thickTop="1" thickBot="1">
      <c r="E9000"/>
    </row>
    <row r="9001" spans="5:5" ht="13.5" thickTop="1" thickBot="1">
      <c r="E9001"/>
    </row>
    <row r="9002" spans="5:5" ht="13.5" thickTop="1" thickBot="1">
      <c r="E9002"/>
    </row>
    <row r="9003" spans="5:5" ht="13.5" thickTop="1" thickBot="1">
      <c r="E9003"/>
    </row>
    <row r="9004" spans="5:5" ht="13.5" thickTop="1" thickBot="1">
      <c r="E9004"/>
    </row>
    <row r="9005" spans="5:5" ht="13.5" thickTop="1" thickBot="1">
      <c r="E9005"/>
    </row>
    <row r="9006" spans="5:5" ht="13.5" thickTop="1" thickBot="1">
      <c r="E9006"/>
    </row>
    <row r="9007" spans="5:5" ht="13.5" thickTop="1" thickBot="1">
      <c r="E9007"/>
    </row>
    <row r="9008" spans="5:5" ht="13.5" thickTop="1" thickBot="1">
      <c r="E9008"/>
    </row>
    <row r="9009" spans="5:5" ht="13.5" thickTop="1" thickBot="1">
      <c r="E9009"/>
    </row>
    <row r="9010" spans="5:5" ht="13.5" thickTop="1" thickBot="1">
      <c r="E9010"/>
    </row>
    <row r="9011" spans="5:5" ht="13.5" thickTop="1" thickBot="1">
      <c r="E9011"/>
    </row>
    <row r="9012" spans="5:5" ht="13.5" thickTop="1" thickBot="1">
      <c r="E9012"/>
    </row>
    <row r="9013" spans="5:5" ht="13.5" thickTop="1" thickBot="1">
      <c r="E9013"/>
    </row>
    <row r="9014" spans="5:5" ht="13.5" thickTop="1" thickBot="1">
      <c r="E9014"/>
    </row>
    <row r="9015" spans="5:5" ht="13.5" thickTop="1" thickBot="1">
      <c r="E9015"/>
    </row>
    <row r="9016" spans="5:5" ht="13.5" thickTop="1" thickBot="1">
      <c r="E9016"/>
    </row>
    <row r="9017" spans="5:5" ht="13.5" thickTop="1" thickBot="1">
      <c r="E9017"/>
    </row>
    <row r="9018" spans="5:5" ht="13.5" thickTop="1" thickBot="1">
      <c r="E9018"/>
    </row>
    <row r="9019" spans="5:5" ht="13.5" thickTop="1" thickBot="1">
      <c r="E9019"/>
    </row>
    <row r="9020" spans="5:5" ht="13.5" thickTop="1" thickBot="1">
      <c r="E9020"/>
    </row>
    <row r="9021" spans="5:5" ht="13.5" thickTop="1" thickBot="1">
      <c r="E9021"/>
    </row>
    <row r="9022" spans="5:5" ht="13.5" thickTop="1" thickBot="1">
      <c r="E9022"/>
    </row>
    <row r="9023" spans="5:5" ht="13.5" thickTop="1" thickBot="1">
      <c r="E9023"/>
    </row>
    <row r="9024" spans="5:5" ht="13.5" thickTop="1" thickBot="1">
      <c r="E9024"/>
    </row>
    <row r="9025" spans="5:5" ht="13.5" thickTop="1" thickBot="1">
      <c r="E9025"/>
    </row>
    <row r="9026" spans="5:5" ht="13.5" thickTop="1" thickBot="1">
      <c r="E9026"/>
    </row>
    <row r="9027" spans="5:5" ht="13.5" thickTop="1" thickBot="1">
      <c r="E9027"/>
    </row>
    <row r="9028" spans="5:5" ht="13" thickTop="1">
      <c r="E9028"/>
    </row>
    <row r="9029" spans="5:5">
      <c r="E9029"/>
    </row>
    <row r="9030" spans="5:5">
      <c r="E9030"/>
    </row>
    <row r="9031" spans="5:5">
      <c r="E9031"/>
    </row>
    <row r="9032" spans="5:5">
      <c r="E9032"/>
    </row>
    <row r="9033" spans="5:5">
      <c r="E9033"/>
    </row>
    <row r="9034" spans="5:5">
      <c r="E9034"/>
    </row>
    <row r="9035" spans="5:5">
      <c r="E9035"/>
    </row>
    <row r="9036" spans="5:5">
      <c r="E9036"/>
    </row>
    <row r="9037" spans="5:5">
      <c r="E9037"/>
    </row>
    <row r="9038" spans="5:5">
      <c r="E9038"/>
    </row>
    <row r="9039" spans="5:5">
      <c r="E9039"/>
    </row>
    <row r="9040" spans="5:5">
      <c r="E9040"/>
    </row>
    <row r="9041" spans="5:5" ht="13" thickBot="1">
      <c r="E9041"/>
    </row>
    <row r="9042" spans="5:5" ht="13.5" thickTop="1" thickBot="1">
      <c r="E9042"/>
    </row>
    <row r="9043" spans="5:5" ht="13.5" thickTop="1" thickBot="1">
      <c r="E9043"/>
    </row>
    <row r="9044" spans="5:5" ht="13.5" thickTop="1" thickBot="1">
      <c r="E9044"/>
    </row>
    <row r="9045" spans="5:5" ht="13.5" thickTop="1" thickBot="1">
      <c r="E9045"/>
    </row>
    <row r="9046" spans="5:5" ht="13.5" thickTop="1" thickBot="1">
      <c r="E9046"/>
    </row>
    <row r="9047" spans="5:5" ht="13.5" thickTop="1" thickBot="1">
      <c r="E9047"/>
    </row>
    <row r="9048" spans="5:5" ht="13.5" thickTop="1" thickBot="1">
      <c r="E9048"/>
    </row>
    <row r="9049" spans="5:5" ht="13.5" thickTop="1" thickBot="1">
      <c r="E9049"/>
    </row>
    <row r="9050" spans="5:5" ht="13.5" thickTop="1" thickBot="1">
      <c r="E9050"/>
    </row>
    <row r="9051" spans="5:5" ht="13.5" thickTop="1" thickBot="1">
      <c r="E9051"/>
    </row>
    <row r="9052" spans="5:5" ht="13.5" thickTop="1" thickBot="1">
      <c r="E9052"/>
    </row>
    <row r="9053" spans="5:5" ht="13.5" thickTop="1" thickBot="1">
      <c r="E9053"/>
    </row>
    <row r="9054" spans="5:5" ht="13.5" thickTop="1" thickBot="1">
      <c r="E9054"/>
    </row>
    <row r="9055" spans="5:5" ht="13.5" thickTop="1" thickBot="1">
      <c r="E9055"/>
    </row>
    <row r="9056" spans="5:5" ht="13.5" thickTop="1" thickBot="1">
      <c r="E9056"/>
    </row>
    <row r="9057" spans="5:5" ht="13.5" thickTop="1" thickBot="1">
      <c r="E9057"/>
    </row>
    <row r="9058" spans="5:5" ht="13.5" thickTop="1" thickBot="1">
      <c r="E9058"/>
    </row>
    <row r="9059" spans="5:5" ht="13.5" thickTop="1" thickBot="1">
      <c r="E9059"/>
    </row>
    <row r="9060" spans="5:5" ht="13.5" thickTop="1" thickBot="1">
      <c r="E9060"/>
    </row>
    <row r="9061" spans="5:5" ht="13.5" thickTop="1" thickBot="1">
      <c r="E9061"/>
    </row>
    <row r="9062" spans="5:5" ht="13.5" thickTop="1" thickBot="1">
      <c r="E9062"/>
    </row>
    <row r="9063" spans="5:5" ht="13.5" thickTop="1" thickBot="1">
      <c r="E9063"/>
    </row>
    <row r="9064" spans="5:5" ht="13.5" thickTop="1" thickBot="1">
      <c r="E9064"/>
    </row>
    <row r="9065" spans="5:5" ht="13.5" thickTop="1" thickBot="1">
      <c r="E9065"/>
    </row>
    <row r="9066" spans="5:5" ht="13.5" thickTop="1" thickBot="1">
      <c r="E9066"/>
    </row>
    <row r="9067" spans="5:5" ht="13.5" thickTop="1" thickBot="1">
      <c r="E9067"/>
    </row>
    <row r="9068" spans="5:5" ht="13.5" thickTop="1" thickBot="1">
      <c r="E9068"/>
    </row>
    <row r="9069" spans="5:5" ht="13.5" thickTop="1" thickBot="1">
      <c r="E9069"/>
    </row>
    <row r="9070" spans="5:5" ht="13.5" thickTop="1" thickBot="1">
      <c r="E9070"/>
    </row>
    <row r="9071" spans="5:5" ht="13.5" thickTop="1" thickBot="1">
      <c r="E9071"/>
    </row>
    <row r="9072" spans="5:5" ht="13.5" thickTop="1" thickBot="1">
      <c r="E9072"/>
    </row>
    <row r="9073" spans="5:5" ht="13.5" thickTop="1" thickBot="1">
      <c r="E9073"/>
    </row>
    <row r="9074" spans="5:5" ht="13.5" thickTop="1" thickBot="1">
      <c r="E9074"/>
    </row>
    <row r="9075" spans="5:5" ht="13.5" thickTop="1" thickBot="1">
      <c r="E9075"/>
    </row>
    <row r="9076" spans="5:5" ht="13.5" thickTop="1" thickBot="1">
      <c r="E9076"/>
    </row>
    <row r="9077" spans="5:5" ht="13.5" thickTop="1" thickBot="1">
      <c r="E9077"/>
    </row>
    <row r="9078" spans="5:5" ht="13.5" thickTop="1" thickBot="1">
      <c r="E9078"/>
    </row>
    <row r="9079" spans="5:5" ht="13.5" thickTop="1" thickBot="1">
      <c r="E9079"/>
    </row>
    <row r="9080" spans="5:5" ht="13.5" thickTop="1" thickBot="1">
      <c r="E9080"/>
    </row>
    <row r="9081" spans="5:5" ht="13.5" thickTop="1" thickBot="1">
      <c r="E9081"/>
    </row>
    <row r="9082" spans="5:5" ht="13.5" thickTop="1" thickBot="1">
      <c r="E9082"/>
    </row>
    <row r="9083" spans="5:5" ht="13.5" thickTop="1" thickBot="1">
      <c r="E9083"/>
    </row>
    <row r="9084" spans="5:5" ht="13.5" thickTop="1" thickBot="1">
      <c r="E9084"/>
    </row>
    <row r="9085" spans="5:5" ht="13.5" thickTop="1" thickBot="1">
      <c r="E9085"/>
    </row>
    <row r="9086" spans="5:5" ht="13.5" thickTop="1" thickBot="1">
      <c r="E9086"/>
    </row>
    <row r="9087" spans="5:5" ht="13.5" thickTop="1" thickBot="1">
      <c r="E9087"/>
    </row>
    <row r="9088" spans="5:5" ht="13.5" thickTop="1" thickBot="1">
      <c r="E9088"/>
    </row>
    <row r="9089" spans="5:5" ht="13.5" thickTop="1" thickBot="1">
      <c r="E9089"/>
    </row>
    <row r="9090" spans="5:5" ht="13.5" thickTop="1" thickBot="1">
      <c r="E9090"/>
    </row>
    <row r="9091" spans="5:5" ht="13.5" thickTop="1" thickBot="1">
      <c r="E9091"/>
    </row>
    <row r="9092" spans="5:5" ht="13.5" thickTop="1" thickBot="1">
      <c r="E9092"/>
    </row>
    <row r="9093" spans="5:5" ht="13.5" thickTop="1" thickBot="1">
      <c r="E9093"/>
    </row>
    <row r="9094" spans="5:5" ht="13.5" thickTop="1" thickBot="1">
      <c r="E9094"/>
    </row>
    <row r="9095" spans="5:5" ht="13.5" thickTop="1" thickBot="1">
      <c r="E9095"/>
    </row>
    <row r="9096" spans="5:5" ht="13.5" thickTop="1" thickBot="1">
      <c r="E9096"/>
    </row>
    <row r="9097" spans="5:5" ht="13.5" thickTop="1" thickBot="1">
      <c r="E9097"/>
    </row>
    <row r="9098" spans="5:5" ht="13" thickTop="1">
      <c r="E9098"/>
    </row>
    <row r="9099" spans="5:5">
      <c r="E9099"/>
    </row>
    <row r="9100" spans="5:5">
      <c r="E9100"/>
    </row>
    <row r="9101" spans="5:5">
      <c r="E9101"/>
    </row>
    <row r="9102" spans="5:5">
      <c r="E9102"/>
    </row>
    <row r="9103" spans="5:5">
      <c r="E9103"/>
    </row>
    <row r="9104" spans="5:5">
      <c r="E9104"/>
    </row>
    <row r="9105" spans="5:5">
      <c r="E9105"/>
    </row>
    <row r="9106" spans="5:5">
      <c r="E9106"/>
    </row>
    <row r="9107" spans="5:5">
      <c r="E9107"/>
    </row>
    <row r="9108" spans="5:5">
      <c r="E9108"/>
    </row>
    <row r="9109" spans="5:5">
      <c r="E9109"/>
    </row>
    <row r="9110" spans="5:5">
      <c r="E9110"/>
    </row>
    <row r="9111" spans="5:5" ht="13" thickBot="1">
      <c r="E9111"/>
    </row>
    <row r="9112" spans="5:5" ht="13.5" thickTop="1" thickBot="1">
      <c r="E9112"/>
    </row>
    <row r="9113" spans="5:5" ht="13.5" thickTop="1" thickBot="1">
      <c r="E9113"/>
    </row>
    <row r="9114" spans="5:5" ht="13.5" thickTop="1" thickBot="1">
      <c r="E9114"/>
    </row>
    <row r="9115" spans="5:5" ht="13.5" thickTop="1" thickBot="1">
      <c r="E9115"/>
    </row>
    <row r="9116" spans="5:5" ht="13.5" thickTop="1" thickBot="1">
      <c r="E9116"/>
    </row>
    <row r="9117" spans="5:5" ht="13.5" thickTop="1" thickBot="1">
      <c r="E9117"/>
    </row>
    <row r="9118" spans="5:5" ht="13.5" thickTop="1" thickBot="1">
      <c r="E9118"/>
    </row>
    <row r="9119" spans="5:5" ht="13.5" thickTop="1" thickBot="1">
      <c r="E9119"/>
    </row>
    <row r="9120" spans="5:5" ht="13.5" thickTop="1" thickBot="1">
      <c r="E9120"/>
    </row>
    <row r="9121" spans="5:5" ht="13.5" thickTop="1" thickBot="1">
      <c r="E9121"/>
    </row>
    <row r="9122" spans="5:5" ht="13.5" thickTop="1" thickBot="1">
      <c r="E9122"/>
    </row>
    <row r="9123" spans="5:5" ht="13.5" thickTop="1" thickBot="1">
      <c r="E9123"/>
    </row>
    <row r="9124" spans="5:5" ht="13.5" thickTop="1" thickBot="1">
      <c r="E9124"/>
    </row>
    <row r="9125" spans="5:5" ht="13.5" thickTop="1" thickBot="1">
      <c r="E9125"/>
    </row>
    <row r="9126" spans="5:5" ht="13.5" thickTop="1" thickBot="1">
      <c r="E9126"/>
    </row>
    <row r="9127" spans="5:5" ht="13.5" thickTop="1" thickBot="1">
      <c r="E9127"/>
    </row>
    <row r="9128" spans="5:5" ht="13.5" thickTop="1" thickBot="1">
      <c r="E9128"/>
    </row>
    <row r="9129" spans="5:5" ht="13.5" thickTop="1" thickBot="1">
      <c r="E9129"/>
    </row>
    <row r="9130" spans="5:5" ht="13.5" thickTop="1" thickBot="1">
      <c r="E9130"/>
    </row>
    <row r="9131" spans="5:5" ht="13.5" thickTop="1" thickBot="1">
      <c r="E9131"/>
    </row>
    <row r="9132" spans="5:5" ht="13.5" thickTop="1" thickBot="1">
      <c r="E9132"/>
    </row>
    <row r="9133" spans="5:5" ht="13.5" thickTop="1" thickBot="1">
      <c r="E9133"/>
    </row>
    <row r="9134" spans="5:5" ht="13.5" thickTop="1" thickBot="1">
      <c r="E9134"/>
    </row>
    <row r="9135" spans="5:5" ht="13.5" thickTop="1" thickBot="1">
      <c r="E9135"/>
    </row>
    <row r="9136" spans="5:5" ht="13.5" thickTop="1" thickBot="1">
      <c r="E9136"/>
    </row>
    <row r="9137" spans="5:5" ht="13.5" thickTop="1" thickBot="1">
      <c r="E9137"/>
    </row>
    <row r="9138" spans="5:5" ht="13.5" thickTop="1" thickBot="1">
      <c r="E9138"/>
    </row>
    <row r="9139" spans="5:5" ht="13.5" thickTop="1" thickBot="1">
      <c r="E9139"/>
    </row>
    <row r="9140" spans="5:5" ht="13.5" thickTop="1" thickBot="1">
      <c r="E9140"/>
    </row>
    <row r="9141" spans="5:5" ht="13.5" thickTop="1" thickBot="1">
      <c r="E9141"/>
    </row>
    <row r="9142" spans="5:5" ht="13.5" thickTop="1" thickBot="1">
      <c r="E9142"/>
    </row>
    <row r="9143" spans="5:5" ht="13.5" thickTop="1" thickBot="1">
      <c r="E9143"/>
    </row>
    <row r="9144" spans="5:5" ht="13.5" thickTop="1" thickBot="1">
      <c r="E9144"/>
    </row>
    <row r="9145" spans="5:5" ht="13.5" thickTop="1" thickBot="1">
      <c r="E9145"/>
    </row>
    <row r="9146" spans="5:5" ht="13.5" thickTop="1" thickBot="1">
      <c r="E9146"/>
    </row>
    <row r="9147" spans="5:5" ht="13.5" thickTop="1" thickBot="1">
      <c r="E9147"/>
    </row>
    <row r="9148" spans="5:5" ht="13.5" thickTop="1" thickBot="1">
      <c r="E9148"/>
    </row>
    <row r="9149" spans="5:5" ht="13.5" thickTop="1" thickBot="1">
      <c r="E9149"/>
    </row>
    <row r="9150" spans="5:5" ht="13.5" thickTop="1" thickBot="1">
      <c r="E9150"/>
    </row>
    <row r="9151" spans="5:5" ht="13.5" thickTop="1" thickBot="1">
      <c r="E9151"/>
    </row>
    <row r="9152" spans="5:5" ht="13.5" thickTop="1" thickBot="1">
      <c r="E9152"/>
    </row>
    <row r="9153" spans="5:5" ht="13.5" thickTop="1" thickBot="1">
      <c r="E9153"/>
    </row>
    <row r="9154" spans="5:5" ht="13.5" thickTop="1" thickBot="1">
      <c r="E9154"/>
    </row>
    <row r="9155" spans="5:5" ht="13.5" thickTop="1" thickBot="1">
      <c r="E9155"/>
    </row>
    <row r="9156" spans="5:5" ht="13.5" thickTop="1" thickBot="1">
      <c r="E9156"/>
    </row>
    <row r="9157" spans="5:5" ht="13.5" thickTop="1" thickBot="1">
      <c r="E9157"/>
    </row>
    <row r="9158" spans="5:5" ht="13.5" thickTop="1" thickBot="1">
      <c r="E9158"/>
    </row>
    <row r="9159" spans="5:5" ht="13.5" thickTop="1" thickBot="1">
      <c r="E9159"/>
    </row>
    <row r="9160" spans="5:5" ht="13.5" thickTop="1" thickBot="1">
      <c r="E9160"/>
    </row>
    <row r="9161" spans="5:5" ht="13.5" thickTop="1" thickBot="1">
      <c r="E9161"/>
    </row>
    <row r="9162" spans="5:5" ht="13.5" thickTop="1" thickBot="1">
      <c r="E9162"/>
    </row>
    <row r="9163" spans="5:5" ht="13.5" thickTop="1" thickBot="1">
      <c r="E9163"/>
    </row>
    <row r="9164" spans="5:5" ht="13.5" thickTop="1" thickBot="1">
      <c r="E9164"/>
    </row>
    <row r="9165" spans="5:5" ht="13.5" thickTop="1" thickBot="1">
      <c r="E9165"/>
    </row>
    <row r="9166" spans="5:5" ht="13.5" thickTop="1" thickBot="1">
      <c r="E9166"/>
    </row>
    <row r="9167" spans="5:5" ht="13.5" thickTop="1" thickBot="1">
      <c r="E9167"/>
    </row>
    <row r="9168" spans="5:5" ht="13" thickTop="1">
      <c r="E9168"/>
    </row>
    <row r="9169" spans="5:5">
      <c r="E9169"/>
    </row>
    <row r="9170" spans="5:5">
      <c r="E9170"/>
    </row>
    <row r="9171" spans="5:5">
      <c r="E9171"/>
    </row>
    <row r="9172" spans="5:5">
      <c r="E9172"/>
    </row>
    <row r="9173" spans="5:5">
      <c r="E9173"/>
    </row>
    <row r="9174" spans="5:5">
      <c r="E9174"/>
    </row>
    <row r="9175" spans="5:5">
      <c r="E9175"/>
    </row>
    <row r="9176" spans="5:5">
      <c r="E9176"/>
    </row>
    <row r="9177" spans="5:5">
      <c r="E9177"/>
    </row>
    <row r="9178" spans="5:5">
      <c r="E9178"/>
    </row>
    <row r="9179" spans="5:5">
      <c r="E9179"/>
    </row>
    <row r="9180" spans="5:5">
      <c r="E9180"/>
    </row>
    <row r="9181" spans="5:5" ht="13" thickBot="1">
      <c r="E9181"/>
    </row>
    <row r="9182" spans="5:5" ht="13.5" thickTop="1" thickBot="1">
      <c r="E9182"/>
    </row>
    <row r="9183" spans="5:5" ht="13.5" thickTop="1" thickBot="1">
      <c r="E9183"/>
    </row>
    <row r="9184" spans="5:5" ht="13.5" thickTop="1" thickBot="1">
      <c r="E9184"/>
    </row>
    <row r="9185" spans="5:5" ht="13.5" thickTop="1" thickBot="1">
      <c r="E9185"/>
    </row>
    <row r="9186" spans="5:5" ht="13.5" thickTop="1" thickBot="1">
      <c r="E9186"/>
    </row>
    <row r="9187" spans="5:5" ht="13.5" thickTop="1" thickBot="1">
      <c r="E9187"/>
    </row>
    <row r="9188" spans="5:5" ht="13.5" thickTop="1" thickBot="1">
      <c r="E9188"/>
    </row>
    <row r="9189" spans="5:5" ht="13.5" thickTop="1" thickBot="1">
      <c r="E9189"/>
    </row>
    <row r="9190" spans="5:5" ht="13.5" thickTop="1" thickBot="1">
      <c r="E9190"/>
    </row>
    <row r="9191" spans="5:5" ht="13.5" thickTop="1" thickBot="1">
      <c r="E9191"/>
    </row>
    <row r="9192" spans="5:5" ht="13.5" thickTop="1" thickBot="1">
      <c r="E9192"/>
    </row>
    <row r="9193" spans="5:5" ht="13.5" thickTop="1" thickBot="1">
      <c r="E9193"/>
    </row>
    <row r="9194" spans="5:5" ht="13.5" thickTop="1" thickBot="1">
      <c r="E9194"/>
    </row>
    <row r="9195" spans="5:5" ht="13.5" thickTop="1" thickBot="1">
      <c r="E9195"/>
    </row>
    <row r="9196" spans="5:5" ht="13.5" thickTop="1" thickBot="1">
      <c r="E9196"/>
    </row>
    <row r="9197" spans="5:5" ht="13.5" thickTop="1" thickBot="1">
      <c r="E9197"/>
    </row>
    <row r="9198" spans="5:5" ht="13.5" thickTop="1" thickBot="1">
      <c r="E9198"/>
    </row>
    <row r="9199" spans="5:5" ht="13.5" thickTop="1" thickBot="1">
      <c r="E9199"/>
    </row>
    <row r="9200" spans="5:5" ht="13.5" thickTop="1" thickBot="1">
      <c r="E9200"/>
    </row>
    <row r="9201" spans="5:5" ht="13.5" thickTop="1" thickBot="1">
      <c r="E9201"/>
    </row>
    <row r="9202" spans="5:5" ht="13.5" thickTop="1" thickBot="1">
      <c r="E9202"/>
    </row>
    <row r="9203" spans="5:5" ht="13.5" thickTop="1" thickBot="1">
      <c r="E9203"/>
    </row>
    <row r="9204" spans="5:5" ht="13.5" thickTop="1" thickBot="1">
      <c r="E9204"/>
    </row>
    <row r="9205" spans="5:5" ht="13.5" thickTop="1" thickBot="1">
      <c r="E9205"/>
    </row>
    <row r="9206" spans="5:5" ht="13.5" thickTop="1" thickBot="1">
      <c r="E9206"/>
    </row>
    <row r="9207" spans="5:5" ht="13.5" thickTop="1" thickBot="1">
      <c r="E9207"/>
    </row>
    <row r="9208" spans="5:5" ht="13.5" thickTop="1" thickBot="1">
      <c r="E9208"/>
    </row>
    <row r="9209" spans="5:5" ht="13.5" thickTop="1" thickBot="1">
      <c r="E9209"/>
    </row>
    <row r="9210" spans="5:5" ht="13.5" thickTop="1" thickBot="1">
      <c r="E9210"/>
    </row>
    <row r="9211" spans="5:5" ht="13.5" thickTop="1" thickBot="1">
      <c r="E9211"/>
    </row>
    <row r="9212" spans="5:5" ht="13.5" thickTop="1" thickBot="1">
      <c r="E9212"/>
    </row>
    <row r="9213" spans="5:5" ht="13.5" thickTop="1" thickBot="1">
      <c r="E9213"/>
    </row>
    <row r="9214" spans="5:5" ht="13.5" thickTop="1" thickBot="1">
      <c r="E9214"/>
    </row>
    <row r="9215" spans="5:5" ht="13.5" thickTop="1" thickBot="1">
      <c r="E9215"/>
    </row>
    <row r="9216" spans="5:5" ht="13.5" thickTop="1" thickBot="1">
      <c r="E9216"/>
    </row>
    <row r="9217" spans="5:5" ht="13.5" thickTop="1" thickBot="1">
      <c r="E9217"/>
    </row>
    <row r="9218" spans="5:5" ht="13.5" thickTop="1" thickBot="1">
      <c r="E9218"/>
    </row>
    <row r="9219" spans="5:5" ht="13.5" thickTop="1" thickBot="1">
      <c r="E9219"/>
    </row>
    <row r="9220" spans="5:5" ht="13.5" thickTop="1" thickBot="1">
      <c r="E9220"/>
    </row>
    <row r="9221" spans="5:5" ht="13.5" thickTop="1" thickBot="1">
      <c r="E9221"/>
    </row>
    <row r="9222" spans="5:5" ht="13.5" thickTop="1" thickBot="1">
      <c r="E9222"/>
    </row>
    <row r="9223" spans="5:5" ht="13.5" thickTop="1" thickBot="1">
      <c r="E9223"/>
    </row>
    <row r="9224" spans="5:5" ht="13.5" thickTop="1" thickBot="1">
      <c r="E9224"/>
    </row>
    <row r="9225" spans="5:5" ht="13.5" thickTop="1" thickBot="1">
      <c r="E9225"/>
    </row>
    <row r="9226" spans="5:5" ht="13.5" thickTop="1" thickBot="1">
      <c r="E9226"/>
    </row>
    <row r="9227" spans="5:5" ht="13.5" thickTop="1" thickBot="1">
      <c r="E9227"/>
    </row>
    <row r="9228" spans="5:5" ht="13.5" thickTop="1" thickBot="1">
      <c r="E9228"/>
    </row>
    <row r="9229" spans="5:5" ht="13.5" thickTop="1" thickBot="1">
      <c r="E9229"/>
    </row>
    <row r="9230" spans="5:5" ht="13.5" thickTop="1" thickBot="1">
      <c r="E9230"/>
    </row>
    <row r="9231" spans="5:5" ht="13.5" thickTop="1" thickBot="1">
      <c r="E9231"/>
    </row>
    <row r="9232" spans="5:5" ht="13.5" thickTop="1" thickBot="1">
      <c r="E9232"/>
    </row>
    <row r="9233" spans="5:5" ht="13.5" thickTop="1" thickBot="1">
      <c r="E9233"/>
    </row>
    <row r="9234" spans="5:5" ht="13.5" thickTop="1" thickBot="1">
      <c r="E9234"/>
    </row>
    <row r="9235" spans="5:5" ht="13.5" thickTop="1" thickBot="1">
      <c r="E9235"/>
    </row>
    <row r="9236" spans="5:5" ht="13.5" thickTop="1" thickBot="1">
      <c r="E9236"/>
    </row>
    <row r="9237" spans="5:5" ht="13.5" thickTop="1" thickBot="1">
      <c r="E9237"/>
    </row>
    <row r="9238" spans="5:5" ht="13" thickTop="1">
      <c r="E9238"/>
    </row>
    <row r="9239" spans="5:5">
      <c r="E9239"/>
    </row>
    <row r="9240" spans="5:5">
      <c r="E9240"/>
    </row>
    <row r="9241" spans="5:5">
      <c r="E9241"/>
    </row>
    <row r="9242" spans="5:5">
      <c r="E9242"/>
    </row>
    <row r="9243" spans="5:5">
      <c r="E9243"/>
    </row>
    <row r="9244" spans="5:5">
      <c r="E9244"/>
    </row>
    <row r="9245" spans="5:5">
      <c r="E9245"/>
    </row>
    <row r="9246" spans="5:5">
      <c r="E9246"/>
    </row>
    <row r="9247" spans="5:5">
      <c r="E9247"/>
    </row>
    <row r="9248" spans="5:5">
      <c r="E9248"/>
    </row>
    <row r="9249" spans="5:5">
      <c r="E9249"/>
    </row>
    <row r="9250" spans="5:5">
      <c r="E9250"/>
    </row>
    <row r="9251" spans="5:5" ht="13" thickBot="1">
      <c r="E9251"/>
    </row>
    <row r="9252" spans="5:5" ht="13.5" thickTop="1" thickBot="1">
      <c r="E9252"/>
    </row>
    <row r="9253" spans="5:5" ht="13.5" thickTop="1" thickBot="1">
      <c r="E9253"/>
    </row>
    <row r="9254" spans="5:5" ht="13.5" thickTop="1" thickBot="1">
      <c r="E9254"/>
    </row>
    <row r="9255" spans="5:5" ht="13.5" thickTop="1" thickBot="1">
      <c r="E9255"/>
    </row>
    <row r="9256" spans="5:5" ht="13.5" thickTop="1" thickBot="1">
      <c r="E9256"/>
    </row>
    <row r="9257" spans="5:5" ht="13.5" thickTop="1" thickBot="1">
      <c r="E9257"/>
    </row>
    <row r="9258" spans="5:5" ht="13.5" thickTop="1" thickBot="1">
      <c r="E9258"/>
    </row>
    <row r="9259" spans="5:5" ht="13.5" thickTop="1" thickBot="1">
      <c r="E9259"/>
    </row>
    <row r="9260" spans="5:5" ht="13.5" thickTop="1" thickBot="1">
      <c r="E9260"/>
    </row>
    <row r="9261" spans="5:5" ht="13.5" thickTop="1" thickBot="1">
      <c r="E9261"/>
    </row>
    <row r="9262" spans="5:5" ht="13.5" thickTop="1" thickBot="1">
      <c r="E9262"/>
    </row>
    <row r="9263" spans="5:5" ht="13.5" thickTop="1" thickBot="1">
      <c r="E9263"/>
    </row>
    <row r="9264" spans="5:5" ht="13.5" thickTop="1" thickBot="1">
      <c r="E9264"/>
    </row>
    <row r="9265" spans="5:5" ht="13.5" thickTop="1" thickBot="1">
      <c r="E9265"/>
    </row>
    <row r="9266" spans="5:5" ht="13.5" thickTop="1" thickBot="1">
      <c r="E9266"/>
    </row>
    <row r="9267" spans="5:5" ht="13.5" thickTop="1" thickBot="1">
      <c r="E9267"/>
    </row>
    <row r="9268" spans="5:5" ht="13.5" thickTop="1" thickBot="1">
      <c r="E9268"/>
    </row>
    <row r="9269" spans="5:5" ht="13.5" thickTop="1" thickBot="1">
      <c r="E9269"/>
    </row>
    <row r="9270" spans="5:5" ht="13.5" thickTop="1" thickBot="1">
      <c r="E9270"/>
    </row>
    <row r="9271" spans="5:5" ht="13.5" thickTop="1" thickBot="1">
      <c r="E9271"/>
    </row>
    <row r="9272" spans="5:5" ht="13.5" thickTop="1" thickBot="1">
      <c r="E9272"/>
    </row>
    <row r="9273" spans="5:5" ht="13.5" thickTop="1" thickBot="1">
      <c r="E9273"/>
    </row>
    <row r="9274" spans="5:5" ht="13.5" thickTop="1" thickBot="1">
      <c r="E9274"/>
    </row>
    <row r="9275" spans="5:5" ht="13.5" thickTop="1" thickBot="1">
      <c r="E9275"/>
    </row>
    <row r="9276" spans="5:5" ht="13.5" thickTop="1" thickBot="1">
      <c r="E9276"/>
    </row>
    <row r="9277" spans="5:5" ht="13.5" thickTop="1" thickBot="1">
      <c r="E9277"/>
    </row>
    <row r="9278" spans="5:5" ht="13.5" thickTop="1" thickBot="1">
      <c r="E9278"/>
    </row>
    <row r="9279" spans="5:5" ht="13.5" thickTop="1" thickBot="1">
      <c r="E9279"/>
    </row>
    <row r="9280" spans="5:5" ht="13.5" thickTop="1" thickBot="1">
      <c r="E9280"/>
    </row>
    <row r="9281" spans="5:5" ht="13.5" thickTop="1" thickBot="1">
      <c r="E9281"/>
    </row>
    <row r="9282" spans="5:5" ht="13.5" thickTop="1" thickBot="1">
      <c r="E9282"/>
    </row>
    <row r="9283" spans="5:5" ht="13.5" thickTop="1" thickBot="1">
      <c r="E9283"/>
    </row>
    <row r="9284" spans="5:5" ht="13.5" thickTop="1" thickBot="1">
      <c r="E9284"/>
    </row>
    <row r="9285" spans="5:5" ht="13.5" thickTop="1" thickBot="1">
      <c r="E9285"/>
    </row>
    <row r="9286" spans="5:5" ht="13.5" thickTop="1" thickBot="1">
      <c r="E9286"/>
    </row>
    <row r="9287" spans="5:5" ht="13.5" thickTop="1" thickBot="1">
      <c r="E9287"/>
    </row>
    <row r="9288" spans="5:5" ht="13.5" thickTop="1" thickBot="1">
      <c r="E9288"/>
    </row>
    <row r="9289" spans="5:5" ht="13.5" thickTop="1" thickBot="1">
      <c r="E9289"/>
    </row>
    <row r="9290" spans="5:5" ht="13.5" thickTop="1" thickBot="1">
      <c r="E9290"/>
    </row>
    <row r="9291" spans="5:5" ht="13.5" thickTop="1" thickBot="1">
      <c r="E9291"/>
    </row>
    <row r="9292" spans="5:5" ht="13.5" thickTop="1" thickBot="1">
      <c r="E9292"/>
    </row>
    <row r="9293" spans="5:5" ht="13.5" thickTop="1" thickBot="1">
      <c r="E9293"/>
    </row>
    <row r="9294" spans="5:5" ht="13.5" thickTop="1" thickBot="1">
      <c r="E9294"/>
    </row>
    <row r="9295" spans="5:5" ht="13.5" thickTop="1" thickBot="1">
      <c r="E9295"/>
    </row>
    <row r="9296" spans="5:5" ht="13.5" thickTop="1" thickBot="1">
      <c r="E9296"/>
    </row>
    <row r="9297" spans="5:5" ht="13.5" thickTop="1" thickBot="1">
      <c r="E9297"/>
    </row>
    <row r="9298" spans="5:5" ht="13.5" thickTop="1" thickBot="1">
      <c r="E9298"/>
    </row>
    <row r="9299" spans="5:5" ht="13.5" thickTop="1" thickBot="1">
      <c r="E9299"/>
    </row>
    <row r="9300" spans="5:5" ht="13.5" thickTop="1" thickBot="1">
      <c r="E9300"/>
    </row>
    <row r="9301" spans="5:5" ht="13.5" thickTop="1" thickBot="1">
      <c r="E9301"/>
    </row>
    <row r="9302" spans="5:5" ht="13.5" thickTop="1" thickBot="1">
      <c r="E9302"/>
    </row>
    <row r="9303" spans="5:5" ht="13.5" thickTop="1" thickBot="1">
      <c r="E9303"/>
    </row>
    <row r="9304" spans="5:5" ht="13.5" thickTop="1" thickBot="1">
      <c r="E9304"/>
    </row>
    <row r="9305" spans="5:5" ht="13.5" thickTop="1" thickBot="1">
      <c r="E9305"/>
    </row>
    <row r="9306" spans="5:5" ht="13.5" thickTop="1" thickBot="1">
      <c r="E9306"/>
    </row>
    <row r="9307" spans="5:5" ht="13.5" thickTop="1" thickBot="1">
      <c r="E9307"/>
    </row>
    <row r="9308" spans="5:5" ht="13" thickTop="1">
      <c r="E9308"/>
    </row>
    <row r="9309" spans="5:5">
      <c r="E9309"/>
    </row>
    <row r="9310" spans="5:5">
      <c r="E9310"/>
    </row>
    <row r="9311" spans="5:5">
      <c r="E9311"/>
    </row>
    <row r="9312" spans="5:5">
      <c r="E9312"/>
    </row>
    <row r="9313" spans="5:5">
      <c r="E9313"/>
    </row>
    <row r="9314" spans="5:5">
      <c r="E9314"/>
    </row>
    <row r="9315" spans="5:5">
      <c r="E9315"/>
    </row>
    <row r="9316" spans="5:5">
      <c r="E9316"/>
    </row>
    <row r="9317" spans="5:5">
      <c r="E9317"/>
    </row>
    <row r="9318" spans="5:5">
      <c r="E9318"/>
    </row>
    <row r="9319" spans="5:5">
      <c r="E9319"/>
    </row>
    <row r="9320" spans="5:5">
      <c r="E9320"/>
    </row>
    <row r="9321" spans="5:5" ht="13" thickBot="1">
      <c r="E9321"/>
    </row>
    <row r="9322" spans="5:5" ht="13.5" thickTop="1" thickBot="1">
      <c r="E9322"/>
    </row>
    <row r="9323" spans="5:5" ht="13.5" thickTop="1" thickBot="1">
      <c r="E9323"/>
    </row>
    <row r="9324" spans="5:5" ht="13.5" thickTop="1" thickBot="1">
      <c r="E9324"/>
    </row>
    <row r="9325" spans="5:5" ht="13.5" thickTop="1" thickBot="1">
      <c r="E9325"/>
    </row>
    <row r="9326" spans="5:5" ht="13.5" thickTop="1" thickBot="1">
      <c r="E9326"/>
    </row>
    <row r="9327" spans="5:5" ht="13.5" thickTop="1" thickBot="1">
      <c r="E9327"/>
    </row>
    <row r="9328" spans="5:5" ht="13.5" thickTop="1" thickBot="1">
      <c r="E9328"/>
    </row>
    <row r="9329" spans="5:5" ht="13.5" thickTop="1" thickBot="1">
      <c r="E9329"/>
    </row>
    <row r="9330" spans="5:5" ht="13.5" thickTop="1" thickBot="1">
      <c r="E9330"/>
    </row>
    <row r="9331" spans="5:5" ht="13.5" thickTop="1" thickBot="1">
      <c r="E9331"/>
    </row>
    <row r="9332" spans="5:5" ht="13.5" thickTop="1" thickBot="1">
      <c r="E9332"/>
    </row>
    <row r="9333" spans="5:5" ht="13.5" thickTop="1" thickBot="1">
      <c r="E9333"/>
    </row>
    <row r="9334" spans="5:5" ht="13.5" thickTop="1" thickBot="1">
      <c r="E9334"/>
    </row>
    <row r="9335" spans="5:5" ht="13.5" thickTop="1" thickBot="1">
      <c r="E9335"/>
    </row>
    <row r="9336" spans="5:5" ht="13.5" thickTop="1" thickBot="1">
      <c r="E9336"/>
    </row>
    <row r="9337" spans="5:5" ht="13.5" thickTop="1" thickBot="1">
      <c r="E9337"/>
    </row>
    <row r="9338" spans="5:5" ht="13.5" thickTop="1" thickBot="1">
      <c r="E9338"/>
    </row>
    <row r="9339" spans="5:5" ht="13.5" thickTop="1" thickBot="1">
      <c r="E9339"/>
    </row>
    <row r="9340" spans="5:5" ht="13.5" thickTop="1" thickBot="1">
      <c r="E9340"/>
    </row>
    <row r="9341" spans="5:5" ht="13.5" thickTop="1" thickBot="1">
      <c r="E9341"/>
    </row>
    <row r="9342" spans="5:5" ht="13.5" thickTop="1" thickBot="1">
      <c r="E9342"/>
    </row>
    <row r="9343" spans="5:5" ht="13.5" thickTop="1" thickBot="1">
      <c r="E9343"/>
    </row>
    <row r="9344" spans="5:5" ht="13.5" thickTop="1" thickBot="1">
      <c r="E9344"/>
    </row>
    <row r="9345" spans="5:5" ht="13.5" thickTop="1" thickBot="1">
      <c r="E9345"/>
    </row>
    <row r="9346" spans="5:5" ht="13.5" thickTop="1" thickBot="1">
      <c r="E9346"/>
    </row>
    <row r="9347" spans="5:5" ht="13.5" thickTop="1" thickBot="1">
      <c r="E9347"/>
    </row>
    <row r="9348" spans="5:5" ht="13.5" thickTop="1" thickBot="1">
      <c r="E9348"/>
    </row>
    <row r="9349" spans="5:5" ht="13.5" thickTop="1" thickBot="1">
      <c r="E9349"/>
    </row>
    <row r="9350" spans="5:5" ht="13.5" thickTop="1" thickBot="1">
      <c r="E9350"/>
    </row>
    <row r="9351" spans="5:5" ht="13.5" thickTop="1" thickBot="1">
      <c r="E9351"/>
    </row>
    <row r="9352" spans="5:5" ht="13.5" thickTop="1" thickBot="1">
      <c r="E9352"/>
    </row>
    <row r="9353" spans="5:5" ht="13.5" thickTop="1" thickBot="1">
      <c r="E9353"/>
    </row>
    <row r="9354" spans="5:5" ht="13.5" thickTop="1" thickBot="1">
      <c r="E9354"/>
    </row>
    <row r="9355" spans="5:5" ht="13.5" thickTop="1" thickBot="1">
      <c r="E9355"/>
    </row>
    <row r="9356" spans="5:5" ht="13.5" thickTop="1" thickBot="1">
      <c r="E9356"/>
    </row>
    <row r="9357" spans="5:5" ht="13.5" thickTop="1" thickBot="1">
      <c r="E9357"/>
    </row>
    <row r="9358" spans="5:5" ht="13.5" thickTop="1" thickBot="1">
      <c r="E9358"/>
    </row>
    <row r="9359" spans="5:5" ht="13.5" thickTop="1" thickBot="1">
      <c r="E9359"/>
    </row>
    <row r="9360" spans="5:5" ht="13.5" thickTop="1" thickBot="1">
      <c r="E9360"/>
    </row>
    <row r="9361" spans="5:5" ht="13.5" thickTop="1" thickBot="1">
      <c r="E9361"/>
    </row>
    <row r="9362" spans="5:5" ht="13.5" thickTop="1" thickBot="1">
      <c r="E9362"/>
    </row>
    <row r="9363" spans="5:5" ht="13.5" thickTop="1" thickBot="1">
      <c r="E9363"/>
    </row>
    <row r="9364" spans="5:5" ht="13.5" thickTop="1" thickBot="1">
      <c r="E9364"/>
    </row>
    <row r="9365" spans="5:5" ht="13.5" thickTop="1" thickBot="1">
      <c r="E9365"/>
    </row>
    <row r="9366" spans="5:5" ht="13.5" thickTop="1" thickBot="1">
      <c r="E9366"/>
    </row>
    <row r="9367" spans="5:5" ht="13.5" thickTop="1" thickBot="1">
      <c r="E9367"/>
    </row>
    <row r="9368" spans="5:5" ht="13.5" thickTop="1" thickBot="1">
      <c r="E9368"/>
    </row>
    <row r="9369" spans="5:5" ht="13.5" thickTop="1" thickBot="1">
      <c r="E9369"/>
    </row>
    <row r="9370" spans="5:5" ht="13.5" thickTop="1" thickBot="1">
      <c r="E9370"/>
    </row>
    <row r="9371" spans="5:5" ht="13.5" thickTop="1" thickBot="1">
      <c r="E9371"/>
    </row>
    <row r="9372" spans="5:5" ht="13.5" thickTop="1" thickBot="1">
      <c r="E9372"/>
    </row>
    <row r="9373" spans="5:5" ht="13.5" thickTop="1" thickBot="1">
      <c r="E9373"/>
    </row>
    <row r="9374" spans="5:5" ht="13.5" thickTop="1" thickBot="1">
      <c r="E9374"/>
    </row>
    <row r="9375" spans="5:5" ht="13.5" thickTop="1" thickBot="1">
      <c r="E9375"/>
    </row>
    <row r="9376" spans="5:5" ht="13.5" thickTop="1" thickBot="1">
      <c r="E9376"/>
    </row>
    <row r="9377" spans="5:5" ht="13.5" thickTop="1" thickBot="1">
      <c r="E9377"/>
    </row>
    <row r="9378" spans="5:5" ht="13" thickTop="1">
      <c r="E9378"/>
    </row>
    <row r="9379" spans="5:5">
      <c r="E9379"/>
    </row>
    <row r="9380" spans="5:5">
      <c r="E9380"/>
    </row>
    <row r="9381" spans="5:5">
      <c r="E9381"/>
    </row>
    <row r="9382" spans="5:5">
      <c r="E9382"/>
    </row>
    <row r="9383" spans="5:5">
      <c r="E9383"/>
    </row>
    <row r="9384" spans="5:5">
      <c r="E9384"/>
    </row>
    <row r="9385" spans="5:5">
      <c r="E9385"/>
    </row>
    <row r="9386" spans="5:5">
      <c r="E9386"/>
    </row>
    <row r="9387" spans="5:5">
      <c r="E9387"/>
    </row>
    <row r="9388" spans="5:5">
      <c r="E9388"/>
    </row>
    <row r="9389" spans="5:5">
      <c r="E9389"/>
    </row>
    <row r="9390" spans="5:5">
      <c r="E9390"/>
    </row>
    <row r="9391" spans="5:5" ht="13" thickBot="1">
      <c r="E9391"/>
    </row>
    <row r="9392" spans="5:5" ht="13.5" thickTop="1" thickBot="1">
      <c r="E9392"/>
    </row>
    <row r="9393" spans="5:5" ht="13.5" thickTop="1" thickBot="1">
      <c r="E9393"/>
    </row>
    <row r="9394" spans="5:5" ht="13.5" thickTop="1" thickBot="1">
      <c r="E9394"/>
    </row>
    <row r="9395" spans="5:5" ht="13.5" thickTop="1" thickBot="1">
      <c r="E9395"/>
    </row>
    <row r="9396" spans="5:5" ht="13.5" thickTop="1" thickBot="1">
      <c r="E9396"/>
    </row>
    <row r="9397" spans="5:5" ht="13.5" thickTop="1" thickBot="1">
      <c r="E9397"/>
    </row>
    <row r="9398" spans="5:5" ht="13.5" thickTop="1" thickBot="1">
      <c r="E9398"/>
    </row>
    <row r="9399" spans="5:5" ht="13.5" thickTop="1" thickBot="1">
      <c r="E9399"/>
    </row>
    <row r="9400" spans="5:5" ht="13.5" thickTop="1" thickBot="1">
      <c r="E9400"/>
    </row>
    <row r="9401" spans="5:5" ht="13.5" thickTop="1" thickBot="1">
      <c r="E9401"/>
    </row>
    <row r="9402" spans="5:5" ht="13.5" thickTop="1" thickBot="1">
      <c r="E9402"/>
    </row>
    <row r="9403" spans="5:5" ht="13.5" thickTop="1" thickBot="1">
      <c r="E9403"/>
    </row>
    <row r="9404" spans="5:5" ht="13.5" thickTop="1" thickBot="1">
      <c r="E9404"/>
    </row>
    <row r="9405" spans="5:5" ht="13.5" thickTop="1" thickBot="1">
      <c r="E9405"/>
    </row>
    <row r="9406" spans="5:5" ht="13.5" thickTop="1" thickBot="1">
      <c r="E9406"/>
    </row>
    <row r="9407" spans="5:5" ht="13.5" thickTop="1" thickBot="1">
      <c r="E9407"/>
    </row>
    <row r="9408" spans="5:5" ht="13.5" thickTop="1" thickBot="1">
      <c r="E9408"/>
    </row>
    <row r="9409" spans="5:5" ht="13.5" thickTop="1" thickBot="1">
      <c r="E9409"/>
    </row>
    <row r="9410" spans="5:5" ht="13.5" thickTop="1" thickBot="1">
      <c r="E9410"/>
    </row>
    <row r="9411" spans="5:5" ht="13.5" thickTop="1" thickBot="1">
      <c r="E9411"/>
    </row>
    <row r="9412" spans="5:5" ht="13.5" thickTop="1" thickBot="1">
      <c r="E9412"/>
    </row>
    <row r="9413" spans="5:5" ht="13.5" thickTop="1" thickBot="1">
      <c r="E9413"/>
    </row>
    <row r="9414" spans="5:5" ht="13.5" thickTop="1" thickBot="1">
      <c r="E9414"/>
    </row>
    <row r="9415" spans="5:5" ht="13.5" thickTop="1" thickBot="1">
      <c r="E9415"/>
    </row>
    <row r="9416" spans="5:5" ht="13.5" thickTop="1" thickBot="1">
      <c r="E9416"/>
    </row>
    <row r="9417" spans="5:5" ht="13.5" thickTop="1" thickBot="1">
      <c r="E9417"/>
    </row>
    <row r="9418" spans="5:5" ht="13.5" thickTop="1" thickBot="1">
      <c r="E9418"/>
    </row>
    <row r="9419" spans="5:5" ht="13.5" thickTop="1" thickBot="1">
      <c r="E9419"/>
    </row>
    <row r="9420" spans="5:5" ht="13.5" thickTop="1" thickBot="1">
      <c r="E9420"/>
    </row>
    <row r="9421" spans="5:5" ht="13.5" thickTop="1" thickBot="1">
      <c r="E9421"/>
    </row>
    <row r="9422" spans="5:5" ht="13.5" thickTop="1" thickBot="1">
      <c r="E9422"/>
    </row>
    <row r="9423" spans="5:5" ht="13.5" thickTop="1" thickBot="1">
      <c r="E9423"/>
    </row>
    <row r="9424" spans="5:5" ht="13.5" thickTop="1" thickBot="1">
      <c r="E9424"/>
    </row>
    <row r="9425" spans="5:5" ht="13.5" thickTop="1" thickBot="1">
      <c r="E9425"/>
    </row>
    <row r="9426" spans="5:5" ht="13.5" thickTop="1" thickBot="1">
      <c r="E9426"/>
    </row>
    <row r="9427" spans="5:5" ht="13.5" thickTop="1" thickBot="1">
      <c r="E9427"/>
    </row>
    <row r="9428" spans="5:5" ht="13.5" thickTop="1" thickBot="1">
      <c r="E9428"/>
    </row>
    <row r="9429" spans="5:5" ht="13.5" thickTop="1" thickBot="1">
      <c r="E9429"/>
    </row>
    <row r="9430" spans="5:5" ht="13.5" thickTop="1" thickBot="1">
      <c r="E9430"/>
    </row>
    <row r="9431" spans="5:5" ht="13.5" thickTop="1" thickBot="1">
      <c r="E9431"/>
    </row>
    <row r="9432" spans="5:5" ht="13.5" thickTop="1" thickBot="1">
      <c r="E9432"/>
    </row>
    <row r="9433" spans="5:5" ht="13.5" thickTop="1" thickBot="1">
      <c r="E9433"/>
    </row>
    <row r="9434" spans="5:5" ht="13.5" thickTop="1" thickBot="1">
      <c r="E9434"/>
    </row>
    <row r="9435" spans="5:5" ht="13.5" thickTop="1" thickBot="1">
      <c r="E9435"/>
    </row>
    <row r="9436" spans="5:5" ht="13.5" thickTop="1" thickBot="1">
      <c r="E9436"/>
    </row>
    <row r="9437" spans="5:5" ht="13.5" thickTop="1" thickBot="1">
      <c r="E9437"/>
    </row>
    <row r="9438" spans="5:5" ht="13.5" thickTop="1" thickBot="1">
      <c r="E9438"/>
    </row>
    <row r="9439" spans="5:5" ht="13.5" thickTop="1" thickBot="1">
      <c r="E9439"/>
    </row>
    <row r="9440" spans="5:5" ht="13.5" thickTop="1" thickBot="1">
      <c r="E9440"/>
    </row>
    <row r="9441" spans="5:5" ht="13.5" thickTop="1" thickBot="1">
      <c r="E9441"/>
    </row>
    <row r="9442" spans="5:5" ht="13.5" thickTop="1" thickBot="1">
      <c r="E9442"/>
    </row>
    <row r="9443" spans="5:5" ht="13.5" thickTop="1" thickBot="1">
      <c r="E9443"/>
    </row>
    <row r="9444" spans="5:5" ht="13.5" thickTop="1" thickBot="1">
      <c r="E9444"/>
    </row>
    <row r="9445" spans="5:5" ht="13.5" thickTop="1" thickBot="1">
      <c r="E9445"/>
    </row>
    <row r="9446" spans="5:5" ht="13.5" thickTop="1" thickBot="1">
      <c r="E9446"/>
    </row>
    <row r="9447" spans="5:5" ht="13.5" thickTop="1" thickBot="1">
      <c r="E9447"/>
    </row>
    <row r="9448" spans="5:5" ht="13" thickTop="1">
      <c r="E9448"/>
    </row>
    <row r="9449" spans="5:5">
      <c r="E9449"/>
    </row>
    <row r="9450" spans="5:5">
      <c r="E9450"/>
    </row>
    <row r="9451" spans="5:5">
      <c r="E9451"/>
    </row>
    <row r="9452" spans="5:5">
      <c r="E9452"/>
    </row>
    <row r="9453" spans="5:5">
      <c r="E9453"/>
    </row>
    <row r="9454" spans="5:5">
      <c r="E9454"/>
    </row>
    <row r="9455" spans="5:5">
      <c r="E9455"/>
    </row>
    <row r="9456" spans="5:5">
      <c r="E9456"/>
    </row>
    <row r="9457" spans="5:5">
      <c r="E9457"/>
    </row>
    <row r="9458" spans="5:5">
      <c r="E9458"/>
    </row>
    <row r="9459" spans="5:5">
      <c r="E9459"/>
    </row>
    <row r="9460" spans="5:5">
      <c r="E9460"/>
    </row>
    <row r="9461" spans="5:5" ht="13" thickBot="1">
      <c r="E9461"/>
    </row>
    <row r="9462" spans="5:5" ht="13.5" thickTop="1" thickBot="1">
      <c r="E9462"/>
    </row>
    <row r="9463" spans="5:5" ht="13.5" thickTop="1" thickBot="1">
      <c r="E9463"/>
    </row>
    <row r="9464" spans="5:5" ht="13.5" thickTop="1" thickBot="1">
      <c r="E9464"/>
    </row>
    <row r="9465" spans="5:5" ht="13.5" thickTop="1" thickBot="1">
      <c r="E9465"/>
    </row>
    <row r="9466" spans="5:5" ht="13.5" thickTop="1" thickBot="1">
      <c r="E9466"/>
    </row>
    <row r="9467" spans="5:5" ht="13.5" thickTop="1" thickBot="1">
      <c r="E9467"/>
    </row>
    <row r="9468" spans="5:5" ht="13.5" thickTop="1" thickBot="1">
      <c r="E9468"/>
    </row>
    <row r="9469" spans="5:5" ht="13.5" thickTop="1" thickBot="1">
      <c r="E9469"/>
    </row>
    <row r="9470" spans="5:5" ht="13.5" thickTop="1" thickBot="1">
      <c r="E9470"/>
    </row>
    <row r="9471" spans="5:5" ht="13.5" thickTop="1" thickBot="1">
      <c r="E9471"/>
    </row>
    <row r="9472" spans="5:5" ht="13.5" thickTop="1" thickBot="1">
      <c r="E9472"/>
    </row>
    <row r="9473" spans="5:5" ht="13.5" thickTop="1" thickBot="1">
      <c r="E9473"/>
    </row>
    <row r="9474" spans="5:5" ht="13.5" thickTop="1" thickBot="1">
      <c r="E9474"/>
    </row>
    <row r="9475" spans="5:5" ht="13.5" thickTop="1" thickBot="1">
      <c r="E9475"/>
    </row>
    <row r="9476" spans="5:5" ht="13.5" thickTop="1" thickBot="1">
      <c r="E9476"/>
    </row>
    <row r="9477" spans="5:5" ht="13.5" thickTop="1" thickBot="1">
      <c r="E9477"/>
    </row>
    <row r="9478" spans="5:5" ht="13.5" thickTop="1" thickBot="1">
      <c r="E9478"/>
    </row>
    <row r="9479" spans="5:5" ht="13.5" thickTop="1" thickBot="1">
      <c r="E9479"/>
    </row>
    <row r="9480" spans="5:5" ht="13.5" thickTop="1" thickBot="1">
      <c r="E9480"/>
    </row>
    <row r="9481" spans="5:5" ht="13.5" thickTop="1" thickBot="1">
      <c r="E9481"/>
    </row>
    <row r="9482" spans="5:5" ht="13.5" thickTop="1" thickBot="1">
      <c r="E9482"/>
    </row>
    <row r="9483" spans="5:5" ht="13.5" thickTop="1" thickBot="1">
      <c r="E9483"/>
    </row>
    <row r="9484" spans="5:5" ht="13.5" thickTop="1" thickBot="1">
      <c r="E9484"/>
    </row>
    <row r="9485" spans="5:5" ht="13.5" thickTop="1" thickBot="1">
      <c r="E9485"/>
    </row>
    <row r="9486" spans="5:5" ht="13.5" thickTop="1" thickBot="1">
      <c r="E9486"/>
    </row>
    <row r="9487" spans="5:5" ht="13.5" thickTop="1" thickBot="1">
      <c r="E9487"/>
    </row>
    <row r="9488" spans="5:5" ht="13.5" thickTop="1" thickBot="1">
      <c r="E9488"/>
    </row>
    <row r="9489" spans="5:5" ht="13.5" thickTop="1" thickBot="1">
      <c r="E9489"/>
    </row>
    <row r="9490" spans="5:5" ht="13.5" thickTop="1" thickBot="1">
      <c r="E9490"/>
    </row>
    <row r="9491" spans="5:5" ht="13.5" thickTop="1" thickBot="1">
      <c r="E9491"/>
    </row>
    <row r="9492" spans="5:5" ht="13.5" thickTop="1" thickBot="1">
      <c r="E9492"/>
    </row>
    <row r="9493" spans="5:5" ht="13.5" thickTop="1" thickBot="1">
      <c r="E9493"/>
    </row>
    <row r="9494" spans="5:5" ht="13.5" thickTop="1" thickBot="1">
      <c r="E9494"/>
    </row>
    <row r="9495" spans="5:5" ht="13.5" thickTop="1" thickBot="1">
      <c r="E9495"/>
    </row>
    <row r="9496" spans="5:5" ht="13.5" thickTop="1" thickBot="1">
      <c r="E9496"/>
    </row>
    <row r="9497" spans="5:5" ht="13.5" thickTop="1" thickBot="1">
      <c r="E9497"/>
    </row>
    <row r="9498" spans="5:5" ht="13.5" thickTop="1" thickBot="1">
      <c r="E9498"/>
    </row>
    <row r="9499" spans="5:5" ht="13.5" thickTop="1" thickBot="1">
      <c r="E9499"/>
    </row>
    <row r="9500" spans="5:5" ht="13.5" thickTop="1" thickBot="1">
      <c r="E9500"/>
    </row>
    <row r="9501" spans="5:5" ht="13.5" thickTop="1" thickBot="1">
      <c r="E9501"/>
    </row>
    <row r="9502" spans="5:5" ht="13.5" thickTop="1" thickBot="1">
      <c r="E9502"/>
    </row>
    <row r="9503" spans="5:5" ht="13.5" thickTop="1" thickBot="1">
      <c r="E9503"/>
    </row>
    <row r="9504" spans="5:5" ht="13.5" thickTop="1" thickBot="1">
      <c r="E9504"/>
    </row>
    <row r="9505" spans="5:5" ht="13.5" thickTop="1" thickBot="1">
      <c r="E9505"/>
    </row>
    <row r="9506" spans="5:5" ht="13.5" thickTop="1" thickBot="1">
      <c r="E9506"/>
    </row>
    <row r="9507" spans="5:5" ht="13.5" thickTop="1" thickBot="1">
      <c r="E9507"/>
    </row>
    <row r="9508" spans="5:5" ht="13.5" thickTop="1" thickBot="1">
      <c r="E9508"/>
    </row>
    <row r="9509" spans="5:5" ht="13.5" thickTop="1" thickBot="1">
      <c r="E9509"/>
    </row>
    <row r="9510" spans="5:5" ht="13.5" thickTop="1" thickBot="1">
      <c r="E9510"/>
    </row>
    <row r="9511" spans="5:5" ht="13.5" thickTop="1" thickBot="1">
      <c r="E9511"/>
    </row>
    <row r="9512" spans="5:5" ht="13.5" thickTop="1" thickBot="1">
      <c r="E9512"/>
    </row>
    <row r="9513" spans="5:5" ht="13.5" thickTop="1" thickBot="1">
      <c r="E9513"/>
    </row>
    <row r="9514" spans="5:5" ht="13.5" thickTop="1" thickBot="1">
      <c r="E9514"/>
    </row>
    <row r="9515" spans="5:5" ht="13.5" thickTop="1" thickBot="1">
      <c r="E9515"/>
    </row>
    <row r="9516" spans="5:5" ht="13.5" thickTop="1" thickBot="1">
      <c r="E9516"/>
    </row>
    <row r="9517" spans="5:5" ht="13.5" thickTop="1" thickBot="1">
      <c r="E9517"/>
    </row>
    <row r="9518" spans="5:5" ht="13" thickTop="1">
      <c r="E9518"/>
    </row>
    <row r="9519" spans="5:5">
      <c r="E9519"/>
    </row>
    <row r="9520" spans="5:5">
      <c r="E9520"/>
    </row>
    <row r="9521" spans="5:5">
      <c r="E9521"/>
    </row>
    <row r="9522" spans="5:5">
      <c r="E9522"/>
    </row>
    <row r="9523" spans="5:5">
      <c r="E9523"/>
    </row>
    <row r="9524" spans="5:5">
      <c r="E9524"/>
    </row>
    <row r="9525" spans="5:5">
      <c r="E9525"/>
    </row>
    <row r="9526" spans="5:5">
      <c r="E9526"/>
    </row>
    <row r="9527" spans="5:5">
      <c r="E9527"/>
    </row>
    <row r="9528" spans="5:5">
      <c r="E9528"/>
    </row>
    <row r="9529" spans="5:5">
      <c r="E9529"/>
    </row>
    <row r="9530" spans="5:5">
      <c r="E9530"/>
    </row>
    <row r="9531" spans="5:5" ht="13" thickBot="1">
      <c r="E9531"/>
    </row>
    <row r="9532" spans="5:5" ht="13.5" thickTop="1" thickBot="1">
      <c r="E9532"/>
    </row>
    <row r="9533" spans="5:5" ht="13.5" thickTop="1" thickBot="1">
      <c r="E9533"/>
    </row>
    <row r="9534" spans="5:5" ht="13.5" thickTop="1" thickBot="1">
      <c r="E9534"/>
    </row>
    <row r="9535" spans="5:5" ht="13.5" thickTop="1" thickBot="1">
      <c r="E9535"/>
    </row>
    <row r="9536" spans="5:5" ht="13.5" thickTop="1" thickBot="1">
      <c r="E9536"/>
    </row>
    <row r="9537" spans="5:5" ht="13.5" thickTop="1" thickBot="1">
      <c r="E9537"/>
    </row>
    <row r="9538" spans="5:5" ht="13.5" thickTop="1" thickBot="1">
      <c r="E9538"/>
    </row>
    <row r="9539" spans="5:5" ht="13.5" thickTop="1" thickBot="1">
      <c r="E9539"/>
    </row>
    <row r="9540" spans="5:5" ht="13.5" thickTop="1" thickBot="1">
      <c r="E9540"/>
    </row>
    <row r="9541" spans="5:5" ht="13.5" thickTop="1" thickBot="1">
      <c r="E9541"/>
    </row>
    <row r="9542" spans="5:5" ht="13.5" thickTop="1" thickBot="1">
      <c r="E9542"/>
    </row>
    <row r="9543" spans="5:5" ht="13.5" thickTop="1" thickBot="1">
      <c r="E9543"/>
    </row>
    <row r="9544" spans="5:5" ht="13.5" thickTop="1" thickBot="1">
      <c r="E9544"/>
    </row>
    <row r="9545" spans="5:5" ht="13.5" thickTop="1" thickBot="1">
      <c r="E9545"/>
    </row>
    <row r="9546" spans="5:5" ht="13.5" thickTop="1" thickBot="1">
      <c r="E9546"/>
    </row>
    <row r="9547" spans="5:5" ht="13.5" thickTop="1" thickBot="1">
      <c r="E9547"/>
    </row>
    <row r="9548" spans="5:5" ht="13.5" thickTop="1" thickBot="1">
      <c r="E9548"/>
    </row>
    <row r="9549" spans="5:5" ht="13.5" thickTop="1" thickBot="1">
      <c r="E9549"/>
    </row>
    <row r="9550" spans="5:5" ht="13.5" thickTop="1" thickBot="1">
      <c r="E9550"/>
    </row>
    <row r="9551" spans="5:5" ht="13.5" thickTop="1" thickBot="1">
      <c r="E9551"/>
    </row>
    <row r="9552" spans="5:5" ht="13.5" thickTop="1" thickBot="1">
      <c r="E9552"/>
    </row>
    <row r="9553" spans="5:5" ht="13.5" thickTop="1" thickBot="1">
      <c r="E9553"/>
    </row>
    <row r="9554" spans="5:5" ht="13.5" thickTop="1" thickBot="1">
      <c r="E9554"/>
    </row>
    <row r="9555" spans="5:5" ht="13.5" thickTop="1" thickBot="1">
      <c r="E9555"/>
    </row>
    <row r="9556" spans="5:5" ht="13.5" thickTop="1" thickBot="1">
      <c r="E9556"/>
    </row>
    <row r="9557" spans="5:5" ht="13.5" thickTop="1" thickBot="1">
      <c r="E9557"/>
    </row>
    <row r="9558" spans="5:5" ht="13.5" thickTop="1" thickBot="1">
      <c r="E9558"/>
    </row>
    <row r="9559" spans="5:5" ht="13.5" thickTop="1" thickBot="1">
      <c r="E9559"/>
    </row>
    <row r="9560" spans="5:5" ht="13.5" thickTop="1" thickBot="1">
      <c r="E9560"/>
    </row>
    <row r="9561" spans="5:5" ht="13.5" thickTop="1" thickBot="1">
      <c r="E9561"/>
    </row>
    <row r="9562" spans="5:5" ht="13.5" thickTop="1" thickBot="1">
      <c r="E9562"/>
    </row>
    <row r="9563" spans="5:5" ht="13.5" thickTop="1" thickBot="1">
      <c r="E9563"/>
    </row>
    <row r="9564" spans="5:5" ht="13.5" thickTop="1" thickBot="1">
      <c r="E9564"/>
    </row>
    <row r="9565" spans="5:5" ht="13.5" thickTop="1" thickBot="1">
      <c r="E9565"/>
    </row>
    <row r="9566" spans="5:5" ht="13.5" thickTop="1" thickBot="1">
      <c r="E9566"/>
    </row>
    <row r="9567" spans="5:5" ht="13.5" thickTop="1" thickBot="1">
      <c r="E9567"/>
    </row>
    <row r="9568" spans="5:5" ht="13.5" thickTop="1" thickBot="1">
      <c r="E9568"/>
    </row>
    <row r="9569" spans="5:5" ht="13.5" thickTop="1" thickBot="1">
      <c r="E9569"/>
    </row>
    <row r="9570" spans="5:5" ht="13.5" thickTop="1" thickBot="1">
      <c r="E9570"/>
    </row>
    <row r="9571" spans="5:5" ht="13.5" thickTop="1" thickBot="1">
      <c r="E9571"/>
    </row>
    <row r="9572" spans="5:5" ht="13.5" thickTop="1" thickBot="1">
      <c r="E9572"/>
    </row>
    <row r="9573" spans="5:5" ht="13.5" thickTop="1" thickBot="1">
      <c r="E9573"/>
    </row>
    <row r="9574" spans="5:5" ht="13.5" thickTop="1" thickBot="1">
      <c r="E9574"/>
    </row>
    <row r="9575" spans="5:5" ht="13.5" thickTop="1" thickBot="1">
      <c r="E9575"/>
    </row>
    <row r="9576" spans="5:5" ht="13.5" thickTop="1" thickBot="1">
      <c r="E9576"/>
    </row>
    <row r="9577" spans="5:5" ht="13.5" thickTop="1" thickBot="1">
      <c r="E9577"/>
    </row>
    <row r="9578" spans="5:5" ht="13.5" thickTop="1" thickBot="1">
      <c r="E9578"/>
    </row>
    <row r="9579" spans="5:5" ht="13.5" thickTop="1" thickBot="1">
      <c r="E9579"/>
    </row>
    <row r="9580" spans="5:5" ht="13.5" thickTop="1" thickBot="1">
      <c r="E9580"/>
    </row>
    <row r="9581" spans="5:5" ht="13.5" thickTop="1" thickBot="1">
      <c r="E9581"/>
    </row>
    <row r="9582" spans="5:5" ht="13.5" thickTop="1" thickBot="1">
      <c r="E9582"/>
    </row>
    <row r="9583" spans="5:5" ht="13.5" thickTop="1" thickBot="1">
      <c r="E9583"/>
    </row>
    <row r="9584" spans="5:5" ht="13.5" thickTop="1" thickBot="1">
      <c r="E9584"/>
    </row>
    <row r="9585" spans="5:5" ht="13.5" thickTop="1" thickBot="1">
      <c r="E9585"/>
    </row>
    <row r="9586" spans="5:5" ht="13.5" thickTop="1" thickBot="1">
      <c r="E9586"/>
    </row>
    <row r="9587" spans="5:5" ht="13.5" thickTop="1" thickBot="1">
      <c r="E9587"/>
    </row>
    <row r="9588" spans="5:5" ht="13" thickTop="1">
      <c r="E9588"/>
    </row>
    <row r="9589" spans="5:5">
      <c r="E9589"/>
    </row>
    <row r="9590" spans="5:5">
      <c r="E9590"/>
    </row>
    <row r="9591" spans="5:5">
      <c r="E9591"/>
    </row>
    <row r="9592" spans="5:5">
      <c r="E9592"/>
    </row>
    <row r="9593" spans="5:5">
      <c r="E9593"/>
    </row>
    <row r="9594" spans="5:5">
      <c r="E9594"/>
    </row>
    <row r="9595" spans="5:5">
      <c r="E9595"/>
    </row>
    <row r="9596" spans="5:5">
      <c r="E9596"/>
    </row>
    <row r="9597" spans="5:5">
      <c r="E9597"/>
    </row>
    <row r="9598" spans="5:5">
      <c r="E9598"/>
    </row>
    <row r="9599" spans="5:5">
      <c r="E9599"/>
    </row>
    <row r="9600" spans="5:5">
      <c r="E9600"/>
    </row>
    <row r="9601" spans="5:5" ht="13" thickBot="1">
      <c r="E9601"/>
    </row>
    <row r="9602" spans="5:5" ht="13.5" thickTop="1" thickBot="1">
      <c r="E9602"/>
    </row>
    <row r="9603" spans="5:5" ht="13.5" thickTop="1" thickBot="1">
      <c r="E9603"/>
    </row>
    <row r="9604" spans="5:5" ht="13.5" thickTop="1" thickBot="1">
      <c r="E9604"/>
    </row>
    <row r="9605" spans="5:5" ht="13.5" thickTop="1" thickBot="1">
      <c r="E9605"/>
    </row>
    <row r="9606" spans="5:5" ht="13.5" thickTop="1" thickBot="1">
      <c r="E9606"/>
    </row>
    <row r="9607" spans="5:5" ht="13.5" thickTop="1" thickBot="1">
      <c r="E9607"/>
    </row>
    <row r="9608" spans="5:5" ht="13.5" thickTop="1" thickBot="1">
      <c r="E9608"/>
    </row>
    <row r="9609" spans="5:5" ht="13.5" thickTop="1" thickBot="1">
      <c r="E9609"/>
    </row>
    <row r="9610" spans="5:5" ht="13.5" thickTop="1" thickBot="1">
      <c r="E9610"/>
    </row>
    <row r="9611" spans="5:5" ht="13.5" thickTop="1" thickBot="1">
      <c r="E9611"/>
    </row>
    <row r="9612" spans="5:5" ht="13.5" thickTop="1" thickBot="1">
      <c r="E9612"/>
    </row>
    <row r="9613" spans="5:5" ht="13.5" thickTop="1" thickBot="1">
      <c r="E9613"/>
    </row>
    <row r="9614" spans="5:5" ht="13.5" thickTop="1" thickBot="1">
      <c r="E9614"/>
    </row>
    <row r="9615" spans="5:5" ht="13.5" thickTop="1" thickBot="1">
      <c r="E9615"/>
    </row>
    <row r="9616" spans="5:5" ht="13.5" thickTop="1" thickBot="1">
      <c r="E9616"/>
    </row>
    <row r="9617" spans="5:5" ht="13.5" thickTop="1" thickBot="1">
      <c r="E9617"/>
    </row>
    <row r="9618" spans="5:5" ht="13.5" thickTop="1" thickBot="1">
      <c r="E9618"/>
    </row>
    <row r="9619" spans="5:5" ht="13.5" thickTop="1" thickBot="1">
      <c r="E9619"/>
    </row>
    <row r="9620" spans="5:5" ht="13.5" thickTop="1" thickBot="1">
      <c r="E9620"/>
    </row>
    <row r="9621" spans="5:5" ht="13.5" thickTop="1" thickBot="1">
      <c r="E9621"/>
    </row>
    <row r="9622" spans="5:5" ht="13.5" thickTop="1" thickBot="1">
      <c r="E9622"/>
    </row>
    <row r="9623" spans="5:5" ht="13.5" thickTop="1" thickBot="1">
      <c r="E9623"/>
    </row>
    <row r="9624" spans="5:5" ht="13.5" thickTop="1" thickBot="1">
      <c r="E9624"/>
    </row>
    <row r="9625" spans="5:5" ht="13.5" thickTop="1" thickBot="1">
      <c r="E9625"/>
    </row>
    <row r="9626" spans="5:5" ht="13.5" thickTop="1" thickBot="1">
      <c r="E9626"/>
    </row>
    <row r="9627" spans="5:5" ht="13.5" thickTop="1" thickBot="1">
      <c r="E9627"/>
    </row>
    <row r="9628" spans="5:5" ht="13.5" thickTop="1" thickBot="1">
      <c r="E9628"/>
    </row>
    <row r="9629" spans="5:5" ht="13.5" thickTop="1" thickBot="1">
      <c r="E9629"/>
    </row>
    <row r="9630" spans="5:5" ht="13.5" thickTop="1" thickBot="1">
      <c r="E9630"/>
    </row>
    <row r="9631" spans="5:5" ht="13.5" thickTop="1" thickBot="1">
      <c r="E9631"/>
    </row>
    <row r="9632" spans="5:5" ht="13.5" thickTop="1" thickBot="1">
      <c r="E9632"/>
    </row>
    <row r="9633" spans="5:5" ht="13.5" thickTop="1" thickBot="1">
      <c r="E9633"/>
    </row>
    <row r="9634" spans="5:5" ht="13.5" thickTop="1" thickBot="1">
      <c r="E9634"/>
    </row>
    <row r="9635" spans="5:5" ht="13.5" thickTop="1" thickBot="1">
      <c r="E9635"/>
    </row>
    <row r="9636" spans="5:5" ht="13.5" thickTop="1" thickBot="1">
      <c r="E9636"/>
    </row>
    <row r="9637" spans="5:5" ht="13.5" thickTop="1" thickBot="1">
      <c r="E9637"/>
    </row>
    <row r="9638" spans="5:5" ht="13.5" thickTop="1" thickBot="1">
      <c r="E9638"/>
    </row>
    <row r="9639" spans="5:5" ht="13.5" thickTop="1" thickBot="1">
      <c r="E9639"/>
    </row>
    <row r="9640" spans="5:5" ht="13.5" thickTop="1" thickBot="1">
      <c r="E9640"/>
    </row>
    <row r="9641" spans="5:5" ht="13.5" thickTop="1" thickBot="1">
      <c r="E9641"/>
    </row>
    <row r="9642" spans="5:5" ht="13.5" thickTop="1" thickBot="1">
      <c r="E9642"/>
    </row>
    <row r="9643" spans="5:5" ht="13.5" thickTop="1" thickBot="1">
      <c r="E9643"/>
    </row>
    <row r="9644" spans="5:5" ht="13.5" thickTop="1" thickBot="1">
      <c r="E9644"/>
    </row>
    <row r="9645" spans="5:5" ht="13.5" thickTop="1" thickBot="1">
      <c r="E9645"/>
    </row>
    <row r="9646" spans="5:5" ht="13.5" thickTop="1" thickBot="1">
      <c r="E9646"/>
    </row>
    <row r="9647" spans="5:5" ht="13.5" thickTop="1" thickBot="1">
      <c r="E9647"/>
    </row>
    <row r="9648" spans="5:5" ht="13.5" thickTop="1" thickBot="1">
      <c r="E9648"/>
    </row>
    <row r="9649" spans="5:5" ht="13.5" thickTop="1" thickBot="1">
      <c r="E9649"/>
    </row>
    <row r="9650" spans="5:5" ht="13.5" thickTop="1" thickBot="1">
      <c r="E9650"/>
    </row>
    <row r="9651" spans="5:5" ht="13.5" thickTop="1" thickBot="1">
      <c r="E9651"/>
    </row>
    <row r="9652" spans="5:5" ht="13.5" thickTop="1" thickBot="1">
      <c r="E9652"/>
    </row>
    <row r="9653" spans="5:5" ht="13.5" thickTop="1" thickBot="1">
      <c r="E9653"/>
    </row>
    <row r="9654" spans="5:5" ht="13.5" thickTop="1" thickBot="1">
      <c r="E9654"/>
    </row>
    <row r="9655" spans="5:5" ht="13.5" thickTop="1" thickBot="1">
      <c r="E9655"/>
    </row>
    <row r="9656" spans="5:5" ht="13.5" thickTop="1" thickBot="1">
      <c r="E9656"/>
    </row>
    <row r="9657" spans="5:5" ht="13.5" thickTop="1" thickBot="1">
      <c r="E9657"/>
    </row>
    <row r="9658" spans="5:5" ht="13" thickTop="1">
      <c r="E9658"/>
    </row>
    <row r="9659" spans="5:5">
      <c r="E9659"/>
    </row>
    <row r="9660" spans="5:5">
      <c r="E9660"/>
    </row>
    <row r="9661" spans="5:5">
      <c r="E9661"/>
    </row>
    <row r="9662" spans="5:5">
      <c r="E9662"/>
    </row>
    <row r="9663" spans="5:5">
      <c r="E9663"/>
    </row>
    <row r="9664" spans="5:5">
      <c r="E9664"/>
    </row>
    <row r="9665" spans="5:5">
      <c r="E9665"/>
    </row>
    <row r="9666" spans="5:5">
      <c r="E9666"/>
    </row>
    <row r="9667" spans="5:5">
      <c r="E9667"/>
    </row>
    <row r="9668" spans="5:5">
      <c r="E9668"/>
    </row>
    <row r="9669" spans="5:5">
      <c r="E9669"/>
    </row>
    <row r="9670" spans="5:5">
      <c r="E9670"/>
    </row>
    <row r="9671" spans="5:5" ht="13" thickBot="1">
      <c r="E9671"/>
    </row>
    <row r="9672" spans="5:5" ht="13.5" thickTop="1" thickBot="1">
      <c r="E9672"/>
    </row>
    <row r="9673" spans="5:5" ht="13.5" thickTop="1" thickBot="1">
      <c r="E9673"/>
    </row>
    <row r="9674" spans="5:5" ht="13.5" thickTop="1" thickBot="1">
      <c r="E9674"/>
    </row>
    <row r="9675" spans="5:5" ht="13.5" thickTop="1" thickBot="1">
      <c r="E9675"/>
    </row>
    <row r="9676" spans="5:5" ht="13.5" thickTop="1" thickBot="1">
      <c r="E9676"/>
    </row>
    <row r="9677" spans="5:5" ht="13.5" thickTop="1" thickBot="1">
      <c r="E9677"/>
    </row>
    <row r="9678" spans="5:5" ht="13.5" thickTop="1" thickBot="1">
      <c r="E9678"/>
    </row>
    <row r="9679" spans="5:5" ht="13.5" thickTop="1" thickBot="1">
      <c r="E9679"/>
    </row>
    <row r="9680" spans="5:5" ht="13.5" thickTop="1" thickBot="1">
      <c r="E9680"/>
    </row>
    <row r="9681" spans="5:5" ht="13.5" thickTop="1" thickBot="1">
      <c r="E9681"/>
    </row>
    <row r="9682" spans="5:5" ht="13.5" thickTop="1" thickBot="1">
      <c r="E9682"/>
    </row>
    <row r="9683" spans="5:5" ht="13.5" thickTop="1" thickBot="1">
      <c r="E9683"/>
    </row>
    <row r="9684" spans="5:5" ht="13.5" thickTop="1" thickBot="1">
      <c r="E9684"/>
    </row>
    <row r="9685" spans="5:5" ht="13.5" thickTop="1" thickBot="1">
      <c r="E9685"/>
    </row>
    <row r="9686" spans="5:5" ht="13.5" thickTop="1" thickBot="1">
      <c r="E9686"/>
    </row>
    <row r="9687" spans="5:5" ht="13.5" thickTop="1" thickBot="1">
      <c r="E9687"/>
    </row>
    <row r="9688" spans="5:5" ht="13.5" thickTop="1" thickBot="1">
      <c r="E9688"/>
    </row>
    <row r="9689" spans="5:5" ht="13.5" thickTop="1" thickBot="1">
      <c r="E9689"/>
    </row>
    <row r="9690" spans="5:5" ht="13.5" thickTop="1" thickBot="1">
      <c r="E9690"/>
    </row>
    <row r="9691" spans="5:5" ht="13.5" thickTop="1" thickBot="1">
      <c r="E9691"/>
    </row>
    <row r="9692" spans="5:5" ht="13.5" thickTop="1" thickBot="1">
      <c r="E9692"/>
    </row>
    <row r="9693" spans="5:5" ht="13.5" thickTop="1" thickBot="1">
      <c r="E9693"/>
    </row>
    <row r="9694" spans="5:5" ht="13.5" thickTop="1" thickBot="1">
      <c r="E9694"/>
    </row>
    <row r="9695" spans="5:5" ht="13.5" thickTop="1" thickBot="1">
      <c r="E9695"/>
    </row>
    <row r="9696" spans="5:5" ht="13.5" thickTop="1" thickBot="1">
      <c r="E9696"/>
    </row>
    <row r="9697" spans="5:5" ht="13.5" thickTop="1" thickBot="1">
      <c r="E9697"/>
    </row>
    <row r="9698" spans="5:5" ht="13.5" thickTop="1" thickBot="1">
      <c r="E9698"/>
    </row>
    <row r="9699" spans="5:5" ht="13.5" thickTop="1" thickBot="1">
      <c r="E9699"/>
    </row>
    <row r="9700" spans="5:5" ht="13.5" thickTop="1" thickBot="1">
      <c r="E9700"/>
    </row>
    <row r="9701" spans="5:5" ht="13.5" thickTop="1" thickBot="1">
      <c r="E9701"/>
    </row>
    <row r="9702" spans="5:5" ht="13.5" thickTop="1" thickBot="1">
      <c r="E9702"/>
    </row>
    <row r="9703" spans="5:5" ht="13.5" thickTop="1" thickBot="1">
      <c r="E9703"/>
    </row>
    <row r="9704" spans="5:5" ht="13.5" thickTop="1" thickBot="1">
      <c r="E9704"/>
    </row>
    <row r="9705" spans="5:5" ht="13.5" thickTop="1" thickBot="1">
      <c r="E9705"/>
    </row>
    <row r="9706" spans="5:5" ht="13.5" thickTop="1" thickBot="1">
      <c r="E9706"/>
    </row>
    <row r="9707" spans="5:5" ht="13.5" thickTop="1" thickBot="1">
      <c r="E9707"/>
    </row>
    <row r="9708" spans="5:5" ht="13.5" thickTop="1" thickBot="1">
      <c r="E9708"/>
    </row>
    <row r="9709" spans="5:5" ht="13.5" thickTop="1" thickBot="1">
      <c r="E9709"/>
    </row>
    <row r="9710" spans="5:5" ht="13.5" thickTop="1" thickBot="1">
      <c r="E9710"/>
    </row>
    <row r="9711" spans="5:5" ht="13.5" thickTop="1" thickBot="1">
      <c r="E9711"/>
    </row>
    <row r="9712" spans="5:5" ht="13.5" thickTop="1" thickBot="1">
      <c r="E9712"/>
    </row>
    <row r="9713" spans="5:5" ht="13.5" thickTop="1" thickBot="1">
      <c r="E9713"/>
    </row>
    <row r="9714" spans="5:5" ht="13.5" thickTop="1" thickBot="1">
      <c r="E9714"/>
    </row>
    <row r="9715" spans="5:5" ht="13.5" thickTop="1" thickBot="1">
      <c r="E9715"/>
    </row>
    <row r="9716" spans="5:5" ht="13.5" thickTop="1" thickBot="1">
      <c r="E9716"/>
    </row>
    <row r="9717" spans="5:5" ht="13.5" thickTop="1" thickBot="1">
      <c r="E9717"/>
    </row>
    <row r="9718" spans="5:5" ht="13.5" thickTop="1" thickBot="1">
      <c r="E9718"/>
    </row>
    <row r="9719" spans="5:5" ht="13.5" thickTop="1" thickBot="1">
      <c r="E9719"/>
    </row>
    <row r="9720" spans="5:5" ht="13.5" thickTop="1" thickBot="1">
      <c r="E9720"/>
    </row>
    <row r="9721" spans="5:5" ht="13.5" thickTop="1" thickBot="1">
      <c r="E9721"/>
    </row>
    <row r="9722" spans="5:5" ht="13.5" thickTop="1" thickBot="1">
      <c r="E9722"/>
    </row>
    <row r="9723" spans="5:5" ht="13.5" thickTop="1" thickBot="1">
      <c r="E9723"/>
    </row>
    <row r="9724" spans="5:5" ht="13.5" thickTop="1" thickBot="1">
      <c r="E9724"/>
    </row>
    <row r="9725" spans="5:5" ht="13.5" thickTop="1" thickBot="1">
      <c r="E9725"/>
    </row>
    <row r="9726" spans="5:5" ht="13.5" thickTop="1" thickBot="1">
      <c r="E9726"/>
    </row>
    <row r="9727" spans="5:5" ht="13.5" thickTop="1" thickBot="1">
      <c r="E9727"/>
    </row>
    <row r="9728" spans="5:5" ht="13" thickTop="1">
      <c r="E9728"/>
    </row>
    <row r="9729" spans="5:5">
      <c r="E9729"/>
    </row>
    <row r="9730" spans="5:5">
      <c r="E9730"/>
    </row>
    <row r="9731" spans="5:5">
      <c r="E9731"/>
    </row>
    <row r="9732" spans="5:5">
      <c r="E9732"/>
    </row>
    <row r="9733" spans="5:5">
      <c r="E9733"/>
    </row>
    <row r="9734" spans="5:5">
      <c r="E9734"/>
    </row>
    <row r="9735" spans="5:5">
      <c r="E9735"/>
    </row>
    <row r="9736" spans="5:5">
      <c r="E9736"/>
    </row>
    <row r="9737" spans="5:5">
      <c r="E9737"/>
    </row>
    <row r="9738" spans="5:5">
      <c r="E9738"/>
    </row>
    <row r="9739" spans="5:5">
      <c r="E9739"/>
    </row>
    <row r="9740" spans="5:5">
      <c r="E9740"/>
    </row>
    <row r="9741" spans="5:5" ht="13" thickBot="1">
      <c r="E9741"/>
    </row>
    <row r="9742" spans="5:5" ht="13.5" thickTop="1" thickBot="1">
      <c r="E9742"/>
    </row>
    <row r="9743" spans="5:5" ht="13.5" thickTop="1" thickBot="1">
      <c r="E9743"/>
    </row>
    <row r="9744" spans="5:5" ht="13.5" thickTop="1" thickBot="1">
      <c r="E9744"/>
    </row>
    <row r="9745" spans="5:5" ht="13.5" thickTop="1" thickBot="1">
      <c r="E9745"/>
    </row>
    <row r="9746" spans="5:5" ht="13.5" thickTop="1" thickBot="1">
      <c r="E9746"/>
    </row>
    <row r="9747" spans="5:5" ht="13.5" thickTop="1" thickBot="1">
      <c r="E9747"/>
    </row>
    <row r="9748" spans="5:5" ht="13.5" thickTop="1" thickBot="1">
      <c r="E9748"/>
    </row>
    <row r="9749" spans="5:5" ht="13.5" thickTop="1" thickBot="1">
      <c r="E9749"/>
    </row>
    <row r="9750" spans="5:5" ht="13.5" thickTop="1" thickBot="1">
      <c r="E9750"/>
    </row>
    <row r="9751" spans="5:5" ht="13.5" thickTop="1" thickBot="1">
      <c r="E9751"/>
    </row>
    <row r="9752" spans="5:5" ht="13.5" thickTop="1" thickBot="1">
      <c r="E9752"/>
    </row>
    <row r="9753" spans="5:5" ht="13.5" thickTop="1" thickBot="1">
      <c r="E9753"/>
    </row>
    <row r="9754" spans="5:5" ht="13.5" thickTop="1" thickBot="1">
      <c r="E9754"/>
    </row>
    <row r="9755" spans="5:5" ht="13.5" thickTop="1" thickBot="1">
      <c r="E9755"/>
    </row>
    <row r="9756" spans="5:5" ht="13.5" thickTop="1" thickBot="1">
      <c r="E9756"/>
    </row>
    <row r="9757" spans="5:5" ht="13.5" thickTop="1" thickBot="1">
      <c r="E9757"/>
    </row>
    <row r="9758" spans="5:5" ht="13.5" thickTop="1" thickBot="1">
      <c r="E9758"/>
    </row>
    <row r="9759" spans="5:5" ht="13.5" thickTop="1" thickBot="1">
      <c r="E9759"/>
    </row>
    <row r="9760" spans="5:5" ht="13.5" thickTop="1" thickBot="1">
      <c r="E9760"/>
    </row>
    <row r="9761" spans="5:5" ht="13.5" thickTop="1" thickBot="1">
      <c r="E9761"/>
    </row>
    <row r="9762" spans="5:5" ht="13.5" thickTop="1" thickBot="1">
      <c r="E9762"/>
    </row>
    <row r="9763" spans="5:5" ht="13.5" thickTop="1" thickBot="1">
      <c r="E9763"/>
    </row>
    <row r="9764" spans="5:5" ht="13.5" thickTop="1" thickBot="1">
      <c r="E9764"/>
    </row>
    <row r="9765" spans="5:5" ht="13.5" thickTop="1" thickBot="1">
      <c r="E9765"/>
    </row>
    <row r="9766" spans="5:5" ht="13.5" thickTop="1" thickBot="1">
      <c r="E9766"/>
    </row>
    <row r="9767" spans="5:5" ht="13.5" thickTop="1" thickBot="1">
      <c r="E9767"/>
    </row>
    <row r="9768" spans="5:5" ht="13.5" thickTop="1" thickBot="1">
      <c r="E9768"/>
    </row>
    <row r="9769" spans="5:5" ht="13.5" thickTop="1" thickBot="1">
      <c r="E9769"/>
    </row>
    <row r="9770" spans="5:5" ht="13.5" thickTop="1" thickBot="1">
      <c r="E9770"/>
    </row>
    <row r="9771" spans="5:5" ht="13.5" thickTop="1" thickBot="1">
      <c r="E9771"/>
    </row>
    <row r="9772" spans="5:5" ht="13.5" thickTop="1" thickBot="1">
      <c r="E9772"/>
    </row>
    <row r="9773" spans="5:5" ht="13.5" thickTop="1" thickBot="1">
      <c r="E9773"/>
    </row>
    <row r="9774" spans="5:5" ht="13.5" thickTop="1" thickBot="1">
      <c r="E9774"/>
    </row>
    <row r="9775" spans="5:5" ht="13.5" thickTop="1" thickBot="1">
      <c r="E9775"/>
    </row>
    <row r="9776" spans="5:5" ht="13.5" thickTop="1" thickBot="1">
      <c r="E9776"/>
    </row>
    <row r="9777" spans="5:5" ht="13.5" thickTop="1" thickBot="1">
      <c r="E9777"/>
    </row>
    <row r="9778" spans="5:5" ht="13.5" thickTop="1" thickBot="1">
      <c r="E9778"/>
    </row>
    <row r="9779" spans="5:5" ht="13.5" thickTop="1" thickBot="1">
      <c r="E9779"/>
    </row>
    <row r="9780" spans="5:5" ht="13.5" thickTop="1" thickBot="1">
      <c r="E9780"/>
    </row>
    <row r="9781" spans="5:5" ht="13.5" thickTop="1" thickBot="1">
      <c r="E9781"/>
    </row>
    <row r="9782" spans="5:5" ht="13.5" thickTop="1" thickBot="1">
      <c r="E9782"/>
    </row>
    <row r="9783" spans="5:5" ht="13.5" thickTop="1" thickBot="1">
      <c r="E9783"/>
    </row>
    <row r="9784" spans="5:5" ht="13.5" thickTop="1" thickBot="1">
      <c r="E9784"/>
    </row>
    <row r="9785" spans="5:5" ht="13.5" thickTop="1" thickBot="1">
      <c r="E9785"/>
    </row>
    <row r="9786" spans="5:5" ht="13.5" thickTop="1" thickBot="1">
      <c r="E9786"/>
    </row>
    <row r="9787" spans="5:5" ht="13.5" thickTop="1" thickBot="1">
      <c r="E9787"/>
    </row>
    <row r="9788" spans="5:5" ht="13.5" thickTop="1" thickBot="1">
      <c r="E9788"/>
    </row>
    <row r="9789" spans="5:5" ht="13.5" thickTop="1" thickBot="1">
      <c r="E9789"/>
    </row>
    <row r="9790" spans="5:5" ht="13.5" thickTop="1" thickBot="1">
      <c r="E9790"/>
    </row>
    <row r="9791" spans="5:5" ht="13.5" thickTop="1" thickBot="1">
      <c r="E9791"/>
    </row>
    <row r="9792" spans="5:5" ht="13.5" thickTop="1" thickBot="1">
      <c r="E9792"/>
    </row>
    <row r="9793" spans="5:5" ht="13.5" thickTop="1" thickBot="1">
      <c r="E9793"/>
    </row>
    <row r="9794" spans="5:5" ht="13.5" thickTop="1" thickBot="1">
      <c r="E9794"/>
    </row>
    <row r="9795" spans="5:5" ht="13.5" thickTop="1" thickBot="1">
      <c r="E9795"/>
    </row>
    <row r="9796" spans="5:5" ht="13.5" thickTop="1" thickBot="1">
      <c r="E9796"/>
    </row>
    <row r="9797" spans="5:5" ht="13.5" thickTop="1" thickBot="1">
      <c r="E9797"/>
    </row>
    <row r="9798" spans="5:5" ht="13" thickTop="1">
      <c r="E9798"/>
    </row>
    <row r="9799" spans="5:5">
      <c r="E9799"/>
    </row>
    <row r="9800" spans="5:5">
      <c r="E9800"/>
    </row>
    <row r="9801" spans="5:5">
      <c r="E9801"/>
    </row>
    <row r="9802" spans="5:5">
      <c r="E9802"/>
    </row>
    <row r="9803" spans="5:5">
      <c r="E9803"/>
    </row>
    <row r="9804" spans="5:5">
      <c r="E9804"/>
    </row>
    <row r="9805" spans="5:5">
      <c r="E9805"/>
    </row>
    <row r="9806" spans="5:5">
      <c r="E9806"/>
    </row>
    <row r="9807" spans="5:5">
      <c r="E9807"/>
    </row>
    <row r="9808" spans="5:5">
      <c r="E9808"/>
    </row>
    <row r="9809" spans="5:5">
      <c r="E9809"/>
    </row>
    <row r="9810" spans="5:5">
      <c r="E9810"/>
    </row>
    <row r="9811" spans="5:5" ht="13" thickBot="1">
      <c r="E9811"/>
    </row>
    <row r="9812" spans="5:5" ht="13.5" thickTop="1" thickBot="1">
      <c r="E9812"/>
    </row>
    <row r="9813" spans="5:5" ht="13.5" thickTop="1" thickBot="1">
      <c r="E9813"/>
    </row>
    <row r="9814" spans="5:5" ht="13.5" thickTop="1" thickBot="1">
      <c r="E9814"/>
    </row>
    <row r="9815" spans="5:5" ht="13.5" thickTop="1" thickBot="1">
      <c r="E9815"/>
    </row>
    <row r="9816" spans="5:5" ht="13.5" thickTop="1" thickBot="1">
      <c r="E9816"/>
    </row>
    <row r="9817" spans="5:5" ht="13.5" thickTop="1" thickBot="1">
      <c r="E9817"/>
    </row>
    <row r="9818" spans="5:5" ht="13.5" thickTop="1" thickBot="1">
      <c r="E9818"/>
    </row>
    <row r="9819" spans="5:5" ht="13.5" thickTop="1" thickBot="1">
      <c r="E9819"/>
    </row>
    <row r="9820" spans="5:5" ht="13.5" thickTop="1" thickBot="1">
      <c r="E9820"/>
    </row>
    <row r="9821" spans="5:5" ht="13.5" thickTop="1" thickBot="1">
      <c r="E9821"/>
    </row>
    <row r="9822" spans="5:5" ht="13.5" thickTop="1" thickBot="1">
      <c r="E9822"/>
    </row>
    <row r="9823" spans="5:5" ht="13.5" thickTop="1" thickBot="1">
      <c r="E9823"/>
    </row>
    <row r="9824" spans="5:5" ht="13.5" thickTop="1" thickBot="1">
      <c r="E9824"/>
    </row>
    <row r="9825" spans="5:5" ht="13.5" thickTop="1" thickBot="1">
      <c r="E9825"/>
    </row>
    <row r="9826" spans="5:5" ht="13.5" thickTop="1" thickBot="1">
      <c r="E9826"/>
    </row>
    <row r="9827" spans="5:5" ht="13.5" thickTop="1" thickBot="1">
      <c r="E9827"/>
    </row>
    <row r="9828" spans="5:5" ht="13.5" thickTop="1" thickBot="1">
      <c r="E9828"/>
    </row>
    <row r="9829" spans="5:5" ht="13.5" thickTop="1" thickBot="1">
      <c r="E9829"/>
    </row>
    <row r="9830" spans="5:5" ht="13.5" thickTop="1" thickBot="1">
      <c r="E9830"/>
    </row>
    <row r="9831" spans="5:5" ht="13.5" thickTop="1" thickBot="1">
      <c r="E9831"/>
    </row>
    <row r="9832" spans="5:5" ht="13.5" thickTop="1" thickBot="1">
      <c r="E9832"/>
    </row>
    <row r="9833" spans="5:5" ht="13.5" thickTop="1" thickBot="1">
      <c r="E9833"/>
    </row>
    <row r="9834" spans="5:5" ht="13.5" thickTop="1" thickBot="1">
      <c r="E9834"/>
    </row>
    <row r="9835" spans="5:5" ht="13.5" thickTop="1" thickBot="1">
      <c r="E9835"/>
    </row>
    <row r="9836" spans="5:5" ht="13.5" thickTop="1" thickBot="1">
      <c r="E9836"/>
    </row>
    <row r="9837" spans="5:5" ht="13.5" thickTop="1" thickBot="1">
      <c r="E9837"/>
    </row>
    <row r="9838" spans="5:5" ht="13.5" thickTop="1" thickBot="1">
      <c r="E9838"/>
    </row>
    <row r="9839" spans="5:5" ht="13.5" thickTop="1" thickBot="1">
      <c r="E9839"/>
    </row>
    <row r="9840" spans="5:5" ht="13.5" thickTop="1" thickBot="1">
      <c r="E9840"/>
    </row>
    <row r="9841" spans="5:5" ht="13.5" thickTop="1" thickBot="1">
      <c r="E9841"/>
    </row>
    <row r="9842" spans="5:5" ht="13.5" thickTop="1" thickBot="1">
      <c r="E9842"/>
    </row>
    <row r="9843" spans="5:5" ht="13.5" thickTop="1" thickBot="1">
      <c r="E9843"/>
    </row>
    <row r="9844" spans="5:5" ht="13.5" thickTop="1" thickBot="1">
      <c r="E9844"/>
    </row>
    <row r="9845" spans="5:5" ht="13.5" thickTop="1" thickBot="1">
      <c r="E9845"/>
    </row>
    <row r="9846" spans="5:5" ht="13.5" thickTop="1" thickBot="1">
      <c r="E9846"/>
    </row>
    <row r="9847" spans="5:5" ht="13.5" thickTop="1" thickBot="1">
      <c r="E9847"/>
    </row>
    <row r="9848" spans="5:5" ht="13.5" thickTop="1" thickBot="1">
      <c r="E9848"/>
    </row>
    <row r="9849" spans="5:5" ht="13.5" thickTop="1" thickBot="1">
      <c r="E9849"/>
    </row>
    <row r="9850" spans="5:5" ht="13.5" thickTop="1" thickBot="1">
      <c r="E9850"/>
    </row>
    <row r="9851" spans="5:5" ht="13.5" thickTop="1" thickBot="1">
      <c r="E9851"/>
    </row>
    <row r="9852" spans="5:5" ht="13.5" thickTop="1" thickBot="1">
      <c r="E9852"/>
    </row>
    <row r="9853" spans="5:5" ht="13.5" thickTop="1" thickBot="1">
      <c r="E9853"/>
    </row>
    <row r="9854" spans="5:5" ht="13.5" thickTop="1" thickBot="1">
      <c r="E9854"/>
    </row>
    <row r="9855" spans="5:5" ht="13.5" thickTop="1" thickBot="1">
      <c r="E9855"/>
    </row>
    <row r="9856" spans="5:5" ht="13.5" thickTop="1" thickBot="1">
      <c r="E9856"/>
    </row>
    <row r="9857" spans="5:5" ht="13.5" thickTop="1" thickBot="1">
      <c r="E9857"/>
    </row>
    <row r="9858" spans="5:5" ht="13.5" thickTop="1" thickBot="1">
      <c r="E9858"/>
    </row>
    <row r="9859" spans="5:5" ht="13.5" thickTop="1" thickBot="1">
      <c r="E9859"/>
    </row>
    <row r="9860" spans="5:5" ht="13.5" thickTop="1" thickBot="1">
      <c r="E9860"/>
    </row>
    <row r="9861" spans="5:5" ht="13.5" thickTop="1" thickBot="1">
      <c r="E9861"/>
    </row>
    <row r="9862" spans="5:5" ht="13.5" thickTop="1" thickBot="1">
      <c r="E9862"/>
    </row>
    <row r="9863" spans="5:5" ht="13.5" thickTop="1" thickBot="1">
      <c r="E9863"/>
    </row>
    <row r="9864" spans="5:5" ht="13.5" thickTop="1" thickBot="1">
      <c r="E9864"/>
    </row>
    <row r="9865" spans="5:5" ht="13.5" thickTop="1" thickBot="1">
      <c r="E9865"/>
    </row>
    <row r="9866" spans="5:5" ht="13.5" thickTop="1" thickBot="1">
      <c r="E9866"/>
    </row>
    <row r="9867" spans="5:5" ht="13.5" thickTop="1" thickBot="1">
      <c r="E9867"/>
    </row>
    <row r="9868" spans="5:5" ht="13" thickTop="1">
      <c r="E9868"/>
    </row>
    <row r="9869" spans="5:5">
      <c r="E9869"/>
    </row>
    <row r="9870" spans="5:5">
      <c r="E9870"/>
    </row>
    <row r="9871" spans="5:5">
      <c r="E9871"/>
    </row>
    <row r="9872" spans="5:5">
      <c r="E9872"/>
    </row>
    <row r="9873" spans="5:5">
      <c r="E9873"/>
    </row>
    <row r="9874" spans="5:5">
      <c r="E9874"/>
    </row>
    <row r="9875" spans="5:5">
      <c r="E9875"/>
    </row>
    <row r="9876" spans="5:5">
      <c r="E9876"/>
    </row>
    <row r="9877" spans="5:5">
      <c r="E9877"/>
    </row>
    <row r="9878" spans="5:5">
      <c r="E9878"/>
    </row>
    <row r="9879" spans="5:5">
      <c r="E9879"/>
    </row>
    <row r="9880" spans="5:5">
      <c r="E9880"/>
    </row>
    <row r="9881" spans="5:5" ht="13" thickBot="1">
      <c r="E9881"/>
    </row>
    <row r="9882" spans="5:5" ht="13.5" thickTop="1" thickBot="1">
      <c r="E9882"/>
    </row>
    <row r="9883" spans="5:5" ht="13.5" thickTop="1" thickBot="1">
      <c r="E9883"/>
    </row>
    <row r="9884" spans="5:5" ht="13.5" thickTop="1" thickBot="1">
      <c r="E9884"/>
    </row>
    <row r="9885" spans="5:5" ht="13.5" thickTop="1" thickBot="1">
      <c r="E9885"/>
    </row>
    <row r="9886" spans="5:5" ht="13.5" thickTop="1" thickBot="1">
      <c r="E9886"/>
    </row>
    <row r="9887" spans="5:5" ht="13.5" thickTop="1" thickBot="1">
      <c r="E9887"/>
    </row>
    <row r="9888" spans="5:5" ht="13.5" thickTop="1" thickBot="1">
      <c r="E9888"/>
    </row>
    <row r="9889" spans="5:5" ht="13.5" thickTop="1" thickBot="1">
      <c r="E9889"/>
    </row>
    <row r="9890" spans="5:5" ht="13.5" thickTop="1" thickBot="1">
      <c r="E9890"/>
    </row>
    <row r="9891" spans="5:5" ht="13.5" thickTop="1" thickBot="1">
      <c r="E9891"/>
    </row>
    <row r="9892" spans="5:5" ht="13.5" thickTop="1" thickBot="1">
      <c r="E9892"/>
    </row>
    <row r="9893" spans="5:5" ht="13.5" thickTop="1" thickBot="1">
      <c r="E9893"/>
    </row>
    <row r="9894" spans="5:5" ht="13.5" thickTop="1" thickBot="1">
      <c r="E9894"/>
    </row>
    <row r="9895" spans="5:5" ht="13.5" thickTop="1" thickBot="1">
      <c r="E9895"/>
    </row>
    <row r="9896" spans="5:5" ht="13.5" thickTop="1" thickBot="1">
      <c r="E9896"/>
    </row>
    <row r="9897" spans="5:5" ht="13.5" thickTop="1" thickBot="1">
      <c r="E9897"/>
    </row>
    <row r="9898" spans="5:5" ht="13.5" thickTop="1" thickBot="1">
      <c r="E9898"/>
    </row>
    <row r="9899" spans="5:5" ht="13.5" thickTop="1" thickBot="1">
      <c r="E9899"/>
    </row>
    <row r="9900" spans="5:5" ht="13.5" thickTop="1" thickBot="1">
      <c r="E9900"/>
    </row>
    <row r="9901" spans="5:5" ht="13.5" thickTop="1" thickBot="1">
      <c r="E9901"/>
    </row>
    <row r="9902" spans="5:5" ht="13.5" thickTop="1" thickBot="1">
      <c r="E9902"/>
    </row>
    <row r="9903" spans="5:5" ht="13.5" thickTop="1" thickBot="1">
      <c r="E9903"/>
    </row>
    <row r="9904" spans="5:5" ht="13.5" thickTop="1" thickBot="1">
      <c r="E9904"/>
    </row>
    <row r="9905" spans="5:5" ht="13.5" thickTop="1" thickBot="1">
      <c r="E9905"/>
    </row>
    <row r="9906" spans="5:5" ht="13.5" thickTop="1" thickBot="1">
      <c r="E9906"/>
    </row>
    <row r="9907" spans="5:5" ht="13.5" thickTop="1" thickBot="1">
      <c r="E9907"/>
    </row>
    <row r="9908" spans="5:5" ht="13.5" thickTop="1" thickBot="1">
      <c r="E9908"/>
    </row>
    <row r="9909" spans="5:5" ht="13.5" thickTop="1" thickBot="1">
      <c r="E9909"/>
    </row>
    <row r="9910" spans="5:5" ht="13.5" thickTop="1" thickBot="1">
      <c r="E9910"/>
    </row>
    <row r="9911" spans="5:5" ht="13.5" thickTop="1" thickBot="1">
      <c r="E9911"/>
    </row>
    <row r="9912" spans="5:5" ht="13.5" thickTop="1" thickBot="1">
      <c r="E9912"/>
    </row>
    <row r="9913" spans="5:5" ht="13.5" thickTop="1" thickBot="1">
      <c r="E9913"/>
    </row>
    <row r="9914" spans="5:5" ht="13.5" thickTop="1" thickBot="1">
      <c r="E9914"/>
    </row>
    <row r="9915" spans="5:5" ht="13.5" thickTop="1" thickBot="1">
      <c r="E9915"/>
    </row>
    <row r="9916" spans="5:5" ht="13.5" thickTop="1" thickBot="1">
      <c r="E9916"/>
    </row>
    <row r="9917" spans="5:5" ht="13.5" thickTop="1" thickBot="1">
      <c r="E9917"/>
    </row>
    <row r="9918" spans="5:5" ht="13.5" thickTop="1" thickBot="1">
      <c r="E9918"/>
    </row>
    <row r="9919" spans="5:5" ht="13.5" thickTop="1" thickBot="1">
      <c r="E9919"/>
    </row>
    <row r="9920" spans="5:5" ht="13.5" thickTop="1" thickBot="1">
      <c r="E9920"/>
    </row>
    <row r="9921" spans="5:5" ht="13.5" thickTop="1" thickBot="1">
      <c r="E9921"/>
    </row>
    <row r="9922" spans="5:5" ht="13.5" thickTop="1" thickBot="1">
      <c r="E9922"/>
    </row>
    <row r="9923" spans="5:5" ht="13.5" thickTop="1" thickBot="1">
      <c r="E9923"/>
    </row>
    <row r="9924" spans="5:5" ht="13.5" thickTop="1" thickBot="1">
      <c r="E9924"/>
    </row>
    <row r="9925" spans="5:5" ht="13.5" thickTop="1" thickBot="1">
      <c r="E9925"/>
    </row>
    <row r="9926" spans="5:5" ht="13.5" thickTop="1" thickBot="1">
      <c r="E9926"/>
    </row>
    <row r="9927" spans="5:5" ht="13.5" thickTop="1" thickBot="1">
      <c r="E9927"/>
    </row>
    <row r="9928" spans="5:5" ht="13.5" thickTop="1" thickBot="1">
      <c r="E9928"/>
    </row>
    <row r="9929" spans="5:5" ht="13.5" thickTop="1" thickBot="1">
      <c r="E9929"/>
    </row>
    <row r="9930" spans="5:5" ht="13.5" thickTop="1" thickBot="1">
      <c r="E9930"/>
    </row>
    <row r="9931" spans="5:5" ht="13.5" thickTop="1" thickBot="1">
      <c r="E9931"/>
    </row>
    <row r="9932" spans="5:5" ht="13.5" thickTop="1" thickBot="1">
      <c r="E9932"/>
    </row>
    <row r="9933" spans="5:5" ht="13.5" thickTop="1" thickBot="1">
      <c r="E9933"/>
    </row>
    <row r="9934" spans="5:5" ht="13.5" thickTop="1" thickBot="1">
      <c r="E9934"/>
    </row>
    <row r="9935" spans="5:5" ht="13.5" thickTop="1" thickBot="1">
      <c r="E9935"/>
    </row>
    <row r="9936" spans="5:5" ht="13.5" thickTop="1" thickBot="1">
      <c r="E9936"/>
    </row>
    <row r="9937" spans="5:5" ht="13.5" thickTop="1" thickBot="1">
      <c r="E9937"/>
    </row>
    <row r="9938" spans="5:5" ht="13" thickTop="1">
      <c r="E9938"/>
    </row>
    <row r="9939" spans="5:5">
      <c r="E9939"/>
    </row>
    <row r="9940" spans="5:5">
      <c r="E9940"/>
    </row>
    <row r="9941" spans="5:5">
      <c r="E9941"/>
    </row>
    <row r="9942" spans="5:5">
      <c r="E9942"/>
    </row>
    <row r="9943" spans="5:5">
      <c r="E9943"/>
    </row>
    <row r="9944" spans="5:5">
      <c r="E9944"/>
    </row>
    <row r="9945" spans="5:5">
      <c r="E9945"/>
    </row>
    <row r="9946" spans="5:5">
      <c r="E9946"/>
    </row>
    <row r="9947" spans="5:5">
      <c r="E9947"/>
    </row>
    <row r="9948" spans="5:5">
      <c r="E9948"/>
    </row>
    <row r="9949" spans="5:5">
      <c r="E9949"/>
    </row>
    <row r="9950" spans="5:5">
      <c r="E9950"/>
    </row>
    <row r="9951" spans="5:5" ht="13" thickBot="1">
      <c r="E9951"/>
    </row>
    <row r="9952" spans="5:5" ht="13.5" thickTop="1" thickBot="1">
      <c r="E9952"/>
    </row>
    <row r="9953" spans="5:5" ht="13.5" thickTop="1" thickBot="1">
      <c r="E9953"/>
    </row>
    <row r="9954" spans="5:5" ht="13.5" thickTop="1" thickBot="1">
      <c r="E9954"/>
    </row>
    <row r="9955" spans="5:5" ht="13.5" thickTop="1" thickBot="1">
      <c r="E9955"/>
    </row>
    <row r="9956" spans="5:5" ht="13.5" thickTop="1" thickBot="1">
      <c r="E9956"/>
    </row>
    <row r="9957" spans="5:5" ht="13.5" thickTop="1" thickBot="1">
      <c r="E9957"/>
    </row>
    <row r="9958" spans="5:5" ht="13.5" thickTop="1" thickBot="1">
      <c r="E9958"/>
    </row>
    <row r="9959" spans="5:5" ht="13.5" thickTop="1" thickBot="1">
      <c r="E9959"/>
    </row>
    <row r="9960" spans="5:5" ht="13.5" thickTop="1" thickBot="1">
      <c r="E9960"/>
    </row>
    <row r="9961" spans="5:5" ht="13.5" thickTop="1" thickBot="1">
      <c r="E9961"/>
    </row>
    <row r="9962" spans="5:5" ht="13.5" thickTop="1" thickBot="1">
      <c r="E9962"/>
    </row>
    <row r="9963" spans="5:5" ht="13.5" thickTop="1" thickBot="1">
      <c r="E9963"/>
    </row>
    <row r="9964" spans="5:5" ht="13.5" thickTop="1" thickBot="1">
      <c r="E9964"/>
    </row>
    <row r="9965" spans="5:5" ht="13.5" thickTop="1" thickBot="1">
      <c r="E9965"/>
    </row>
    <row r="9966" spans="5:5" ht="13.5" thickTop="1" thickBot="1">
      <c r="E9966"/>
    </row>
    <row r="9967" spans="5:5" ht="13.5" thickTop="1" thickBot="1">
      <c r="E9967"/>
    </row>
    <row r="9968" spans="5:5" ht="13.5" thickTop="1" thickBot="1">
      <c r="E9968"/>
    </row>
    <row r="9969" spans="5:5" ht="13.5" thickTop="1" thickBot="1">
      <c r="E9969"/>
    </row>
    <row r="9970" spans="5:5" ht="13.5" thickTop="1" thickBot="1">
      <c r="E9970"/>
    </row>
    <row r="9971" spans="5:5" ht="13.5" thickTop="1" thickBot="1">
      <c r="E9971"/>
    </row>
    <row r="9972" spans="5:5" ht="13.5" thickTop="1" thickBot="1">
      <c r="E9972"/>
    </row>
    <row r="9973" spans="5:5" ht="13.5" thickTop="1" thickBot="1">
      <c r="E9973"/>
    </row>
    <row r="9974" spans="5:5" ht="13.5" thickTop="1" thickBot="1">
      <c r="E9974"/>
    </row>
    <row r="9975" spans="5:5" ht="13.5" thickTop="1" thickBot="1">
      <c r="E9975"/>
    </row>
    <row r="9976" spans="5:5" ht="13.5" thickTop="1" thickBot="1">
      <c r="E9976"/>
    </row>
    <row r="9977" spans="5:5" ht="13.5" thickTop="1" thickBot="1">
      <c r="E9977"/>
    </row>
    <row r="9978" spans="5:5" ht="13.5" thickTop="1" thickBot="1">
      <c r="E9978"/>
    </row>
    <row r="9979" spans="5:5" ht="13.5" thickTop="1" thickBot="1">
      <c r="E9979"/>
    </row>
    <row r="9980" spans="5:5" ht="13.5" thickTop="1" thickBot="1">
      <c r="E9980"/>
    </row>
    <row r="9981" spans="5:5" ht="13.5" thickTop="1" thickBot="1">
      <c r="E9981"/>
    </row>
    <row r="9982" spans="5:5" ht="13.5" thickTop="1" thickBot="1">
      <c r="E9982"/>
    </row>
    <row r="9983" spans="5:5" ht="13.5" thickTop="1" thickBot="1">
      <c r="E9983"/>
    </row>
    <row r="9984" spans="5:5" ht="13.5" thickTop="1" thickBot="1">
      <c r="E9984"/>
    </row>
    <row r="9985" spans="5:5" ht="13.5" thickTop="1" thickBot="1">
      <c r="E9985"/>
    </row>
    <row r="9986" spans="5:5" ht="13.5" thickTop="1" thickBot="1">
      <c r="E9986"/>
    </row>
    <row r="9987" spans="5:5" ht="13.5" thickTop="1" thickBot="1">
      <c r="E9987"/>
    </row>
    <row r="9988" spans="5:5" ht="13.5" thickTop="1" thickBot="1">
      <c r="E9988"/>
    </row>
    <row r="9989" spans="5:5" ht="13.5" thickTop="1" thickBot="1">
      <c r="E9989"/>
    </row>
    <row r="9990" spans="5:5" ht="13.5" thickTop="1" thickBot="1">
      <c r="E9990"/>
    </row>
    <row r="9991" spans="5:5" ht="13.5" thickTop="1" thickBot="1">
      <c r="E9991"/>
    </row>
    <row r="9992" spans="5:5" ht="13.5" thickTop="1" thickBot="1">
      <c r="E9992"/>
    </row>
    <row r="9993" spans="5:5" ht="13.5" thickTop="1" thickBot="1">
      <c r="E9993"/>
    </row>
    <row r="9994" spans="5:5" ht="13.5" thickTop="1" thickBot="1">
      <c r="E9994"/>
    </row>
    <row r="9995" spans="5:5" ht="13.5" thickTop="1" thickBot="1">
      <c r="E9995"/>
    </row>
    <row r="9996" spans="5:5" ht="13.5" thickTop="1" thickBot="1">
      <c r="E9996"/>
    </row>
    <row r="9997" spans="5:5" ht="13.5" thickTop="1" thickBot="1">
      <c r="E9997"/>
    </row>
    <row r="9998" spans="5:5" ht="13.5" thickTop="1" thickBot="1">
      <c r="E9998"/>
    </row>
    <row r="9999" spans="5:5" ht="13.5" thickTop="1" thickBot="1">
      <c r="E9999"/>
    </row>
    <row r="10000" spans="5:5" ht="13.5" thickTop="1" thickBot="1">
      <c r="E10000"/>
    </row>
    <row r="10001" spans="5:5" ht="13.5" thickTop="1" thickBot="1">
      <c r="E10001"/>
    </row>
    <row r="10002" spans="5:5" ht="13.5" thickTop="1" thickBot="1">
      <c r="E10002"/>
    </row>
    <row r="10003" spans="5:5" ht="13.5" thickTop="1" thickBot="1">
      <c r="E10003"/>
    </row>
    <row r="10004" spans="5:5" ht="13.5" thickTop="1" thickBot="1">
      <c r="E10004"/>
    </row>
    <row r="10005" spans="5:5" ht="13.5" thickTop="1" thickBot="1">
      <c r="E10005"/>
    </row>
    <row r="10006" spans="5:5" ht="13.5" thickTop="1" thickBot="1">
      <c r="E10006"/>
    </row>
    <row r="10007" spans="5:5" ht="13.5" thickTop="1" thickBot="1">
      <c r="E10007"/>
    </row>
    <row r="10008" spans="5:5" ht="13" thickTop="1">
      <c r="E10008"/>
    </row>
    <row r="10009" spans="5:5">
      <c r="E10009"/>
    </row>
    <row r="10010" spans="5:5">
      <c r="E10010"/>
    </row>
    <row r="10011" spans="5:5">
      <c r="E10011"/>
    </row>
    <row r="10012" spans="5:5">
      <c r="E10012"/>
    </row>
    <row r="10013" spans="5:5">
      <c r="E10013"/>
    </row>
    <row r="10014" spans="5:5">
      <c r="E10014"/>
    </row>
    <row r="10015" spans="5:5">
      <c r="E10015"/>
    </row>
    <row r="10016" spans="5:5">
      <c r="E10016"/>
    </row>
    <row r="10017" spans="5:5">
      <c r="E10017"/>
    </row>
    <row r="10018" spans="5:5">
      <c r="E10018"/>
    </row>
    <row r="10019" spans="5:5">
      <c r="E10019"/>
    </row>
    <row r="10020" spans="5:5">
      <c r="E10020"/>
    </row>
    <row r="10021" spans="5:5" ht="13" thickBot="1">
      <c r="E10021"/>
    </row>
    <row r="10022" spans="5:5" ht="13.5" thickTop="1" thickBot="1">
      <c r="E10022"/>
    </row>
    <row r="10023" spans="5:5" ht="13.5" thickTop="1" thickBot="1">
      <c r="E10023"/>
    </row>
    <row r="10024" spans="5:5" ht="13.5" thickTop="1" thickBot="1">
      <c r="E10024"/>
    </row>
    <row r="10025" spans="5:5" ht="13.5" thickTop="1" thickBot="1">
      <c r="E10025"/>
    </row>
    <row r="10026" spans="5:5" ht="13.5" thickTop="1" thickBot="1">
      <c r="E10026"/>
    </row>
    <row r="10027" spans="5:5" ht="13.5" thickTop="1" thickBot="1">
      <c r="E10027"/>
    </row>
    <row r="10028" spans="5:5" ht="13.5" thickTop="1" thickBot="1">
      <c r="E10028"/>
    </row>
    <row r="10029" spans="5:5" ht="13.5" thickTop="1" thickBot="1">
      <c r="E10029"/>
    </row>
    <row r="10030" spans="5:5" ht="13.5" thickTop="1" thickBot="1">
      <c r="E10030"/>
    </row>
    <row r="10031" spans="5:5" ht="13.5" thickTop="1" thickBot="1">
      <c r="E10031"/>
    </row>
    <row r="10032" spans="5:5" ht="13.5" thickTop="1" thickBot="1">
      <c r="E10032"/>
    </row>
    <row r="10033" spans="5:5" ht="13.5" thickTop="1" thickBot="1">
      <c r="E10033"/>
    </row>
    <row r="10034" spans="5:5" ht="13.5" thickTop="1" thickBot="1">
      <c r="E10034"/>
    </row>
    <row r="10035" spans="5:5" ht="13.5" thickTop="1" thickBot="1">
      <c r="E10035"/>
    </row>
    <row r="10036" spans="5:5" ht="13.5" thickTop="1" thickBot="1">
      <c r="E10036"/>
    </row>
    <row r="10037" spans="5:5" ht="13.5" thickTop="1" thickBot="1">
      <c r="E10037"/>
    </row>
    <row r="10038" spans="5:5" ht="13.5" thickTop="1" thickBot="1">
      <c r="E10038"/>
    </row>
    <row r="10039" spans="5:5" ht="13.5" thickTop="1" thickBot="1">
      <c r="E10039"/>
    </row>
    <row r="10040" spans="5:5" ht="13.5" thickTop="1" thickBot="1">
      <c r="E10040"/>
    </row>
    <row r="10041" spans="5:5" ht="13.5" thickTop="1" thickBot="1">
      <c r="E10041"/>
    </row>
    <row r="10042" spans="5:5" ht="13.5" thickTop="1" thickBot="1">
      <c r="E10042"/>
    </row>
    <row r="10043" spans="5:5" ht="13.5" thickTop="1" thickBot="1">
      <c r="E10043"/>
    </row>
    <row r="10044" spans="5:5" ht="13.5" thickTop="1" thickBot="1">
      <c r="E10044"/>
    </row>
    <row r="10045" spans="5:5" ht="13.5" thickTop="1" thickBot="1">
      <c r="E10045"/>
    </row>
    <row r="10046" spans="5:5" ht="13.5" thickTop="1" thickBot="1">
      <c r="E10046"/>
    </row>
    <row r="10047" spans="5:5" ht="13.5" thickTop="1" thickBot="1">
      <c r="E10047"/>
    </row>
    <row r="10048" spans="5:5" ht="13.5" thickTop="1" thickBot="1">
      <c r="E10048"/>
    </row>
    <row r="10049" spans="5:5" ht="13.5" thickTop="1" thickBot="1">
      <c r="E10049"/>
    </row>
    <row r="10050" spans="5:5" ht="13.5" thickTop="1" thickBot="1">
      <c r="E10050"/>
    </row>
    <row r="10051" spans="5:5" ht="13.5" thickTop="1" thickBot="1">
      <c r="E10051"/>
    </row>
    <row r="10052" spans="5:5" ht="13.5" thickTop="1" thickBot="1">
      <c r="E10052"/>
    </row>
    <row r="10053" spans="5:5" ht="13.5" thickTop="1" thickBot="1">
      <c r="E10053"/>
    </row>
    <row r="10054" spans="5:5" ht="13.5" thickTop="1" thickBot="1">
      <c r="E10054"/>
    </row>
    <row r="10055" spans="5:5" ht="13.5" thickTop="1" thickBot="1">
      <c r="E10055"/>
    </row>
    <row r="10056" spans="5:5" ht="13.5" thickTop="1" thickBot="1">
      <c r="E10056"/>
    </row>
    <row r="10057" spans="5:5" ht="13.5" thickTop="1" thickBot="1">
      <c r="E10057"/>
    </row>
    <row r="10058" spans="5:5" ht="13.5" thickTop="1" thickBot="1">
      <c r="E10058"/>
    </row>
    <row r="10059" spans="5:5" ht="13.5" thickTop="1" thickBot="1">
      <c r="E10059"/>
    </row>
    <row r="10060" spans="5:5" ht="13.5" thickTop="1" thickBot="1">
      <c r="E10060"/>
    </row>
    <row r="10061" spans="5:5" ht="13.5" thickTop="1" thickBot="1">
      <c r="E10061"/>
    </row>
    <row r="10062" spans="5:5" ht="13.5" thickTop="1" thickBot="1">
      <c r="E10062"/>
    </row>
    <row r="10063" spans="5:5" ht="13.5" thickTop="1" thickBot="1">
      <c r="E10063"/>
    </row>
    <row r="10064" spans="5:5" ht="13.5" thickTop="1" thickBot="1">
      <c r="E10064"/>
    </row>
    <row r="10065" spans="5:5" ht="13.5" thickTop="1" thickBot="1">
      <c r="E10065"/>
    </row>
    <row r="10066" spans="5:5" ht="13.5" thickTop="1" thickBot="1">
      <c r="E10066"/>
    </row>
    <row r="10067" spans="5:5" ht="13.5" thickTop="1" thickBot="1">
      <c r="E10067"/>
    </row>
    <row r="10068" spans="5:5" ht="13.5" thickTop="1" thickBot="1">
      <c r="E10068"/>
    </row>
    <row r="10069" spans="5:5" ht="13.5" thickTop="1" thickBot="1">
      <c r="E10069"/>
    </row>
    <row r="10070" spans="5:5" ht="13.5" thickTop="1" thickBot="1">
      <c r="E10070"/>
    </row>
    <row r="10071" spans="5:5" ht="13.5" thickTop="1" thickBot="1">
      <c r="E10071"/>
    </row>
    <row r="10072" spans="5:5" ht="13.5" thickTop="1" thickBot="1">
      <c r="E10072"/>
    </row>
    <row r="10073" spans="5:5" ht="13.5" thickTop="1" thickBot="1">
      <c r="E10073"/>
    </row>
    <row r="10074" spans="5:5" ht="13.5" thickTop="1" thickBot="1">
      <c r="E10074"/>
    </row>
    <row r="10075" spans="5:5" ht="13.5" thickTop="1" thickBot="1">
      <c r="E10075"/>
    </row>
    <row r="10076" spans="5:5" ht="13.5" thickTop="1" thickBot="1">
      <c r="E10076"/>
    </row>
    <row r="10077" spans="5:5" ht="13.5" thickTop="1" thickBot="1">
      <c r="E10077"/>
    </row>
    <row r="10078" spans="5:5" ht="13" thickTop="1">
      <c r="E10078"/>
    </row>
    <row r="10079" spans="5:5">
      <c r="E10079"/>
    </row>
    <row r="10080" spans="5:5">
      <c r="E10080"/>
    </row>
    <row r="10081" spans="5:5">
      <c r="E10081"/>
    </row>
    <row r="10082" spans="5:5">
      <c r="E10082"/>
    </row>
    <row r="10083" spans="5:5">
      <c r="E10083"/>
    </row>
    <row r="10084" spans="5:5">
      <c r="E10084"/>
    </row>
    <row r="10085" spans="5:5">
      <c r="E10085"/>
    </row>
    <row r="10086" spans="5:5">
      <c r="E10086"/>
    </row>
    <row r="10087" spans="5:5">
      <c r="E10087"/>
    </row>
    <row r="10088" spans="5:5">
      <c r="E10088"/>
    </row>
    <row r="10089" spans="5:5">
      <c r="E10089"/>
    </row>
    <row r="10090" spans="5:5">
      <c r="E10090"/>
    </row>
    <row r="10091" spans="5:5" ht="13" thickBot="1">
      <c r="E10091"/>
    </row>
    <row r="10092" spans="5:5" ht="13.5" thickTop="1" thickBot="1">
      <c r="E10092"/>
    </row>
    <row r="10093" spans="5:5" ht="13.5" thickTop="1" thickBot="1">
      <c r="E10093"/>
    </row>
    <row r="10094" spans="5:5" ht="13.5" thickTop="1" thickBot="1">
      <c r="E10094"/>
    </row>
    <row r="10095" spans="5:5" ht="13.5" thickTop="1" thickBot="1">
      <c r="E10095"/>
    </row>
    <row r="10096" spans="5:5" ht="13.5" thickTop="1" thickBot="1">
      <c r="E10096"/>
    </row>
    <row r="10097" spans="5:5" ht="13.5" thickTop="1" thickBot="1">
      <c r="E10097"/>
    </row>
    <row r="10098" spans="5:5" ht="13.5" thickTop="1" thickBot="1">
      <c r="E10098"/>
    </row>
    <row r="10099" spans="5:5" ht="13.5" thickTop="1" thickBot="1">
      <c r="E10099"/>
    </row>
    <row r="10100" spans="5:5" ht="13.5" thickTop="1" thickBot="1">
      <c r="E10100"/>
    </row>
    <row r="10101" spans="5:5" ht="13.5" thickTop="1" thickBot="1">
      <c r="E10101"/>
    </row>
    <row r="10102" spans="5:5" ht="13.5" thickTop="1" thickBot="1">
      <c r="E10102"/>
    </row>
    <row r="10103" spans="5:5" ht="13.5" thickTop="1" thickBot="1">
      <c r="E10103"/>
    </row>
    <row r="10104" spans="5:5" ht="13.5" thickTop="1" thickBot="1">
      <c r="E10104"/>
    </row>
    <row r="10105" spans="5:5" ht="13.5" thickTop="1" thickBot="1">
      <c r="E10105"/>
    </row>
    <row r="10106" spans="5:5" ht="13.5" thickTop="1" thickBot="1">
      <c r="E10106"/>
    </row>
    <row r="10107" spans="5:5" ht="13.5" thickTop="1" thickBot="1">
      <c r="E10107"/>
    </row>
    <row r="10108" spans="5:5" ht="13.5" thickTop="1" thickBot="1">
      <c r="E10108"/>
    </row>
    <row r="10109" spans="5:5" ht="13.5" thickTop="1" thickBot="1">
      <c r="E10109"/>
    </row>
    <row r="10110" spans="5:5" ht="13.5" thickTop="1" thickBot="1">
      <c r="E10110"/>
    </row>
    <row r="10111" spans="5:5" ht="13.5" thickTop="1" thickBot="1">
      <c r="E10111"/>
    </row>
    <row r="10112" spans="5:5" ht="13.5" thickTop="1" thickBot="1">
      <c r="E10112"/>
    </row>
    <row r="10113" spans="5:5" ht="13.5" thickTop="1" thickBot="1">
      <c r="E10113"/>
    </row>
    <row r="10114" spans="5:5" ht="13.5" thickTop="1" thickBot="1">
      <c r="E10114"/>
    </row>
    <row r="10115" spans="5:5" ht="13.5" thickTop="1" thickBot="1">
      <c r="E10115"/>
    </row>
    <row r="10116" spans="5:5" ht="13.5" thickTop="1" thickBot="1">
      <c r="E10116"/>
    </row>
    <row r="10117" spans="5:5" ht="13.5" thickTop="1" thickBot="1">
      <c r="E10117"/>
    </row>
    <row r="10118" spans="5:5" ht="13.5" thickTop="1" thickBot="1">
      <c r="E10118"/>
    </row>
    <row r="10119" spans="5:5" ht="13.5" thickTop="1" thickBot="1">
      <c r="E10119"/>
    </row>
    <row r="10120" spans="5:5" ht="13.5" thickTop="1" thickBot="1">
      <c r="E10120"/>
    </row>
    <row r="10121" spans="5:5" ht="13.5" thickTop="1" thickBot="1">
      <c r="E10121"/>
    </row>
    <row r="10122" spans="5:5" ht="13.5" thickTop="1" thickBot="1">
      <c r="E10122"/>
    </row>
    <row r="10123" spans="5:5" ht="13.5" thickTop="1" thickBot="1">
      <c r="E10123"/>
    </row>
    <row r="10124" spans="5:5" ht="13.5" thickTop="1" thickBot="1">
      <c r="E10124"/>
    </row>
    <row r="10125" spans="5:5" ht="13.5" thickTop="1" thickBot="1">
      <c r="E10125"/>
    </row>
    <row r="10126" spans="5:5" ht="13.5" thickTop="1" thickBot="1">
      <c r="E10126"/>
    </row>
    <row r="10127" spans="5:5" ht="13.5" thickTop="1" thickBot="1">
      <c r="E10127"/>
    </row>
    <row r="10128" spans="5:5" ht="13.5" thickTop="1" thickBot="1">
      <c r="E10128"/>
    </row>
    <row r="10129" spans="5:5" ht="13.5" thickTop="1" thickBot="1">
      <c r="E10129"/>
    </row>
    <row r="10130" spans="5:5" ht="13.5" thickTop="1" thickBot="1">
      <c r="E10130"/>
    </row>
    <row r="10131" spans="5:5" ht="13.5" thickTop="1" thickBot="1">
      <c r="E10131"/>
    </row>
    <row r="10132" spans="5:5" ht="13.5" thickTop="1" thickBot="1">
      <c r="E10132"/>
    </row>
    <row r="10133" spans="5:5" ht="13.5" thickTop="1" thickBot="1">
      <c r="E10133"/>
    </row>
    <row r="10134" spans="5:5" ht="13.5" thickTop="1" thickBot="1">
      <c r="E10134"/>
    </row>
    <row r="10135" spans="5:5" ht="13.5" thickTop="1" thickBot="1">
      <c r="E10135"/>
    </row>
    <row r="10136" spans="5:5" ht="13.5" thickTop="1" thickBot="1">
      <c r="E10136"/>
    </row>
    <row r="10137" spans="5:5" ht="13.5" thickTop="1" thickBot="1">
      <c r="E10137"/>
    </row>
    <row r="10138" spans="5:5" ht="13.5" thickTop="1" thickBot="1">
      <c r="E10138"/>
    </row>
    <row r="10139" spans="5:5" ht="13.5" thickTop="1" thickBot="1">
      <c r="E10139"/>
    </row>
    <row r="10140" spans="5:5" ht="13.5" thickTop="1" thickBot="1">
      <c r="E10140"/>
    </row>
    <row r="10141" spans="5:5" ht="13.5" thickTop="1" thickBot="1">
      <c r="E10141"/>
    </row>
    <row r="10142" spans="5:5" ht="13.5" thickTop="1" thickBot="1">
      <c r="E10142"/>
    </row>
    <row r="10143" spans="5:5" ht="13.5" thickTop="1" thickBot="1">
      <c r="E10143"/>
    </row>
    <row r="10144" spans="5:5" ht="13.5" thickTop="1" thickBot="1">
      <c r="E10144"/>
    </row>
    <row r="10145" spans="5:5" ht="13.5" thickTop="1" thickBot="1">
      <c r="E10145"/>
    </row>
    <row r="10146" spans="5:5" ht="13.5" thickTop="1" thickBot="1">
      <c r="E10146"/>
    </row>
    <row r="10147" spans="5:5" ht="13.5" thickTop="1" thickBot="1">
      <c r="E10147"/>
    </row>
    <row r="10148" spans="5:5" ht="13" thickTop="1">
      <c r="E10148"/>
    </row>
    <row r="10149" spans="5:5">
      <c r="E10149"/>
    </row>
    <row r="10150" spans="5:5">
      <c r="E10150"/>
    </row>
    <row r="10151" spans="5:5">
      <c r="E10151"/>
    </row>
    <row r="10152" spans="5:5">
      <c r="E10152"/>
    </row>
    <row r="10153" spans="5:5">
      <c r="E10153"/>
    </row>
    <row r="10154" spans="5:5">
      <c r="E10154"/>
    </row>
    <row r="10155" spans="5:5">
      <c r="E10155"/>
    </row>
    <row r="10156" spans="5:5">
      <c r="E10156"/>
    </row>
    <row r="10157" spans="5:5">
      <c r="E10157"/>
    </row>
    <row r="10158" spans="5:5">
      <c r="E10158"/>
    </row>
    <row r="10159" spans="5:5">
      <c r="E10159"/>
    </row>
    <row r="10160" spans="5:5">
      <c r="E10160"/>
    </row>
    <row r="10161" spans="5:5" ht="13" thickBot="1">
      <c r="E10161"/>
    </row>
    <row r="10162" spans="5:5" ht="13.5" thickTop="1" thickBot="1">
      <c r="E10162"/>
    </row>
    <row r="10163" spans="5:5" ht="13.5" thickTop="1" thickBot="1">
      <c r="E10163"/>
    </row>
    <row r="10164" spans="5:5" ht="13.5" thickTop="1" thickBot="1">
      <c r="E10164"/>
    </row>
    <row r="10165" spans="5:5" ht="13.5" thickTop="1" thickBot="1">
      <c r="E10165"/>
    </row>
    <row r="10166" spans="5:5" ht="13.5" thickTop="1" thickBot="1">
      <c r="E10166"/>
    </row>
    <row r="10167" spans="5:5" ht="13.5" thickTop="1" thickBot="1">
      <c r="E10167"/>
    </row>
    <row r="10168" spans="5:5" ht="13.5" thickTop="1" thickBot="1">
      <c r="E10168"/>
    </row>
    <row r="10169" spans="5:5" ht="13.5" thickTop="1" thickBot="1">
      <c r="E10169"/>
    </row>
    <row r="10170" spans="5:5" ht="13.5" thickTop="1" thickBot="1">
      <c r="E10170"/>
    </row>
    <row r="10171" spans="5:5" ht="13.5" thickTop="1" thickBot="1">
      <c r="E10171"/>
    </row>
    <row r="10172" spans="5:5" ht="13.5" thickTop="1" thickBot="1">
      <c r="E10172"/>
    </row>
    <row r="10173" spans="5:5" ht="13.5" thickTop="1" thickBot="1">
      <c r="E10173"/>
    </row>
    <row r="10174" spans="5:5" ht="13.5" thickTop="1" thickBot="1">
      <c r="E10174"/>
    </row>
    <row r="10175" spans="5:5" ht="13.5" thickTop="1" thickBot="1">
      <c r="E10175"/>
    </row>
    <row r="10176" spans="5:5" ht="13.5" thickTop="1" thickBot="1">
      <c r="E10176"/>
    </row>
    <row r="10177" spans="5:5" ht="13.5" thickTop="1" thickBot="1">
      <c r="E10177"/>
    </row>
    <row r="10178" spans="5:5" ht="13.5" thickTop="1" thickBot="1">
      <c r="E10178"/>
    </row>
    <row r="10179" spans="5:5" ht="13.5" thickTop="1" thickBot="1">
      <c r="E10179"/>
    </row>
    <row r="10180" spans="5:5" ht="13.5" thickTop="1" thickBot="1">
      <c r="E10180"/>
    </row>
    <row r="10181" spans="5:5" ht="13.5" thickTop="1" thickBot="1">
      <c r="E10181"/>
    </row>
    <row r="10182" spans="5:5" ht="13.5" thickTop="1" thickBot="1">
      <c r="E10182"/>
    </row>
    <row r="10183" spans="5:5" ht="13.5" thickTop="1" thickBot="1">
      <c r="E10183"/>
    </row>
    <row r="10184" spans="5:5" ht="13.5" thickTop="1" thickBot="1">
      <c r="E10184"/>
    </row>
    <row r="10185" spans="5:5" ht="13.5" thickTop="1" thickBot="1">
      <c r="E10185"/>
    </row>
    <row r="10186" spans="5:5" ht="13.5" thickTop="1" thickBot="1">
      <c r="E10186"/>
    </row>
    <row r="10187" spans="5:5" ht="13.5" thickTop="1" thickBot="1">
      <c r="E10187"/>
    </row>
    <row r="10188" spans="5:5" ht="13.5" thickTop="1" thickBot="1">
      <c r="E10188"/>
    </row>
    <row r="10189" spans="5:5" ht="13.5" thickTop="1" thickBot="1">
      <c r="E10189"/>
    </row>
    <row r="10190" spans="5:5" ht="13.5" thickTop="1" thickBot="1">
      <c r="E10190"/>
    </row>
    <row r="10191" spans="5:5" ht="13.5" thickTop="1" thickBot="1">
      <c r="E10191"/>
    </row>
    <row r="10192" spans="5:5" ht="13.5" thickTop="1" thickBot="1">
      <c r="E10192"/>
    </row>
    <row r="10193" spans="5:5" ht="13.5" thickTop="1" thickBot="1">
      <c r="E10193"/>
    </row>
    <row r="10194" spans="5:5" ht="13.5" thickTop="1" thickBot="1">
      <c r="E10194"/>
    </row>
    <row r="10195" spans="5:5" ht="13.5" thickTop="1" thickBot="1">
      <c r="E10195"/>
    </row>
    <row r="10196" spans="5:5" ht="13.5" thickTop="1" thickBot="1">
      <c r="E10196"/>
    </row>
    <row r="10197" spans="5:5" ht="13.5" thickTop="1" thickBot="1">
      <c r="E10197"/>
    </row>
    <row r="10198" spans="5:5" ht="13.5" thickTop="1" thickBot="1">
      <c r="E10198"/>
    </row>
    <row r="10199" spans="5:5" ht="13.5" thickTop="1" thickBot="1">
      <c r="E10199"/>
    </row>
    <row r="10200" spans="5:5" ht="13.5" thickTop="1" thickBot="1">
      <c r="E10200"/>
    </row>
    <row r="10201" spans="5:5" ht="13.5" thickTop="1" thickBot="1">
      <c r="E10201"/>
    </row>
    <row r="10202" spans="5:5" ht="13.5" thickTop="1" thickBot="1">
      <c r="E10202"/>
    </row>
    <row r="10203" spans="5:5" ht="13.5" thickTop="1" thickBot="1">
      <c r="E10203"/>
    </row>
    <row r="10204" spans="5:5" ht="13.5" thickTop="1" thickBot="1">
      <c r="E10204"/>
    </row>
    <row r="10205" spans="5:5" ht="13.5" thickTop="1" thickBot="1">
      <c r="E10205"/>
    </row>
    <row r="10206" spans="5:5" ht="13.5" thickTop="1" thickBot="1">
      <c r="E10206"/>
    </row>
    <row r="10207" spans="5:5" ht="13.5" thickTop="1" thickBot="1">
      <c r="E10207"/>
    </row>
    <row r="10208" spans="5:5" ht="13.5" thickTop="1" thickBot="1">
      <c r="E10208"/>
    </row>
    <row r="10209" spans="5:5" ht="13.5" thickTop="1" thickBot="1">
      <c r="E10209"/>
    </row>
    <row r="10210" spans="5:5" ht="13.5" thickTop="1" thickBot="1">
      <c r="E10210"/>
    </row>
    <row r="10211" spans="5:5" ht="13.5" thickTop="1" thickBot="1">
      <c r="E10211"/>
    </row>
    <row r="10212" spans="5:5" ht="13.5" thickTop="1" thickBot="1">
      <c r="E10212"/>
    </row>
    <row r="10213" spans="5:5" ht="13.5" thickTop="1" thickBot="1">
      <c r="E10213"/>
    </row>
    <row r="10214" spans="5:5" ht="13.5" thickTop="1" thickBot="1">
      <c r="E10214"/>
    </row>
    <row r="10215" spans="5:5" ht="13.5" thickTop="1" thickBot="1">
      <c r="E10215"/>
    </row>
    <row r="10216" spans="5:5" ht="13.5" thickTop="1" thickBot="1">
      <c r="E10216"/>
    </row>
    <row r="10217" spans="5:5" ht="13.5" thickTop="1" thickBot="1">
      <c r="E10217"/>
    </row>
    <row r="10218" spans="5:5" ht="13" thickTop="1">
      <c r="E10218"/>
    </row>
    <row r="10219" spans="5:5">
      <c r="E10219"/>
    </row>
    <row r="10220" spans="5:5">
      <c r="E10220"/>
    </row>
    <row r="10221" spans="5:5">
      <c r="E10221"/>
    </row>
    <row r="10222" spans="5:5">
      <c r="E10222"/>
    </row>
    <row r="10223" spans="5:5">
      <c r="E10223"/>
    </row>
    <row r="10224" spans="5:5">
      <c r="E10224"/>
    </row>
    <row r="10225" spans="5:5">
      <c r="E10225"/>
    </row>
    <row r="10226" spans="5:5">
      <c r="E10226"/>
    </row>
    <row r="10227" spans="5:5">
      <c r="E10227"/>
    </row>
    <row r="10228" spans="5:5">
      <c r="E10228"/>
    </row>
    <row r="10229" spans="5:5">
      <c r="E10229"/>
    </row>
    <row r="10230" spans="5:5">
      <c r="E10230"/>
    </row>
    <row r="10231" spans="5:5" ht="13" thickBot="1">
      <c r="E10231"/>
    </row>
    <row r="10232" spans="5:5" ht="13.5" thickTop="1" thickBot="1">
      <c r="E10232"/>
    </row>
    <row r="10233" spans="5:5" ht="13.5" thickTop="1" thickBot="1">
      <c r="E10233"/>
    </row>
    <row r="10234" spans="5:5" ht="13.5" thickTop="1" thickBot="1">
      <c r="E10234"/>
    </row>
    <row r="10235" spans="5:5" ht="13.5" thickTop="1" thickBot="1">
      <c r="E10235"/>
    </row>
    <row r="10236" spans="5:5" ht="13.5" thickTop="1" thickBot="1">
      <c r="E10236"/>
    </row>
    <row r="10237" spans="5:5" ht="13.5" thickTop="1" thickBot="1">
      <c r="E10237"/>
    </row>
    <row r="10238" spans="5:5" ht="13.5" thickTop="1" thickBot="1">
      <c r="E10238"/>
    </row>
    <row r="10239" spans="5:5" ht="13.5" thickTop="1" thickBot="1">
      <c r="E10239"/>
    </row>
    <row r="10240" spans="5:5" ht="13.5" thickTop="1" thickBot="1">
      <c r="E10240"/>
    </row>
    <row r="10241" spans="5:5" ht="13.5" thickTop="1" thickBot="1">
      <c r="E10241"/>
    </row>
    <row r="10242" spans="5:5" ht="13.5" thickTop="1" thickBot="1">
      <c r="E10242"/>
    </row>
    <row r="10243" spans="5:5" ht="13.5" thickTop="1" thickBot="1">
      <c r="E10243"/>
    </row>
    <row r="10244" spans="5:5" ht="13.5" thickTop="1" thickBot="1">
      <c r="E10244"/>
    </row>
    <row r="10245" spans="5:5" ht="13.5" thickTop="1" thickBot="1">
      <c r="E10245"/>
    </row>
    <row r="10246" spans="5:5" ht="13.5" thickTop="1" thickBot="1">
      <c r="E10246"/>
    </row>
    <row r="10247" spans="5:5" ht="13.5" thickTop="1" thickBot="1">
      <c r="E10247"/>
    </row>
    <row r="10248" spans="5:5" ht="13.5" thickTop="1" thickBot="1">
      <c r="E10248"/>
    </row>
    <row r="10249" spans="5:5" ht="13.5" thickTop="1" thickBot="1">
      <c r="E10249"/>
    </row>
    <row r="10250" spans="5:5" ht="13.5" thickTop="1" thickBot="1">
      <c r="E10250"/>
    </row>
    <row r="10251" spans="5:5" ht="13.5" thickTop="1" thickBot="1">
      <c r="E10251"/>
    </row>
    <row r="10252" spans="5:5" ht="13.5" thickTop="1" thickBot="1">
      <c r="E10252"/>
    </row>
    <row r="10253" spans="5:5" ht="13.5" thickTop="1" thickBot="1">
      <c r="E10253"/>
    </row>
    <row r="10254" spans="5:5" ht="13.5" thickTop="1" thickBot="1">
      <c r="E10254"/>
    </row>
    <row r="10255" spans="5:5" ht="13.5" thickTop="1" thickBot="1">
      <c r="E10255"/>
    </row>
    <row r="10256" spans="5:5" ht="13.5" thickTop="1" thickBot="1">
      <c r="E10256"/>
    </row>
    <row r="10257" spans="5:5" ht="13.5" thickTop="1" thickBot="1">
      <c r="E10257"/>
    </row>
    <row r="10258" spans="5:5" ht="13.5" thickTop="1" thickBot="1">
      <c r="E10258"/>
    </row>
    <row r="10259" spans="5:5" ht="13.5" thickTop="1" thickBot="1">
      <c r="E10259"/>
    </row>
    <row r="10260" spans="5:5" ht="13.5" thickTop="1" thickBot="1">
      <c r="E10260"/>
    </row>
    <row r="10261" spans="5:5" ht="13.5" thickTop="1" thickBot="1">
      <c r="E10261"/>
    </row>
    <row r="10262" spans="5:5" ht="13.5" thickTop="1" thickBot="1">
      <c r="E10262"/>
    </row>
    <row r="10263" spans="5:5" ht="13.5" thickTop="1" thickBot="1">
      <c r="E10263"/>
    </row>
    <row r="10264" spans="5:5" ht="13.5" thickTop="1" thickBot="1">
      <c r="E10264"/>
    </row>
    <row r="10265" spans="5:5" ht="13.5" thickTop="1" thickBot="1">
      <c r="E10265"/>
    </row>
    <row r="10266" spans="5:5" ht="13.5" thickTop="1" thickBot="1">
      <c r="E10266"/>
    </row>
    <row r="10267" spans="5:5" ht="13.5" thickTop="1" thickBot="1">
      <c r="E10267"/>
    </row>
    <row r="10268" spans="5:5" ht="13.5" thickTop="1" thickBot="1">
      <c r="E10268"/>
    </row>
    <row r="10269" spans="5:5" ht="13.5" thickTop="1" thickBot="1">
      <c r="E10269"/>
    </row>
    <row r="10270" spans="5:5" ht="13.5" thickTop="1" thickBot="1">
      <c r="E10270"/>
    </row>
    <row r="10271" spans="5:5" ht="13.5" thickTop="1" thickBot="1">
      <c r="E10271"/>
    </row>
    <row r="10272" spans="5:5" ht="13.5" thickTop="1" thickBot="1">
      <c r="E10272"/>
    </row>
    <row r="10273" spans="5:5" ht="13.5" thickTop="1" thickBot="1">
      <c r="E10273"/>
    </row>
    <row r="10274" spans="5:5" ht="13.5" thickTop="1" thickBot="1">
      <c r="E10274"/>
    </row>
    <row r="10275" spans="5:5" ht="13.5" thickTop="1" thickBot="1">
      <c r="E10275"/>
    </row>
    <row r="10276" spans="5:5" ht="13.5" thickTop="1" thickBot="1">
      <c r="E10276"/>
    </row>
    <row r="10277" spans="5:5" ht="13.5" thickTop="1" thickBot="1">
      <c r="E10277"/>
    </row>
    <row r="10278" spans="5:5" ht="13.5" thickTop="1" thickBot="1">
      <c r="E10278"/>
    </row>
    <row r="10279" spans="5:5" ht="13.5" thickTop="1" thickBot="1">
      <c r="E10279"/>
    </row>
    <row r="10280" spans="5:5" ht="13.5" thickTop="1" thickBot="1">
      <c r="E10280"/>
    </row>
    <row r="10281" spans="5:5" ht="13.5" thickTop="1" thickBot="1">
      <c r="E10281"/>
    </row>
    <row r="10282" spans="5:5" ht="13.5" thickTop="1" thickBot="1">
      <c r="E10282"/>
    </row>
    <row r="10283" spans="5:5" ht="13.5" thickTop="1" thickBot="1">
      <c r="E10283"/>
    </row>
    <row r="10284" spans="5:5" ht="13.5" thickTop="1" thickBot="1">
      <c r="E10284"/>
    </row>
    <row r="10285" spans="5:5" ht="13.5" thickTop="1" thickBot="1">
      <c r="E10285"/>
    </row>
    <row r="10286" spans="5:5" ht="13.5" thickTop="1" thickBot="1">
      <c r="E10286"/>
    </row>
    <row r="10287" spans="5:5" ht="13.5" thickTop="1" thickBot="1">
      <c r="E10287"/>
    </row>
    <row r="10288" spans="5:5" ht="13" thickTop="1">
      <c r="E10288"/>
    </row>
    <row r="10289" spans="5:5">
      <c r="E10289"/>
    </row>
    <row r="10290" spans="5:5">
      <c r="E10290"/>
    </row>
    <row r="10291" spans="5:5">
      <c r="E10291"/>
    </row>
    <row r="10292" spans="5:5">
      <c r="E10292"/>
    </row>
    <row r="10293" spans="5:5">
      <c r="E10293"/>
    </row>
    <row r="10294" spans="5:5">
      <c r="E10294"/>
    </row>
    <row r="10295" spans="5:5">
      <c r="E10295"/>
    </row>
    <row r="10296" spans="5:5">
      <c r="E10296"/>
    </row>
    <row r="10297" spans="5:5">
      <c r="E10297"/>
    </row>
    <row r="10298" spans="5:5">
      <c r="E10298"/>
    </row>
    <row r="10299" spans="5:5">
      <c r="E10299"/>
    </row>
    <row r="10300" spans="5:5">
      <c r="E10300"/>
    </row>
    <row r="10301" spans="5:5" ht="13" thickBot="1">
      <c r="E10301"/>
    </row>
    <row r="10302" spans="5:5" ht="13.5" thickTop="1" thickBot="1">
      <c r="E10302"/>
    </row>
    <row r="10303" spans="5:5" ht="13.5" thickTop="1" thickBot="1">
      <c r="E10303"/>
    </row>
    <row r="10304" spans="5:5" ht="13.5" thickTop="1" thickBot="1">
      <c r="E10304"/>
    </row>
    <row r="10305" spans="5:5" ht="13.5" thickTop="1" thickBot="1">
      <c r="E10305"/>
    </row>
    <row r="10306" spans="5:5" ht="13.5" thickTop="1" thickBot="1">
      <c r="E10306"/>
    </row>
    <row r="10307" spans="5:5" ht="13.5" thickTop="1" thickBot="1">
      <c r="E10307"/>
    </row>
    <row r="10308" spans="5:5" ht="13.5" thickTop="1" thickBot="1">
      <c r="E10308"/>
    </row>
    <row r="10309" spans="5:5" ht="13.5" thickTop="1" thickBot="1">
      <c r="E10309"/>
    </row>
    <row r="10310" spans="5:5" ht="13.5" thickTop="1" thickBot="1">
      <c r="E10310"/>
    </row>
    <row r="10311" spans="5:5" ht="13.5" thickTop="1" thickBot="1">
      <c r="E10311"/>
    </row>
    <row r="10312" spans="5:5" ht="13.5" thickTop="1" thickBot="1">
      <c r="E10312"/>
    </row>
    <row r="10313" spans="5:5" ht="13.5" thickTop="1" thickBot="1">
      <c r="E10313"/>
    </row>
    <row r="10314" spans="5:5" ht="13.5" thickTop="1" thickBot="1">
      <c r="E10314"/>
    </row>
    <row r="10315" spans="5:5" ht="13.5" thickTop="1" thickBot="1">
      <c r="E10315"/>
    </row>
    <row r="10316" spans="5:5" ht="13.5" thickTop="1" thickBot="1">
      <c r="E10316"/>
    </row>
    <row r="10317" spans="5:5" ht="13.5" thickTop="1" thickBot="1">
      <c r="E10317"/>
    </row>
    <row r="10318" spans="5:5" ht="13.5" thickTop="1" thickBot="1">
      <c r="E10318"/>
    </row>
    <row r="10319" spans="5:5" ht="13.5" thickTop="1" thickBot="1">
      <c r="E10319"/>
    </row>
    <row r="10320" spans="5:5" ht="13.5" thickTop="1" thickBot="1">
      <c r="E10320"/>
    </row>
    <row r="10321" spans="5:5" ht="13.5" thickTop="1" thickBot="1">
      <c r="E10321"/>
    </row>
    <row r="10322" spans="5:5" ht="13.5" thickTop="1" thickBot="1">
      <c r="E10322"/>
    </row>
    <row r="10323" spans="5:5" ht="13.5" thickTop="1" thickBot="1">
      <c r="E10323"/>
    </row>
    <row r="10324" spans="5:5" ht="13.5" thickTop="1" thickBot="1">
      <c r="E10324"/>
    </row>
    <row r="10325" spans="5:5" ht="13.5" thickTop="1" thickBot="1">
      <c r="E10325"/>
    </row>
    <row r="10326" spans="5:5" ht="13.5" thickTop="1" thickBot="1">
      <c r="E10326"/>
    </row>
    <row r="10327" spans="5:5" ht="13.5" thickTop="1" thickBot="1">
      <c r="E10327"/>
    </row>
    <row r="10328" spans="5:5" ht="13.5" thickTop="1" thickBot="1">
      <c r="E10328"/>
    </row>
    <row r="10329" spans="5:5" ht="13.5" thickTop="1" thickBot="1">
      <c r="E10329"/>
    </row>
    <row r="10330" spans="5:5" ht="13.5" thickTop="1" thickBot="1">
      <c r="E10330"/>
    </row>
    <row r="10331" spans="5:5" ht="13.5" thickTop="1" thickBot="1">
      <c r="E10331"/>
    </row>
    <row r="10332" spans="5:5" ht="13.5" thickTop="1" thickBot="1">
      <c r="E10332"/>
    </row>
    <row r="10333" spans="5:5" ht="13.5" thickTop="1" thickBot="1">
      <c r="E10333"/>
    </row>
    <row r="10334" spans="5:5" ht="13.5" thickTop="1" thickBot="1">
      <c r="E10334"/>
    </row>
    <row r="10335" spans="5:5" ht="13.5" thickTop="1" thickBot="1">
      <c r="E10335"/>
    </row>
    <row r="10336" spans="5:5" ht="13.5" thickTop="1" thickBot="1">
      <c r="E10336"/>
    </row>
    <row r="10337" spans="5:5" ht="13.5" thickTop="1" thickBot="1">
      <c r="E10337"/>
    </row>
    <row r="10338" spans="5:5" ht="13.5" thickTop="1" thickBot="1">
      <c r="E10338"/>
    </row>
    <row r="10339" spans="5:5" ht="13.5" thickTop="1" thickBot="1">
      <c r="E10339"/>
    </row>
    <row r="10340" spans="5:5" ht="13.5" thickTop="1" thickBot="1">
      <c r="E10340"/>
    </row>
    <row r="10341" spans="5:5" ht="13.5" thickTop="1" thickBot="1">
      <c r="E10341"/>
    </row>
    <row r="10342" spans="5:5" ht="13.5" thickTop="1" thickBot="1">
      <c r="E10342"/>
    </row>
    <row r="10343" spans="5:5" ht="13.5" thickTop="1" thickBot="1">
      <c r="E10343"/>
    </row>
    <row r="10344" spans="5:5" ht="13.5" thickTop="1" thickBot="1">
      <c r="E10344"/>
    </row>
    <row r="10345" spans="5:5" ht="13.5" thickTop="1" thickBot="1">
      <c r="E10345"/>
    </row>
    <row r="10346" spans="5:5" ht="13.5" thickTop="1" thickBot="1">
      <c r="E10346"/>
    </row>
    <row r="10347" spans="5:5" ht="13.5" thickTop="1" thickBot="1">
      <c r="E10347"/>
    </row>
    <row r="10348" spans="5:5" ht="13.5" thickTop="1" thickBot="1">
      <c r="E10348"/>
    </row>
    <row r="10349" spans="5:5" ht="13.5" thickTop="1" thickBot="1">
      <c r="E10349"/>
    </row>
    <row r="10350" spans="5:5" ht="13.5" thickTop="1" thickBot="1">
      <c r="E10350"/>
    </row>
    <row r="10351" spans="5:5" ht="13.5" thickTop="1" thickBot="1">
      <c r="E10351"/>
    </row>
    <row r="10352" spans="5:5" ht="13.5" thickTop="1" thickBot="1">
      <c r="E10352"/>
    </row>
    <row r="10353" spans="5:5" ht="13.5" thickTop="1" thickBot="1">
      <c r="E10353"/>
    </row>
    <row r="10354" spans="5:5" ht="13.5" thickTop="1" thickBot="1">
      <c r="E10354"/>
    </row>
    <row r="10355" spans="5:5" ht="13.5" thickTop="1" thickBot="1">
      <c r="E10355"/>
    </row>
    <row r="10356" spans="5:5" ht="13.5" thickTop="1" thickBot="1">
      <c r="E10356"/>
    </row>
    <row r="10357" spans="5:5" ht="13.5" thickTop="1" thickBot="1">
      <c r="E10357"/>
    </row>
    <row r="10358" spans="5:5" ht="13" thickTop="1">
      <c r="E10358"/>
    </row>
    <row r="10359" spans="5:5">
      <c r="E10359"/>
    </row>
    <row r="10360" spans="5:5">
      <c r="E10360"/>
    </row>
    <row r="10361" spans="5:5">
      <c r="E10361"/>
    </row>
    <row r="10362" spans="5:5">
      <c r="E10362"/>
    </row>
    <row r="10363" spans="5:5">
      <c r="E10363"/>
    </row>
    <row r="10364" spans="5:5">
      <c r="E10364"/>
    </row>
    <row r="10365" spans="5:5">
      <c r="E10365"/>
    </row>
    <row r="10366" spans="5:5">
      <c r="E10366"/>
    </row>
    <row r="10367" spans="5:5">
      <c r="E10367"/>
    </row>
    <row r="10368" spans="5:5">
      <c r="E10368"/>
    </row>
    <row r="10369" spans="5:5">
      <c r="E10369"/>
    </row>
    <row r="10370" spans="5:5">
      <c r="E10370"/>
    </row>
    <row r="10371" spans="5:5" ht="13" thickBot="1">
      <c r="E10371"/>
    </row>
    <row r="10372" spans="5:5" ht="13.5" thickTop="1" thickBot="1">
      <c r="E10372"/>
    </row>
    <row r="10373" spans="5:5" ht="13.5" thickTop="1" thickBot="1">
      <c r="E10373"/>
    </row>
    <row r="10374" spans="5:5" ht="13.5" thickTop="1" thickBot="1">
      <c r="E10374"/>
    </row>
    <row r="10375" spans="5:5" ht="13.5" thickTop="1" thickBot="1">
      <c r="E10375"/>
    </row>
    <row r="10376" spans="5:5" ht="13.5" thickTop="1" thickBot="1">
      <c r="E10376"/>
    </row>
    <row r="10377" spans="5:5" ht="13.5" thickTop="1" thickBot="1">
      <c r="E10377"/>
    </row>
    <row r="10378" spans="5:5" ht="13.5" thickTop="1" thickBot="1">
      <c r="E10378"/>
    </row>
    <row r="10379" spans="5:5" ht="13.5" thickTop="1" thickBot="1">
      <c r="E10379"/>
    </row>
    <row r="10380" spans="5:5" ht="13.5" thickTop="1" thickBot="1">
      <c r="E10380"/>
    </row>
    <row r="10381" spans="5:5" ht="13.5" thickTop="1" thickBot="1">
      <c r="E10381"/>
    </row>
    <row r="10382" spans="5:5" ht="13.5" thickTop="1" thickBot="1">
      <c r="E10382"/>
    </row>
    <row r="10383" spans="5:5" ht="13.5" thickTop="1" thickBot="1">
      <c r="E10383"/>
    </row>
    <row r="10384" spans="5:5" ht="13.5" thickTop="1" thickBot="1">
      <c r="E10384"/>
    </row>
    <row r="10385" spans="5:5" ht="13.5" thickTop="1" thickBot="1">
      <c r="E10385"/>
    </row>
    <row r="10386" spans="5:5" ht="13.5" thickTop="1" thickBot="1">
      <c r="E10386"/>
    </row>
    <row r="10387" spans="5:5" ht="13.5" thickTop="1" thickBot="1">
      <c r="E10387"/>
    </row>
    <row r="10388" spans="5:5" ht="13.5" thickTop="1" thickBot="1">
      <c r="E10388"/>
    </row>
    <row r="10389" spans="5:5" ht="13.5" thickTop="1" thickBot="1">
      <c r="E10389"/>
    </row>
    <row r="10390" spans="5:5" ht="13.5" thickTop="1" thickBot="1">
      <c r="E10390"/>
    </row>
    <row r="10391" spans="5:5" ht="13.5" thickTop="1" thickBot="1">
      <c r="E10391"/>
    </row>
    <row r="10392" spans="5:5" ht="13.5" thickTop="1" thickBot="1">
      <c r="E10392"/>
    </row>
    <row r="10393" spans="5:5" ht="13.5" thickTop="1" thickBot="1">
      <c r="E10393"/>
    </row>
    <row r="10394" spans="5:5" ht="13.5" thickTop="1" thickBot="1">
      <c r="E10394"/>
    </row>
    <row r="10395" spans="5:5" ht="13.5" thickTop="1" thickBot="1">
      <c r="E10395"/>
    </row>
    <row r="10396" spans="5:5" ht="13.5" thickTop="1" thickBot="1">
      <c r="E10396"/>
    </row>
    <row r="10397" spans="5:5" ht="13.5" thickTop="1" thickBot="1">
      <c r="E10397"/>
    </row>
    <row r="10398" spans="5:5" ht="13.5" thickTop="1" thickBot="1">
      <c r="E10398"/>
    </row>
    <row r="10399" spans="5:5" ht="13.5" thickTop="1" thickBot="1">
      <c r="E10399"/>
    </row>
    <row r="10400" spans="5:5" ht="13.5" thickTop="1" thickBot="1">
      <c r="E10400"/>
    </row>
    <row r="10401" spans="5:5" ht="13.5" thickTop="1" thickBot="1">
      <c r="E10401"/>
    </row>
    <row r="10402" spans="5:5" ht="13.5" thickTop="1" thickBot="1">
      <c r="E10402"/>
    </row>
    <row r="10403" spans="5:5" ht="13.5" thickTop="1" thickBot="1">
      <c r="E10403"/>
    </row>
    <row r="10404" spans="5:5" ht="13.5" thickTop="1" thickBot="1">
      <c r="E10404"/>
    </row>
    <row r="10405" spans="5:5" ht="13.5" thickTop="1" thickBot="1">
      <c r="E10405"/>
    </row>
    <row r="10406" spans="5:5" ht="13.5" thickTop="1" thickBot="1">
      <c r="E10406"/>
    </row>
    <row r="10407" spans="5:5" ht="13.5" thickTop="1" thickBot="1">
      <c r="E10407"/>
    </row>
    <row r="10408" spans="5:5" ht="13.5" thickTop="1" thickBot="1">
      <c r="E10408"/>
    </row>
    <row r="10409" spans="5:5" ht="13.5" thickTop="1" thickBot="1">
      <c r="E10409"/>
    </row>
    <row r="10410" spans="5:5" ht="13.5" thickTop="1" thickBot="1">
      <c r="E10410"/>
    </row>
    <row r="10411" spans="5:5" ht="13.5" thickTop="1" thickBot="1">
      <c r="E10411"/>
    </row>
    <row r="10412" spans="5:5" ht="13.5" thickTop="1" thickBot="1">
      <c r="E10412"/>
    </row>
    <row r="10413" spans="5:5" ht="13.5" thickTop="1" thickBot="1">
      <c r="E10413"/>
    </row>
    <row r="10414" spans="5:5" ht="13.5" thickTop="1" thickBot="1">
      <c r="E10414"/>
    </row>
    <row r="10415" spans="5:5" ht="13.5" thickTop="1" thickBot="1">
      <c r="E10415"/>
    </row>
    <row r="10416" spans="5:5" ht="13.5" thickTop="1" thickBot="1">
      <c r="E10416"/>
    </row>
    <row r="10417" spans="5:5" ht="13.5" thickTop="1" thickBot="1">
      <c r="E10417"/>
    </row>
    <row r="10418" spans="5:5" ht="13.5" thickTop="1" thickBot="1">
      <c r="E10418"/>
    </row>
    <row r="10419" spans="5:5" ht="13.5" thickTop="1" thickBot="1">
      <c r="E10419"/>
    </row>
    <row r="10420" spans="5:5" ht="13.5" thickTop="1" thickBot="1">
      <c r="E10420"/>
    </row>
    <row r="10421" spans="5:5" ht="13.5" thickTop="1" thickBot="1">
      <c r="E10421"/>
    </row>
    <row r="10422" spans="5:5" ht="13.5" thickTop="1" thickBot="1">
      <c r="E10422"/>
    </row>
    <row r="10423" spans="5:5" ht="13.5" thickTop="1" thickBot="1">
      <c r="E10423"/>
    </row>
    <row r="10424" spans="5:5" ht="13.5" thickTop="1" thickBot="1">
      <c r="E10424"/>
    </row>
    <row r="10425" spans="5:5" ht="13.5" thickTop="1" thickBot="1">
      <c r="E10425"/>
    </row>
    <row r="10426" spans="5:5" ht="13.5" thickTop="1" thickBot="1">
      <c r="E10426"/>
    </row>
    <row r="10427" spans="5:5" ht="13.5" thickTop="1" thickBot="1">
      <c r="E10427"/>
    </row>
    <row r="10428" spans="5:5" ht="13" thickTop="1">
      <c r="E10428"/>
    </row>
    <row r="10429" spans="5:5">
      <c r="E10429"/>
    </row>
    <row r="10430" spans="5:5">
      <c r="E10430"/>
    </row>
    <row r="10431" spans="5:5">
      <c r="E10431"/>
    </row>
    <row r="10432" spans="5:5">
      <c r="E10432"/>
    </row>
    <row r="10433" spans="5:5">
      <c r="E10433"/>
    </row>
    <row r="10434" spans="5:5">
      <c r="E10434"/>
    </row>
    <row r="10435" spans="5:5">
      <c r="E10435"/>
    </row>
    <row r="10436" spans="5:5">
      <c r="E10436"/>
    </row>
    <row r="10437" spans="5:5">
      <c r="E10437"/>
    </row>
    <row r="10438" spans="5:5">
      <c r="E10438"/>
    </row>
    <row r="10439" spans="5:5">
      <c r="E10439"/>
    </row>
    <row r="10440" spans="5:5">
      <c r="E10440"/>
    </row>
    <row r="10441" spans="5:5" ht="13" thickBot="1">
      <c r="E10441"/>
    </row>
    <row r="10442" spans="5:5" ht="13.5" thickTop="1" thickBot="1">
      <c r="E10442"/>
    </row>
    <row r="10443" spans="5:5" ht="13.5" thickTop="1" thickBot="1">
      <c r="E10443"/>
    </row>
    <row r="10444" spans="5:5" ht="13.5" thickTop="1" thickBot="1">
      <c r="E10444"/>
    </row>
    <row r="10445" spans="5:5" ht="13.5" thickTop="1" thickBot="1">
      <c r="E10445"/>
    </row>
    <row r="10446" spans="5:5" ht="13.5" thickTop="1" thickBot="1">
      <c r="E10446"/>
    </row>
    <row r="10447" spans="5:5" ht="13.5" thickTop="1" thickBot="1">
      <c r="E10447"/>
    </row>
    <row r="10448" spans="5:5" ht="13.5" thickTop="1" thickBot="1">
      <c r="E10448"/>
    </row>
    <row r="10449" spans="5:5" ht="13.5" thickTop="1" thickBot="1">
      <c r="E10449"/>
    </row>
    <row r="10450" spans="5:5" ht="13.5" thickTop="1" thickBot="1">
      <c r="E10450"/>
    </row>
    <row r="10451" spans="5:5" ht="13.5" thickTop="1" thickBot="1">
      <c r="E10451"/>
    </row>
    <row r="10452" spans="5:5" ht="13.5" thickTop="1" thickBot="1">
      <c r="E10452"/>
    </row>
    <row r="10453" spans="5:5" ht="13.5" thickTop="1" thickBot="1">
      <c r="E10453"/>
    </row>
    <row r="10454" spans="5:5" ht="13.5" thickTop="1" thickBot="1">
      <c r="E10454"/>
    </row>
    <row r="10455" spans="5:5" ht="13.5" thickTop="1" thickBot="1">
      <c r="E10455"/>
    </row>
    <row r="10456" spans="5:5" ht="13.5" thickTop="1" thickBot="1">
      <c r="E10456"/>
    </row>
    <row r="10457" spans="5:5" ht="13.5" thickTop="1" thickBot="1">
      <c r="E10457"/>
    </row>
    <row r="10458" spans="5:5" ht="13.5" thickTop="1" thickBot="1">
      <c r="E10458"/>
    </row>
    <row r="10459" spans="5:5" ht="13.5" thickTop="1" thickBot="1">
      <c r="E10459"/>
    </row>
    <row r="10460" spans="5:5" ht="13.5" thickTop="1" thickBot="1">
      <c r="E10460"/>
    </row>
    <row r="10461" spans="5:5" ht="13.5" thickTop="1" thickBot="1">
      <c r="E10461"/>
    </row>
    <row r="10462" spans="5:5" ht="13.5" thickTop="1" thickBot="1">
      <c r="E10462"/>
    </row>
    <row r="10463" spans="5:5" ht="13.5" thickTop="1" thickBot="1">
      <c r="E10463"/>
    </row>
    <row r="10464" spans="5:5" ht="13.5" thickTop="1" thickBot="1">
      <c r="E10464"/>
    </row>
    <row r="10465" spans="5:5" ht="13.5" thickTop="1" thickBot="1">
      <c r="E10465"/>
    </row>
    <row r="10466" spans="5:5" ht="13.5" thickTop="1" thickBot="1">
      <c r="E10466"/>
    </row>
    <row r="10467" spans="5:5" ht="13.5" thickTop="1" thickBot="1">
      <c r="E10467"/>
    </row>
    <row r="10468" spans="5:5" ht="13.5" thickTop="1" thickBot="1">
      <c r="E10468"/>
    </row>
    <row r="10469" spans="5:5" ht="13.5" thickTop="1" thickBot="1">
      <c r="E10469"/>
    </row>
    <row r="10470" spans="5:5" ht="13.5" thickTop="1" thickBot="1">
      <c r="E10470"/>
    </row>
    <row r="10471" spans="5:5" ht="13.5" thickTop="1" thickBot="1">
      <c r="E10471"/>
    </row>
    <row r="10472" spans="5:5" ht="13.5" thickTop="1" thickBot="1">
      <c r="E10472"/>
    </row>
    <row r="10473" spans="5:5" ht="13.5" thickTop="1" thickBot="1">
      <c r="E10473"/>
    </row>
    <row r="10474" spans="5:5" ht="13.5" thickTop="1" thickBot="1">
      <c r="E10474"/>
    </row>
    <row r="10475" spans="5:5" ht="13.5" thickTop="1" thickBot="1">
      <c r="E10475"/>
    </row>
    <row r="10476" spans="5:5" ht="13.5" thickTop="1" thickBot="1">
      <c r="E10476"/>
    </row>
    <row r="10477" spans="5:5" ht="13.5" thickTop="1" thickBot="1">
      <c r="E10477"/>
    </row>
    <row r="10478" spans="5:5" ht="13.5" thickTop="1" thickBot="1">
      <c r="E10478"/>
    </row>
    <row r="10479" spans="5:5" ht="13.5" thickTop="1" thickBot="1">
      <c r="E10479"/>
    </row>
    <row r="10480" spans="5:5" ht="13.5" thickTop="1" thickBot="1">
      <c r="E10480"/>
    </row>
    <row r="10481" spans="5:5" ht="13.5" thickTop="1" thickBot="1">
      <c r="E10481"/>
    </row>
    <row r="10482" spans="5:5" ht="13.5" thickTop="1" thickBot="1">
      <c r="E10482"/>
    </row>
    <row r="10483" spans="5:5" ht="13.5" thickTop="1" thickBot="1">
      <c r="E10483"/>
    </row>
    <row r="10484" spans="5:5" ht="13.5" thickTop="1" thickBot="1">
      <c r="E10484"/>
    </row>
    <row r="10485" spans="5:5" ht="13.5" thickTop="1" thickBot="1">
      <c r="E10485"/>
    </row>
    <row r="10486" spans="5:5" ht="13.5" thickTop="1" thickBot="1">
      <c r="E10486"/>
    </row>
    <row r="10487" spans="5:5" ht="13.5" thickTop="1" thickBot="1">
      <c r="E10487"/>
    </row>
    <row r="10488" spans="5:5" ht="13.5" thickTop="1" thickBot="1">
      <c r="E10488"/>
    </row>
    <row r="10489" spans="5:5" ht="13.5" thickTop="1" thickBot="1">
      <c r="E10489"/>
    </row>
    <row r="10490" spans="5:5" ht="13.5" thickTop="1" thickBot="1">
      <c r="E10490"/>
    </row>
    <row r="10491" spans="5:5" ht="13.5" thickTop="1" thickBot="1">
      <c r="E10491"/>
    </row>
    <row r="10492" spans="5:5" ht="13.5" thickTop="1" thickBot="1">
      <c r="E10492"/>
    </row>
    <row r="10493" spans="5:5" ht="13.5" thickTop="1" thickBot="1">
      <c r="E10493"/>
    </row>
    <row r="10494" spans="5:5" ht="13.5" thickTop="1" thickBot="1">
      <c r="E10494"/>
    </row>
    <row r="10495" spans="5:5" ht="13.5" thickTop="1" thickBot="1">
      <c r="E10495"/>
    </row>
    <row r="10496" spans="5:5" ht="13.5" thickTop="1" thickBot="1">
      <c r="E10496"/>
    </row>
    <row r="10497" spans="5:5" ht="13.5" thickTop="1" thickBot="1">
      <c r="E10497"/>
    </row>
    <row r="10498" spans="5:5" ht="13" thickTop="1">
      <c r="E10498"/>
    </row>
    <row r="10499" spans="5:5">
      <c r="E10499"/>
    </row>
    <row r="10500" spans="5:5">
      <c r="E10500"/>
    </row>
    <row r="10501" spans="5:5">
      <c r="E10501"/>
    </row>
    <row r="10502" spans="5:5">
      <c r="E10502"/>
    </row>
    <row r="10503" spans="5:5">
      <c r="E10503"/>
    </row>
    <row r="10504" spans="5:5">
      <c r="E10504"/>
    </row>
    <row r="10505" spans="5:5">
      <c r="E10505"/>
    </row>
    <row r="10506" spans="5:5">
      <c r="E10506"/>
    </row>
    <row r="10507" spans="5:5">
      <c r="E10507"/>
    </row>
    <row r="10508" spans="5:5">
      <c r="E10508"/>
    </row>
    <row r="10509" spans="5:5">
      <c r="E10509"/>
    </row>
    <row r="10510" spans="5:5">
      <c r="E10510"/>
    </row>
    <row r="10511" spans="5:5" ht="13" thickBot="1">
      <c r="E10511"/>
    </row>
    <row r="10512" spans="5:5" ht="13.5" thickTop="1" thickBot="1">
      <c r="E10512"/>
    </row>
    <row r="10513" spans="5:5" ht="13.5" thickTop="1" thickBot="1">
      <c r="E10513"/>
    </row>
    <row r="10514" spans="5:5" ht="13.5" thickTop="1" thickBot="1">
      <c r="E10514"/>
    </row>
    <row r="10515" spans="5:5" ht="13.5" thickTop="1" thickBot="1">
      <c r="E10515"/>
    </row>
    <row r="10516" spans="5:5" ht="13.5" thickTop="1" thickBot="1">
      <c r="E10516"/>
    </row>
    <row r="10517" spans="5:5" ht="13.5" thickTop="1" thickBot="1">
      <c r="E10517"/>
    </row>
    <row r="10518" spans="5:5" ht="13.5" thickTop="1" thickBot="1">
      <c r="E10518"/>
    </row>
    <row r="10519" spans="5:5" ht="13.5" thickTop="1" thickBot="1">
      <c r="E10519"/>
    </row>
    <row r="10520" spans="5:5" ht="13.5" thickTop="1" thickBot="1">
      <c r="E10520"/>
    </row>
    <row r="10521" spans="5:5" ht="13.5" thickTop="1" thickBot="1">
      <c r="E10521"/>
    </row>
    <row r="10522" spans="5:5" ht="13.5" thickTop="1" thickBot="1">
      <c r="E10522"/>
    </row>
    <row r="10523" spans="5:5" ht="13.5" thickTop="1" thickBot="1">
      <c r="E10523"/>
    </row>
    <row r="10524" spans="5:5" ht="13.5" thickTop="1" thickBot="1">
      <c r="E10524"/>
    </row>
    <row r="10525" spans="5:5" ht="13.5" thickTop="1" thickBot="1">
      <c r="E10525"/>
    </row>
    <row r="10526" spans="5:5" ht="13.5" thickTop="1" thickBot="1">
      <c r="E10526"/>
    </row>
    <row r="10527" spans="5:5" ht="13.5" thickTop="1" thickBot="1">
      <c r="E10527"/>
    </row>
    <row r="10528" spans="5:5" ht="13.5" thickTop="1" thickBot="1">
      <c r="E10528"/>
    </row>
    <row r="10529" spans="5:5" ht="13.5" thickTop="1" thickBot="1">
      <c r="E10529"/>
    </row>
    <row r="10530" spans="5:5" ht="13.5" thickTop="1" thickBot="1">
      <c r="E10530"/>
    </row>
    <row r="10531" spans="5:5" ht="13.5" thickTop="1" thickBot="1">
      <c r="E10531"/>
    </row>
    <row r="10532" spans="5:5" ht="13.5" thickTop="1" thickBot="1">
      <c r="E10532"/>
    </row>
    <row r="10533" spans="5:5" ht="13.5" thickTop="1" thickBot="1">
      <c r="E10533"/>
    </row>
    <row r="10534" spans="5:5" ht="13.5" thickTop="1" thickBot="1">
      <c r="E10534"/>
    </row>
    <row r="10535" spans="5:5" ht="13.5" thickTop="1" thickBot="1">
      <c r="E10535"/>
    </row>
    <row r="10536" spans="5:5" ht="13.5" thickTop="1" thickBot="1">
      <c r="E10536"/>
    </row>
    <row r="10537" spans="5:5" ht="13.5" thickTop="1" thickBot="1">
      <c r="E10537"/>
    </row>
    <row r="10538" spans="5:5" ht="13.5" thickTop="1" thickBot="1">
      <c r="E10538"/>
    </row>
    <row r="10539" spans="5:5" ht="13.5" thickTop="1" thickBot="1">
      <c r="E10539"/>
    </row>
    <row r="10540" spans="5:5" ht="13.5" thickTop="1" thickBot="1">
      <c r="E10540"/>
    </row>
    <row r="10541" spans="5:5" ht="13.5" thickTop="1" thickBot="1">
      <c r="E10541"/>
    </row>
    <row r="10542" spans="5:5" ht="13.5" thickTop="1" thickBot="1">
      <c r="E10542"/>
    </row>
    <row r="10543" spans="5:5" ht="13.5" thickTop="1" thickBot="1">
      <c r="E10543"/>
    </row>
    <row r="10544" spans="5:5" ht="13.5" thickTop="1" thickBot="1">
      <c r="E10544"/>
    </row>
    <row r="10545" spans="5:5" ht="13.5" thickTop="1" thickBot="1">
      <c r="E10545"/>
    </row>
    <row r="10546" spans="5:5" ht="13.5" thickTop="1" thickBot="1">
      <c r="E10546"/>
    </row>
    <row r="10547" spans="5:5" ht="13.5" thickTop="1" thickBot="1">
      <c r="E10547"/>
    </row>
    <row r="10548" spans="5:5" ht="13.5" thickTop="1" thickBot="1">
      <c r="E10548"/>
    </row>
    <row r="10549" spans="5:5" ht="13.5" thickTop="1" thickBot="1">
      <c r="E10549"/>
    </row>
    <row r="10550" spans="5:5" ht="13.5" thickTop="1" thickBot="1">
      <c r="E10550"/>
    </row>
    <row r="10551" spans="5:5" ht="13.5" thickTop="1" thickBot="1">
      <c r="E10551"/>
    </row>
    <row r="10552" spans="5:5" ht="13.5" thickTop="1" thickBot="1">
      <c r="E10552"/>
    </row>
    <row r="10553" spans="5:5" ht="13.5" thickTop="1" thickBot="1">
      <c r="E10553"/>
    </row>
    <row r="10554" spans="5:5" ht="13.5" thickTop="1" thickBot="1">
      <c r="E10554"/>
    </row>
    <row r="10555" spans="5:5" ht="13.5" thickTop="1" thickBot="1">
      <c r="E10555"/>
    </row>
    <row r="10556" spans="5:5" ht="13.5" thickTop="1" thickBot="1">
      <c r="E10556"/>
    </row>
    <row r="10557" spans="5:5" ht="13.5" thickTop="1" thickBot="1">
      <c r="E10557"/>
    </row>
    <row r="10558" spans="5:5" ht="13.5" thickTop="1" thickBot="1">
      <c r="E10558"/>
    </row>
    <row r="10559" spans="5:5" ht="13.5" thickTop="1" thickBot="1">
      <c r="E10559"/>
    </row>
    <row r="10560" spans="5:5" ht="13.5" thickTop="1" thickBot="1">
      <c r="E10560"/>
    </row>
    <row r="10561" spans="5:5" ht="13.5" thickTop="1" thickBot="1">
      <c r="E10561"/>
    </row>
    <row r="10562" spans="5:5" ht="13.5" thickTop="1" thickBot="1">
      <c r="E10562"/>
    </row>
    <row r="10563" spans="5:5" ht="13.5" thickTop="1" thickBot="1">
      <c r="E10563"/>
    </row>
    <row r="10564" spans="5:5" ht="13.5" thickTop="1" thickBot="1">
      <c r="E10564"/>
    </row>
    <row r="10565" spans="5:5" ht="13.5" thickTop="1" thickBot="1">
      <c r="E10565"/>
    </row>
    <row r="10566" spans="5:5" ht="13.5" thickTop="1" thickBot="1">
      <c r="E10566"/>
    </row>
    <row r="10567" spans="5:5" ht="13.5" thickTop="1" thickBot="1">
      <c r="E10567"/>
    </row>
    <row r="10568" spans="5:5" ht="13" thickTop="1">
      <c r="E10568"/>
    </row>
    <row r="10569" spans="5:5">
      <c r="E10569"/>
    </row>
    <row r="10570" spans="5:5">
      <c r="E10570"/>
    </row>
    <row r="10571" spans="5:5">
      <c r="E10571"/>
    </row>
    <row r="10572" spans="5:5">
      <c r="E10572"/>
    </row>
    <row r="10573" spans="5:5">
      <c r="E10573"/>
    </row>
    <row r="10574" spans="5:5">
      <c r="E10574"/>
    </row>
    <row r="10575" spans="5:5">
      <c r="E10575"/>
    </row>
    <row r="10576" spans="5:5">
      <c r="E10576"/>
    </row>
    <row r="10577" spans="5:5">
      <c r="E10577"/>
    </row>
    <row r="10578" spans="5:5">
      <c r="E10578"/>
    </row>
    <row r="10579" spans="5:5">
      <c r="E10579"/>
    </row>
    <row r="10580" spans="5:5">
      <c r="E10580"/>
    </row>
    <row r="10581" spans="5:5" ht="13" thickBot="1">
      <c r="E10581"/>
    </row>
    <row r="10582" spans="5:5" ht="13.5" thickTop="1" thickBot="1">
      <c r="E10582"/>
    </row>
    <row r="10583" spans="5:5" ht="13.5" thickTop="1" thickBot="1">
      <c r="E10583"/>
    </row>
    <row r="10584" spans="5:5" ht="13.5" thickTop="1" thickBot="1">
      <c r="E10584"/>
    </row>
    <row r="10585" spans="5:5" ht="13.5" thickTop="1" thickBot="1">
      <c r="E10585"/>
    </row>
    <row r="10586" spans="5:5" ht="13.5" thickTop="1" thickBot="1">
      <c r="E10586"/>
    </row>
    <row r="10587" spans="5:5" ht="13.5" thickTop="1" thickBot="1">
      <c r="E10587"/>
    </row>
    <row r="10588" spans="5:5" ht="13.5" thickTop="1" thickBot="1">
      <c r="E10588"/>
    </row>
    <row r="10589" spans="5:5" ht="13.5" thickTop="1" thickBot="1">
      <c r="E10589"/>
    </row>
    <row r="10590" spans="5:5" ht="13.5" thickTop="1" thickBot="1">
      <c r="E10590"/>
    </row>
    <row r="10591" spans="5:5" ht="13.5" thickTop="1" thickBot="1">
      <c r="E10591"/>
    </row>
    <row r="10592" spans="5:5" ht="13.5" thickTop="1" thickBot="1">
      <c r="E10592"/>
    </row>
    <row r="10593" spans="5:5" ht="13.5" thickTop="1" thickBot="1">
      <c r="E10593"/>
    </row>
    <row r="10594" spans="5:5" ht="13.5" thickTop="1" thickBot="1">
      <c r="E10594"/>
    </row>
    <row r="10595" spans="5:5" ht="13.5" thickTop="1" thickBot="1">
      <c r="E10595"/>
    </row>
    <row r="10596" spans="5:5" ht="13.5" thickTop="1" thickBot="1">
      <c r="E10596"/>
    </row>
    <row r="10597" spans="5:5" ht="13.5" thickTop="1" thickBot="1">
      <c r="E10597"/>
    </row>
    <row r="10598" spans="5:5" ht="13.5" thickTop="1" thickBot="1">
      <c r="E10598"/>
    </row>
    <row r="10599" spans="5:5" ht="13.5" thickTop="1" thickBot="1">
      <c r="E10599"/>
    </row>
    <row r="10600" spans="5:5" ht="13.5" thickTop="1" thickBot="1">
      <c r="E10600"/>
    </row>
    <row r="10601" spans="5:5" ht="13.5" thickTop="1" thickBot="1">
      <c r="E10601"/>
    </row>
    <row r="10602" spans="5:5" ht="13.5" thickTop="1" thickBot="1">
      <c r="E10602"/>
    </row>
    <row r="10603" spans="5:5" ht="13.5" thickTop="1" thickBot="1">
      <c r="E10603"/>
    </row>
    <row r="10604" spans="5:5" ht="13.5" thickTop="1" thickBot="1">
      <c r="E10604"/>
    </row>
    <row r="10605" spans="5:5" ht="13.5" thickTop="1" thickBot="1">
      <c r="E10605"/>
    </row>
    <row r="10606" spans="5:5" ht="13.5" thickTop="1" thickBot="1">
      <c r="E10606"/>
    </row>
    <row r="10607" spans="5:5" ht="13.5" thickTop="1" thickBot="1">
      <c r="E10607"/>
    </row>
    <row r="10608" spans="5:5" ht="13.5" thickTop="1" thickBot="1">
      <c r="E10608"/>
    </row>
    <row r="10609" spans="5:5" ht="13.5" thickTop="1" thickBot="1">
      <c r="E10609"/>
    </row>
    <row r="10610" spans="5:5" ht="13.5" thickTop="1" thickBot="1">
      <c r="E10610"/>
    </row>
    <row r="10611" spans="5:5" ht="13.5" thickTop="1" thickBot="1">
      <c r="E10611"/>
    </row>
    <row r="10612" spans="5:5" ht="13.5" thickTop="1" thickBot="1">
      <c r="E10612"/>
    </row>
    <row r="10613" spans="5:5" ht="13.5" thickTop="1" thickBot="1">
      <c r="E10613"/>
    </row>
    <row r="10614" spans="5:5" ht="13.5" thickTop="1" thickBot="1">
      <c r="E10614"/>
    </row>
    <row r="10615" spans="5:5" ht="13.5" thickTop="1" thickBot="1">
      <c r="E10615"/>
    </row>
    <row r="10616" spans="5:5" ht="13.5" thickTop="1" thickBot="1">
      <c r="E10616"/>
    </row>
    <row r="10617" spans="5:5" ht="13.5" thickTop="1" thickBot="1">
      <c r="E10617"/>
    </row>
    <row r="10618" spans="5:5" ht="13.5" thickTop="1" thickBot="1">
      <c r="E10618"/>
    </row>
    <row r="10619" spans="5:5" ht="13.5" thickTop="1" thickBot="1">
      <c r="E10619"/>
    </row>
    <row r="10620" spans="5:5" ht="13.5" thickTop="1" thickBot="1">
      <c r="E10620"/>
    </row>
    <row r="10621" spans="5:5" ht="13.5" thickTop="1" thickBot="1">
      <c r="E10621"/>
    </row>
    <row r="10622" spans="5:5" ht="13.5" thickTop="1" thickBot="1">
      <c r="E10622"/>
    </row>
    <row r="10623" spans="5:5" ht="13.5" thickTop="1" thickBot="1">
      <c r="E10623"/>
    </row>
    <row r="10624" spans="5:5" ht="13.5" thickTop="1" thickBot="1">
      <c r="E10624"/>
    </row>
    <row r="10625" spans="5:5" ht="13.5" thickTop="1" thickBot="1">
      <c r="E10625"/>
    </row>
    <row r="10626" spans="5:5" ht="13.5" thickTop="1" thickBot="1">
      <c r="E10626"/>
    </row>
    <row r="10627" spans="5:5" ht="13.5" thickTop="1" thickBot="1">
      <c r="E10627"/>
    </row>
    <row r="10628" spans="5:5" ht="13.5" thickTop="1" thickBot="1">
      <c r="E10628"/>
    </row>
    <row r="10629" spans="5:5" ht="13.5" thickTop="1" thickBot="1">
      <c r="E10629"/>
    </row>
    <row r="10630" spans="5:5" ht="13.5" thickTop="1" thickBot="1">
      <c r="E10630"/>
    </row>
    <row r="10631" spans="5:5" ht="13.5" thickTop="1" thickBot="1">
      <c r="E10631"/>
    </row>
    <row r="10632" spans="5:5" ht="13.5" thickTop="1" thickBot="1">
      <c r="E10632"/>
    </row>
    <row r="10633" spans="5:5" ht="13.5" thickTop="1" thickBot="1">
      <c r="E10633"/>
    </row>
    <row r="10634" spans="5:5" ht="13.5" thickTop="1" thickBot="1">
      <c r="E10634"/>
    </row>
    <row r="10635" spans="5:5" ht="13.5" thickTop="1" thickBot="1">
      <c r="E10635"/>
    </row>
    <row r="10636" spans="5:5" ht="13.5" thickTop="1" thickBot="1">
      <c r="E10636"/>
    </row>
    <row r="10637" spans="5:5" ht="13.5" thickTop="1" thickBot="1">
      <c r="E10637"/>
    </row>
    <row r="10638" spans="5:5" ht="13" thickTop="1">
      <c r="E10638"/>
    </row>
    <row r="10639" spans="5:5">
      <c r="E10639"/>
    </row>
    <row r="10640" spans="5:5">
      <c r="E10640"/>
    </row>
    <row r="10641" spans="5:5">
      <c r="E10641"/>
    </row>
    <row r="10642" spans="5:5">
      <c r="E10642"/>
    </row>
    <row r="10643" spans="5:5">
      <c r="E10643"/>
    </row>
    <row r="10644" spans="5:5">
      <c r="E10644"/>
    </row>
    <row r="10645" spans="5:5">
      <c r="E10645"/>
    </row>
    <row r="10646" spans="5:5">
      <c r="E10646"/>
    </row>
    <row r="10647" spans="5:5">
      <c r="E10647"/>
    </row>
    <row r="10648" spans="5:5">
      <c r="E10648"/>
    </row>
    <row r="10649" spans="5:5">
      <c r="E10649"/>
    </row>
    <row r="10650" spans="5:5">
      <c r="E10650"/>
    </row>
    <row r="10651" spans="5:5" ht="13" thickBot="1">
      <c r="E10651"/>
    </row>
    <row r="10652" spans="5:5" ht="13.5" thickTop="1" thickBot="1">
      <c r="E10652"/>
    </row>
    <row r="10653" spans="5:5" ht="13.5" thickTop="1" thickBot="1">
      <c r="E10653"/>
    </row>
    <row r="10654" spans="5:5" ht="13.5" thickTop="1" thickBot="1">
      <c r="E10654"/>
    </row>
    <row r="10655" spans="5:5" ht="13.5" thickTop="1" thickBot="1">
      <c r="E10655"/>
    </row>
    <row r="10656" spans="5:5" ht="13.5" thickTop="1" thickBot="1">
      <c r="E10656"/>
    </row>
    <row r="10657" spans="5:5" ht="13.5" thickTop="1" thickBot="1">
      <c r="E10657"/>
    </row>
    <row r="10658" spans="5:5" ht="13.5" thickTop="1" thickBot="1">
      <c r="E10658"/>
    </row>
    <row r="10659" spans="5:5" ht="13.5" thickTop="1" thickBot="1">
      <c r="E10659"/>
    </row>
    <row r="10660" spans="5:5" ht="13.5" thickTop="1" thickBot="1">
      <c r="E10660"/>
    </row>
    <row r="10661" spans="5:5" ht="13.5" thickTop="1" thickBot="1">
      <c r="E10661"/>
    </row>
    <row r="10662" spans="5:5" ht="13.5" thickTop="1" thickBot="1">
      <c r="E10662"/>
    </row>
    <row r="10663" spans="5:5" ht="13.5" thickTop="1" thickBot="1">
      <c r="E10663"/>
    </row>
    <row r="10664" spans="5:5" ht="13.5" thickTop="1" thickBot="1">
      <c r="E10664"/>
    </row>
    <row r="10665" spans="5:5" ht="13.5" thickTop="1" thickBot="1">
      <c r="E10665"/>
    </row>
    <row r="10666" spans="5:5" ht="13.5" thickTop="1" thickBot="1">
      <c r="E10666"/>
    </row>
    <row r="10667" spans="5:5" ht="13.5" thickTop="1" thickBot="1">
      <c r="E10667"/>
    </row>
    <row r="10668" spans="5:5" ht="13.5" thickTop="1" thickBot="1">
      <c r="E10668"/>
    </row>
    <row r="10669" spans="5:5" ht="13.5" thickTop="1" thickBot="1">
      <c r="E10669"/>
    </row>
    <row r="10670" spans="5:5" ht="13.5" thickTop="1" thickBot="1">
      <c r="E10670"/>
    </row>
    <row r="10671" spans="5:5" ht="13.5" thickTop="1" thickBot="1">
      <c r="E10671"/>
    </row>
    <row r="10672" spans="5:5" ht="13.5" thickTop="1" thickBot="1">
      <c r="E10672"/>
    </row>
    <row r="10673" spans="5:5" ht="13.5" thickTop="1" thickBot="1">
      <c r="E10673"/>
    </row>
    <row r="10674" spans="5:5" ht="13.5" thickTop="1" thickBot="1">
      <c r="E10674"/>
    </row>
    <row r="10675" spans="5:5" ht="13.5" thickTop="1" thickBot="1">
      <c r="E10675"/>
    </row>
    <row r="10676" spans="5:5" ht="13.5" thickTop="1" thickBot="1">
      <c r="E10676"/>
    </row>
    <row r="10677" spans="5:5" ht="13.5" thickTop="1" thickBot="1">
      <c r="E10677"/>
    </row>
    <row r="10678" spans="5:5" ht="13.5" thickTop="1" thickBot="1">
      <c r="E10678"/>
    </row>
    <row r="10679" spans="5:5" ht="13.5" thickTop="1" thickBot="1">
      <c r="E10679"/>
    </row>
    <row r="10680" spans="5:5" ht="13.5" thickTop="1" thickBot="1">
      <c r="E10680"/>
    </row>
    <row r="10681" spans="5:5" ht="13.5" thickTop="1" thickBot="1">
      <c r="E10681"/>
    </row>
    <row r="10682" spans="5:5" ht="13.5" thickTop="1" thickBot="1">
      <c r="E10682"/>
    </row>
    <row r="10683" spans="5:5" ht="13.5" thickTop="1" thickBot="1">
      <c r="E10683"/>
    </row>
    <row r="10684" spans="5:5" ht="13.5" thickTop="1" thickBot="1">
      <c r="E10684"/>
    </row>
    <row r="10685" spans="5:5" ht="13.5" thickTop="1" thickBot="1">
      <c r="E10685"/>
    </row>
    <row r="10686" spans="5:5" ht="13.5" thickTop="1" thickBot="1">
      <c r="E10686"/>
    </row>
    <row r="10687" spans="5:5" ht="13.5" thickTop="1" thickBot="1">
      <c r="E10687"/>
    </row>
    <row r="10688" spans="5:5" ht="13.5" thickTop="1" thickBot="1">
      <c r="E10688"/>
    </row>
    <row r="10689" spans="5:5" ht="13.5" thickTop="1" thickBot="1">
      <c r="E10689"/>
    </row>
    <row r="10690" spans="5:5" ht="13.5" thickTop="1" thickBot="1">
      <c r="E10690"/>
    </row>
    <row r="10691" spans="5:5" ht="13.5" thickTop="1" thickBot="1">
      <c r="E10691"/>
    </row>
    <row r="10692" spans="5:5" ht="13.5" thickTop="1" thickBot="1">
      <c r="E10692"/>
    </row>
    <row r="10693" spans="5:5" ht="13.5" thickTop="1" thickBot="1">
      <c r="E10693"/>
    </row>
    <row r="10694" spans="5:5" ht="13.5" thickTop="1" thickBot="1">
      <c r="E10694"/>
    </row>
    <row r="10695" spans="5:5" ht="13.5" thickTop="1" thickBot="1">
      <c r="E10695"/>
    </row>
    <row r="10696" spans="5:5" ht="13.5" thickTop="1" thickBot="1">
      <c r="E10696"/>
    </row>
    <row r="10697" spans="5:5" ht="13.5" thickTop="1" thickBot="1">
      <c r="E10697"/>
    </row>
    <row r="10698" spans="5:5" ht="13.5" thickTop="1" thickBot="1">
      <c r="E10698"/>
    </row>
    <row r="10699" spans="5:5" ht="13.5" thickTop="1" thickBot="1">
      <c r="E10699"/>
    </row>
    <row r="10700" spans="5:5" ht="13.5" thickTop="1" thickBot="1">
      <c r="E10700"/>
    </row>
    <row r="10701" spans="5:5" ht="13.5" thickTop="1" thickBot="1">
      <c r="E10701"/>
    </row>
    <row r="10702" spans="5:5" ht="13.5" thickTop="1" thickBot="1">
      <c r="E10702"/>
    </row>
    <row r="10703" spans="5:5" ht="13.5" thickTop="1" thickBot="1">
      <c r="E10703"/>
    </row>
    <row r="10704" spans="5:5" ht="13.5" thickTop="1" thickBot="1">
      <c r="E10704"/>
    </row>
    <row r="10705" spans="5:5" ht="13.5" thickTop="1" thickBot="1">
      <c r="E10705"/>
    </row>
    <row r="10706" spans="5:5" ht="13.5" thickTop="1" thickBot="1">
      <c r="E10706"/>
    </row>
    <row r="10707" spans="5:5" ht="13.5" thickTop="1" thickBot="1">
      <c r="E10707"/>
    </row>
    <row r="10708" spans="5:5" ht="13" thickTop="1">
      <c r="E10708"/>
    </row>
    <row r="10709" spans="5:5">
      <c r="E10709"/>
    </row>
    <row r="10710" spans="5:5">
      <c r="E10710"/>
    </row>
    <row r="10711" spans="5:5">
      <c r="E10711"/>
    </row>
    <row r="10712" spans="5:5">
      <c r="E10712"/>
    </row>
    <row r="10713" spans="5:5">
      <c r="E10713"/>
    </row>
    <row r="10714" spans="5:5">
      <c r="E10714"/>
    </row>
    <row r="10715" spans="5:5">
      <c r="E10715"/>
    </row>
    <row r="10716" spans="5:5">
      <c r="E10716"/>
    </row>
    <row r="10717" spans="5:5">
      <c r="E10717"/>
    </row>
    <row r="10718" spans="5:5">
      <c r="E10718"/>
    </row>
    <row r="10719" spans="5:5">
      <c r="E10719"/>
    </row>
    <row r="10720" spans="5:5">
      <c r="E10720"/>
    </row>
    <row r="10721" spans="5:5" ht="13" thickBot="1">
      <c r="E10721"/>
    </row>
    <row r="10722" spans="5:5" ht="13.5" thickTop="1" thickBot="1">
      <c r="E10722"/>
    </row>
    <row r="10723" spans="5:5" ht="13.5" thickTop="1" thickBot="1">
      <c r="E10723"/>
    </row>
    <row r="10724" spans="5:5" ht="13.5" thickTop="1" thickBot="1">
      <c r="E10724"/>
    </row>
    <row r="10725" spans="5:5" ht="13.5" thickTop="1" thickBot="1">
      <c r="E10725"/>
    </row>
    <row r="10726" spans="5:5" ht="13.5" thickTop="1" thickBot="1">
      <c r="E10726"/>
    </row>
    <row r="10727" spans="5:5" ht="13.5" thickTop="1" thickBot="1">
      <c r="E10727"/>
    </row>
    <row r="10728" spans="5:5" ht="13.5" thickTop="1" thickBot="1">
      <c r="E10728"/>
    </row>
    <row r="10729" spans="5:5" ht="13.5" thickTop="1" thickBot="1">
      <c r="E10729"/>
    </row>
    <row r="10730" spans="5:5" ht="13.5" thickTop="1" thickBot="1">
      <c r="E10730"/>
    </row>
    <row r="10731" spans="5:5" ht="13.5" thickTop="1" thickBot="1">
      <c r="E10731"/>
    </row>
    <row r="10732" spans="5:5" ht="13.5" thickTop="1" thickBot="1">
      <c r="E10732"/>
    </row>
    <row r="10733" spans="5:5" ht="13.5" thickTop="1" thickBot="1">
      <c r="E10733"/>
    </row>
    <row r="10734" spans="5:5" ht="13.5" thickTop="1" thickBot="1">
      <c r="E10734"/>
    </row>
    <row r="10735" spans="5:5" ht="13.5" thickTop="1" thickBot="1">
      <c r="E10735"/>
    </row>
    <row r="10736" spans="5:5" ht="13.5" thickTop="1" thickBot="1">
      <c r="E10736"/>
    </row>
    <row r="10737" spans="5:5" ht="13.5" thickTop="1" thickBot="1">
      <c r="E10737"/>
    </row>
    <row r="10738" spans="5:5" ht="13.5" thickTop="1" thickBot="1">
      <c r="E10738"/>
    </row>
    <row r="10739" spans="5:5" ht="13.5" thickTop="1" thickBot="1">
      <c r="E10739"/>
    </row>
    <row r="10740" spans="5:5" ht="13.5" thickTop="1" thickBot="1">
      <c r="E10740"/>
    </row>
    <row r="10741" spans="5:5" ht="13.5" thickTop="1" thickBot="1">
      <c r="E10741"/>
    </row>
    <row r="10742" spans="5:5" ht="13.5" thickTop="1" thickBot="1">
      <c r="E10742"/>
    </row>
    <row r="10743" spans="5:5" ht="13.5" thickTop="1" thickBot="1">
      <c r="E10743"/>
    </row>
    <row r="10744" spans="5:5" ht="13.5" thickTop="1" thickBot="1">
      <c r="E10744"/>
    </row>
    <row r="10745" spans="5:5" ht="13.5" thickTop="1" thickBot="1">
      <c r="E10745"/>
    </row>
    <row r="10746" spans="5:5" ht="13.5" thickTop="1" thickBot="1">
      <c r="E10746"/>
    </row>
    <row r="10747" spans="5:5" ht="13.5" thickTop="1" thickBot="1">
      <c r="E10747"/>
    </row>
    <row r="10748" spans="5:5" ht="13.5" thickTop="1" thickBot="1">
      <c r="E10748"/>
    </row>
    <row r="10749" spans="5:5" ht="13.5" thickTop="1" thickBot="1">
      <c r="E10749"/>
    </row>
    <row r="10750" spans="5:5" ht="13.5" thickTop="1" thickBot="1">
      <c r="E10750"/>
    </row>
    <row r="10751" spans="5:5" ht="13.5" thickTop="1" thickBot="1">
      <c r="E10751"/>
    </row>
    <row r="10752" spans="5:5" ht="13.5" thickTop="1" thickBot="1">
      <c r="E10752"/>
    </row>
    <row r="10753" spans="5:5" ht="13.5" thickTop="1" thickBot="1">
      <c r="E10753"/>
    </row>
    <row r="10754" spans="5:5" ht="13.5" thickTop="1" thickBot="1">
      <c r="E10754"/>
    </row>
    <row r="10755" spans="5:5" ht="13.5" thickTop="1" thickBot="1">
      <c r="E10755"/>
    </row>
    <row r="10756" spans="5:5" ht="13.5" thickTop="1" thickBot="1">
      <c r="E10756"/>
    </row>
    <row r="10757" spans="5:5" ht="13.5" thickTop="1" thickBot="1">
      <c r="E10757"/>
    </row>
    <row r="10758" spans="5:5" ht="13.5" thickTop="1" thickBot="1">
      <c r="E10758"/>
    </row>
    <row r="10759" spans="5:5" ht="13.5" thickTop="1" thickBot="1">
      <c r="E10759"/>
    </row>
    <row r="10760" spans="5:5" ht="13.5" thickTop="1" thickBot="1">
      <c r="E10760"/>
    </row>
    <row r="10761" spans="5:5" ht="13.5" thickTop="1" thickBot="1">
      <c r="E10761"/>
    </row>
    <row r="10762" spans="5:5" ht="13.5" thickTop="1" thickBot="1">
      <c r="E10762"/>
    </row>
    <row r="10763" spans="5:5" ht="13.5" thickTop="1" thickBot="1">
      <c r="E10763"/>
    </row>
    <row r="10764" spans="5:5" ht="13.5" thickTop="1" thickBot="1">
      <c r="E10764"/>
    </row>
    <row r="10765" spans="5:5" ht="13.5" thickTop="1" thickBot="1">
      <c r="E10765"/>
    </row>
    <row r="10766" spans="5:5" ht="13.5" thickTop="1" thickBot="1">
      <c r="E10766"/>
    </row>
    <row r="10767" spans="5:5" ht="13.5" thickTop="1" thickBot="1">
      <c r="E10767"/>
    </row>
    <row r="10768" spans="5:5" ht="13.5" thickTop="1" thickBot="1">
      <c r="E10768"/>
    </row>
    <row r="10769" spans="5:5" ht="13.5" thickTop="1" thickBot="1">
      <c r="E10769"/>
    </row>
    <row r="10770" spans="5:5" ht="13.5" thickTop="1" thickBot="1">
      <c r="E10770"/>
    </row>
    <row r="10771" spans="5:5" ht="13.5" thickTop="1" thickBot="1">
      <c r="E10771"/>
    </row>
    <row r="10772" spans="5:5" ht="13.5" thickTop="1" thickBot="1">
      <c r="E10772"/>
    </row>
    <row r="10773" spans="5:5" ht="13.5" thickTop="1" thickBot="1">
      <c r="E10773"/>
    </row>
    <row r="10774" spans="5:5" ht="13.5" thickTop="1" thickBot="1">
      <c r="E10774"/>
    </row>
    <row r="10775" spans="5:5" ht="13.5" thickTop="1" thickBot="1">
      <c r="E10775"/>
    </row>
    <row r="10776" spans="5:5" ht="13.5" thickTop="1" thickBot="1">
      <c r="E10776"/>
    </row>
    <row r="10777" spans="5:5" ht="13.5" thickTop="1" thickBot="1">
      <c r="E10777"/>
    </row>
    <row r="10778" spans="5:5" ht="13" thickTop="1">
      <c r="E10778"/>
    </row>
    <row r="10779" spans="5:5">
      <c r="E10779"/>
    </row>
    <row r="10780" spans="5:5">
      <c r="E10780"/>
    </row>
    <row r="10781" spans="5:5">
      <c r="E10781"/>
    </row>
    <row r="10782" spans="5:5">
      <c r="E10782"/>
    </row>
    <row r="10783" spans="5:5">
      <c r="E10783"/>
    </row>
    <row r="10784" spans="5:5">
      <c r="E10784"/>
    </row>
    <row r="10785" spans="5:5">
      <c r="E10785"/>
    </row>
    <row r="10786" spans="5:5">
      <c r="E10786"/>
    </row>
    <row r="10787" spans="5:5">
      <c r="E10787"/>
    </row>
    <row r="10788" spans="5:5">
      <c r="E10788"/>
    </row>
    <row r="10789" spans="5:5">
      <c r="E10789"/>
    </row>
    <row r="10790" spans="5:5">
      <c r="E10790"/>
    </row>
    <row r="10791" spans="5:5" ht="13" thickBot="1">
      <c r="E10791"/>
    </row>
    <row r="10792" spans="5:5" ht="13.5" thickTop="1" thickBot="1">
      <c r="E10792"/>
    </row>
    <row r="10793" spans="5:5" ht="13.5" thickTop="1" thickBot="1">
      <c r="E10793"/>
    </row>
    <row r="10794" spans="5:5" ht="13.5" thickTop="1" thickBot="1">
      <c r="E10794"/>
    </row>
    <row r="10795" spans="5:5" ht="13.5" thickTop="1" thickBot="1">
      <c r="E10795"/>
    </row>
    <row r="10796" spans="5:5" ht="13.5" thickTop="1" thickBot="1">
      <c r="E10796"/>
    </row>
    <row r="10797" spans="5:5" ht="13.5" thickTop="1" thickBot="1">
      <c r="E10797"/>
    </row>
    <row r="10798" spans="5:5" ht="13.5" thickTop="1" thickBot="1">
      <c r="E10798"/>
    </row>
    <row r="10799" spans="5:5" ht="13.5" thickTop="1" thickBot="1">
      <c r="E10799"/>
    </row>
    <row r="10800" spans="5:5" ht="13.5" thickTop="1" thickBot="1">
      <c r="E10800"/>
    </row>
    <row r="10801" spans="5:5" ht="13.5" thickTop="1" thickBot="1">
      <c r="E10801"/>
    </row>
    <row r="10802" spans="5:5" ht="13.5" thickTop="1" thickBot="1">
      <c r="E10802"/>
    </row>
    <row r="10803" spans="5:5" ht="13.5" thickTop="1" thickBot="1">
      <c r="E10803"/>
    </row>
    <row r="10804" spans="5:5" ht="13.5" thickTop="1" thickBot="1">
      <c r="E10804"/>
    </row>
    <row r="10805" spans="5:5" ht="13.5" thickTop="1" thickBot="1">
      <c r="E10805"/>
    </row>
    <row r="10806" spans="5:5" ht="13.5" thickTop="1" thickBot="1">
      <c r="E10806"/>
    </row>
    <row r="10807" spans="5:5" ht="13.5" thickTop="1" thickBot="1">
      <c r="E10807"/>
    </row>
    <row r="10808" spans="5:5" ht="13.5" thickTop="1" thickBot="1">
      <c r="E10808"/>
    </row>
    <row r="10809" spans="5:5" ht="13.5" thickTop="1" thickBot="1">
      <c r="E10809"/>
    </row>
    <row r="10810" spans="5:5" ht="13.5" thickTop="1" thickBot="1">
      <c r="E10810"/>
    </row>
    <row r="10811" spans="5:5" ht="13.5" thickTop="1" thickBot="1">
      <c r="E10811"/>
    </row>
    <row r="10812" spans="5:5" ht="13.5" thickTop="1" thickBot="1">
      <c r="E10812"/>
    </row>
    <row r="10813" spans="5:5" ht="13.5" thickTop="1" thickBot="1">
      <c r="E10813"/>
    </row>
    <row r="10814" spans="5:5" ht="13.5" thickTop="1" thickBot="1">
      <c r="E10814"/>
    </row>
    <row r="10815" spans="5:5" ht="13.5" thickTop="1" thickBot="1">
      <c r="E10815"/>
    </row>
    <row r="10816" spans="5:5" ht="13.5" thickTop="1" thickBot="1">
      <c r="E10816"/>
    </row>
    <row r="10817" spans="5:5" ht="13.5" thickTop="1" thickBot="1">
      <c r="E10817"/>
    </row>
    <row r="10818" spans="5:5" ht="13.5" thickTop="1" thickBot="1">
      <c r="E10818"/>
    </row>
    <row r="10819" spans="5:5" ht="13.5" thickTop="1" thickBot="1">
      <c r="E10819"/>
    </row>
    <row r="10820" spans="5:5" ht="13.5" thickTop="1" thickBot="1">
      <c r="E10820"/>
    </row>
    <row r="10821" spans="5:5" ht="13.5" thickTop="1" thickBot="1">
      <c r="E10821"/>
    </row>
    <row r="10822" spans="5:5" ht="13.5" thickTop="1" thickBot="1">
      <c r="E10822"/>
    </row>
    <row r="10823" spans="5:5" ht="13.5" thickTop="1" thickBot="1">
      <c r="E10823"/>
    </row>
    <row r="10824" spans="5:5" ht="13.5" thickTop="1" thickBot="1">
      <c r="E10824"/>
    </row>
    <row r="10825" spans="5:5" ht="13.5" thickTop="1" thickBot="1">
      <c r="E10825"/>
    </row>
    <row r="10826" spans="5:5" ht="13.5" thickTop="1" thickBot="1">
      <c r="E10826"/>
    </row>
    <row r="10827" spans="5:5" ht="13.5" thickTop="1" thickBot="1">
      <c r="E10827"/>
    </row>
    <row r="10828" spans="5:5" ht="13.5" thickTop="1" thickBot="1">
      <c r="E10828"/>
    </row>
    <row r="10829" spans="5:5" ht="13.5" thickTop="1" thickBot="1">
      <c r="E10829"/>
    </row>
    <row r="10830" spans="5:5" ht="13.5" thickTop="1" thickBot="1">
      <c r="E10830"/>
    </row>
    <row r="10831" spans="5:5" ht="13.5" thickTop="1" thickBot="1">
      <c r="E10831"/>
    </row>
    <row r="10832" spans="5:5" ht="13.5" thickTop="1" thickBot="1">
      <c r="E10832"/>
    </row>
    <row r="10833" spans="5:5" ht="13.5" thickTop="1" thickBot="1">
      <c r="E10833"/>
    </row>
    <row r="10834" spans="5:5" ht="13.5" thickTop="1" thickBot="1">
      <c r="E10834"/>
    </row>
    <row r="10835" spans="5:5" ht="13.5" thickTop="1" thickBot="1">
      <c r="E10835"/>
    </row>
    <row r="10836" spans="5:5" ht="13.5" thickTop="1" thickBot="1">
      <c r="E10836"/>
    </row>
    <row r="10837" spans="5:5" ht="13.5" thickTop="1" thickBot="1">
      <c r="E10837"/>
    </row>
    <row r="10838" spans="5:5" ht="13.5" thickTop="1" thickBot="1">
      <c r="E10838"/>
    </row>
    <row r="10839" spans="5:5" ht="13.5" thickTop="1" thickBot="1">
      <c r="E10839"/>
    </row>
    <row r="10840" spans="5:5" ht="13.5" thickTop="1" thickBot="1">
      <c r="E10840"/>
    </row>
    <row r="10841" spans="5:5" ht="13.5" thickTop="1" thickBot="1">
      <c r="E10841"/>
    </row>
    <row r="10842" spans="5:5" ht="13.5" thickTop="1" thickBot="1">
      <c r="E10842"/>
    </row>
    <row r="10843" spans="5:5" ht="13.5" thickTop="1" thickBot="1">
      <c r="E10843"/>
    </row>
    <row r="10844" spans="5:5" ht="13.5" thickTop="1" thickBot="1">
      <c r="E10844"/>
    </row>
    <row r="10845" spans="5:5" ht="13.5" thickTop="1" thickBot="1">
      <c r="E10845"/>
    </row>
    <row r="10846" spans="5:5" ht="13.5" thickTop="1" thickBot="1">
      <c r="E10846"/>
    </row>
    <row r="10847" spans="5:5" ht="13.5" thickTop="1" thickBot="1">
      <c r="E10847"/>
    </row>
    <row r="10848" spans="5:5" ht="13" thickTop="1">
      <c r="E10848"/>
    </row>
    <row r="10849" spans="5:5">
      <c r="E10849"/>
    </row>
    <row r="10850" spans="5:5">
      <c r="E10850"/>
    </row>
    <row r="10851" spans="5:5">
      <c r="E10851"/>
    </row>
    <row r="10852" spans="5:5">
      <c r="E10852"/>
    </row>
    <row r="10853" spans="5:5">
      <c r="E10853"/>
    </row>
    <row r="10854" spans="5:5">
      <c r="E10854"/>
    </row>
    <row r="10855" spans="5:5">
      <c r="E10855"/>
    </row>
    <row r="10856" spans="5:5">
      <c r="E10856"/>
    </row>
    <row r="10857" spans="5:5">
      <c r="E10857"/>
    </row>
    <row r="10858" spans="5:5">
      <c r="E10858"/>
    </row>
    <row r="10859" spans="5:5">
      <c r="E10859"/>
    </row>
    <row r="10860" spans="5:5">
      <c r="E10860"/>
    </row>
    <row r="10861" spans="5:5" ht="13" thickBot="1">
      <c r="E10861"/>
    </row>
    <row r="10862" spans="5:5" ht="13.5" thickTop="1" thickBot="1">
      <c r="E10862"/>
    </row>
    <row r="10863" spans="5:5" ht="13.5" thickTop="1" thickBot="1">
      <c r="E10863"/>
    </row>
    <row r="10864" spans="5:5" ht="13.5" thickTop="1" thickBot="1">
      <c r="E10864"/>
    </row>
    <row r="10865" spans="5:5" ht="13.5" thickTop="1" thickBot="1">
      <c r="E10865"/>
    </row>
    <row r="10866" spans="5:5" ht="13.5" thickTop="1" thickBot="1">
      <c r="E10866"/>
    </row>
    <row r="10867" spans="5:5" ht="13.5" thickTop="1" thickBot="1">
      <c r="E10867"/>
    </row>
    <row r="10868" spans="5:5" ht="13.5" thickTop="1" thickBot="1">
      <c r="E10868"/>
    </row>
    <row r="10869" spans="5:5" ht="13.5" thickTop="1" thickBot="1">
      <c r="E10869"/>
    </row>
    <row r="10870" spans="5:5" ht="13.5" thickTop="1" thickBot="1">
      <c r="E10870"/>
    </row>
    <row r="10871" spans="5:5" ht="13.5" thickTop="1" thickBot="1">
      <c r="E10871"/>
    </row>
    <row r="10872" spans="5:5" ht="13.5" thickTop="1" thickBot="1">
      <c r="E10872"/>
    </row>
    <row r="10873" spans="5:5" ht="13.5" thickTop="1" thickBot="1">
      <c r="E10873"/>
    </row>
    <row r="10874" spans="5:5" ht="13.5" thickTop="1" thickBot="1">
      <c r="E10874"/>
    </row>
    <row r="10875" spans="5:5" ht="13.5" thickTop="1" thickBot="1">
      <c r="E10875"/>
    </row>
    <row r="10876" spans="5:5" ht="13.5" thickTop="1" thickBot="1">
      <c r="E10876"/>
    </row>
    <row r="10877" spans="5:5" ht="13.5" thickTop="1" thickBot="1">
      <c r="E10877"/>
    </row>
    <row r="10878" spans="5:5" ht="13.5" thickTop="1" thickBot="1">
      <c r="E10878"/>
    </row>
    <row r="10879" spans="5:5" ht="13.5" thickTop="1" thickBot="1">
      <c r="E10879"/>
    </row>
    <row r="10880" spans="5:5" ht="13.5" thickTop="1" thickBot="1">
      <c r="E10880"/>
    </row>
    <row r="10881" spans="5:5" ht="13.5" thickTop="1" thickBot="1">
      <c r="E10881"/>
    </row>
    <row r="10882" spans="5:5" ht="13.5" thickTop="1" thickBot="1">
      <c r="E10882"/>
    </row>
    <row r="10883" spans="5:5" ht="13.5" thickTop="1" thickBot="1">
      <c r="E10883"/>
    </row>
    <row r="10884" spans="5:5" ht="13.5" thickTop="1" thickBot="1">
      <c r="E10884"/>
    </row>
    <row r="10885" spans="5:5" ht="13.5" thickTop="1" thickBot="1">
      <c r="E10885"/>
    </row>
    <row r="10886" spans="5:5" ht="13.5" thickTop="1" thickBot="1">
      <c r="E10886"/>
    </row>
    <row r="10887" spans="5:5" ht="13.5" thickTop="1" thickBot="1">
      <c r="E10887"/>
    </row>
    <row r="10888" spans="5:5" ht="13.5" thickTop="1" thickBot="1">
      <c r="E10888"/>
    </row>
    <row r="10889" spans="5:5" ht="13.5" thickTop="1" thickBot="1">
      <c r="E10889"/>
    </row>
    <row r="10890" spans="5:5" ht="13.5" thickTop="1" thickBot="1">
      <c r="E10890"/>
    </row>
    <row r="10891" spans="5:5" ht="13.5" thickTop="1" thickBot="1">
      <c r="E10891"/>
    </row>
    <row r="10892" spans="5:5" ht="13.5" thickTop="1" thickBot="1">
      <c r="E10892"/>
    </row>
    <row r="10893" spans="5:5" ht="13.5" thickTop="1" thickBot="1">
      <c r="E10893"/>
    </row>
    <row r="10894" spans="5:5" ht="13.5" thickTop="1" thickBot="1">
      <c r="E10894"/>
    </row>
    <row r="10895" spans="5:5" ht="13.5" thickTop="1" thickBot="1">
      <c r="E10895"/>
    </row>
    <row r="10896" spans="5:5" ht="13.5" thickTop="1" thickBot="1">
      <c r="E10896"/>
    </row>
    <row r="10897" spans="5:5" ht="13.5" thickTop="1" thickBot="1">
      <c r="E10897"/>
    </row>
    <row r="10898" spans="5:5" ht="13.5" thickTop="1" thickBot="1">
      <c r="E10898"/>
    </row>
    <row r="10899" spans="5:5" ht="13.5" thickTop="1" thickBot="1">
      <c r="E10899"/>
    </row>
    <row r="10900" spans="5:5" ht="13.5" thickTop="1" thickBot="1">
      <c r="E10900"/>
    </row>
    <row r="10901" spans="5:5" ht="13.5" thickTop="1" thickBot="1">
      <c r="E10901"/>
    </row>
    <row r="10902" spans="5:5" ht="13.5" thickTop="1" thickBot="1">
      <c r="E10902"/>
    </row>
    <row r="10903" spans="5:5" ht="13.5" thickTop="1" thickBot="1">
      <c r="E10903"/>
    </row>
    <row r="10904" spans="5:5" ht="13.5" thickTop="1" thickBot="1">
      <c r="E10904"/>
    </row>
    <row r="10905" spans="5:5" ht="13.5" thickTop="1" thickBot="1">
      <c r="E10905"/>
    </row>
    <row r="10906" spans="5:5" ht="13.5" thickTop="1" thickBot="1">
      <c r="E10906"/>
    </row>
    <row r="10907" spans="5:5" ht="13.5" thickTop="1" thickBot="1">
      <c r="E10907"/>
    </row>
    <row r="10908" spans="5:5" ht="13.5" thickTop="1" thickBot="1">
      <c r="E10908"/>
    </row>
    <row r="10909" spans="5:5" ht="13.5" thickTop="1" thickBot="1">
      <c r="E10909"/>
    </row>
    <row r="10910" spans="5:5" ht="13.5" thickTop="1" thickBot="1">
      <c r="E10910"/>
    </row>
    <row r="10911" spans="5:5" ht="13.5" thickTop="1" thickBot="1">
      <c r="E10911"/>
    </row>
    <row r="10912" spans="5:5" ht="13.5" thickTop="1" thickBot="1">
      <c r="E10912"/>
    </row>
    <row r="10913" spans="5:5" ht="13.5" thickTop="1" thickBot="1">
      <c r="E10913"/>
    </row>
    <row r="10914" spans="5:5" ht="13.5" thickTop="1" thickBot="1">
      <c r="E10914"/>
    </row>
    <row r="10915" spans="5:5" ht="13.5" thickTop="1" thickBot="1">
      <c r="E10915"/>
    </row>
    <row r="10916" spans="5:5" ht="13.5" thickTop="1" thickBot="1">
      <c r="E10916"/>
    </row>
    <row r="10917" spans="5:5" ht="13.5" thickTop="1" thickBot="1">
      <c r="E10917"/>
    </row>
    <row r="10918" spans="5:5" ht="13" thickTop="1">
      <c r="E10918"/>
    </row>
    <row r="10919" spans="5:5">
      <c r="E10919"/>
    </row>
    <row r="10920" spans="5:5">
      <c r="E10920"/>
    </row>
    <row r="10921" spans="5:5">
      <c r="E10921"/>
    </row>
    <row r="10922" spans="5:5">
      <c r="E10922"/>
    </row>
    <row r="10923" spans="5:5">
      <c r="E10923"/>
    </row>
    <row r="10924" spans="5:5">
      <c r="E10924"/>
    </row>
    <row r="10925" spans="5:5">
      <c r="E10925"/>
    </row>
    <row r="10926" spans="5:5">
      <c r="E10926"/>
    </row>
    <row r="10927" spans="5:5">
      <c r="E10927"/>
    </row>
    <row r="10928" spans="5:5">
      <c r="E10928"/>
    </row>
    <row r="10929" spans="5:5">
      <c r="E10929"/>
    </row>
    <row r="10930" spans="5:5">
      <c r="E10930"/>
    </row>
    <row r="10931" spans="5:5" ht="13" thickBot="1">
      <c r="E10931"/>
    </row>
    <row r="10932" spans="5:5" ht="13.5" thickTop="1" thickBot="1">
      <c r="E10932"/>
    </row>
    <row r="10933" spans="5:5" ht="13.5" thickTop="1" thickBot="1">
      <c r="E10933"/>
    </row>
    <row r="10934" spans="5:5" ht="13.5" thickTop="1" thickBot="1">
      <c r="E10934"/>
    </row>
    <row r="10935" spans="5:5" ht="13.5" thickTop="1" thickBot="1">
      <c r="E10935"/>
    </row>
    <row r="10936" spans="5:5" ht="13.5" thickTop="1" thickBot="1">
      <c r="E10936"/>
    </row>
    <row r="10937" spans="5:5" ht="13.5" thickTop="1" thickBot="1">
      <c r="E10937"/>
    </row>
    <row r="10938" spans="5:5" ht="13.5" thickTop="1" thickBot="1">
      <c r="E10938"/>
    </row>
    <row r="10939" spans="5:5" ht="13.5" thickTop="1" thickBot="1">
      <c r="E10939"/>
    </row>
    <row r="10940" spans="5:5" ht="13.5" thickTop="1" thickBot="1">
      <c r="E10940"/>
    </row>
    <row r="10941" spans="5:5" ht="13.5" thickTop="1" thickBot="1">
      <c r="E10941"/>
    </row>
    <row r="10942" spans="5:5" ht="13.5" thickTop="1" thickBot="1">
      <c r="E10942"/>
    </row>
    <row r="10943" spans="5:5" ht="13.5" thickTop="1" thickBot="1">
      <c r="E10943"/>
    </row>
    <row r="10944" spans="5:5" ht="13.5" thickTop="1" thickBot="1">
      <c r="E10944"/>
    </row>
    <row r="10945" spans="5:5" ht="13.5" thickTop="1" thickBot="1">
      <c r="E10945"/>
    </row>
    <row r="10946" spans="5:5" ht="13.5" thickTop="1" thickBot="1">
      <c r="E10946"/>
    </row>
    <row r="10947" spans="5:5" ht="13.5" thickTop="1" thickBot="1">
      <c r="E10947"/>
    </row>
    <row r="10948" spans="5:5" ht="13.5" thickTop="1" thickBot="1">
      <c r="E10948"/>
    </row>
    <row r="10949" spans="5:5" ht="13.5" thickTop="1" thickBot="1">
      <c r="E10949"/>
    </row>
    <row r="10950" spans="5:5" ht="13.5" thickTop="1" thickBot="1">
      <c r="E10950"/>
    </row>
    <row r="10951" spans="5:5" ht="13.5" thickTop="1" thickBot="1">
      <c r="E10951"/>
    </row>
    <row r="10952" spans="5:5" ht="13.5" thickTop="1" thickBot="1">
      <c r="E10952"/>
    </row>
    <row r="10953" spans="5:5" ht="13.5" thickTop="1" thickBot="1">
      <c r="E10953"/>
    </row>
    <row r="10954" spans="5:5" ht="13.5" thickTop="1" thickBot="1">
      <c r="E10954"/>
    </row>
    <row r="10955" spans="5:5" ht="13.5" thickTop="1" thickBot="1">
      <c r="E10955"/>
    </row>
    <row r="10956" spans="5:5" ht="13.5" thickTop="1" thickBot="1">
      <c r="E10956"/>
    </row>
    <row r="10957" spans="5:5" ht="13.5" thickTop="1" thickBot="1">
      <c r="E10957"/>
    </row>
    <row r="10958" spans="5:5" ht="13.5" thickTop="1" thickBot="1">
      <c r="E10958"/>
    </row>
    <row r="10959" spans="5:5" ht="13.5" thickTop="1" thickBot="1">
      <c r="E10959"/>
    </row>
    <row r="10960" spans="5:5" ht="13.5" thickTop="1" thickBot="1">
      <c r="E10960"/>
    </row>
    <row r="10961" spans="5:5" ht="13.5" thickTop="1" thickBot="1">
      <c r="E10961"/>
    </row>
    <row r="10962" spans="5:5" ht="13.5" thickTop="1" thickBot="1">
      <c r="E10962"/>
    </row>
    <row r="10963" spans="5:5" ht="13.5" thickTop="1" thickBot="1">
      <c r="E10963"/>
    </row>
    <row r="10964" spans="5:5" ht="13.5" thickTop="1" thickBot="1">
      <c r="E10964"/>
    </row>
    <row r="10965" spans="5:5" ht="13.5" thickTop="1" thickBot="1">
      <c r="E10965"/>
    </row>
    <row r="10966" spans="5:5" ht="13.5" thickTop="1" thickBot="1">
      <c r="E10966"/>
    </row>
    <row r="10967" spans="5:5" ht="13.5" thickTop="1" thickBot="1">
      <c r="E10967"/>
    </row>
    <row r="10968" spans="5:5" ht="13.5" thickTop="1" thickBot="1">
      <c r="E10968"/>
    </row>
    <row r="10969" spans="5:5" ht="13.5" thickTop="1" thickBot="1">
      <c r="E10969"/>
    </row>
    <row r="10970" spans="5:5" ht="13.5" thickTop="1" thickBot="1">
      <c r="E10970"/>
    </row>
    <row r="10971" spans="5:5" ht="13.5" thickTop="1" thickBot="1">
      <c r="E10971"/>
    </row>
    <row r="10972" spans="5:5" ht="13.5" thickTop="1" thickBot="1">
      <c r="E10972"/>
    </row>
    <row r="10973" spans="5:5" ht="13.5" thickTop="1" thickBot="1">
      <c r="E10973"/>
    </row>
    <row r="10974" spans="5:5" ht="13.5" thickTop="1" thickBot="1">
      <c r="E10974"/>
    </row>
    <row r="10975" spans="5:5" ht="13.5" thickTop="1" thickBot="1">
      <c r="E10975"/>
    </row>
    <row r="10976" spans="5:5" ht="13.5" thickTop="1" thickBot="1">
      <c r="E10976"/>
    </row>
    <row r="10977" spans="5:5" ht="13.5" thickTop="1" thickBot="1">
      <c r="E10977"/>
    </row>
    <row r="10978" spans="5:5" ht="13.5" thickTop="1" thickBot="1">
      <c r="E10978"/>
    </row>
    <row r="10979" spans="5:5" ht="13.5" thickTop="1" thickBot="1">
      <c r="E10979"/>
    </row>
    <row r="10980" spans="5:5" ht="13.5" thickTop="1" thickBot="1">
      <c r="E10980"/>
    </row>
    <row r="10981" spans="5:5" ht="13.5" thickTop="1" thickBot="1">
      <c r="E10981"/>
    </row>
    <row r="10982" spans="5:5" ht="13.5" thickTop="1" thickBot="1">
      <c r="E10982"/>
    </row>
    <row r="10983" spans="5:5" ht="13.5" thickTop="1" thickBot="1">
      <c r="E10983"/>
    </row>
    <row r="10984" spans="5:5" ht="13.5" thickTop="1" thickBot="1">
      <c r="E10984"/>
    </row>
    <row r="10985" spans="5:5" ht="13.5" thickTop="1" thickBot="1">
      <c r="E10985"/>
    </row>
    <row r="10986" spans="5:5" ht="13.5" thickTop="1" thickBot="1">
      <c r="E10986"/>
    </row>
    <row r="10987" spans="5:5" ht="13.5" thickTop="1" thickBot="1">
      <c r="E10987"/>
    </row>
    <row r="10988" spans="5:5" ht="13" thickTop="1">
      <c r="E10988"/>
    </row>
    <row r="10989" spans="5:5">
      <c r="E10989"/>
    </row>
    <row r="10990" spans="5:5">
      <c r="E10990"/>
    </row>
    <row r="10991" spans="5:5">
      <c r="E10991"/>
    </row>
    <row r="10992" spans="5:5">
      <c r="E10992"/>
    </row>
    <row r="10993" spans="5:5">
      <c r="E10993"/>
    </row>
    <row r="10994" spans="5:5">
      <c r="E10994"/>
    </row>
    <row r="10995" spans="5:5">
      <c r="E10995"/>
    </row>
    <row r="10996" spans="5:5">
      <c r="E10996"/>
    </row>
    <row r="10997" spans="5:5">
      <c r="E10997"/>
    </row>
    <row r="10998" spans="5:5">
      <c r="E10998"/>
    </row>
    <row r="10999" spans="5:5">
      <c r="E10999"/>
    </row>
    <row r="11000" spans="5:5">
      <c r="E11000"/>
    </row>
    <row r="11001" spans="5:5" ht="13" thickBot="1">
      <c r="E11001"/>
    </row>
    <row r="11002" spans="5:5" ht="13.5" thickTop="1" thickBot="1">
      <c r="E11002"/>
    </row>
    <row r="11003" spans="5:5" ht="13.5" thickTop="1" thickBot="1">
      <c r="E11003"/>
    </row>
    <row r="11004" spans="5:5" ht="13.5" thickTop="1" thickBot="1">
      <c r="E11004"/>
    </row>
    <row r="11005" spans="5:5" ht="13.5" thickTop="1" thickBot="1">
      <c r="E11005"/>
    </row>
    <row r="11006" spans="5:5" ht="13.5" thickTop="1" thickBot="1">
      <c r="E11006"/>
    </row>
    <row r="11007" spans="5:5" ht="13.5" thickTop="1" thickBot="1">
      <c r="E11007"/>
    </row>
    <row r="11008" spans="5:5" ht="13.5" thickTop="1" thickBot="1">
      <c r="E11008"/>
    </row>
    <row r="11009" spans="5:5" ht="13.5" thickTop="1" thickBot="1">
      <c r="E11009"/>
    </row>
    <row r="11010" spans="5:5" ht="13.5" thickTop="1" thickBot="1">
      <c r="E11010"/>
    </row>
    <row r="11011" spans="5:5" ht="13.5" thickTop="1" thickBot="1">
      <c r="E11011"/>
    </row>
    <row r="11012" spans="5:5" ht="13.5" thickTop="1" thickBot="1">
      <c r="E11012"/>
    </row>
    <row r="11013" spans="5:5" ht="13.5" thickTop="1" thickBot="1">
      <c r="E11013"/>
    </row>
    <row r="11014" spans="5:5" ht="13.5" thickTop="1" thickBot="1">
      <c r="E11014"/>
    </row>
    <row r="11015" spans="5:5" ht="13.5" thickTop="1" thickBot="1">
      <c r="E11015"/>
    </row>
    <row r="11016" spans="5:5" ht="13.5" thickTop="1" thickBot="1">
      <c r="E11016"/>
    </row>
    <row r="11017" spans="5:5" ht="13.5" thickTop="1" thickBot="1">
      <c r="E11017"/>
    </row>
    <row r="11018" spans="5:5" ht="13.5" thickTop="1" thickBot="1">
      <c r="E11018"/>
    </row>
    <row r="11019" spans="5:5" ht="13.5" thickTop="1" thickBot="1">
      <c r="E11019"/>
    </row>
    <row r="11020" spans="5:5" ht="13.5" thickTop="1" thickBot="1">
      <c r="E11020"/>
    </row>
    <row r="11021" spans="5:5" ht="13.5" thickTop="1" thickBot="1">
      <c r="E11021"/>
    </row>
    <row r="11022" spans="5:5" ht="13.5" thickTop="1" thickBot="1">
      <c r="E11022"/>
    </row>
    <row r="11023" spans="5:5" ht="13.5" thickTop="1" thickBot="1">
      <c r="E11023"/>
    </row>
    <row r="11024" spans="5:5" ht="13.5" thickTop="1" thickBot="1">
      <c r="E11024"/>
    </row>
    <row r="11025" spans="5:5" ht="13.5" thickTop="1" thickBot="1">
      <c r="E11025"/>
    </row>
    <row r="11026" spans="5:5" ht="13.5" thickTop="1" thickBot="1">
      <c r="E11026"/>
    </row>
    <row r="11027" spans="5:5" ht="13.5" thickTop="1" thickBot="1">
      <c r="E11027"/>
    </row>
    <row r="11028" spans="5:5" ht="13.5" thickTop="1" thickBot="1">
      <c r="E11028"/>
    </row>
    <row r="11029" spans="5:5" ht="13.5" thickTop="1" thickBot="1">
      <c r="E11029"/>
    </row>
    <row r="11030" spans="5:5" ht="13.5" thickTop="1" thickBot="1">
      <c r="E11030"/>
    </row>
    <row r="11031" spans="5:5" ht="13.5" thickTop="1" thickBot="1">
      <c r="E11031"/>
    </row>
    <row r="11032" spans="5:5" ht="13.5" thickTop="1" thickBot="1">
      <c r="E11032"/>
    </row>
    <row r="11033" spans="5:5" ht="13.5" thickTop="1" thickBot="1">
      <c r="E11033"/>
    </row>
    <row r="11034" spans="5:5" ht="13.5" thickTop="1" thickBot="1">
      <c r="E11034"/>
    </row>
    <row r="11035" spans="5:5" ht="13.5" thickTop="1" thickBot="1">
      <c r="E11035"/>
    </row>
    <row r="11036" spans="5:5" ht="13.5" thickTop="1" thickBot="1">
      <c r="E11036"/>
    </row>
    <row r="11037" spans="5:5" ht="13.5" thickTop="1" thickBot="1">
      <c r="E11037"/>
    </row>
    <row r="11038" spans="5:5" ht="13.5" thickTop="1" thickBot="1">
      <c r="E11038"/>
    </row>
    <row r="11039" spans="5:5" ht="13.5" thickTop="1" thickBot="1">
      <c r="E11039"/>
    </row>
    <row r="11040" spans="5:5" ht="13.5" thickTop="1" thickBot="1">
      <c r="E11040"/>
    </row>
    <row r="11041" spans="5:5" ht="13.5" thickTop="1" thickBot="1">
      <c r="E11041"/>
    </row>
    <row r="11042" spans="5:5" ht="13.5" thickTop="1" thickBot="1">
      <c r="E11042"/>
    </row>
    <row r="11043" spans="5:5" ht="13.5" thickTop="1" thickBot="1">
      <c r="E11043"/>
    </row>
    <row r="11044" spans="5:5" ht="13.5" thickTop="1" thickBot="1">
      <c r="E11044"/>
    </row>
    <row r="11045" spans="5:5" ht="13.5" thickTop="1" thickBot="1">
      <c r="E11045"/>
    </row>
    <row r="11046" spans="5:5" ht="13.5" thickTop="1" thickBot="1">
      <c r="E11046"/>
    </row>
    <row r="11047" spans="5:5" ht="13.5" thickTop="1" thickBot="1">
      <c r="E11047"/>
    </row>
    <row r="11048" spans="5:5" ht="13.5" thickTop="1" thickBot="1">
      <c r="E11048"/>
    </row>
    <row r="11049" spans="5:5" ht="13.5" thickTop="1" thickBot="1">
      <c r="E11049"/>
    </row>
    <row r="11050" spans="5:5" ht="13.5" thickTop="1" thickBot="1">
      <c r="E11050"/>
    </row>
    <row r="11051" spans="5:5" ht="13.5" thickTop="1" thickBot="1">
      <c r="E11051"/>
    </row>
    <row r="11052" spans="5:5" ht="13.5" thickTop="1" thickBot="1">
      <c r="E11052"/>
    </row>
    <row r="11053" spans="5:5" ht="13.5" thickTop="1" thickBot="1">
      <c r="E11053"/>
    </row>
    <row r="11054" spans="5:5" ht="13.5" thickTop="1" thickBot="1">
      <c r="E11054"/>
    </row>
    <row r="11055" spans="5:5" ht="13.5" thickTop="1" thickBot="1">
      <c r="E11055"/>
    </row>
    <row r="11056" spans="5:5" ht="13.5" thickTop="1" thickBot="1">
      <c r="E11056"/>
    </row>
    <row r="11057" spans="5:5" ht="13.5" thickTop="1" thickBot="1">
      <c r="E11057"/>
    </row>
    <row r="11058" spans="5:5" ht="13" thickTop="1">
      <c r="E11058"/>
    </row>
    <row r="11059" spans="5:5">
      <c r="E11059"/>
    </row>
    <row r="11060" spans="5:5">
      <c r="E11060"/>
    </row>
    <row r="11061" spans="5:5">
      <c r="E11061"/>
    </row>
    <row r="11062" spans="5:5">
      <c r="E11062"/>
    </row>
    <row r="11063" spans="5:5">
      <c r="E11063"/>
    </row>
    <row r="11064" spans="5:5">
      <c r="E11064"/>
    </row>
    <row r="11065" spans="5:5">
      <c r="E11065"/>
    </row>
    <row r="11066" spans="5:5">
      <c r="E11066"/>
    </row>
    <row r="11067" spans="5:5">
      <c r="E11067"/>
    </row>
    <row r="11068" spans="5:5">
      <c r="E11068"/>
    </row>
    <row r="11069" spans="5:5">
      <c r="E11069"/>
    </row>
    <row r="11070" spans="5:5">
      <c r="E11070"/>
    </row>
    <row r="11071" spans="5:5" ht="13" thickBot="1">
      <c r="E11071"/>
    </row>
    <row r="11072" spans="5:5" ht="13.5" thickTop="1" thickBot="1">
      <c r="E11072"/>
    </row>
    <row r="11073" spans="5:5" ht="13.5" thickTop="1" thickBot="1">
      <c r="E11073"/>
    </row>
    <row r="11074" spans="5:5" ht="13.5" thickTop="1" thickBot="1">
      <c r="E11074"/>
    </row>
    <row r="11075" spans="5:5" ht="13.5" thickTop="1" thickBot="1">
      <c r="E11075"/>
    </row>
    <row r="11076" spans="5:5" ht="13.5" thickTop="1" thickBot="1">
      <c r="E11076"/>
    </row>
    <row r="11077" spans="5:5" ht="13.5" thickTop="1" thickBot="1">
      <c r="E11077"/>
    </row>
    <row r="11078" spans="5:5" ht="13.5" thickTop="1" thickBot="1">
      <c r="E11078"/>
    </row>
    <row r="11079" spans="5:5" ht="13.5" thickTop="1" thickBot="1">
      <c r="E11079"/>
    </row>
    <row r="11080" spans="5:5" ht="13.5" thickTop="1" thickBot="1">
      <c r="E11080"/>
    </row>
    <row r="11081" spans="5:5" ht="13.5" thickTop="1" thickBot="1">
      <c r="E11081"/>
    </row>
    <row r="11082" spans="5:5" ht="13.5" thickTop="1" thickBot="1">
      <c r="E11082"/>
    </row>
    <row r="11083" spans="5:5" ht="13.5" thickTop="1" thickBot="1">
      <c r="E11083"/>
    </row>
    <row r="11084" spans="5:5" ht="13.5" thickTop="1" thickBot="1">
      <c r="E11084"/>
    </row>
    <row r="11085" spans="5:5" ht="13.5" thickTop="1" thickBot="1">
      <c r="E11085"/>
    </row>
    <row r="11086" spans="5:5" ht="13.5" thickTop="1" thickBot="1">
      <c r="E11086"/>
    </row>
    <row r="11087" spans="5:5" ht="13.5" thickTop="1" thickBot="1">
      <c r="E11087"/>
    </row>
    <row r="11088" spans="5:5" ht="13.5" thickTop="1" thickBot="1">
      <c r="E11088"/>
    </row>
    <row r="11089" spans="5:5" ht="13.5" thickTop="1" thickBot="1">
      <c r="E11089"/>
    </row>
    <row r="11090" spans="5:5" ht="13.5" thickTop="1" thickBot="1">
      <c r="E11090"/>
    </row>
    <row r="11091" spans="5:5" ht="13.5" thickTop="1" thickBot="1">
      <c r="E11091"/>
    </row>
    <row r="11092" spans="5:5" ht="13.5" thickTop="1" thickBot="1">
      <c r="E11092"/>
    </row>
    <row r="11093" spans="5:5" ht="13.5" thickTop="1" thickBot="1">
      <c r="E11093"/>
    </row>
    <row r="11094" spans="5:5" ht="13.5" thickTop="1" thickBot="1">
      <c r="E11094"/>
    </row>
    <row r="11095" spans="5:5" ht="13.5" thickTop="1" thickBot="1">
      <c r="E11095"/>
    </row>
    <row r="11096" spans="5:5" ht="13.5" thickTop="1" thickBot="1">
      <c r="E11096"/>
    </row>
    <row r="11097" spans="5:5" ht="13.5" thickTop="1" thickBot="1">
      <c r="E11097"/>
    </row>
    <row r="11098" spans="5:5" ht="13.5" thickTop="1" thickBot="1">
      <c r="E11098"/>
    </row>
    <row r="11099" spans="5:5" ht="13.5" thickTop="1" thickBot="1">
      <c r="E11099"/>
    </row>
    <row r="11100" spans="5:5" ht="13.5" thickTop="1" thickBot="1">
      <c r="E11100"/>
    </row>
    <row r="11101" spans="5:5" ht="13.5" thickTop="1" thickBot="1">
      <c r="E11101"/>
    </row>
    <row r="11102" spans="5:5" ht="13.5" thickTop="1" thickBot="1">
      <c r="E11102"/>
    </row>
    <row r="11103" spans="5:5" ht="13.5" thickTop="1" thickBot="1">
      <c r="E11103"/>
    </row>
    <row r="11104" spans="5:5" ht="13.5" thickTop="1" thickBot="1">
      <c r="E11104"/>
    </row>
    <row r="11105" spans="5:5" ht="13.5" thickTop="1" thickBot="1">
      <c r="E11105"/>
    </row>
    <row r="11106" spans="5:5" ht="13.5" thickTop="1" thickBot="1">
      <c r="E11106"/>
    </row>
    <row r="11107" spans="5:5" ht="13.5" thickTop="1" thickBot="1">
      <c r="E11107"/>
    </row>
    <row r="11108" spans="5:5" ht="13.5" thickTop="1" thickBot="1">
      <c r="E11108"/>
    </row>
    <row r="11109" spans="5:5" ht="13.5" thickTop="1" thickBot="1">
      <c r="E11109"/>
    </row>
    <row r="11110" spans="5:5" ht="13.5" thickTop="1" thickBot="1">
      <c r="E11110"/>
    </row>
    <row r="11111" spans="5:5" ht="13.5" thickTop="1" thickBot="1">
      <c r="E11111"/>
    </row>
    <row r="11112" spans="5:5" ht="13.5" thickTop="1" thickBot="1">
      <c r="E11112"/>
    </row>
    <row r="11113" spans="5:5" ht="13.5" thickTop="1" thickBot="1">
      <c r="E11113"/>
    </row>
    <row r="11114" spans="5:5" ht="13.5" thickTop="1" thickBot="1">
      <c r="E11114"/>
    </row>
    <row r="11115" spans="5:5" ht="13.5" thickTop="1" thickBot="1">
      <c r="E11115"/>
    </row>
    <row r="11116" spans="5:5" ht="13.5" thickTop="1" thickBot="1">
      <c r="E11116"/>
    </row>
    <row r="11117" spans="5:5" ht="13.5" thickTop="1" thickBot="1">
      <c r="E11117"/>
    </row>
    <row r="11118" spans="5:5" ht="13.5" thickTop="1" thickBot="1">
      <c r="E11118"/>
    </row>
    <row r="11119" spans="5:5" ht="13.5" thickTop="1" thickBot="1">
      <c r="E11119"/>
    </row>
    <row r="11120" spans="5:5" ht="13.5" thickTop="1" thickBot="1">
      <c r="E11120"/>
    </row>
    <row r="11121" spans="5:5" ht="13.5" thickTop="1" thickBot="1">
      <c r="E11121"/>
    </row>
    <row r="11122" spans="5:5" ht="13.5" thickTop="1" thickBot="1">
      <c r="E11122"/>
    </row>
    <row r="11123" spans="5:5" ht="13.5" thickTop="1" thickBot="1">
      <c r="E11123"/>
    </row>
    <row r="11124" spans="5:5" ht="13.5" thickTop="1" thickBot="1">
      <c r="E11124"/>
    </row>
    <row r="11125" spans="5:5" ht="13.5" thickTop="1" thickBot="1">
      <c r="E11125"/>
    </row>
    <row r="11126" spans="5:5" ht="13.5" thickTop="1" thickBot="1">
      <c r="E11126"/>
    </row>
    <row r="11127" spans="5:5" ht="13.5" thickTop="1" thickBot="1">
      <c r="E11127"/>
    </row>
    <row r="11128" spans="5:5" ht="13" thickTop="1">
      <c r="E11128"/>
    </row>
    <row r="11129" spans="5:5">
      <c r="E11129"/>
    </row>
    <row r="11130" spans="5:5">
      <c r="E11130"/>
    </row>
    <row r="11131" spans="5:5">
      <c r="E11131"/>
    </row>
    <row r="11132" spans="5:5">
      <c r="E11132"/>
    </row>
    <row r="11133" spans="5:5">
      <c r="E11133"/>
    </row>
    <row r="11134" spans="5:5">
      <c r="E11134"/>
    </row>
    <row r="11135" spans="5:5">
      <c r="E11135"/>
    </row>
    <row r="11136" spans="5:5">
      <c r="E11136"/>
    </row>
    <row r="11137" spans="5:5">
      <c r="E11137"/>
    </row>
    <row r="11138" spans="5:5">
      <c r="E11138"/>
    </row>
    <row r="11139" spans="5:5">
      <c r="E11139"/>
    </row>
    <row r="11140" spans="5:5">
      <c r="E11140"/>
    </row>
    <row r="11141" spans="5:5" ht="13" thickBot="1">
      <c r="E11141"/>
    </row>
    <row r="11142" spans="5:5" ht="13.5" thickTop="1" thickBot="1">
      <c r="E11142"/>
    </row>
    <row r="11143" spans="5:5" ht="13.5" thickTop="1" thickBot="1">
      <c r="E11143"/>
    </row>
    <row r="11144" spans="5:5" ht="13.5" thickTop="1" thickBot="1">
      <c r="E11144"/>
    </row>
    <row r="11145" spans="5:5" ht="13.5" thickTop="1" thickBot="1">
      <c r="E11145"/>
    </row>
    <row r="11146" spans="5:5" ht="13.5" thickTop="1" thickBot="1">
      <c r="E11146"/>
    </row>
    <row r="11147" spans="5:5" ht="13.5" thickTop="1" thickBot="1">
      <c r="E11147"/>
    </row>
    <row r="11148" spans="5:5" ht="13.5" thickTop="1" thickBot="1">
      <c r="E11148"/>
    </row>
    <row r="11149" spans="5:5" ht="13.5" thickTop="1" thickBot="1">
      <c r="E11149"/>
    </row>
    <row r="11150" spans="5:5" ht="13.5" thickTop="1" thickBot="1">
      <c r="E11150"/>
    </row>
    <row r="11151" spans="5:5" ht="13.5" thickTop="1" thickBot="1">
      <c r="E11151"/>
    </row>
    <row r="11152" spans="5:5" ht="13.5" thickTop="1" thickBot="1">
      <c r="E11152"/>
    </row>
    <row r="11153" spans="5:5" ht="13.5" thickTop="1" thickBot="1">
      <c r="E11153"/>
    </row>
    <row r="11154" spans="5:5" ht="13.5" thickTop="1" thickBot="1">
      <c r="E11154"/>
    </row>
    <row r="11155" spans="5:5" ht="13.5" thickTop="1" thickBot="1">
      <c r="E11155"/>
    </row>
    <row r="11156" spans="5:5" ht="13.5" thickTop="1" thickBot="1">
      <c r="E11156"/>
    </row>
    <row r="11157" spans="5:5" ht="13.5" thickTop="1" thickBot="1">
      <c r="E11157"/>
    </row>
    <row r="11158" spans="5:5" ht="13.5" thickTop="1" thickBot="1">
      <c r="E11158"/>
    </row>
    <row r="11159" spans="5:5" ht="13.5" thickTop="1" thickBot="1">
      <c r="E11159"/>
    </row>
    <row r="11160" spans="5:5" ht="13.5" thickTop="1" thickBot="1">
      <c r="E11160"/>
    </row>
    <row r="11161" spans="5:5" ht="13.5" thickTop="1" thickBot="1">
      <c r="E11161"/>
    </row>
    <row r="11162" spans="5:5" ht="13.5" thickTop="1" thickBot="1">
      <c r="E11162"/>
    </row>
    <row r="11163" spans="5:5" ht="13.5" thickTop="1" thickBot="1">
      <c r="E11163"/>
    </row>
    <row r="11164" spans="5:5" ht="13.5" thickTop="1" thickBot="1">
      <c r="E11164"/>
    </row>
    <row r="11165" spans="5:5" ht="13.5" thickTop="1" thickBot="1">
      <c r="E11165"/>
    </row>
    <row r="11166" spans="5:5" ht="13.5" thickTop="1" thickBot="1">
      <c r="E11166"/>
    </row>
    <row r="11167" spans="5:5" ht="13.5" thickTop="1" thickBot="1">
      <c r="E11167"/>
    </row>
    <row r="11168" spans="5:5" ht="13.5" thickTop="1" thickBot="1">
      <c r="E11168"/>
    </row>
    <row r="11169" spans="5:5" ht="13.5" thickTop="1" thickBot="1">
      <c r="E11169"/>
    </row>
    <row r="11170" spans="5:5" ht="13.5" thickTop="1" thickBot="1">
      <c r="E11170"/>
    </row>
    <row r="11171" spans="5:5" ht="13.5" thickTop="1" thickBot="1">
      <c r="E11171"/>
    </row>
    <row r="11172" spans="5:5" ht="13.5" thickTop="1" thickBot="1">
      <c r="E11172"/>
    </row>
    <row r="11173" spans="5:5" ht="13.5" thickTop="1" thickBot="1">
      <c r="E11173"/>
    </row>
    <row r="11174" spans="5:5" ht="13.5" thickTop="1" thickBot="1">
      <c r="E11174"/>
    </row>
    <row r="11175" spans="5:5" ht="13.5" thickTop="1" thickBot="1">
      <c r="E11175"/>
    </row>
    <row r="11176" spans="5:5" ht="13.5" thickTop="1" thickBot="1">
      <c r="E11176"/>
    </row>
    <row r="11177" spans="5:5" ht="13.5" thickTop="1" thickBot="1">
      <c r="E11177"/>
    </row>
    <row r="11178" spans="5:5" ht="13.5" thickTop="1" thickBot="1">
      <c r="E11178"/>
    </row>
    <row r="11179" spans="5:5" ht="13.5" thickTop="1" thickBot="1">
      <c r="E11179"/>
    </row>
    <row r="11180" spans="5:5" ht="13.5" thickTop="1" thickBot="1">
      <c r="E11180"/>
    </row>
    <row r="11181" spans="5:5" ht="13.5" thickTop="1" thickBot="1">
      <c r="E11181"/>
    </row>
    <row r="11182" spans="5:5" ht="13.5" thickTop="1" thickBot="1">
      <c r="E11182"/>
    </row>
    <row r="11183" spans="5:5" ht="13.5" thickTop="1" thickBot="1">
      <c r="E11183"/>
    </row>
    <row r="11184" spans="5:5" ht="13.5" thickTop="1" thickBot="1">
      <c r="E11184"/>
    </row>
    <row r="11185" spans="5:5" ht="13.5" thickTop="1" thickBot="1">
      <c r="E11185"/>
    </row>
    <row r="11186" spans="5:5" ht="13.5" thickTop="1" thickBot="1">
      <c r="E11186"/>
    </row>
    <row r="11187" spans="5:5" ht="13.5" thickTop="1" thickBot="1">
      <c r="E11187"/>
    </row>
    <row r="11188" spans="5:5" ht="13.5" thickTop="1" thickBot="1">
      <c r="E11188"/>
    </row>
    <row r="11189" spans="5:5" ht="13.5" thickTop="1" thickBot="1">
      <c r="E11189"/>
    </row>
    <row r="11190" spans="5:5" ht="13.5" thickTop="1" thickBot="1">
      <c r="E11190"/>
    </row>
    <row r="11191" spans="5:5" ht="13.5" thickTop="1" thickBot="1">
      <c r="E11191"/>
    </row>
    <row r="11192" spans="5:5" ht="13.5" thickTop="1" thickBot="1">
      <c r="E11192"/>
    </row>
    <row r="11193" spans="5:5" ht="13.5" thickTop="1" thickBot="1">
      <c r="E11193"/>
    </row>
    <row r="11194" spans="5:5" ht="13.5" thickTop="1" thickBot="1">
      <c r="E11194"/>
    </row>
    <row r="11195" spans="5:5" ht="13.5" thickTop="1" thickBot="1">
      <c r="E11195"/>
    </row>
    <row r="11196" spans="5:5" ht="13.5" thickTop="1" thickBot="1">
      <c r="E11196"/>
    </row>
    <row r="11197" spans="5:5" ht="13.5" thickTop="1" thickBot="1">
      <c r="E11197"/>
    </row>
    <row r="11198" spans="5:5" ht="13" thickTop="1">
      <c r="E11198"/>
    </row>
    <row r="11199" spans="5:5">
      <c r="E11199"/>
    </row>
    <row r="11200" spans="5:5">
      <c r="E11200"/>
    </row>
    <row r="11201" spans="5:5">
      <c r="E11201"/>
    </row>
    <row r="11202" spans="5:5">
      <c r="E11202"/>
    </row>
    <row r="11203" spans="5:5">
      <c r="E11203"/>
    </row>
    <row r="11204" spans="5:5">
      <c r="E11204"/>
    </row>
    <row r="11205" spans="5:5">
      <c r="E11205"/>
    </row>
    <row r="11206" spans="5:5">
      <c r="E11206"/>
    </row>
    <row r="11207" spans="5:5">
      <c r="E11207"/>
    </row>
    <row r="11208" spans="5:5">
      <c r="E11208"/>
    </row>
    <row r="11209" spans="5:5">
      <c r="E11209"/>
    </row>
    <row r="11210" spans="5:5">
      <c r="E11210"/>
    </row>
    <row r="11211" spans="5:5" ht="13" thickBot="1">
      <c r="E11211"/>
    </row>
    <row r="11212" spans="5:5" ht="13.5" thickTop="1" thickBot="1">
      <c r="E11212"/>
    </row>
    <row r="11213" spans="5:5" ht="13.5" thickTop="1" thickBot="1">
      <c r="E11213"/>
    </row>
    <row r="11214" spans="5:5" ht="13.5" thickTop="1" thickBot="1">
      <c r="E11214"/>
    </row>
    <row r="11215" spans="5:5" ht="13.5" thickTop="1" thickBot="1">
      <c r="E11215"/>
    </row>
    <row r="11216" spans="5:5" ht="13.5" thickTop="1" thickBot="1">
      <c r="E11216"/>
    </row>
    <row r="11217" spans="5:5" ht="13.5" thickTop="1" thickBot="1">
      <c r="E11217"/>
    </row>
    <row r="11218" spans="5:5" ht="13.5" thickTop="1" thickBot="1">
      <c r="E11218"/>
    </row>
    <row r="11219" spans="5:5" ht="13.5" thickTop="1" thickBot="1">
      <c r="E11219"/>
    </row>
    <row r="11220" spans="5:5" ht="13.5" thickTop="1" thickBot="1">
      <c r="E11220"/>
    </row>
    <row r="11221" spans="5:5" ht="13.5" thickTop="1" thickBot="1">
      <c r="E11221"/>
    </row>
    <row r="11222" spans="5:5" ht="13.5" thickTop="1" thickBot="1">
      <c r="E11222"/>
    </row>
    <row r="11223" spans="5:5" ht="13.5" thickTop="1" thickBot="1">
      <c r="E11223"/>
    </row>
    <row r="11224" spans="5:5" ht="13.5" thickTop="1" thickBot="1">
      <c r="E11224"/>
    </row>
    <row r="11225" spans="5:5" ht="13.5" thickTop="1" thickBot="1">
      <c r="E11225"/>
    </row>
    <row r="11226" spans="5:5" ht="13.5" thickTop="1" thickBot="1">
      <c r="E11226"/>
    </row>
    <row r="11227" spans="5:5" ht="13.5" thickTop="1" thickBot="1">
      <c r="E11227"/>
    </row>
    <row r="11228" spans="5:5" ht="13.5" thickTop="1" thickBot="1">
      <c r="E11228"/>
    </row>
    <row r="11229" spans="5:5" ht="13.5" thickTop="1" thickBot="1">
      <c r="E11229"/>
    </row>
    <row r="11230" spans="5:5" ht="13.5" thickTop="1" thickBot="1">
      <c r="E11230"/>
    </row>
    <row r="11231" spans="5:5" ht="13.5" thickTop="1" thickBot="1">
      <c r="E11231"/>
    </row>
    <row r="11232" spans="5:5" ht="13.5" thickTop="1" thickBot="1">
      <c r="E11232"/>
    </row>
    <row r="11233" spans="5:5" ht="13.5" thickTop="1" thickBot="1">
      <c r="E11233"/>
    </row>
    <row r="11234" spans="5:5" ht="13.5" thickTop="1" thickBot="1">
      <c r="E11234"/>
    </row>
    <row r="11235" spans="5:5" ht="13.5" thickTop="1" thickBot="1">
      <c r="E11235"/>
    </row>
    <row r="11236" spans="5:5" ht="13.5" thickTop="1" thickBot="1">
      <c r="E11236"/>
    </row>
    <row r="11237" spans="5:5" ht="13.5" thickTop="1" thickBot="1">
      <c r="E11237"/>
    </row>
    <row r="11238" spans="5:5" ht="13.5" thickTop="1" thickBot="1">
      <c r="E11238"/>
    </row>
    <row r="11239" spans="5:5" ht="13.5" thickTop="1" thickBot="1">
      <c r="E11239"/>
    </row>
    <row r="11240" spans="5:5" ht="13.5" thickTop="1" thickBot="1">
      <c r="E11240"/>
    </row>
    <row r="11241" spans="5:5" ht="13.5" thickTop="1" thickBot="1">
      <c r="E11241"/>
    </row>
    <row r="11242" spans="5:5" ht="13.5" thickTop="1" thickBot="1">
      <c r="E11242"/>
    </row>
    <row r="11243" spans="5:5" ht="13.5" thickTop="1" thickBot="1">
      <c r="E11243"/>
    </row>
    <row r="11244" spans="5:5" ht="13.5" thickTop="1" thickBot="1">
      <c r="E11244"/>
    </row>
    <row r="11245" spans="5:5" ht="13.5" thickTop="1" thickBot="1">
      <c r="E11245"/>
    </row>
    <row r="11246" spans="5:5" ht="13.5" thickTop="1" thickBot="1">
      <c r="E11246"/>
    </row>
    <row r="11247" spans="5:5" ht="13.5" thickTop="1" thickBot="1">
      <c r="E11247"/>
    </row>
    <row r="11248" spans="5:5" ht="13.5" thickTop="1" thickBot="1">
      <c r="E11248"/>
    </row>
    <row r="11249" spans="5:5" ht="13.5" thickTop="1" thickBot="1">
      <c r="E11249"/>
    </row>
    <row r="11250" spans="5:5" ht="13.5" thickTop="1" thickBot="1">
      <c r="E11250"/>
    </row>
    <row r="11251" spans="5:5" ht="13.5" thickTop="1" thickBot="1">
      <c r="E11251"/>
    </row>
    <row r="11252" spans="5:5" ht="13.5" thickTop="1" thickBot="1">
      <c r="E11252"/>
    </row>
    <row r="11253" spans="5:5" ht="13.5" thickTop="1" thickBot="1">
      <c r="E11253"/>
    </row>
    <row r="11254" spans="5:5" ht="13.5" thickTop="1" thickBot="1">
      <c r="E11254"/>
    </row>
    <row r="11255" spans="5:5" ht="13.5" thickTop="1" thickBot="1">
      <c r="E11255"/>
    </row>
    <row r="11256" spans="5:5" ht="13.5" thickTop="1" thickBot="1">
      <c r="E11256"/>
    </row>
    <row r="11257" spans="5:5" ht="13.5" thickTop="1" thickBot="1">
      <c r="E11257"/>
    </row>
    <row r="11258" spans="5:5" ht="13.5" thickTop="1" thickBot="1">
      <c r="E11258"/>
    </row>
    <row r="11259" spans="5:5" ht="13.5" thickTop="1" thickBot="1">
      <c r="E11259"/>
    </row>
    <row r="11260" spans="5:5" ht="13.5" thickTop="1" thickBot="1">
      <c r="E11260"/>
    </row>
    <row r="11261" spans="5:5" ht="13.5" thickTop="1" thickBot="1">
      <c r="E11261"/>
    </row>
    <row r="11262" spans="5:5" ht="13.5" thickTop="1" thickBot="1">
      <c r="E11262"/>
    </row>
    <row r="11263" spans="5:5" ht="13.5" thickTop="1" thickBot="1">
      <c r="E11263"/>
    </row>
    <row r="11264" spans="5:5" ht="13.5" thickTop="1" thickBot="1">
      <c r="E11264"/>
    </row>
    <row r="11265" spans="5:5" ht="13.5" thickTop="1" thickBot="1">
      <c r="E11265"/>
    </row>
    <row r="11266" spans="5:5" ht="13.5" thickTop="1" thickBot="1">
      <c r="E11266"/>
    </row>
    <row r="11267" spans="5:5" ht="13.5" thickTop="1" thickBot="1">
      <c r="E11267"/>
    </row>
    <row r="11268" spans="5:5" ht="13" thickTop="1">
      <c r="E11268"/>
    </row>
    <row r="11269" spans="5:5">
      <c r="E11269"/>
    </row>
    <row r="11270" spans="5:5">
      <c r="E11270"/>
    </row>
    <row r="11271" spans="5:5">
      <c r="E11271"/>
    </row>
    <row r="11272" spans="5:5">
      <c r="E11272"/>
    </row>
    <row r="11273" spans="5:5">
      <c r="E11273"/>
    </row>
    <row r="11274" spans="5:5">
      <c r="E11274"/>
    </row>
    <row r="11275" spans="5:5">
      <c r="E11275"/>
    </row>
    <row r="11276" spans="5:5">
      <c r="E11276"/>
    </row>
    <row r="11277" spans="5:5">
      <c r="E11277"/>
    </row>
    <row r="11278" spans="5:5">
      <c r="E11278"/>
    </row>
    <row r="11279" spans="5:5">
      <c r="E11279"/>
    </row>
    <row r="11280" spans="5:5">
      <c r="E11280"/>
    </row>
    <row r="11281" spans="5:5" ht="13" thickBot="1">
      <c r="E11281"/>
    </row>
    <row r="11282" spans="5:5" ht="13.5" thickTop="1" thickBot="1">
      <c r="E11282"/>
    </row>
    <row r="11283" spans="5:5" ht="13.5" thickTop="1" thickBot="1">
      <c r="E11283"/>
    </row>
    <row r="11284" spans="5:5" ht="13.5" thickTop="1" thickBot="1">
      <c r="E11284"/>
    </row>
    <row r="11285" spans="5:5" ht="13.5" thickTop="1" thickBot="1">
      <c r="E11285"/>
    </row>
    <row r="11286" spans="5:5" ht="13.5" thickTop="1" thickBot="1">
      <c r="E11286"/>
    </row>
    <row r="11287" spans="5:5" ht="13.5" thickTop="1" thickBot="1">
      <c r="E11287"/>
    </row>
    <row r="11288" spans="5:5" ht="13.5" thickTop="1" thickBot="1">
      <c r="E11288"/>
    </row>
    <row r="11289" spans="5:5" ht="13.5" thickTop="1" thickBot="1">
      <c r="E11289"/>
    </row>
    <row r="11290" spans="5:5" ht="13.5" thickTop="1" thickBot="1">
      <c r="E11290"/>
    </row>
    <row r="11291" spans="5:5" ht="13.5" thickTop="1" thickBot="1">
      <c r="E11291"/>
    </row>
    <row r="11292" spans="5:5" ht="13.5" thickTop="1" thickBot="1">
      <c r="E11292"/>
    </row>
    <row r="11293" spans="5:5" ht="13.5" thickTop="1" thickBot="1">
      <c r="E11293"/>
    </row>
    <row r="11294" spans="5:5" ht="13.5" thickTop="1" thickBot="1">
      <c r="E11294"/>
    </row>
    <row r="11295" spans="5:5" ht="13.5" thickTop="1" thickBot="1">
      <c r="E11295"/>
    </row>
    <row r="11296" spans="5:5" ht="13.5" thickTop="1" thickBot="1">
      <c r="E11296"/>
    </row>
    <row r="11297" spans="5:5" ht="13.5" thickTop="1" thickBot="1">
      <c r="E11297"/>
    </row>
    <row r="11298" spans="5:5" ht="13.5" thickTop="1" thickBot="1">
      <c r="E11298"/>
    </row>
    <row r="11299" spans="5:5" ht="13.5" thickTop="1" thickBot="1">
      <c r="E11299"/>
    </row>
    <row r="11300" spans="5:5" ht="13.5" thickTop="1" thickBot="1">
      <c r="E11300"/>
    </row>
    <row r="11301" spans="5:5" ht="13.5" thickTop="1" thickBot="1">
      <c r="E11301"/>
    </row>
    <row r="11302" spans="5:5" ht="13.5" thickTop="1" thickBot="1">
      <c r="E11302"/>
    </row>
    <row r="11303" spans="5:5" ht="13.5" thickTop="1" thickBot="1">
      <c r="E11303"/>
    </row>
    <row r="11304" spans="5:5" ht="13.5" thickTop="1" thickBot="1">
      <c r="E11304"/>
    </row>
    <row r="11305" spans="5:5" ht="13.5" thickTop="1" thickBot="1">
      <c r="E11305"/>
    </row>
    <row r="11306" spans="5:5" ht="13.5" thickTop="1" thickBot="1">
      <c r="E11306"/>
    </row>
    <row r="11307" spans="5:5" ht="13.5" thickTop="1" thickBot="1">
      <c r="E11307"/>
    </row>
    <row r="11308" spans="5:5" ht="13.5" thickTop="1" thickBot="1">
      <c r="E11308"/>
    </row>
    <row r="11309" spans="5:5" ht="13.5" thickTop="1" thickBot="1">
      <c r="E11309"/>
    </row>
    <row r="11310" spans="5:5" ht="13.5" thickTop="1" thickBot="1">
      <c r="E11310"/>
    </row>
    <row r="11311" spans="5:5" ht="13.5" thickTop="1" thickBot="1">
      <c r="E11311"/>
    </row>
    <row r="11312" spans="5:5" ht="13.5" thickTop="1" thickBot="1">
      <c r="E11312"/>
    </row>
    <row r="11313" spans="5:5" ht="13.5" thickTop="1" thickBot="1">
      <c r="E11313"/>
    </row>
    <row r="11314" spans="5:5" ht="13.5" thickTop="1" thickBot="1">
      <c r="E11314"/>
    </row>
    <row r="11315" spans="5:5" ht="13.5" thickTop="1" thickBot="1">
      <c r="E11315"/>
    </row>
    <row r="11316" spans="5:5" ht="13.5" thickTop="1" thickBot="1">
      <c r="E11316"/>
    </row>
    <row r="11317" spans="5:5" ht="13.5" thickTop="1" thickBot="1">
      <c r="E11317"/>
    </row>
    <row r="11318" spans="5:5" ht="13.5" thickTop="1" thickBot="1">
      <c r="E11318"/>
    </row>
    <row r="11319" spans="5:5" ht="13.5" thickTop="1" thickBot="1">
      <c r="E11319"/>
    </row>
    <row r="11320" spans="5:5" ht="13.5" thickTop="1" thickBot="1">
      <c r="E11320"/>
    </row>
    <row r="11321" spans="5:5" ht="13.5" thickTop="1" thickBot="1">
      <c r="E11321"/>
    </row>
    <row r="11322" spans="5:5" ht="13.5" thickTop="1" thickBot="1">
      <c r="E11322"/>
    </row>
    <row r="11323" spans="5:5" ht="13.5" thickTop="1" thickBot="1">
      <c r="E11323"/>
    </row>
    <row r="11324" spans="5:5" ht="13.5" thickTop="1" thickBot="1">
      <c r="E11324"/>
    </row>
    <row r="11325" spans="5:5" ht="13.5" thickTop="1" thickBot="1">
      <c r="E11325"/>
    </row>
    <row r="11326" spans="5:5" ht="13.5" thickTop="1" thickBot="1">
      <c r="E11326"/>
    </row>
    <row r="11327" spans="5:5" ht="13.5" thickTop="1" thickBot="1">
      <c r="E11327"/>
    </row>
    <row r="11328" spans="5:5" ht="13.5" thickTop="1" thickBot="1">
      <c r="E11328"/>
    </row>
    <row r="11329" spans="5:5" ht="13.5" thickTop="1" thickBot="1">
      <c r="E11329"/>
    </row>
    <row r="11330" spans="5:5" ht="13.5" thickTop="1" thickBot="1">
      <c r="E11330"/>
    </row>
    <row r="11331" spans="5:5" ht="13.5" thickTop="1" thickBot="1">
      <c r="E11331"/>
    </row>
    <row r="11332" spans="5:5" ht="13.5" thickTop="1" thickBot="1">
      <c r="E11332"/>
    </row>
    <row r="11333" spans="5:5" ht="13.5" thickTop="1" thickBot="1">
      <c r="E11333"/>
    </row>
    <row r="11334" spans="5:5" ht="13.5" thickTop="1" thickBot="1">
      <c r="E11334"/>
    </row>
    <row r="11335" spans="5:5" ht="13.5" thickTop="1" thickBot="1">
      <c r="E11335"/>
    </row>
    <row r="11336" spans="5:5" ht="13.5" thickTop="1" thickBot="1">
      <c r="E11336"/>
    </row>
    <row r="11337" spans="5:5" ht="13.5" thickTop="1" thickBot="1">
      <c r="E11337"/>
    </row>
    <row r="11338" spans="5:5" ht="13" thickTop="1">
      <c r="E11338"/>
    </row>
    <row r="11339" spans="5:5">
      <c r="E11339"/>
    </row>
    <row r="11340" spans="5:5">
      <c r="E11340"/>
    </row>
    <row r="11341" spans="5:5">
      <c r="E11341"/>
    </row>
    <row r="11342" spans="5:5">
      <c r="E11342"/>
    </row>
    <row r="11343" spans="5:5">
      <c r="E11343"/>
    </row>
    <row r="11344" spans="5:5">
      <c r="E11344"/>
    </row>
    <row r="11345" spans="5:5">
      <c r="E11345"/>
    </row>
    <row r="11346" spans="5:5">
      <c r="E11346"/>
    </row>
    <row r="11347" spans="5:5">
      <c r="E11347"/>
    </row>
    <row r="11348" spans="5:5">
      <c r="E11348"/>
    </row>
    <row r="11349" spans="5:5">
      <c r="E11349"/>
    </row>
    <row r="11350" spans="5:5">
      <c r="E11350"/>
    </row>
    <row r="11351" spans="5:5" ht="13" thickBot="1">
      <c r="E11351"/>
    </row>
    <row r="11352" spans="5:5" ht="13.5" thickTop="1" thickBot="1">
      <c r="E11352"/>
    </row>
    <row r="11353" spans="5:5" ht="13.5" thickTop="1" thickBot="1">
      <c r="E11353"/>
    </row>
    <row r="11354" spans="5:5" ht="13.5" thickTop="1" thickBot="1">
      <c r="E11354"/>
    </row>
    <row r="11355" spans="5:5" ht="13.5" thickTop="1" thickBot="1">
      <c r="E11355"/>
    </row>
    <row r="11356" spans="5:5" ht="13.5" thickTop="1" thickBot="1">
      <c r="E11356"/>
    </row>
    <row r="11357" spans="5:5" ht="13.5" thickTop="1" thickBot="1">
      <c r="E11357"/>
    </row>
    <row r="11358" spans="5:5" ht="13.5" thickTop="1" thickBot="1">
      <c r="E11358"/>
    </row>
    <row r="11359" spans="5:5" ht="13.5" thickTop="1" thickBot="1">
      <c r="E11359"/>
    </row>
    <row r="11360" spans="5:5" ht="13.5" thickTop="1" thickBot="1">
      <c r="E11360"/>
    </row>
    <row r="11361" spans="5:5" ht="13.5" thickTop="1" thickBot="1">
      <c r="E11361"/>
    </row>
    <row r="11362" spans="5:5" ht="13.5" thickTop="1" thickBot="1">
      <c r="E11362"/>
    </row>
    <row r="11363" spans="5:5" ht="13.5" thickTop="1" thickBot="1">
      <c r="E11363"/>
    </row>
    <row r="11364" spans="5:5" ht="13.5" thickTop="1" thickBot="1">
      <c r="E11364"/>
    </row>
    <row r="11365" spans="5:5" ht="13.5" thickTop="1" thickBot="1">
      <c r="E11365"/>
    </row>
    <row r="11366" spans="5:5" ht="13.5" thickTop="1" thickBot="1">
      <c r="E11366"/>
    </row>
    <row r="11367" spans="5:5" ht="13.5" thickTop="1" thickBot="1">
      <c r="E11367"/>
    </row>
    <row r="11368" spans="5:5" ht="13.5" thickTop="1" thickBot="1">
      <c r="E11368"/>
    </row>
    <row r="11369" spans="5:5" ht="13.5" thickTop="1" thickBot="1">
      <c r="E11369"/>
    </row>
    <row r="11370" spans="5:5" ht="13.5" thickTop="1" thickBot="1">
      <c r="E11370"/>
    </row>
    <row r="11371" spans="5:5" ht="13.5" thickTop="1" thickBot="1">
      <c r="E11371"/>
    </row>
    <row r="11372" spans="5:5" ht="13.5" thickTop="1" thickBot="1">
      <c r="E11372"/>
    </row>
    <row r="11373" spans="5:5" ht="13.5" thickTop="1" thickBot="1">
      <c r="E11373"/>
    </row>
    <row r="11374" spans="5:5" ht="13.5" thickTop="1" thickBot="1">
      <c r="E11374"/>
    </row>
    <row r="11375" spans="5:5" ht="13.5" thickTop="1" thickBot="1">
      <c r="E11375"/>
    </row>
    <row r="11376" spans="5:5" ht="13.5" thickTop="1" thickBot="1">
      <c r="E11376"/>
    </row>
    <row r="11377" spans="5:5" ht="13.5" thickTop="1" thickBot="1">
      <c r="E11377"/>
    </row>
    <row r="11378" spans="5:5" ht="13.5" thickTop="1" thickBot="1">
      <c r="E11378"/>
    </row>
    <row r="11379" spans="5:5" ht="13.5" thickTop="1" thickBot="1">
      <c r="E11379"/>
    </row>
    <row r="11380" spans="5:5" ht="13.5" thickTop="1" thickBot="1">
      <c r="E11380"/>
    </row>
    <row r="11381" spans="5:5" ht="13.5" thickTop="1" thickBot="1">
      <c r="E11381"/>
    </row>
    <row r="11382" spans="5:5" ht="13.5" thickTop="1" thickBot="1">
      <c r="E11382"/>
    </row>
    <row r="11383" spans="5:5" ht="13.5" thickTop="1" thickBot="1">
      <c r="E11383"/>
    </row>
    <row r="11384" spans="5:5" ht="13.5" thickTop="1" thickBot="1">
      <c r="E11384"/>
    </row>
    <row r="11385" spans="5:5" ht="13.5" thickTop="1" thickBot="1">
      <c r="E11385"/>
    </row>
    <row r="11386" spans="5:5" ht="13.5" thickTop="1" thickBot="1">
      <c r="E11386"/>
    </row>
    <row r="11387" spans="5:5" ht="13.5" thickTop="1" thickBot="1">
      <c r="E11387"/>
    </row>
    <row r="11388" spans="5:5" ht="13.5" thickTop="1" thickBot="1">
      <c r="E11388"/>
    </row>
    <row r="11389" spans="5:5" ht="13.5" thickTop="1" thickBot="1">
      <c r="E11389"/>
    </row>
    <row r="11390" spans="5:5" ht="13.5" thickTop="1" thickBot="1">
      <c r="E11390"/>
    </row>
    <row r="11391" spans="5:5" ht="13.5" thickTop="1" thickBot="1">
      <c r="E11391"/>
    </row>
    <row r="11392" spans="5:5" ht="13.5" thickTop="1" thickBot="1">
      <c r="E11392"/>
    </row>
    <row r="11393" spans="5:5" ht="13.5" thickTop="1" thickBot="1">
      <c r="E11393"/>
    </row>
    <row r="11394" spans="5:5" ht="13.5" thickTop="1" thickBot="1">
      <c r="E11394"/>
    </row>
    <row r="11395" spans="5:5" ht="13.5" thickTop="1" thickBot="1">
      <c r="E11395"/>
    </row>
    <row r="11396" spans="5:5" ht="13.5" thickTop="1" thickBot="1">
      <c r="E11396"/>
    </row>
    <row r="11397" spans="5:5" ht="13.5" thickTop="1" thickBot="1">
      <c r="E11397"/>
    </row>
    <row r="11398" spans="5:5" ht="13.5" thickTop="1" thickBot="1">
      <c r="E11398"/>
    </row>
    <row r="11399" spans="5:5" ht="13.5" thickTop="1" thickBot="1">
      <c r="E11399"/>
    </row>
    <row r="11400" spans="5:5" ht="13.5" thickTop="1" thickBot="1">
      <c r="E11400"/>
    </row>
    <row r="11401" spans="5:5" ht="13.5" thickTop="1" thickBot="1">
      <c r="E11401"/>
    </row>
    <row r="11402" spans="5:5" ht="13.5" thickTop="1" thickBot="1">
      <c r="E11402"/>
    </row>
    <row r="11403" spans="5:5" ht="13.5" thickTop="1" thickBot="1">
      <c r="E11403"/>
    </row>
    <row r="11404" spans="5:5" ht="13.5" thickTop="1" thickBot="1">
      <c r="E11404"/>
    </row>
    <row r="11405" spans="5:5" ht="13.5" thickTop="1" thickBot="1">
      <c r="E11405"/>
    </row>
    <row r="11406" spans="5:5" ht="13.5" thickTop="1" thickBot="1">
      <c r="E11406"/>
    </row>
    <row r="11407" spans="5:5" ht="13.5" thickTop="1" thickBot="1">
      <c r="E11407"/>
    </row>
    <row r="11408" spans="5:5" ht="13" thickTop="1">
      <c r="E11408"/>
    </row>
    <row r="11409" spans="5:5">
      <c r="E11409"/>
    </row>
    <row r="11410" spans="5:5">
      <c r="E11410"/>
    </row>
    <row r="11411" spans="5:5">
      <c r="E11411"/>
    </row>
    <row r="11412" spans="5:5">
      <c r="E11412"/>
    </row>
    <row r="11413" spans="5:5">
      <c r="E11413"/>
    </row>
    <row r="11414" spans="5:5">
      <c r="E11414"/>
    </row>
    <row r="11415" spans="5:5">
      <c r="E11415"/>
    </row>
    <row r="11416" spans="5:5">
      <c r="E11416"/>
    </row>
    <row r="11417" spans="5:5">
      <c r="E11417"/>
    </row>
    <row r="11418" spans="5:5">
      <c r="E11418"/>
    </row>
    <row r="11419" spans="5:5">
      <c r="E11419"/>
    </row>
    <row r="11420" spans="5:5">
      <c r="E11420"/>
    </row>
    <row r="11421" spans="5:5" ht="13" thickBot="1">
      <c r="E11421"/>
    </row>
    <row r="11422" spans="5:5" ht="13.5" thickTop="1" thickBot="1">
      <c r="E11422"/>
    </row>
    <row r="11423" spans="5:5" ht="13.5" thickTop="1" thickBot="1">
      <c r="E11423"/>
    </row>
    <row r="11424" spans="5:5" ht="13.5" thickTop="1" thickBot="1">
      <c r="E11424"/>
    </row>
    <row r="11425" spans="5:5" ht="13.5" thickTop="1" thickBot="1">
      <c r="E11425"/>
    </row>
    <row r="11426" spans="5:5" ht="13.5" thickTop="1" thickBot="1">
      <c r="E11426"/>
    </row>
    <row r="11427" spans="5:5" ht="13.5" thickTop="1" thickBot="1">
      <c r="E11427"/>
    </row>
    <row r="11428" spans="5:5" ht="13.5" thickTop="1" thickBot="1">
      <c r="E11428"/>
    </row>
    <row r="11429" spans="5:5" ht="13.5" thickTop="1" thickBot="1">
      <c r="E11429"/>
    </row>
    <row r="11430" spans="5:5" ht="13.5" thickTop="1" thickBot="1">
      <c r="E11430"/>
    </row>
    <row r="11431" spans="5:5" ht="13.5" thickTop="1" thickBot="1">
      <c r="E11431"/>
    </row>
    <row r="11432" spans="5:5" ht="13.5" thickTop="1" thickBot="1">
      <c r="E11432"/>
    </row>
    <row r="11433" spans="5:5" ht="13.5" thickTop="1" thickBot="1">
      <c r="E11433"/>
    </row>
    <row r="11434" spans="5:5" ht="13.5" thickTop="1" thickBot="1">
      <c r="E11434"/>
    </row>
    <row r="11435" spans="5:5" ht="13.5" thickTop="1" thickBot="1">
      <c r="E11435"/>
    </row>
    <row r="11436" spans="5:5" ht="13.5" thickTop="1" thickBot="1">
      <c r="E11436"/>
    </row>
    <row r="11437" spans="5:5" ht="13.5" thickTop="1" thickBot="1">
      <c r="E11437"/>
    </row>
    <row r="11438" spans="5:5" ht="13.5" thickTop="1" thickBot="1">
      <c r="E11438"/>
    </row>
    <row r="11439" spans="5:5" ht="13.5" thickTop="1" thickBot="1">
      <c r="E11439"/>
    </row>
    <row r="11440" spans="5:5" ht="13.5" thickTop="1" thickBot="1">
      <c r="E11440"/>
    </row>
    <row r="11441" spans="5:5" ht="13.5" thickTop="1" thickBot="1">
      <c r="E11441"/>
    </row>
    <row r="11442" spans="5:5" ht="13.5" thickTop="1" thickBot="1">
      <c r="E11442"/>
    </row>
    <row r="11443" spans="5:5" ht="13.5" thickTop="1" thickBot="1">
      <c r="E11443"/>
    </row>
    <row r="11444" spans="5:5" ht="13.5" thickTop="1" thickBot="1">
      <c r="E11444"/>
    </row>
    <row r="11445" spans="5:5" ht="13.5" thickTop="1" thickBot="1">
      <c r="E11445"/>
    </row>
    <row r="11446" spans="5:5" ht="13.5" thickTop="1" thickBot="1">
      <c r="E11446"/>
    </row>
    <row r="11447" spans="5:5" ht="13.5" thickTop="1" thickBot="1">
      <c r="E11447"/>
    </row>
    <row r="11448" spans="5:5" ht="13.5" thickTop="1" thickBot="1">
      <c r="E11448"/>
    </row>
    <row r="11449" spans="5:5" ht="13.5" thickTop="1" thickBot="1">
      <c r="E11449"/>
    </row>
    <row r="11450" spans="5:5" ht="13.5" thickTop="1" thickBot="1">
      <c r="E11450"/>
    </row>
    <row r="11451" spans="5:5" ht="13.5" thickTop="1" thickBot="1">
      <c r="E11451"/>
    </row>
    <row r="11452" spans="5:5" ht="13.5" thickTop="1" thickBot="1">
      <c r="E11452"/>
    </row>
    <row r="11453" spans="5:5" ht="13.5" thickTop="1" thickBot="1">
      <c r="E11453"/>
    </row>
    <row r="11454" spans="5:5" ht="13.5" thickTop="1" thickBot="1">
      <c r="E11454"/>
    </row>
    <row r="11455" spans="5:5" ht="13.5" thickTop="1" thickBot="1">
      <c r="E11455"/>
    </row>
    <row r="11456" spans="5:5" ht="13.5" thickTop="1" thickBot="1">
      <c r="E11456"/>
    </row>
    <row r="11457" spans="5:5" ht="13.5" thickTop="1" thickBot="1">
      <c r="E11457"/>
    </row>
    <row r="11458" spans="5:5" ht="13.5" thickTop="1" thickBot="1">
      <c r="E11458"/>
    </row>
    <row r="11459" spans="5:5" ht="13.5" thickTop="1" thickBot="1">
      <c r="E11459"/>
    </row>
    <row r="11460" spans="5:5" ht="13.5" thickTop="1" thickBot="1">
      <c r="E11460"/>
    </row>
    <row r="11461" spans="5:5" ht="13.5" thickTop="1" thickBot="1">
      <c r="E11461"/>
    </row>
    <row r="11462" spans="5:5" ht="13.5" thickTop="1" thickBot="1">
      <c r="E11462"/>
    </row>
    <row r="11463" spans="5:5" ht="13.5" thickTop="1" thickBot="1">
      <c r="E11463"/>
    </row>
    <row r="11464" spans="5:5" ht="13.5" thickTop="1" thickBot="1">
      <c r="E11464"/>
    </row>
    <row r="11465" spans="5:5" ht="13.5" thickTop="1" thickBot="1">
      <c r="E11465"/>
    </row>
    <row r="11466" spans="5:5" ht="13.5" thickTop="1" thickBot="1">
      <c r="E11466"/>
    </row>
    <row r="11467" spans="5:5" ht="13.5" thickTop="1" thickBot="1">
      <c r="E11467"/>
    </row>
    <row r="11468" spans="5:5" ht="13.5" thickTop="1" thickBot="1">
      <c r="E11468"/>
    </row>
    <row r="11469" spans="5:5" ht="13.5" thickTop="1" thickBot="1">
      <c r="E11469"/>
    </row>
    <row r="11470" spans="5:5" ht="13.5" thickTop="1" thickBot="1">
      <c r="E11470"/>
    </row>
    <row r="11471" spans="5:5" ht="13.5" thickTop="1" thickBot="1">
      <c r="E11471"/>
    </row>
    <row r="11472" spans="5:5" ht="13.5" thickTop="1" thickBot="1">
      <c r="E11472"/>
    </row>
    <row r="11473" spans="5:5" ht="13.5" thickTop="1" thickBot="1">
      <c r="E11473"/>
    </row>
    <row r="11474" spans="5:5" ht="13.5" thickTop="1" thickBot="1">
      <c r="E11474"/>
    </row>
    <row r="11475" spans="5:5" ht="13.5" thickTop="1" thickBot="1">
      <c r="E11475"/>
    </row>
    <row r="11476" spans="5:5" ht="13.5" thickTop="1" thickBot="1">
      <c r="E11476"/>
    </row>
    <row r="11477" spans="5:5" ht="13.5" thickTop="1" thickBot="1">
      <c r="E11477"/>
    </row>
    <row r="11478" spans="5:5" ht="13" thickTop="1">
      <c r="E11478"/>
    </row>
    <row r="11479" spans="5:5">
      <c r="E11479"/>
    </row>
    <row r="11480" spans="5:5">
      <c r="E11480"/>
    </row>
    <row r="11481" spans="5:5">
      <c r="E11481"/>
    </row>
    <row r="11482" spans="5:5">
      <c r="E11482"/>
    </row>
    <row r="11483" spans="5:5">
      <c r="E11483"/>
    </row>
    <row r="11484" spans="5:5">
      <c r="E11484"/>
    </row>
    <row r="11485" spans="5:5">
      <c r="E11485"/>
    </row>
    <row r="11486" spans="5:5">
      <c r="E11486"/>
    </row>
    <row r="11487" spans="5:5">
      <c r="E11487"/>
    </row>
    <row r="11488" spans="5:5">
      <c r="E11488"/>
    </row>
    <row r="11489" spans="5:5">
      <c r="E11489"/>
    </row>
    <row r="11490" spans="5:5">
      <c r="E11490"/>
    </row>
    <row r="11491" spans="5:5" ht="13" thickBot="1">
      <c r="E11491"/>
    </row>
    <row r="11492" spans="5:5" ht="13.5" thickTop="1" thickBot="1">
      <c r="E11492"/>
    </row>
    <row r="11493" spans="5:5" ht="13.5" thickTop="1" thickBot="1">
      <c r="E11493"/>
    </row>
    <row r="11494" spans="5:5" ht="13.5" thickTop="1" thickBot="1">
      <c r="E11494"/>
    </row>
    <row r="11495" spans="5:5" ht="13.5" thickTop="1" thickBot="1">
      <c r="E11495"/>
    </row>
    <row r="11496" spans="5:5" ht="13.5" thickTop="1" thickBot="1">
      <c r="E11496"/>
    </row>
    <row r="11497" spans="5:5" ht="13.5" thickTop="1" thickBot="1">
      <c r="E11497"/>
    </row>
    <row r="11498" spans="5:5" ht="13.5" thickTop="1" thickBot="1">
      <c r="E11498"/>
    </row>
    <row r="11499" spans="5:5" ht="13.5" thickTop="1" thickBot="1">
      <c r="E11499"/>
    </row>
    <row r="11500" spans="5:5" ht="13.5" thickTop="1" thickBot="1">
      <c r="E11500"/>
    </row>
    <row r="11501" spans="5:5" ht="13.5" thickTop="1" thickBot="1">
      <c r="E11501"/>
    </row>
    <row r="11502" spans="5:5" ht="13.5" thickTop="1" thickBot="1">
      <c r="E11502"/>
    </row>
    <row r="11503" spans="5:5" ht="13.5" thickTop="1" thickBot="1">
      <c r="E11503"/>
    </row>
    <row r="11504" spans="5:5" ht="13.5" thickTop="1" thickBot="1">
      <c r="E11504"/>
    </row>
    <row r="11505" spans="5:5" ht="13.5" thickTop="1" thickBot="1">
      <c r="E11505"/>
    </row>
    <row r="11506" spans="5:5" ht="13.5" thickTop="1" thickBot="1">
      <c r="E11506"/>
    </row>
    <row r="11507" spans="5:5" ht="13.5" thickTop="1" thickBot="1">
      <c r="E11507"/>
    </row>
    <row r="11508" spans="5:5" ht="13.5" thickTop="1" thickBot="1">
      <c r="E11508"/>
    </row>
    <row r="11509" spans="5:5" ht="13.5" thickTop="1" thickBot="1">
      <c r="E11509"/>
    </row>
    <row r="11510" spans="5:5" ht="13.5" thickTop="1" thickBot="1">
      <c r="E11510"/>
    </row>
    <row r="11511" spans="5:5" ht="13.5" thickTop="1" thickBot="1">
      <c r="E11511"/>
    </row>
    <row r="11512" spans="5:5" ht="13.5" thickTop="1" thickBot="1">
      <c r="E11512"/>
    </row>
    <row r="11513" spans="5:5" ht="13.5" thickTop="1" thickBot="1">
      <c r="E11513"/>
    </row>
    <row r="11514" spans="5:5" ht="13.5" thickTop="1" thickBot="1">
      <c r="E11514"/>
    </row>
    <row r="11515" spans="5:5" ht="13.5" thickTop="1" thickBot="1">
      <c r="E11515"/>
    </row>
    <row r="11516" spans="5:5" ht="13.5" thickTop="1" thickBot="1">
      <c r="E11516"/>
    </row>
    <row r="11517" spans="5:5" ht="13.5" thickTop="1" thickBot="1">
      <c r="E11517"/>
    </row>
    <row r="11518" spans="5:5" ht="13.5" thickTop="1" thickBot="1">
      <c r="E11518"/>
    </row>
    <row r="11519" spans="5:5" ht="13.5" thickTop="1" thickBot="1">
      <c r="E11519"/>
    </row>
    <row r="11520" spans="5:5" ht="13.5" thickTop="1" thickBot="1">
      <c r="E11520"/>
    </row>
    <row r="11521" spans="5:5" ht="13.5" thickTop="1" thickBot="1">
      <c r="E11521"/>
    </row>
    <row r="11522" spans="5:5" ht="13.5" thickTop="1" thickBot="1">
      <c r="E11522"/>
    </row>
    <row r="11523" spans="5:5" ht="13.5" thickTop="1" thickBot="1">
      <c r="E11523"/>
    </row>
    <row r="11524" spans="5:5" ht="13.5" thickTop="1" thickBot="1">
      <c r="E11524"/>
    </row>
    <row r="11525" spans="5:5" ht="13.5" thickTop="1" thickBot="1">
      <c r="E11525"/>
    </row>
    <row r="11526" spans="5:5" ht="13.5" thickTop="1" thickBot="1">
      <c r="E11526"/>
    </row>
    <row r="11527" spans="5:5" ht="13.5" thickTop="1" thickBot="1">
      <c r="E11527"/>
    </row>
    <row r="11528" spans="5:5" ht="13.5" thickTop="1" thickBot="1">
      <c r="E11528"/>
    </row>
    <row r="11529" spans="5:5" ht="13.5" thickTop="1" thickBot="1">
      <c r="E11529"/>
    </row>
    <row r="11530" spans="5:5" ht="13.5" thickTop="1" thickBot="1">
      <c r="E11530"/>
    </row>
    <row r="11531" spans="5:5" ht="13.5" thickTop="1" thickBot="1">
      <c r="E11531"/>
    </row>
    <row r="11532" spans="5:5" ht="13.5" thickTop="1" thickBot="1">
      <c r="E11532"/>
    </row>
    <row r="11533" spans="5:5" ht="13.5" thickTop="1" thickBot="1">
      <c r="E11533"/>
    </row>
    <row r="11534" spans="5:5" ht="13.5" thickTop="1" thickBot="1">
      <c r="E11534"/>
    </row>
    <row r="11535" spans="5:5" ht="13.5" thickTop="1" thickBot="1">
      <c r="E11535"/>
    </row>
    <row r="11536" spans="5:5" ht="13.5" thickTop="1" thickBot="1">
      <c r="E11536"/>
    </row>
    <row r="11537" spans="5:5" ht="13.5" thickTop="1" thickBot="1">
      <c r="E11537"/>
    </row>
    <row r="11538" spans="5:5" ht="13.5" thickTop="1" thickBot="1">
      <c r="E11538"/>
    </row>
    <row r="11539" spans="5:5" ht="13.5" thickTop="1" thickBot="1">
      <c r="E11539"/>
    </row>
    <row r="11540" spans="5:5" ht="13.5" thickTop="1" thickBot="1">
      <c r="E11540"/>
    </row>
    <row r="11541" spans="5:5" ht="13.5" thickTop="1" thickBot="1">
      <c r="E11541"/>
    </row>
    <row r="11542" spans="5:5" ht="13.5" thickTop="1" thickBot="1">
      <c r="E11542"/>
    </row>
    <row r="11543" spans="5:5" ht="13.5" thickTop="1" thickBot="1">
      <c r="E11543"/>
    </row>
    <row r="11544" spans="5:5" ht="13.5" thickTop="1" thickBot="1">
      <c r="E11544"/>
    </row>
    <row r="11545" spans="5:5" ht="13.5" thickTop="1" thickBot="1">
      <c r="E11545"/>
    </row>
    <row r="11546" spans="5:5" ht="13.5" thickTop="1" thickBot="1">
      <c r="E11546"/>
    </row>
    <row r="11547" spans="5:5" ht="13.5" thickTop="1" thickBot="1">
      <c r="E11547"/>
    </row>
    <row r="11548" spans="5:5" ht="13" thickTop="1">
      <c r="E11548"/>
    </row>
    <row r="11549" spans="5:5">
      <c r="E11549"/>
    </row>
    <row r="11550" spans="5:5">
      <c r="E11550"/>
    </row>
    <row r="11551" spans="5:5">
      <c r="E11551"/>
    </row>
    <row r="11552" spans="5:5">
      <c r="E11552"/>
    </row>
    <row r="11553" spans="5:5">
      <c r="E11553"/>
    </row>
    <row r="11554" spans="5:5">
      <c r="E11554"/>
    </row>
    <row r="11555" spans="5:5">
      <c r="E11555"/>
    </row>
    <row r="11556" spans="5:5">
      <c r="E11556"/>
    </row>
    <row r="11557" spans="5:5">
      <c r="E11557"/>
    </row>
    <row r="11558" spans="5:5">
      <c r="E11558"/>
    </row>
    <row r="11559" spans="5:5">
      <c r="E11559"/>
    </row>
    <row r="11560" spans="5:5">
      <c r="E11560"/>
    </row>
    <row r="11561" spans="5:5" ht="13" thickBot="1">
      <c r="E11561"/>
    </row>
    <row r="11562" spans="5:5" ht="13.5" thickTop="1" thickBot="1">
      <c r="E11562"/>
    </row>
    <row r="11563" spans="5:5" ht="13.5" thickTop="1" thickBot="1">
      <c r="E11563"/>
    </row>
    <row r="11564" spans="5:5" ht="13.5" thickTop="1" thickBot="1">
      <c r="E11564"/>
    </row>
    <row r="11565" spans="5:5" ht="13.5" thickTop="1" thickBot="1">
      <c r="E11565"/>
    </row>
    <row r="11566" spans="5:5" ht="13.5" thickTop="1" thickBot="1">
      <c r="E11566"/>
    </row>
    <row r="11567" spans="5:5" ht="13.5" thickTop="1" thickBot="1">
      <c r="E11567"/>
    </row>
    <row r="11568" spans="5:5" ht="13.5" thickTop="1" thickBot="1">
      <c r="E11568"/>
    </row>
    <row r="11569" spans="5:5" ht="13.5" thickTop="1" thickBot="1">
      <c r="E11569"/>
    </row>
    <row r="11570" spans="5:5" ht="13.5" thickTop="1" thickBot="1">
      <c r="E11570"/>
    </row>
    <row r="11571" spans="5:5" ht="13.5" thickTop="1" thickBot="1">
      <c r="E11571"/>
    </row>
    <row r="11572" spans="5:5" ht="13.5" thickTop="1" thickBot="1">
      <c r="E11572"/>
    </row>
    <row r="11573" spans="5:5" ht="13.5" thickTop="1" thickBot="1">
      <c r="E11573"/>
    </row>
    <row r="11574" spans="5:5" ht="13.5" thickTop="1" thickBot="1">
      <c r="E11574"/>
    </row>
    <row r="11575" spans="5:5" ht="13.5" thickTop="1" thickBot="1">
      <c r="E11575"/>
    </row>
    <row r="11576" spans="5:5" ht="13.5" thickTop="1" thickBot="1">
      <c r="E11576"/>
    </row>
    <row r="11577" spans="5:5" ht="13.5" thickTop="1" thickBot="1">
      <c r="E11577"/>
    </row>
    <row r="11578" spans="5:5" ht="13.5" thickTop="1" thickBot="1">
      <c r="E11578"/>
    </row>
    <row r="11579" spans="5:5" ht="13.5" thickTop="1" thickBot="1">
      <c r="E11579"/>
    </row>
    <row r="11580" spans="5:5" ht="13.5" thickTop="1" thickBot="1">
      <c r="E11580"/>
    </row>
    <row r="11581" spans="5:5" ht="13.5" thickTop="1" thickBot="1">
      <c r="E11581"/>
    </row>
    <row r="11582" spans="5:5" ht="13.5" thickTop="1" thickBot="1">
      <c r="E11582"/>
    </row>
    <row r="11583" spans="5:5" ht="13.5" thickTop="1" thickBot="1">
      <c r="E11583"/>
    </row>
    <row r="11584" spans="5:5" ht="13.5" thickTop="1" thickBot="1">
      <c r="E11584"/>
    </row>
    <row r="11585" spans="5:5" ht="13.5" thickTop="1" thickBot="1">
      <c r="E11585"/>
    </row>
    <row r="11586" spans="5:5" ht="13.5" thickTop="1" thickBot="1">
      <c r="E11586"/>
    </row>
    <row r="11587" spans="5:5" ht="13.5" thickTop="1" thickBot="1">
      <c r="E11587"/>
    </row>
    <row r="11588" spans="5:5" ht="13.5" thickTop="1" thickBot="1">
      <c r="E11588"/>
    </row>
    <row r="11589" spans="5:5" ht="13.5" thickTop="1" thickBot="1">
      <c r="E11589"/>
    </row>
    <row r="11590" spans="5:5" ht="13.5" thickTop="1" thickBot="1">
      <c r="E11590"/>
    </row>
    <row r="11591" spans="5:5" ht="13.5" thickTop="1" thickBot="1">
      <c r="E11591"/>
    </row>
    <row r="11592" spans="5:5" ht="13.5" thickTop="1" thickBot="1">
      <c r="E11592"/>
    </row>
    <row r="11593" spans="5:5" ht="13.5" thickTop="1" thickBot="1">
      <c r="E11593"/>
    </row>
    <row r="11594" spans="5:5" ht="13.5" thickTop="1" thickBot="1">
      <c r="E11594"/>
    </row>
    <row r="11595" spans="5:5" ht="13.5" thickTop="1" thickBot="1">
      <c r="E11595"/>
    </row>
    <row r="11596" spans="5:5" ht="13.5" thickTop="1" thickBot="1">
      <c r="E11596"/>
    </row>
    <row r="11597" spans="5:5" ht="13.5" thickTop="1" thickBot="1">
      <c r="E11597"/>
    </row>
    <row r="11598" spans="5:5" ht="13.5" thickTop="1" thickBot="1">
      <c r="E11598"/>
    </row>
    <row r="11599" spans="5:5" ht="13.5" thickTop="1" thickBot="1">
      <c r="E11599"/>
    </row>
    <row r="11600" spans="5:5" ht="13.5" thickTop="1" thickBot="1">
      <c r="E11600"/>
    </row>
    <row r="11601" spans="5:5" ht="13.5" thickTop="1" thickBot="1">
      <c r="E11601"/>
    </row>
    <row r="11602" spans="5:5" ht="13.5" thickTop="1" thickBot="1">
      <c r="E11602"/>
    </row>
    <row r="11603" spans="5:5" ht="13.5" thickTop="1" thickBot="1">
      <c r="E11603"/>
    </row>
    <row r="11604" spans="5:5" ht="13.5" thickTop="1" thickBot="1">
      <c r="E11604"/>
    </row>
    <row r="11605" spans="5:5" ht="13.5" thickTop="1" thickBot="1">
      <c r="E11605"/>
    </row>
    <row r="11606" spans="5:5" ht="13.5" thickTop="1" thickBot="1">
      <c r="E11606"/>
    </row>
    <row r="11607" spans="5:5" ht="13.5" thickTop="1" thickBot="1">
      <c r="E11607"/>
    </row>
    <row r="11608" spans="5:5" ht="13.5" thickTop="1" thickBot="1">
      <c r="E11608"/>
    </row>
    <row r="11609" spans="5:5" ht="13.5" thickTop="1" thickBot="1">
      <c r="E11609"/>
    </row>
    <row r="11610" spans="5:5" ht="13.5" thickTop="1" thickBot="1">
      <c r="E11610"/>
    </row>
    <row r="11611" spans="5:5" ht="13.5" thickTop="1" thickBot="1">
      <c r="E11611"/>
    </row>
    <row r="11612" spans="5:5" ht="13.5" thickTop="1" thickBot="1">
      <c r="E11612"/>
    </row>
    <row r="11613" spans="5:5" ht="13.5" thickTop="1" thickBot="1">
      <c r="E11613"/>
    </row>
    <row r="11614" spans="5:5" ht="13.5" thickTop="1" thickBot="1">
      <c r="E11614"/>
    </row>
    <row r="11615" spans="5:5" ht="13.5" thickTop="1" thickBot="1">
      <c r="E11615"/>
    </row>
    <row r="11616" spans="5:5" ht="13.5" thickTop="1" thickBot="1">
      <c r="E11616"/>
    </row>
    <row r="11617" spans="5:5" ht="13.5" thickTop="1" thickBot="1">
      <c r="E11617"/>
    </row>
    <row r="11618" spans="5:5" ht="13" thickTop="1">
      <c r="E11618"/>
    </row>
    <row r="11619" spans="5:5">
      <c r="E11619"/>
    </row>
    <row r="11620" spans="5:5">
      <c r="E11620"/>
    </row>
    <row r="11621" spans="5:5">
      <c r="E11621"/>
    </row>
    <row r="11622" spans="5:5">
      <c r="E11622"/>
    </row>
    <row r="11623" spans="5:5">
      <c r="E11623"/>
    </row>
    <row r="11624" spans="5:5">
      <c r="E11624"/>
    </row>
    <row r="11625" spans="5:5">
      <c r="E11625"/>
    </row>
    <row r="11626" spans="5:5">
      <c r="E11626"/>
    </row>
    <row r="11627" spans="5:5">
      <c r="E11627"/>
    </row>
    <row r="11628" spans="5:5">
      <c r="E11628"/>
    </row>
    <row r="11629" spans="5:5">
      <c r="E11629"/>
    </row>
    <row r="11630" spans="5:5">
      <c r="E11630"/>
    </row>
    <row r="11631" spans="5:5" ht="13" thickBot="1">
      <c r="E11631"/>
    </row>
    <row r="11632" spans="5:5" ht="13.5" thickTop="1" thickBot="1">
      <c r="E11632"/>
    </row>
    <row r="11633" spans="5:5" ht="13.5" thickTop="1" thickBot="1">
      <c r="E11633"/>
    </row>
    <row r="11634" spans="5:5" ht="13.5" thickTop="1" thickBot="1">
      <c r="E11634"/>
    </row>
    <row r="11635" spans="5:5" ht="13.5" thickTop="1" thickBot="1">
      <c r="E11635"/>
    </row>
    <row r="11636" spans="5:5" ht="13.5" thickTop="1" thickBot="1">
      <c r="E11636"/>
    </row>
    <row r="11637" spans="5:5" ht="13.5" thickTop="1" thickBot="1">
      <c r="E11637"/>
    </row>
    <row r="11638" spans="5:5" ht="13.5" thickTop="1" thickBot="1">
      <c r="E11638"/>
    </row>
    <row r="11639" spans="5:5" ht="13.5" thickTop="1" thickBot="1">
      <c r="E11639"/>
    </row>
    <row r="11640" spans="5:5" ht="13.5" thickTop="1" thickBot="1">
      <c r="E11640"/>
    </row>
    <row r="11641" spans="5:5" ht="13.5" thickTop="1" thickBot="1">
      <c r="E11641"/>
    </row>
    <row r="11642" spans="5:5" ht="13.5" thickTop="1" thickBot="1">
      <c r="E11642"/>
    </row>
    <row r="11643" spans="5:5" ht="13.5" thickTop="1" thickBot="1">
      <c r="E11643"/>
    </row>
    <row r="11644" spans="5:5" ht="13.5" thickTop="1" thickBot="1">
      <c r="E11644"/>
    </row>
    <row r="11645" spans="5:5" ht="13.5" thickTop="1" thickBot="1">
      <c r="E11645"/>
    </row>
    <row r="11646" spans="5:5" ht="13.5" thickTop="1" thickBot="1">
      <c r="E11646"/>
    </row>
    <row r="11647" spans="5:5" ht="13.5" thickTop="1" thickBot="1">
      <c r="E11647"/>
    </row>
    <row r="11648" spans="5:5" ht="13.5" thickTop="1" thickBot="1">
      <c r="E11648"/>
    </row>
    <row r="11649" spans="5:5" ht="13.5" thickTop="1" thickBot="1">
      <c r="E11649"/>
    </row>
    <row r="11650" spans="5:5" ht="13.5" thickTop="1" thickBot="1">
      <c r="E11650"/>
    </row>
    <row r="11651" spans="5:5" ht="13.5" thickTop="1" thickBot="1">
      <c r="E11651"/>
    </row>
    <row r="11652" spans="5:5" ht="13.5" thickTop="1" thickBot="1">
      <c r="E11652"/>
    </row>
    <row r="11653" spans="5:5" ht="13.5" thickTop="1" thickBot="1">
      <c r="E11653"/>
    </row>
    <row r="11654" spans="5:5" ht="13.5" thickTop="1" thickBot="1">
      <c r="E11654"/>
    </row>
    <row r="11655" spans="5:5" ht="13.5" thickTop="1" thickBot="1">
      <c r="E11655"/>
    </row>
    <row r="11656" spans="5:5" ht="13.5" thickTop="1" thickBot="1">
      <c r="E11656"/>
    </row>
    <row r="11657" spans="5:5" ht="13.5" thickTop="1" thickBot="1">
      <c r="E11657"/>
    </row>
    <row r="11658" spans="5:5" ht="13.5" thickTop="1" thickBot="1">
      <c r="E11658"/>
    </row>
    <row r="11659" spans="5:5" ht="13.5" thickTop="1" thickBot="1">
      <c r="E11659"/>
    </row>
    <row r="11660" spans="5:5" ht="13.5" thickTop="1" thickBot="1">
      <c r="E11660"/>
    </row>
    <row r="11661" spans="5:5" ht="13.5" thickTop="1" thickBot="1">
      <c r="E11661"/>
    </row>
    <row r="11662" spans="5:5" ht="13.5" thickTop="1" thickBot="1">
      <c r="E11662"/>
    </row>
    <row r="11663" spans="5:5" ht="13.5" thickTop="1" thickBot="1">
      <c r="E11663"/>
    </row>
    <row r="11664" spans="5:5" ht="13.5" thickTop="1" thickBot="1">
      <c r="E11664"/>
    </row>
    <row r="11665" spans="5:5" ht="13.5" thickTop="1" thickBot="1">
      <c r="E11665"/>
    </row>
    <row r="11666" spans="5:5" ht="13.5" thickTop="1" thickBot="1">
      <c r="E11666"/>
    </row>
    <row r="11667" spans="5:5" ht="13.5" thickTop="1" thickBot="1">
      <c r="E11667"/>
    </row>
    <row r="11668" spans="5:5" ht="13.5" thickTop="1" thickBot="1">
      <c r="E11668"/>
    </row>
    <row r="11669" spans="5:5" ht="13.5" thickTop="1" thickBot="1">
      <c r="E11669"/>
    </row>
    <row r="11670" spans="5:5" ht="13.5" thickTop="1" thickBot="1">
      <c r="E11670"/>
    </row>
    <row r="11671" spans="5:5" ht="13.5" thickTop="1" thickBot="1">
      <c r="E11671"/>
    </row>
    <row r="11672" spans="5:5" ht="13.5" thickTop="1" thickBot="1">
      <c r="E11672"/>
    </row>
    <row r="11673" spans="5:5" ht="13.5" thickTop="1" thickBot="1">
      <c r="E11673"/>
    </row>
    <row r="11674" spans="5:5" ht="13.5" thickTop="1" thickBot="1">
      <c r="E11674"/>
    </row>
    <row r="11675" spans="5:5" ht="13.5" thickTop="1" thickBot="1">
      <c r="E11675"/>
    </row>
    <row r="11676" spans="5:5" ht="13.5" thickTop="1" thickBot="1">
      <c r="E11676"/>
    </row>
    <row r="11677" spans="5:5" ht="13.5" thickTop="1" thickBot="1">
      <c r="E11677"/>
    </row>
    <row r="11678" spans="5:5" ht="13.5" thickTop="1" thickBot="1">
      <c r="E11678"/>
    </row>
    <row r="11679" spans="5:5" ht="13.5" thickTop="1" thickBot="1">
      <c r="E11679"/>
    </row>
    <row r="11680" spans="5:5" ht="13.5" thickTop="1" thickBot="1">
      <c r="E11680"/>
    </row>
    <row r="11681" spans="5:5" ht="13.5" thickTop="1" thickBot="1">
      <c r="E11681"/>
    </row>
    <row r="11682" spans="5:5" ht="13.5" thickTop="1" thickBot="1">
      <c r="E11682"/>
    </row>
    <row r="11683" spans="5:5" ht="13.5" thickTop="1" thickBot="1">
      <c r="E11683"/>
    </row>
    <row r="11684" spans="5:5" ht="13.5" thickTop="1" thickBot="1">
      <c r="E11684"/>
    </row>
    <row r="11685" spans="5:5" ht="13.5" thickTop="1" thickBot="1">
      <c r="E11685"/>
    </row>
    <row r="11686" spans="5:5" ht="13.5" thickTop="1" thickBot="1">
      <c r="E11686"/>
    </row>
    <row r="11687" spans="5:5" ht="13.5" thickTop="1" thickBot="1">
      <c r="E11687"/>
    </row>
    <row r="11688" spans="5:5" ht="13" thickTop="1">
      <c r="E11688"/>
    </row>
    <row r="11689" spans="5:5">
      <c r="E11689"/>
    </row>
    <row r="11690" spans="5:5">
      <c r="E11690"/>
    </row>
    <row r="11691" spans="5:5">
      <c r="E11691"/>
    </row>
    <row r="11692" spans="5:5">
      <c r="E11692"/>
    </row>
    <row r="11693" spans="5:5">
      <c r="E11693"/>
    </row>
    <row r="11694" spans="5:5">
      <c r="E11694"/>
    </row>
    <row r="11695" spans="5:5">
      <c r="E11695"/>
    </row>
    <row r="11696" spans="5:5">
      <c r="E11696"/>
    </row>
    <row r="11697" spans="5:5">
      <c r="E11697"/>
    </row>
    <row r="11698" spans="5:5">
      <c r="E11698"/>
    </row>
    <row r="11699" spans="5:5">
      <c r="E11699"/>
    </row>
    <row r="11700" spans="5:5">
      <c r="E11700"/>
    </row>
    <row r="11701" spans="5:5" ht="13" thickBot="1">
      <c r="E11701"/>
    </row>
    <row r="11702" spans="5:5" ht="13.5" thickTop="1" thickBot="1">
      <c r="E11702"/>
    </row>
    <row r="11703" spans="5:5" ht="13.5" thickTop="1" thickBot="1">
      <c r="E11703"/>
    </row>
    <row r="11704" spans="5:5" ht="13.5" thickTop="1" thickBot="1">
      <c r="E11704"/>
    </row>
    <row r="11705" spans="5:5" ht="13.5" thickTop="1" thickBot="1">
      <c r="E11705"/>
    </row>
    <row r="11706" spans="5:5" ht="13.5" thickTop="1" thickBot="1">
      <c r="E11706"/>
    </row>
    <row r="11707" spans="5:5" ht="13.5" thickTop="1" thickBot="1">
      <c r="E11707"/>
    </row>
    <row r="11708" spans="5:5" ht="13.5" thickTop="1" thickBot="1">
      <c r="E11708"/>
    </row>
    <row r="11709" spans="5:5" ht="13.5" thickTop="1" thickBot="1">
      <c r="E11709"/>
    </row>
    <row r="11710" spans="5:5" ht="13.5" thickTop="1" thickBot="1">
      <c r="E11710"/>
    </row>
    <row r="11711" spans="5:5" ht="13.5" thickTop="1" thickBot="1">
      <c r="E11711"/>
    </row>
    <row r="11712" spans="5:5" ht="13.5" thickTop="1" thickBot="1">
      <c r="E11712"/>
    </row>
    <row r="11713" spans="5:5" ht="13.5" thickTop="1" thickBot="1">
      <c r="E11713"/>
    </row>
    <row r="11714" spans="5:5" ht="13.5" thickTop="1" thickBot="1">
      <c r="E11714"/>
    </row>
    <row r="11715" spans="5:5" ht="13.5" thickTop="1" thickBot="1">
      <c r="E11715"/>
    </row>
    <row r="11716" spans="5:5" ht="13.5" thickTop="1" thickBot="1">
      <c r="E11716"/>
    </row>
    <row r="11717" spans="5:5" ht="13.5" thickTop="1" thickBot="1">
      <c r="E11717"/>
    </row>
    <row r="11718" spans="5:5" ht="13.5" thickTop="1" thickBot="1">
      <c r="E11718"/>
    </row>
    <row r="11719" spans="5:5" ht="13.5" thickTop="1" thickBot="1">
      <c r="E11719"/>
    </row>
    <row r="11720" spans="5:5" ht="13.5" thickTop="1" thickBot="1">
      <c r="E11720"/>
    </row>
    <row r="11721" spans="5:5" ht="13.5" thickTop="1" thickBot="1">
      <c r="E11721"/>
    </row>
    <row r="11722" spans="5:5" ht="13.5" thickTop="1" thickBot="1">
      <c r="E11722"/>
    </row>
    <row r="11723" spans="5:5" ht="13.5" thickTop="1" thickBot="1">
      <c r="E11723"/>
    </row>
    <row r="11724" spans="5:5" ht="13.5" thickTop="1" thickBot="1">
      <c r="E11724"/>
    </row>
    <row r="11725" spans="5:5" ht="13.5" thickTop="1" thickBot="1">
      <c r="E11725"/>
    </row>
    <row r="11726" spans="5:5" ht="13.5" thickTop="1" thickBot="1">
      <c r="E11726"/>
    </row>
    <row r="11727" spans="5:5" ht="13.5" thickTop="1" thickBot="1">
      <c r="E11727"/>
    </row>
    <row r="11728" spans="5:5" ht="13.5" thickTop="1" thickBot="1">
      <c r="E11728"/>
    </row>
    <row r="11729" spans="5:5" ht="13.5" thickTop="1" thickBot="1">
      <c r="E11729"/>
    </row>
    <row r="11730" spans="5:5" ht="13.5" thickTop="1" thickBot="1">
      <c r="E11730"/>
    </row>
    <row r="11731" spans="5:5" ht="13.5" thickTop="1" thickBot="1">
      <c r="E11731"/>
    </row>
    <row r="11732" spans="5:5" ht="13.5" thickTop="1" thickBot="1">
      <c r="E11732"/>
    </row>
    <row r="11733" spans="5:5" ht="13.5" thickTop="1" thickBot="1">
      <c r="E11733"/>
    </row>
    <row r="11734" spans="5:5" ht="13.5" thickTop="1" thickBot="1">
      <c r="E11734"/>
    </row>
    <row r="11735" spans="5:5" ht="13.5" thickTop="1" thickBot="1">
      <c r="E11735"/>
    </row>
    <row r="11736" spans="5:5" ht="13.5" thickTop="1" thickBot="1">
      <c r="E11736"/>
    </row>
    <row r="11737" spans="5:5" ht="13.5" thickTop="1" thickBot="1">
      <c r="E11737"/>
    </row>
    <row r="11738" spans="5:5" ht="13.5" thickTop="1" thickBot="1">
      <c r="E11738"/>
    </row>
    <row r="11739" spans="5:5" ht="13.5" thickTop="1" thickBot="1">
      <c r="E11739"/>
    </row>
    <row r="11740" spans="5:5" ht="13.5" thickTop="1" thickBot="1">
      <c r="E11740"/>
    </row>
    <row r="11741" spans="5:5" ht="13.5" thickTop="1" thickBot="1">
      <c r="E11741"/>
    </row>
    <row r="11742" spans="5:5" ht="13.5" thickTop="1" thickBot="1">
      <c r="E11742"/>
    </row>
    <row r="11743" spans="5:5" ht="13.5" thickTop="1" thickBot="1">
      <c r="E11743"/>
    </row>
    <row r="11744" spans="5:5" ht="13.5" thickTop="1" thickBot="1">
      <c r="E11744"/>
    </row>
    <row r="11745" spans="5:5" ht="13.5" thickTop="1" thickBot="1">
      <c r="E11745"/>
    </row>
    <row r="11746" spans="5:5" ht="13.5" thickTop="1" thickBot="1">
      <c r="E11746"/>
    </row>
    <row r="11747" spans="5:5" ht="13.5" thickTop="1" thickBot="1">
      <c r="E11747"/>
    </row>
    <row r="11748" spans="5:5" ht="13.5" thickTop="1" thickBot="1">
      <c r="E11748"/>
    </row>
    <row r="11749" spans="5:5" ht="13.5" thickTop="1" thickBot="1">
      <c r="E11749"/>
    </row>
    <row r="11750" spans="5:5" ht="13.5" thickTop="1" thickBot="1">
      <c r="E11750"/>
    </row>
    <row r="11751" spans="5:5" ht="13.5" thickTop="1" thickBot="1">
      <c r="E11751"/>
    </row>
    <row r="11752" spans="5:5" ht="13.5" thickTop="1" thickBot="1">
      <c r="E11752"/>
    </row>
    <row r="11753" spans="5:5" ht="13.5" thickTop="1" thickBot="1">
      <c r="E11753"/>
    </row>
    <row r="11754" spans="5:5" ht="13.5" thickTop="1" thickBot="1">
      <c r="E11754"/>
    </row>
    <row r="11755" spans="5:5" ht="13.5" thickTop="1" thickBot="1">
      <c r="E11755"/>
    </row>
    <row r="11756" spans="5:5" ht="13.5" thickTop="1" thickBot="1">
      <c r="E11756"/>
    </row>
    <row r="11757" spans="5:5" ht="13.5" thickTop="1" thickBot="1">
      <c r="E11757"/>
    </row>
    <row r="11758" spans="5:5" ht="13" thickTop="1">
      <c r="E11758"/>
    </row>
    <row r="11759" spans="5:5">
      <c r="E11759"/>
    </row>
    <row r="11760" spans="5:5">
      <c r="E11760"/>
    </row>
    <row r="11761" spans="5:5">
      <c r="E11761"/>
    </row>
    <row r="11762" spans="5:5">
      <c r="E11762"/>
    </row>
    <row r="11763" spans="5:5">
      <c r="E11763"/>
    </row>
    <row r="11764" spans="5:5">
      <c r="E11764"/>
    </row>
    <row r="11765" spans="5:5">
      <c r="E11765"/>
    </row>
    <row r="11766" spans="5:5">
      <c r="E11766"/>
    </row>
    <row r="11767" spans="5:5">
      <c r="E11767"/>
    </row>
    <row r="11768" spans="5:5">
      <c r="E11768"/>
    </row>
    <row r="11769" spans="5:5">
      <c r="E11769"/>
    </row>
    <row r="11770" spans="5:5">
      <c r="E11770"/>
    </row>
    <row r="11771" spans="5:5" ht="13" thickBot="1">
      <c r="E11771"/>
    </row>
    <row r="11772" spans="5:5" ht="13.5" thickTop="1" thickBot="1">
      <c r="E11772"/>
    </row>
    <row r="11773" spans="5:5" ht="13.5" thickTop="1" thickBot="1">
      <c r="E11773"/>
    </row>
    <row r="11774" spans="5:5" ht="13.5" thickTop="1" thickBot="1">
      <c r="E11774"/>
    </row>
    <row r="11775" spans="5:5" ht="13.5" thickTop="1" thickBot="1">
      <c r="E11775"/>
    </row>
    <row r="11776" spans="5:5" ht="13.5" thickTop="1" thickBot="1">
      <c r="E11776"/>
    </row>
    <row r="11777" spans="5:5" ht="13.5" thickTop="1" thickBot="1">
      <c r="E11777"/>
    </row>
    <row r="11778" spans="5:5" ht="13.5" thickTop="1" thickBot="1">
      <c r="E11778"/>
    </row>
    <row r="11779" spans="5:5" ht="13.5" thickTop="1" thickBot="1">
      <c r="E11779"/>
    </row>
    <row r="11780" spans="5:5" ht="13.5" thickTop="1" thickBot="1">
      <c r="E11780"/>
    </row>
    <row r="11781" spans="5:5" ht="13.5" thickTop="1" thickBot="1">
      <c r="E11781"/>
    </row>
    <row r="11782" spans="5:5" ht="13.5" thickTop="1" thickBot="1">
      <c r="E11782"/>
    </row>
    <row r="11783" spans="5:5" ht="13.5" thickTop="1" thickBot="1">
      <c r="E11783"/>
    </row>
    <row r="11784" spans="5:5" ht="13.5" thickTop="1" thickBot="1">
      <c r="E11784"/>
    </row>
    <row r="11785" spans="5:5" ht="13.5" thickTop="1" thickBot="1">
      <c r="E11785"/>
    </row>
    <row r="11786" spans="5:5" ht="13.5" thickTop="1" thickBot="1">
      <c r="E11786"/>
    </row>
    <row r="11787" spans="5:5" ht="13.5" thickTop="1" thickBot="1">
      <c r="E11787"/>
    </row>
    <row r="11788" spans="5:5" ht="13.5" thickTop="1" thickBot="1">
      <c r="E11788"/>
    </row>
    <row r="11789" spans="5:5" ht="13.5" thickTop="1" thickBot="1">
      <c r="E11789"/>
    </row>
    <row r="11790" spans="5:5" ht="13.5" thickTop="1" thickBot="1">
      <c r="E11790"/>
    </row>
    <row r="11791" spans="5:5" ht="13.5" thickTop="1" thickBot="1">
      <c r="E11791"/>
    </row>
    <row r="11792" spans="5:5" ht="13.5" thickTop="1" thickBot="1">
      <c r="E11792"/>
    </row>
    <row r="11793" spans="5:5" ht="13.5" thickTop="1" thickBot="1">
      <c r="E11793"/>
    </row>
    <row r="11794" spans="5:5" ht="13.5" thickTop="1" thickBot="1">
      <c r="E11794"/>
    </row>
    <row r="11795" spans="5:5" ht="13.5" thickTop="1" thickBot="1">
      <c r="E11795"/>
    </row>
    <row r="11796" spans="5:5" ht="13.5" thickTop="1" thickBot="1">
      <c r="E11796"/>
    </row>
    <row r="11797" spans="5:5" ht="13.5" thickTop="1" thickBot="1">
      <c r="E11797"/>
    </row>
    <row r="11798" spans="5:5" ht="13.5" thickTop="1" thickBot="1">
      <c r="E11798"/>
    </row>
    <row r="11799" spans="5:5" ht="13.5" thickTop="1" thickBot="1">
      <c r="E11799"/>
    </row>
    <row r="11800" spans="5:5" ht="13.5" thickTop="1" thickBot="1">
      <c r="E11800"/>
    </row>
    <row r="11801" spans="5:5" ht="13.5" thickTop="1" thickBot="1">
      <c r="E11801"/>
    </row>
    <row r="11802" spans="5:5" ht="13.5" thickTop="1" thickBot="1">
      <c r="E11802"/>
    </row>
    <row r="11803" spans="5:5" ht="13.5" thickTop="1" thickBot="1">
      <c r="E11803"/>
    </row>
    <row r="11804" spans="5:5" ht="13.5" thickTop="1" thickBot="1">
      <c r="E11804"/>
    </row>
    <row r="11805" spans="5:5" ht="13.5" thickTop="1" thickBot="1">
      <c r="E11805"/>
    </row>
    <row r="11806" spans="5:5" ht="13.5" thickTop="1" thickBot="1">
      <c r="E11806"/>
    </row>
    <row r="11807" spans="5:5" ht="13.5" thickTop="1" thickBot="1">
      <c r="E11807"/>
    </row>
    <row r="11808" spans="5:5" ht="13.5" thickTop="1" thickBot="1">
      <c r="E11808"/>
    </row>
    <row r="11809" spans="5:5" ht="13.5" thickTop="1" thickBot="1">
      <c r="E11809"/>
    </row>
    <row r="11810" spans="5:5" ht="13.5" thickTop="1" thickBot="1">
      <c r="E11810"/>
    </row>
    <row r="11811" spans="5:5" ht="13.5" thickTop="1" thickBot="1">
      <c r="E11811"/>
    </row>
    <row r="11812" spans="5:5" ht="13.5" thickTop="1" thickBot="1">
      <c r="E11812"/>
    </row>
    <row r="11813" spans="5:5" ht="13.5" thickTop="1" thickBot="1">
      <c r="E11813"/>
    </row>
    <row r="11814" spans="5:5" ht="13.5" thickTop="1" thickBot="1">
      <c r="E11814"/>
    </row>
    <row r="11815" spans="5:5" ht="13.5" thickTop="1" thickBot="1">
      <c r="E11815"/>
    </row>
    <row r="11816" spans="5:5" ht="13.5" thickTop="1" thickBot="1">
      <c r="E11816"/>
    </row>
    <row r="11817" spans="5:5" ht="13.5" thickTop="1" thickBot="1">
      <c r="E11817"/>
    </row>
    <row r="11818" spans="5:5" ht="13.5" thickTop="1" thickBot="1">
      <c r="E11818"/>
    </row>
    <row r="11819" spans="5:5" ht="13.5" thickTop="1" thickBot="1">
      <c r="E11819"/>
    </row>
    <row r="11820" spans="5:5" ht="13.5" thickTop="1" thickBot="1">
      <c r="E11820"/>
    </row>
    <row r="11821" spans="5:5" ht="13.5" thickTop="1" thickBot="1">
      <c r="E11821"/>
    </row>
    <row r="11822" spans="5:5" ht="13.5" thickTop="1" thickBot="1">
      <c r="E11822"/>
    </row>
    <row r="11823" spans="5:5" ht="13.5" thickTop="1" thickBot="1">
      <c r="E11823"/>
    </row>
    <row r="11824" spans="5:5" ht="13.5" thickTop="1" thickBot="1">
      <c r="E11824"/>
    </row>
    <row r="11825" spans="5:5" ht="13.5" thickTop="1" thickBot="1">
      <c r="E11825"/>
    </row>
    <row r="11826" spans="5:5" ht="13.5" thickTop="1" thickBot="1">
      <c r="E11826"/>
    </row>
    <row r="11827" spans="5:5" ht="13.5" thickTop="1" thickBot="1">
      <c r="E11827"/>
    </row>
    <row r="11828" spans="5:5" ht="13" thickTop="1">
      <c r="E11828"/>
    </row>
    <row r="11829" spans="5:5">
      <c r="E11829"/>
    </row>
    <row r="11830" spans="5:5">
      <c r="E11830"/>
    </row>
    <row r="11831" spans="5:5">
      <c r="E11831"/>
    </row>
    <row r="11832" spans="5:5">
      <c r="E11832"/>
    </row>
    <row r="11833" spans="5:5">
      <c r="E11833"/>
    </row>
    <row r="11834" spans="5:5">
      <c r="E11834"/>
    </row>
    <row r="11835" spans="5:5">
      <c r="E11835"/>
    </row>
    <row r="11836" spans="5:5">
      <c r="E11836"/>
    </row>
    <row r="11837" spans="5:5">
      <c r="E11837"/>
    </row>
    <row r="11838" spans="5:5">
      <c r="E11838"/>
    </row>
    <row r="11839" spans="5:5">
      <c r="E11839"/>
    </row>
    <row r="11840" spans="5:5">
      <c r="E11840"/>
    </row>
    <row r="11841" spans="5:5" ht="13" thickBot="1">
      <c r="E11841"/>
    </row>
    <row r="11842" spans="5:5" ht="13.5" thickTop="1" thickBot="1">
      <c r="E11842"/>
    </row>
    <row r="11843" spans="5:5" ht="13.5" thickTop="1" thickBot="1">
      <c r="E11843"/>
    </row>
    <row r="11844" spans="5:5" ht="13.5" thickTop="1" thickBot="1">
      <c r="E11844"/>
    </row>
    <row r="11845" spans="5:5" ht="13.5" thickTop="1" thickBot="1">
      <c r="E11845"/>
    </row>
    <row r="11846" spans="5:5" ht="13.5" thickTop="1" thickBot="1">
      <c r="E11846"/>
    </row>
    <row r="11847" spans="5:5" ht="13.5" thickTop="1" thickBot="1">
      <c r="E11847"/>
    </row>
    <row r="11848" spans="5:5" ht="13.5" thickTop="1" thickBot="1">
      <c r="E11848"/>
    </row>
    <row r="11849" spans="5:5" ht="13.5" thickTop="1" thickBot="1">
      <c r="E11849"/>
    </row>
    <row r="11850" spans="5:5" ht="13.5" thickTop="1" thickBot="1">
      <c r="E11850"/>
    </row>
    <row r="11851" spans="5:5" ht="13.5" thickTop="1" thickBot="1">
      <c r="E11851"/>
    </row>
    <row r="11852" spans="5:5" ht="13.5" thickTop="1" thickBot="1">
      <c r="E11852"/>
    </row>
    <row r="11853" spans="5:5" ht="13.5" thickTop="1" thickBot="1">
      <c r="E11853"/>
    </row>
    <row r="11854" spans="5:5" ht="13.5" thickTop="1" thickBot="1">
      <c r="E11854"/>
    </row>
    <row r="11855" spans="5:5" ht="13.5" thickTop="1" thickBot="1">
      <c r="E11855"/>
    </row>
    <row r="11856" spans="5:5" ht="13.5" thickTop="1" thickBot="1">
      <c r="E11856"/>
    </row>
    <row r="11857" spans="5:5" ht="13.5" thickTop="1" thickBot="1">
      <c r="E11857"/>
    </row>
    <row r="11858" spans="5:5" ht="13.5" thickTop="1" thickBot="1">
      <c r="E11858"/>
    </row>
    <row r="11859" spans="5:5" ht="13.5" thickTop="1" thickBot="1">
      <c r="E11859"/>
    </row>
    <row r="11860" spans="5:5" ht="13.5" thickTop="1" thickBot="1">
      <c r="E11860"/>
    </row>
    <row r="11861" spans="5:5" ht="13.5" thickTop="1" thickBot="1">
      <c r="E11861"/>
    </row>
    <row r="11862" spans="5:5" ht="13.5" thickTop="1" thickBot="1">
      <c r="E11862"/>
    </row>
    <row r="11863" spans="5:5" ht="13.5" thickTop="1" thickBot="1">
      <c r="E11863"/>
    </row>
    <row r="11864" spans="5:5" ht="13.5" thickTop="1" thickBot="1">
      <c r="E11864"/>
    </row>
    <row r="11865" spans="5:5" ht="13.5" thickTop="1" thickBot="1">
      <c r="E11865"/>
    </row>
    <row r="11866" spans="5:5" ht="13.5" thickTop="1" thickBot="1">
      <c r="E11866"/>
    </row>
    <row r="11867" spans="5:5" ht="13.5" thickTop="1" thickBot="1">
      <c r="E11867"/>
    </row>
    <row r="11868" spans="5:5" ht="13.5" thickTop="1" thickBot="1">
      <c r="E11868"/>
    </row>
    <row r="11869" spans="5:5" ht="13.5" thickTop="1" thickBot="1">
      <c r="E11869"/>
    </row>
    <row r="11870" spans="5:5" ht="13.5" thickTop="1" thickBot="1">
      <c r="E11870"/>
    </row>
    <row r="11871" spans="5:5" ht="13.5" thickTop="1" thickBot="1">
      <c r="E11871"/>
    </row>
    <row r="11872" spans="5:5" ht="13.5" thickTop="1" thickBot="1">
      <c r="E11872"/>
    </row>
    <row r="11873" spans="5:5" ht="13.5" thickTop="1" thickBot="1">
      <c r="E11873"/>
    </row>
    <row r="11874" spans="5:5" ht="13.5" thickTop="1" thickBot="1">
      <c r="E11874"/>
    </row>
    <row r="11875" spans="5:5" ht="13.5" thickTop="1" thickBot="1">
      <c r="E11875"/>
    </row>
    <row r="11876" spans="5:5" ht="13.5" thickTop="1" thickBot="1">
      <c r="E11876"/>
    </row>
    <row r="11877" spans="5:5" ht="13.5" thickTop="1" thickBot="1">
      <c r="E11877"/>
    </row>
    <row r="11878" spans="5:5" ht="13.5" thickTop="1" thickBot="1">
      <c r="E11878"/>
    </row>
    <row r="11879" spans="5:5" ht="13.5" thickTop="1" thickBot="1">
      <c r="E11879"/>
    </row>
    <row r="11880" spans="5:5" ht="13.5" thickTop="1" thickBot="1">
      <c r="E11880"/>
    </row>
    <row r="11881" spans="5:5" ht="13.5" thickTop="1" thickBot="1">
      <c r="E11881"/>
    </row>
    <row r="11882" spans="5:5" ht="13.5" thickTop="1" thickBot="1">
      <c r="E11882"/>
    </row>
    <row r="11883" spans="5:5" ht="13.5" thickTop="1" thickBot="1">
      <c r="E11883"/>
    </row>
    <row r="11884" spans="5:5" ht="13.5" thickTop="1" thickBot="1">
      <c r="E11884"/>
    </row>
    <row r="11885" spans="5:5" ht="13.5" thickTop="1" thickBot="1">
      <c r="E11885"/>
    </row>
    <row r="11886" spans="5:5" ht="13.5" thickTop="1" thickBot="1">
      <c r="E11886"/>
    </row>
    <row r="11887" spans="5:5" ht="13.5" thickTop="1" thickBot="1">
      <c r="E11887"/>
    </row>
    <row r="11888" spans="5:5" ht="13.5" thickTop="1" thickBot="1">
      <c r="E11888"/>
    </row>
    <row r="11889" spans="5:5" ht="13.5" thickTop="1" thickBot="1">
      <c r="E11889"/>
    </row>
    <row r="11890" spans="5:5" ht="13.5" thickTop="1" thickBot="1">
      <c r="E11890"/>
    </row>
    <row r="11891" spans="5:5" ht="13.5" thickTop="1" thickBot="1">
      <c r="E11891"/>
    </row>
    <row r="11892" spans="5:5" ht="13.5" thickTop="1" thickBot="1">
      <c r="E11892"/>
    </row>
    <row r="11893" spans="5:5" ht="13.5" thickTop="1" thickBot="1">
      <c r="E11893"/>
    </row>
    <row r="11894" spans="5:5" ht="13.5" thickTop="1" thickBot="1">
      <c r="E11894"/>
    </row>
    <row r="11895" spans="5:5" ht="13.5" thickTop="1" thickBot="1">
      <c r="E11895"/>
    </row>
    <row r="11896" spans="5:5" ht="13.5" thickTop="1" thickBot="1">
      <c r="E11896"/>
    </row>
    <row r="11897" spans="5:5" ht="13.5" thickTop="1" thickBot="1">
      <c r="E11897"/>
    </row>
    <row r="11898" spans="5:5" ht="13" thickTop="1">
      <c r="E11898"/>
    </row>
    <row r="11899" spans="5:5">
      <c r="E11899"/>
    </row>
    <row r="11900" spans="5:5">
      <c r="E11900"/>
    </row>
    <row r="11901" spans="5:5">
      <c r="E11901"/>
    </row>
    <row r="11902" spans="5:5">
      <c r="E11902"/>
    </row>
    <row r="11903" spans="5:5">
      <c r="E11903"/>
    </row>
    <row r="11904" spans="5:5">
      <c r="E11904"/>
    </row>
    <row r="11905" spans="5:5">
      <c r="E11905"/>
    </row>
    <row r="11906" spans="5:5">
      <c r="E11906"/>
    </row>
    <row r="11907" spans="5:5">
      <c r="E11907"/>
    </row>
    <row r="11908" spans="5:5">
      <c r="E11908"/>
    </row>
    <row r="11909" spans="5:5">
      <c r="E11909"/>
    </row>
    <row r="11910" spans="5:5">
      <c r="E11910"/>
    </row>
    <row r="11911" spans="5:5" ht="13" thickBot="1">
      <c r="E11911"/>
    </row>
    <row r="11912" spans="5:5" ht="13.5" thickTop="1" thickBot="1">
      <c r="E11912"/>
    </row>
    <row r="11913" spans="5:5" ht="13.5" thickTop="1" thickBot="1">
      <c r="E11913"/>
    </row>
    <row r="11914" spans="5:5" ht="13.5" thickTop="1" thickBot="1">
      <c r="E11914"/>
    </row>
    <row r="11915" spans="5:5" ht="13.5" thickTop="1" thickBot="1">
      <c r="E11915"/>
    </row>
    <row r="11916" spans="5:5" ht="13.5" thickTop="1" thickBot="1">
      <c r="E11916"/>
    </row>
    <row r="11917" spans="5:5" ht="13.5" thickTop="1" thickBot="1">
      <c r="E11917"/>
    </row>
    <row r="11918" spans="5:5" ht="13.5" thickTop="1" thickBot="1">
      <c r="E11918"/>
    </row>
    <row r="11919" spans="5:5" ht="13.5" thickTop="1" thickBot="1">
      <c r="E11919"/>
    </row>
    <row r="11920" spans="5:5" ht="13.5" thickTop="1" thickBot="1">
      <c r="E11920"/>
    </row>
    <row r="11921" spans="5:5" ht="13.5" thickTop="1" thickBot="1">
      <c r="E11921"/>
    </row>
    <row r="11922" spans="5:5" ht="13.5" thickTop="1" thickBot="1">
      <c r="E11922"/>
    </row>
    <row r="11923" spans="5:5" ht="13.5" thickTop="1" thickBot="1">
      <c r="E11923"/>
    </row>
    <row r="11924" spans="5:5" ht="13.5" thickTop="1" thickBot="1">
      <c r="E11924"/>
    </row>
    <row r="11925" spans="5:5" ht="13.5" thickTop="1" thickBot="1">
      <c r="E11925"/>
    </row>
    <row r="11926" spans="5:5" ht="13.5" thickTop="1" thickBot="1">
      <c r="E11926"/>
    </row>
    <row r="11927" spans="5:5" ht="13.5" thickTop="1" thickBot="1">
      <c r="E11927"/>
    </row>
    <row r="11928" spans="5:5" ht="13.5" thickTop="1" thickBot="1">
      <c r="E11928"/>
    </row>
    <row r="11929" spans="5:5" ht="13.5" thickTop="1" thickBot="1">
      <c r="E11929"/>
    </row>
    <row r="11930" spans="5:5" ht="13.5" thickTop="1" thickBot="1">
      <c r="E11930"/>
    </row>
    <row r="11931" spans="5:5" ht="13.5" thickTop="1" thickBot="1">
      <c r="E11931"/>
    </row>
    <row r="11932" spans="5:5" ht="13.5" thickTop="1" thickBot="1">
      <c r="E11932"/>
    </row>
    <row r="11933" spans="5:5" ht="13.5" thickTop="1" thickBot="1">
      <c r="E11933"/>
    </row>
    <row r="11934" spans="5:5" ht="13.5" thickTop="1" thickBot="1">
      <c r="E11934"/>
    </row>
    <row r="11935" spans="5:5" ht="13.5" thickTop="1" thickBot="1">
      <c r="E11935"/>
    </row>
    <row r="11936" spans="5:5" ht="13.5" thickTop="1" thickBot="1">
      <c r="E11936"/>
    </row>
    <row r="11937" spans="5:5" ht="13.5" thickTop="1" thickBot="1">
      <c r="E11937"/>
    </row>
    <row r="11938" spans="5:5" ht="13.5" thickTop="1" thickBot="1">
      <c r="E11938"/>
    </row>
    <row r="11939" spans="5:5" ht="13.5" thickTop="1" thickBot="1">
      <c r="E11939"/>
    </row>
    <row r="11940" spans="5:5" ht="13.5" thickTop="1" thickBot="1">
      <c r="E11940"/>
    </row>
    <row r="11941" spans="5:5" ht="13.5" thickTop="1" thickBot="1">
      <c r="E11941"/>
    </row>
    <row r="11942" spans="5:5" ht="13.5" thickTop="1" thickBot="1">
      <c r="E11942"/>
    </row>
    <row r="11943" spans="5:5" ht="13.5" thickTop="1" thickBot="1">
      <c r="E11943"/>
    </row>
    <row r="11944" spans="5:5" ht="13.5" thickTop="1" thickBot="1">
      <c r="E11944"/>
    </row>
    <row r="11945" spans="5:5" ht="13.5" thickTop="1" thickBot="1">
      <c r="E11945"/>
    </row>
    <row r="11946" spans="5:5" ht="13.5" thickTop="1" thickBot="1">
      <c r="E11946"/>
    </row>
    <row r="11947" spans="5:5" ht="13.5" thickTop="1" thickBot="1">
      <c r="E11947"/>
    </row>
    <row r="11948" spans="5:5" ht="13.5" thickTop="1" thickBot="1">
      <c r="E11948"/>
    </row>
    <row r="11949" spans="5:5" ht="13.5" thickTop="1" thickBot="1">
      <c r="E11949"/>
    </row>
    <row r="11950" spans="5:5" ht="13.5" thickTop="1" thickBot="1">
      <c r="E11950"/>
    </row>
    <row r="11951" spans="5:5" ht="13.5" thickTop="1" thickBot="1">
      <c r="E11951"/>
    </row>
    <row r="11952" spans="5:5" ht="13.5" thickTop="1" thickBot="1">
      <c r="E11952"/>
    </row>
    <row r="11953" spans="5:5" ht="13.5" thickTop="1" thickBot="1">
      <c r="E11953"/>
    </row>
    <row r="11954" spans="5:5" ht="13.5" thickTop="1" thickBot="1">
      <c r="E11954"/>
    </row>
    <row r="11955" spans="5:5" ht="13.5" thickTop="1" thickBot="1">
      <c r="E11955"/>
    </row>
    <row r="11956" spans="5:5" ht="13.5" thickTop="1" thickBot="1">
      <c r="E11956"/>
    </row>
    <row r="11957" spans="5:5" ht="13.5" thickTop="1" thickBot="1">
      <c r="E11957"/>
    </row>
    <row r="11958" spans="5:5" ht="13.5" thickTop="1" thickBot="1">
      <c r="E11958"/>
    </row>
    <row r="11959" spans="5:5" ht="13.5" thickTop="1" thickBot="1">
      <c r="E11959"/>
    </row>
    <row r="11960" spans="5:5" ht="13.5" thickTop="1" thickBot="1">
      <c r="E11960"/>
    </row>
    <row r="11961" spans="5:5" ht="13.5" thickTop="1" thickBot="1">
      <c r="E11961"/>
    </row>
    <row r="11962" spans="5:5" ht="13.5" thickTop="1" thickBot="1">
      <c r="E11962"/>
    </row>
    <row r="11963" spans="5:5" ht="13.5" thickTop="1" thickBot="1">
      <c r="E11963"/>
    </row>
    <row r="11964" spans="5:5" ht="13.5" thickTop="1" thickBot="1">
      <c r="E11964"/>
    </row>
    <row r="11965" spans="5:5" ht="13.5" thickTop="1" thickBot="1">
      <c r="E11965"/>
    </row>
    <row r="11966" spans="5:5" ht="13.5" thickTop="1" thickBot="1">
      <c r="E11966"/>
    </row>
    <row r="11967" spans="5:5" ht="13.5" thickTop="1" thickBot="1">
      <c r="E11967"/>
    </row>
    <row r="11968" spans="5:5" ht="13" thickTop="1">
      <c r="E11968"/>
    </row>
    <row r="11969" spans="5:5">
      <c r="E11969"/>
    </row>
    <row r="11970" spans="5:5">
      <c r="E11970"/>
    </row>
    <row r="11971" spans="5:5">
      <c r="E11971"/>
    </row>
    <row r="11972" spans="5:5">
      <c r="E11972"/>
    </row>
    <row r="11973" spans="5:5">
      <c r="E11973"/>
    </row>
    <row r="11974" spans="5:5">
      <c r="E11974"/>
    </row>
    <row r="11975" spans="5:5">
      <c r="E11975"/>
    </row>
    <row r="11976" spans="5:5">
      <c r="E11976"/>
    </row>
    <row r="11977" spans="5:5">
      <c r="E11977"/>
    </row>
    <row r="11978" spans="5:5">
      <c r="E11978"/>
    </row>
    <row r="11979" spans="5:5">
      <c r="E11979"/>
    </row>
    <row r="11980" spans="5:5">
      <c r="E11980"/>
    </row>
    <row r="11981" spans="5:5" ht="13" thickBot="1">
      <c r="E11981"/>
    </row>
    <row r="11982" spans="5:5" ht="13.5" thickTop="1" thickBot="1">
      <c r="E11982"/>
    </row>
    <row r="11983" spans="5:5" ht="13.5" thickTop="1" thickBot="1">
      <c r="E11983"/>
    </row>
    <row r="11984" spans="5:5" ht="13.5" thickTop="1" thickBot="1">
      <c r="E11984"/>
    </row>
    <row r="11985" spans="5:5" ht="13.5" thickTop="1" thickBot="1">
      <c r="E11985"/>
    </row>
    <row r="11986" spans="5:5" ht="13.5" thickTop="1" thickBot="1">
      <c r="E11986"/>
    </row>
    <row r="11987" spans="5:5" ht="13.5" thickTop="1" thickBot="1">
      <c r="E11987"/>
    </row>
    <row r="11988" spans="5:5" ht="13.5" thickTop="1" thickBot="1">
      <c r="E11988"/>
    </row>
    <row r="11989" spans="5:5" ht="13.5" thickTop="1" thickBot="1">
      <c r="E11989"/>
    </row>
    <row r="11990" spans="5:5" ht="13.5" thickTop="1" thickBot="1">
      <c r="E11990"/>
    </row>
    <row r="11991" spans="5:5" ht="13.5" thickTop="1" thickBot="1">
      <c r="E11991"/>
    </row>
    <row r="11992" spans="5:5" ht="13.5" thickTop="1" thickBot="1">
      <c r="E11992"/>
    </row>
    <row r="11993" spans="5:5" ht="13.5" thickTop="1" thickBot="1">
      <c r="E11993"/>
    </row>
    <row r="11994" spans="5:5" ht="13.5" thickTop="1" thickBot="1">
      <c r="E11994"/>
    </row>
    <row r="11995" spans="5:5" ht="13.5" thickTop="1" thickBot="1">
      <c r="E11995"/>
    </row>
    <row r="11996" spans="5:5" ht="13.5" thickTop="1" thickBot="1">
      <c r="E11996"/>
    </row>
    <row r="11997" spans="5:5" ht="13.5" thickTop="1" thickBot="1">
      <c r="E11997"/>
    </row>
    <row r="11998" spans="5:5" ht="13.5" thickTop="1" thickBot="1">
      <c r="E11998"/>
    </row>
    <row r="11999" spans="5:5" ht="13.5" thickTop="1" thickBot="1">
      <c r="E11999"/>
    </row>
    <row r="12000" spans="5:5" ht="13.5" thickTop="1" thickBot="1">
      <c r="E12000"/>
    </row>
    <row r="12001" spans="5:5" ht="13.5" thickTop="1" thickBot="1">
      <c r="E12001"/>
    </row>
    <row r="12002" spans="5:5" ht="13.5" thickTop="1" thickBot="1">
      <c r="E12002"/>
    </row>
    <row r="12003" spans="5:5" ht="13.5" thickTop="1" thickBot="1">
      <c r="E12003"/>
    </row>
    <row r="12004" spans="5:5" ht="13.5" thickTop="1" thickBot="1">
      <c r="E12004"/>
    </row>
    <row r="12005" spans="5:5" ht="13.5" thickTop="1" thickBot="1">
      <c r="E12005"/>
    </row>
    <row r="12006" spans="5:5" ht="13.5" thickTop="1" thickBot="1">
      <c r="E12006"/>
    </row>
    <row r="12007" spans="5:5" ht="13.5" thickTop="1" thickBot="1">
      <c r="E12007"/>
    </row>
    <row r="12008" spans="5:5" ht="13.5" thickTop="1" thickBot="1">
      <c r="E12008"/>
    </row>
    <row r="12009" spans="5:5" ht="13.5" thickTop="1" thickBot="1">
      <c r="E12009"/>
    </row>
    <row r="12010" spans="5:5" ht="13.5" thickTop="1" thickBot="1">
      <c r="E12010"/>
    </row>
    <row r="12011" spans="5:5" ht="13.5" thickTop="1" thickBot="1">
      <c r="E12011"/>
    </row>
    <row r="12012" spans="5:5" ht="13.5" thickTop="1" thickBot="1">
      <c r="E12012"/>
    </row>
    <row r="12013" spans="5:5" ht="13.5" thickTop="1" thickBot="1">
      <c r="E12013"/>
    </row>
    <row r="12014" spans="5:5" ht="13.5" thickTop="1" thickBot="1">
      <c r="E12014"/>
    </row>
    <row r="12015" spans="5:5" ht="13.5" thickTop="1" thickBot="1">
      <c r="E12015"/>
    </row>
    <row r="12016" spans="5:5" ht="13.5" thickTop="1" thickBot="1">
      <c r="E12016"/>
    </row>
    <row r="12017" spans="5:5" ht="13.5" thickTop="1" thickBot="1">
      <c r="E12017"/>
    </row>
    <row r="12018" spans="5:5" ht="13.5" thickTop="1" thickBot="1">
      <c r="E12018"/>
    </row>
    <row r="12019" spans="5:5" ht="13.5" thickTop="1" thickBot="1">
      <c r="E12019"/>
    </row>
    <row r="12020" spans="5:5" ht="13.5" thickTop="1" thickBot="1">
      <c r="E12020"/>
    </row>
    <row r="12021" spans="5:5" ht="13.5" thickTop="1" thickBot="1">
      <c r="E12021"/>
    </row>
    <row r="12022" spans="5:5" ht="13.5" thickTop="1" thickBot="1">
      <c r="E12022"/>
    </row>
    <row r="12023" spans="5:5" ht="13.5" thickTop="1" thickBot="1">
      <c r="E12023"/>
    </row>
    <row r="12024" spans="5:5" ht="13.5" thickTop="1" thickBot="1">
      <c r="E12024"/>
    </row>
    <row r="12025" spans="5:5" ht="13.5" thickTop="1" thickBot="1">
      <c r="E12025"/>
    </row>
    <row r="12026" spans="5:5" ht="13.5" thickTop="1" thickBot="1">
      <c r="E12026"/>
    </row>
    <row r="12027" spans="5:5" ht="13.5" thickTop="1" thickBot="1">
      <c r="E12027"/>
    </row>
    <row r="12028" spans="5:5" ht="13.5" thickTop="1" thickBot="1">
      <c r="E12028"/>
    </row>
    <row r="12029" spans="5:5" ht="13.5" thickTop="1" thickBot="1">
      <c r="E12029"/>
    </row>
    <row r="12030" spans="5:5" ht="13.5" thickTop="1" thickBot="1">
      <c r="E12030"/>
    </row>
    <row r="12031" spans="5:5" ht="13.5" thickTop="1" thickBot="1">
      <c r="E12031"/>
    </row>
    <row r="12032" spans="5:5" ht="13.5" thickTop="1" thickBot="1">
      <c r="E12032"/>
    </row>
    <row r="12033" spans="5:5" ht="13.5" thickTop="1" thickBot="1">
      <c r="E12033"/>
    </row>
    <row r="12034" spans="5:5" ht="13.5" thickTop="1" thickBot="1">
      <c r="E12034"/>
    </row>
    <row r="12035" spans="5:5" ht="13.5" thickTop="1" thickBot="1">
      <c r="E12035"/>
    </row>
    <row r="12036" spans="5:5" ht="13.5" thickTop="1" thickBot="1">
      <c r="E12036"/>
    </row>
    <row r="12037" spans="5:5" ht="13.5" thickTop="1" thickBot="1">
      <c r="E12037"/>
    </row>
    <row r="12038" spans="5:5" ht="13" thickTop="1">
      <c r="E12038"/>
    </row>
    <row r="12039" spans="5:5">
      <c r="E12039"/>
    </row>
    <row r="12040" spans="5:5">
      <c r="E12040"/>
    </row>
    <row r="12041" spans="5:5">
      <c r="E12041"/>
    </row>
    <row r="12042" spans="5:5">
      <c r="E12042"/>
    </row>
    <row r="12043" spans="5:5">
      <c r="E12043"/>
    </row>
    <row r="12044" spans="5:5">
      <c r="E12044"/>
    </row>
    <row r="12045" spans="5:5">
      <c r="E12045"/>
    </row>
    <row r="12046" spans="5:5">
      <c r="E12046"/>
    </row>
    <row r="12047" spans="5:5">
      <c r="E12047"/>
    </row>
    <row r="12048" spans="5:5">
      <c r="E12048"/>
    </row>
    <row r="12049" spans="5:5">
      <c r="E12049"/>
    </row>
    <row r="12050" spans="5:5">
      <c r="E12050"/>
    </row>
    <row r="12051" spans="5:5" ht="13" thickBot="1">
      <c r="E12051"/>
    </row>
    <row r="12052" spans="5:5" ht="13.5" thickTop="1" thickBot="1">
      <c r="E12052"/>
    </row>
    <row r="12053" spans="5:5" ht="13.5" thickTop="1" thickBot="1">
      <c r="E12053"/>
    </row>
    <row r="12054" spans="5:5" ht="13.5" thickTop="1" thickBot="1">
      <c r="E12054"/>
    </row>
    <row r="12055" spans="5:5" ht="13.5" thickTop="1" thickBot="1">
      <c r="E12055"/>
    </row>
    <row r="12056" spans="5:5" ht="13.5" thickTop="1" thickBot="1">
      <c r="E12056"/>
    </row>
    <row r="12057" spans="5:5" ht="13.5" thickTop="1" thickBot="1">
      <c r="E12057"/>
    </row>
    <row r="12058" spans="5:5" ht="13.5" thickTop="1" thickBot="1">
      <c r="E12058"/>
    </row>
    <row r="12059" spans="5:5" ht="13.5" thickTop="1" thickBot="1">
      <c r="E12059"/>
    </row>
    <row r="12060" spans="5:5" ht="13.5" thickTop="1" thickBot="1">
      <c r="E12060"/>
    </row>
    <row r="12061" spans="5:5" ht="13.5" thickTop="1" thickBot="1">
      <c r="E12061"/>
    </row>
    <row r="12062" spans="5:5" ht="13.5" thickTop="1" thickBot="1">
      <c r="E12062"/>
    </row>
    <row r="12063" spans="5:5" ht="13.5" thickTop="1" thickBot="1">
      <c r="E12063"/>
    </row>
    <row r="12064" spans="5:5" ht="13.5" thickTop="1" thickBot="1">
      <c r="E12064"/>
    </row>
    <row r="12065" spans="5:5" ht="13.5" thickTop="1" thickBot="1">
      <c r="E12065"/>
    </row>
    <row r="12066" spans="5:5" ht="13.5" thickTop="1" thickBot="1">
      <c r="E12066"/>
    </row>
    <row r="12067" spans="5:5" ht="13.5" thickTop="1" thickBot="1">
      <c r="E12067"/>
    </row>
    <row r="12068" spans="5:5" ht="13.5" thickTop="1" thickBot="1">
      <c r="E12068"/>
    </row>
    <row r="12069" spans="5:5" ht="13.5" thickTop="1" thickBot="1">
      <c r="E12069"/>
    </row>
    <row r="12070" spans="5:5" ht="13.5" thickTop="1" thickBot="1">
      <c r="E12070"/>
    </row>
    <row r="12071" spans="5:5" ht="13.5" thickTop="1" thickBot="1">
      <c r="E12071"/>
    </row>
    <row r="12072" spans="5:5" ht="13.5" thickTop="1" thickBot="1">
      <c r="E12072"/>
    </row>
    <row r="12073" spans="5:5" ht="13.5" thickTop="1" thickBot="1">
      <c r="E12073"/>
    </row>
    <row r="12074" spans="5:5" ht="13.5" thickTop="1" thickBot="1">
      <c r="E12074"/>
    </row>
    <row r="12075" spans="5:5" ht="13.5" thickTop="1" thickBot="1">
      <c r="E12075"/>
    </row>
    <row r="12076" spans="5:5" ht="13.5" thickTop="1" thickBot="1">
      <c r="E12076"/>
    </row>
    <row r="12077" spans="5:5" ht="13.5" thickTop="1" thickBot="1">
      <c r="E12077"/>
    </row>
    <row r="12078" spans="5:5" ht="13.5" thickTop="1" thickBot="1">
      <c r="E12078"/>
    </row>
    <row r="12079" spans="5:5" ht="13.5" thickTop="1" thickBot="1">
      <c r="E12079"/>
    </row>
    <row r="12080" spans="5:5" ht="13.5" thickTop="1" thickBot="1">
      <c r="E12080"/>
    </row>
    <row r="12081" spans="5:5" ht="13.5" thickTop="1" thickBot="1">
      <c r="E12081"/>
    </row>
    <row r="12082" spans="5:5" ht="13.5" thickTop="1" thickBot="1">
      <c r="E12082"/>
    </row>
    <row r="12083" spans="5:5" ht="13.5" thickTop="1" thickBot="1">
      <c r="E12083"/>
    </row>
    <row r="12084" spans="5:5" ht="13.5" thickTop="1" thickBot="1">
      <c r="E12084"/>
    </row>
    <row r="12085" spans="5:5" ht="13.5" thickTop="1" thickBot="1">
      <c r="E12085"/>
    </row>
    <row r="12086" spans="5:5" ht="13.5" thickTop="1" thickBot="1">
      <c r="E12086"/>
    </row>
    <row r="12087" spans="5:5" ht="13.5" thickTop="1" thickBot="1">
      <c r="E12087"/>
    </row>
    <row r="12088" spans="5:5" ht="13.5" thickTop="1" thickBot="1">
      <c r="E12088"/>
    </row>
    <row r="12089" spans="5:5" ht="13.5" thickTop="1" thickBot="1">
      <c r="E12089"/>
    </row>
    <row r="12090" spans="5:5" ht="13.5" thickTop="1" thickBot="1">
      <c r="E12090"/>
    </row>
    <row r="12091" spans="5:5" ht="13.5" thickTop="1" thickBot="1">
      <c r="E12091"/>
    </row>
    <row r="12092" spans="5:5" ht="13.5" thickTop="1" thickBot="1">
      <c r="E12092"/>
    </row>
    <row r="12093" spans="5:5" ht="13.5" thickTop="1" thickBot="1">
      <c r="E12093"/>
    </row>
    <row r="12094" spans="5:5" ht="13.5" thickTop="1" thickBot="1">
      <c r="E12094"/>
    </row>
    <row r="12095" spans="5:5" ht="13.5" thickTop="1" thickBot="1">
      <c r="E12095"/>
    </row>
    <row r="12096" spans="5:5" ht="13.5" thickTop="1" thickBot="1">
      <c r="E12096"/>
    </row>
    <row r="12097" spans="5:5" ht="13.5" thickTop="1" thickBot="1">
      <c r="E12097"/>
    </row>
    <row r="12098" spans="5:5" ht="13.5" thickTop="1" thickBot="1">
      <c r="E12098"/>
    </row>
    <row r="12099" spans="5:5" ht="13.5" thickTop="1" thickBot="1">
      <c r="E12099"/>
    </row>
    <row r="12100" spans="5:5" ht="13.5" thickTop="1" thickBot="1">
      <c r="E12100"/>
    </row>
    <row r="12101" spans="5:5" ht="13.5" thickTop="1" thickBot="1">
      <c r="E12101"/>
    </row>
    <row r="12102" spans="5:5" ht="13.5" thickTop="1" thickBot="1">
      <c r="E12102"/>
    </row>
    <row r="12103" spans="5:5" ht="13.5" thickTop="1" thickBot="1">
      <c r="E12103"/>
    </row>
    <row r="12104" spans="5:5" ht="13.5" thickTop="1" thickBot="1">
      <c r="E12104"/>
    </row>
    <row r="12105" spans="5:5" ht="13.5" thickTop="1" thickBot="1">
      <c r="E12105"/>
    </row>
    <row r="12106" spans="5:5" ht="13.5" thickTop="1" thickBot="1">
      <c r="E12106"/>
    </row>
    <row r="12107" spans="5:5" ht="13.5" thickTop="1" thickBot="1">
      <c r="E12107"/>
    </row>
    <row r="12108" spans="5:5" ht="13" thickTop="1">
      <c r="E12108"/>
    </row>
    <row r="12109" spans="5:5">
      <c r="E12109"/>
    </row>
    <row r="12110" spans="5:5">
      <c r="E12110"/>
    </row>
    <row r="12111" spans="5:5">
      <c r="E12111"/>
    </row>
    <row r="12112" spans="5:5">
      <c r="E12112"/>
    </row>
    <row r="12113" spans="5:5">
      <c r="E12113"/>
    </row>
    <row r="12114" spans="5:5">
      <c r="E12114"/>
    </row>
    <row r="12115" spans="5:5">
      <c r="E12115"/>
    </row>
    <row r="12116" spans="5:5">
      <c r="E12116"/>
    </row>
    <row r="12117" spans="5:5">
      <c r="E12117"/>
    </row>
    <row r="12118" spans="5:5">
      <c r="E12118"/>
    </row>
    <row r="12119" spans="5:5">
      <c r="E12119"/>
    </row>
    <row r="12120" spans="5:5">
      <c r="E12120"/>
    </row>
    <row r="12121" spans="5:5" ht="13" thickBot="1">
      <c r="E12121"/>
    </row>
    <row r="12122" spans="5:5" ht="13.5" thickTop="1" thickBot="1">
      <c r="E12122"/>
    </row>
    <row r="12123" spans="5:5" ht="13.5" thickTop="1" thickBot="1">
      <c r="E12123"/>
    </row>
    <row r="12124" spans="5:5" ht="13.5" thickTop="1" thickBot="1">
      <c r="E12124"/>
    </row>
    <row r="12125" spans="5:5" ht="13.5" thickTop="1" thickBot="1">
      <c r="E12125"/>
    </row>
    <row r="12126" spans="5:5" ht="13.5" thickTop="1" thickBot="1">
      <c r="E12126"/>
    </row>
    <row r="12127" spans="5:5" ht="13.5" thickTop="1" thickBot="1">
      <c r="E12127"/>
    </row>
    <row r="12128" spans="5:5" ht="13.5" thickTop="1" thickBot="1">
      <c r="E12128"/>
    </row>
    <row r="12129" spans="5:5" ht="13.5" thickTop="1" thickBot="1">
      <c r="E12129"/>
    </row>
    <row r="12130" spans="5:5" ht="13.5" thickTop="1" thickBot="1">
      <c r="E12130"/>
    </row>
    <row r="12131" spans="5:5" ht="13.5" thickTop="1" thickBot="1">
      <c r="E12131"/>
    </row>
    <row r="12132" spans="5:5" ht="13.5" thickTop="1" thickBot="1">
      <c r="E12132"/>
    </row>
    <row r="12133" spans="5:5" ht="13.5" thickTop="1" thickBot="1">
      <c r="E12133"/>
    </row>
    <row r="12134" spans="5:5" ht="13.5" thickTop="1" thickBot="1">
      <c r="E12134"/>
    </row>
    <row r="12135" spans="5:5" ht="13.5" thickTop="1" thickBot="1">
      <c r="E12135"/>
    </row>
    <row r="12136" spans="5:5" ht="13.5" thickTop="1" thickBot="1">
      <c r="E12136"/>
    </row>
    <row r="12137" spans="5:5" ht="13.5" thickTop="1" thickBot="1">
      <c r="E12137"/>
    </row>
    <row r="12138" spans="5:5" ht="13.5" thickTop="1" thickBot="1">
      <c r="E12138"/>
    </row>
    <row r="12139" spans="5:5" ht="13.5" thickTop="1" thickBot="1">
      <c r="E12139"/>
    </row>
    <row r="12140" spans="5:5" ht="13.5" thickTop="1" thickBot="1">
      <c r="E12140"/>
    </row>
    <row r="12141" spans="5:5" ht="13.5" thickTop="1" thickBot="1">
      <c r="E12141"/>
    </row>
    <row r="12142" spans="5:5" ht="13.5" thickTop="1" thickBot="1">
      <c r="E12142"/>
    </row>
    <row r="12143" spans="5:5" ht="13.5" thickTop="1" thickBot="1">
      <c r="E12143"/>
    </row>
    <row r="12144" spans="5:5" ht="13.5" thickTop="1" thickBot="1">
      <c r="E12144"/>
    </row>
    <row r="12145" spans="5:5" ht="13.5" thickTop="1" thickBot="1">
      <c r="E12145"/>
    </row>
    <row r="12146" spans="5:5" ht="13.5" thickTop="1" thickBot="1">
      <c r="E12146"/>
    </row>
    <row r="12147" spans="5:5" ht="13.5" thickTop="1" thickBot="1">
      <c r="E12147"/>
    </row>
    <row r="12148" spans="5:5" ht="13.5" thickTop="1" thickBot="1">
      <c r="E12148"/>
    </row>
    <row r="12149" spans="5:5" ht="13.5" thickTop="1" thickBot="1">
      <c r="E12149"/>
    </row>
    <row r="12150" spans="5:5" ht="13.5" thickTop="1" thickBot="1">
      <c r="E12150"/>
    </row>
    <row r="12151" spans="5:5" ht="13.5" thickTop="1" thickBot="1">
      <c r="E12151"/>
    </row>
    <row r="12152" spans="5:5" ht="13.5" thickTop="1" thickBot="1">
      <c r="E12152"/>
    </row>
    <row r="12153" spans="5:5" ht="13.5" thickTop="1" thickBot="1">
      <c r="E12153"/>
    </row>
    <row r="12154" spans="5:5" ht="13.5" thickTop="1" thickBot="1">
      <c r="E12154"/>
    </row>
    <row r="12155" spans="5:5" ht="13.5" thickTop="1" thickBot="1">
      <c r="E12155"/>
    </row>
    <row r="12156" spans="5:5" ht="13.5" thickTop="1" thickBot="1">
      <c r="E12156"/>
    </row>
    <row r="12157" spans="5:5" ht="13.5" thickTop="1" thickBot="1">
      <c r="E12157"/>
    </row>
    <row r="12158" spans="5:5" ht="13.5" thickTop="1" thickBot="1">
      <c r="E12158"/>
    </row>
    <row r="12159" spans="5:5" ht="13.5" thickTop="1" thickBot="1">
      <c r="E12159"/>
    </row>
    <row r="12160" spans="5:5" ht="13.5" thickTop="1" thickBot="1">
      <c r="E12160"/>
    </row>
    <row r="12161" spans="5:5" ht="13.5" thickTop="1" thickBot="1">
      <c r="E12161"/>
    </row>
    <row r="12162" spans="5:5" ht="13.5" thickTop="1" thickBot="1">
      <c r="E12162"/>
    </row>
    <row r="12163" spans="5:5" ht="13.5" thickTop="1" thickBot="1">
      <c r="E12163"/>
    </row>
    <row r="12164" spans="5:5" ht="13.5" thickTop="1" thickBot="1">
      <c r="E12164"/>
    </row>
    <row r="12165" spans="5:5" ht="13.5" thickTop="1" thickBot="1">
      <c r="E12165"/>
    </row>
    <row r="12166" spans="5:5" ht="13.5" thickTop="1" thickBot="1">
      <c r="E12166"/>
    </row>
    <row r="12167" spans="5:5" ht="13.5" thickTop="1" thickBot="1">
      <c r="E12167"/>
    </row>
    <row r="12168" spans="5:5" ht="13.5" thickTop="1" thickBot="1">
      <c r="E12168"/>
    </row>
    <row r="12169" spans="5:5" ht="13.5" thickTop="1" thickBot="1">
      <c r="E12169"/>
    </row>
    <row r="12170" spans="5:5" ht="13.5" thickTop="1" thickBot="1">
      <c r="E12170"/>
    </row>
    <row r="12171" spans="5:5" ht="13.5" thickTop="1" thickBot="1">
      <c r="E12171"/>
    </row>
    <row r="12172" spans="5:5" ht="13.5" thickTop="1" thickBot="1">
      <c r="E12172"/>
    </row>
    <row r="12173" spans="5:5" ht="13.5" thickTop="1" thickBot="1">
      <c r="E12173"/>
    </row>
    <row r="12174" spans="5:5" ht="13.5" thickTop="1" thickBot="1">
      <c r="E12174"/>
    </row>
    <row r="12175" spans="5:5" ht="13.5" thickTop="1" thickBot="1">
      <c r="E12175"/>
    </row>
    <row r="12176" spans="5:5" ht="13.5" thickTop="1" thickBot="1">
      <c r="E12176"/>
    </row>
    <row r="12177" spans="5:5" ht="13.5" thickTop="1" thickBot="1">
      <c r="E12177"/>
    </row>
    <row r="12178" spans="5:5" ht="13" thickTop="1">
      <c r="E12178"/>
    </row>
    <row r="12179" spans="5:5">
      <c r="E12179"/>
    </row>
    <row r="12180" spans="5:5">
      <c r="E12180"/>
    </row>
    <row r="12181" spans="5:5">
      <c r="E12181"/>
    </row>
    <row r="12182" spans="5:5">
      <c r="E12182"/>
    </row>
    <row r="12183" spans="5:5">
      <c r="E12183"/>
    </row>
    <row r="12184" spans="5:5">
      <c r="E12184"/>
    </row>
    <row r="12185" spans="5:5">
      <c r="E12185"/>
    </row>
    <row r="12186" spans="5:5">
      <c r="E12186"/>
    </row>
    <row r="12187" spans="5:5">
      <c r="E12187"/>
    </row>
    <row r="12188" spans="5:5">
      <c r="E12188"/>
    </row>
    <row r="12189" spans="5:5">
      <c r="E12189"/>
    </row>
    <row r="12190" spans="5:5">
      <c r="E12190"/>
    </row>
    <row r="12191" spans="5:5" ht="13" thickBot="1">
      <c r="E12191"/>
    </row>
    <row r="12192" spans="5:5" ht="13.5" thickTop="1" thickBot="1">
      <c r="E12192"/>
    </row>
    <row r="12193" spans="5:5" ht="13.5" thickTop="1" thickBot="1">
      <c r="E12193"/>
    </row>
    <row r="12194" spans="5:5" ht="13.5" thickTop="1" thickBot="1">
      <c r="E12194"/>
    </row>
    <row r="12195" spans="5:5" ht="13.5" thickTop="1" thickBot="1">
      <c r="E12195"/>
    </row>
    <row r="12196" spans="5:5" ht="13.5" thickTop="1" thickBot="1">
      <c r="E12196"/>
    </row>
    <row r="12197" spans="5:5" ht="13.5" thickTop="1" thickBot="1">
      <c r="E12197"/>
    </row>
    <row r="12198" spans="5:5" ht="13.5" thickTop="1" thickBot="1">
      <c r="E12198"/>
    </row>
    <row r="12199" spans="5:5" ht="13.5" thickTop="1" thickBot="1">
      <c r="E12199"/>
    </row>
    <row r="12200" spans="5:5" ht="13.5" thickTop="1" thickBot="1">
      <c r="E12200"/>
    </row>
    <row r="12201" spans="5:5" ht="13.5" thickTop="1" thickBot="1">
      <c r="E12201"/>
    </row>
    <row r="12202" spans="5:5" ht="13.5" thickTop="1" thickBot="1">
      <c r="E12202"/>
    </row>
    <row r="12203" spans="5:5" ht="13.5" thickTop="1" thickBot="1">
      <c r="E12203"/>
    </row>
    <row r="12204" spans="5:5" ht="13.5" thickTop="1" thickBot="1">
      <c r="E12204"/>
    </row>
    <row r="12205" spans="5:5" ht="13.5" thickTop="1" thickBot="1">
      <c r="E12205"/>
    </row>
    <row r="12206" spans="5:5" ht="13.5" thickTop="1" thickBot="1">
      <c r="E12206"/>
    </row>
    <row r="12207" spans="5:5" ht="13.5" thickTop="1" thickBot="1">
      <c r="E12207"/>
    </row>
    <row r="12208" spans="5:5" ht="13.5" thickTop="1" thickBot="1">
      <c r="E12208"/>
    </row>
    <row r="12209" spans="5:5" ht="13.5" thickTop="1" thickBot="1">
      <c r="E12209"/>
    </row>
    <row r="12210" spans="5:5" ht="13.5" thickTop="1" thickBot="1">
      <c r="E12210"/>
    </row>
    <row r="12211" spans="5:5" ht="13.5" thickTop="1" thickBot="1">
      <c r="E12211"/>
    </row>
    <row r="12212" spans="5:5" ht="13.5" thickTop="1" thickBot="1">
      <c r="E12212"/>
    </row>
    <row r="12213" spans="5:5" ht="13.5" thickTop="1" thickBot="1">
      <c r="E12213"/>
    </row>
    <row r="12214" spans="5:5" ht="13.5" thickTop="1" thickBot="1">
      <c r="E12214"/>
    </row>
    <row r="12215" spans="5:5" ht="13.5" thickTop="1" thickBot="1">
      <c r="E12215"/>
    </row>
    <row r="12216" spans="5:5" ht="13.5" thickTop="1" thickBot="1">
      <c r="E12216"/>
    </row>
    <row r="12217" spans="5:5" ht="13.5" thickTop="1" thickBot="1">
      <c r="E12217"/>
    </row>
    <row r="12218" spans="5:5" ht="13.5" thickTop="1" thickBot="1">
      <c r="E12218"/>
    </row>
    <row r="12219" spans="5:5" ht="13.5" thickTop="1" thickBot="1">
      <c r="E12219"/>
    </row>
    <row r="12220" spans="5:5" ht="13.5" thickTop="1" thickBot="1">
      <c r="E12220"/>
    </row>
    <row r="12221" spans="5:5" ht="13.5" thickTop="1" thickBot="1">
      <c r="E12221"/>
    </row>
    <row r="12222" spans="5:5" ht="13.5" thickTop="1" thickBot="1">
      <c r="E12222"/>
    </row>
    <row r="12223" spans="5:5" ht="13.5" thickTop="1" thickBot="1">
      <c r="E12223"/>
    </row>
    <row r="12224" spans="5:5" ht="13.5" thickTop="1" thickBot="1">
      <c r="E12224"/>
    </row>
    <row r="12225" spans="5:5" ht="13.5" thickTop="1" thickBot="1">
      <c r="E12225"/>
    </row>
    <row r="12226" spans="5:5" ht="13.5" thickTop="1" thickBot="1">
      <c r="E12226"/>
    </row>
    <row r="12227" spans="5:5" ht="13.5" thickTop="1" thickBot="1">
      <c r="E12227"/>
    </row>
    <row r="12228" spans="5:5" ht="13.5" thickTop="1" thickBot="1">
      <c r="E12228"/>
    </row>
    <row r="12229" spans="5:5" ht="13.5" thickTop="1" thickBot="1">
      <c r="E12229"/>
    </row>
    <row r="12230" spans="5:5" ht="13.5" thickTop="1" thickBot="1">
      <c r="E12230"/>
    </row>
    <row r="12231" spans="5:5" ht="13.5" thickTop="1" thickBot="1">
      <c r="E12231"/>
    </row>
    <row r="12232" spans="5:5" ht="13.5" thickTop="1" thickBot="1">
      <c r="E12232"/>
    </row>
    <row r="12233" spans="5:5" ht="13.5" thickTop="1" thickBot="1">
      <c r="E12233"/>
    </row>
    <row r="12234" spans="5:5" ht="13.5" thickTop="1" thickBot="1">
      <c r="E12234"/>
    </row>
    <row r="12235" spans="5:5" ht="13.5" thickTop="1" thickBot="1">
      <c r="E12235"/>
    </row>
    <row r="12236" spans="5:5" ht="13.5" thickTop="1" thickBot="1">
      <c r="E12236"/>
    </row>
    <row r="12237" spans="5:5" ht="13.5" thickTop="1" thickBot="1">
      <c r="E12237"/>
    </row>
    <row r="12238" spans="5:5" ht="13.5" thickTop="1" thickBot="1">
      <c r="E12238"/>
    </row>
    <row r="12239" spans="5:5" ht="13.5" thickTop="1" thickBot="1">
      <c r="E12239"/>
    </row>
    <row r="12240" spans="5:5" ht="13.5" thickTop="1" thickBot="1">
      <c r="E12240"/>
    </row>
    <row r="12241" spans="5:5" ht="13.5" thickTop="1" thickBot="1">
      <c r="E12241"/>
    </row>
    <row r="12242" spans="5:5" ht="13.5" thickTop="1" thickBot="1">
      <c r="E12242"/>
    </row>
    <row r="12243" spans="5:5" ht="13.5" thickTop="1" thickBot="1">
      <c r="E12243"/>
    </row>
    <row r="12244" spans="5:5" ht="13.5" thickTop="1" thickBot="1">
      <c r="E12244"/>
    </row>
    <row r="12245" spans="5:5" ht="13.5" thickTop="1" thickBot="1">
      <c r="E12245"/>
    </row>
    <row r="12246" spans="5:5" ht="13.5" thickTop="1" thickBot="1">
      <c r="E12246"/>
    </row>
    <row r="12247" spans="5:5" ht="13.5" thickTop="1" thickBot="1">
      <c r="E12247"/>
    </row>
    <row r="12248" spans="5:5" ht="13" thickTop="1">
      <c r="E12248"/>
    </row>
    <row r="12249" spans="5:5">
      <c r="E12249"/>
    </row>
    <row r="12250" spans="5:5">
      <c r="E12250"/>
    </row>
    <row r="12251" spans="5:5">
      <c r="E12251"/>
    </row>
    <row r="12252" spans="5:5">
      <c r="E12252"/>
    </row>
    <row r="12253" spans="5:5">
      <c r="E12253"/>
    </row>
    <row r="12254" spans="5:5">
      <c r="E12254"/>
    </row>
    <row r="12255" spans="5:5">
      <c r="E12255"/>
    </row>
    <row r="12256" spans="5:5">
      <c r="E12256"/>
    </row>
    <row r="12257" spans="5:5">
      <c r="E12257"/>
    </row>
    <row r="12258" spans="5:5">
      <c r="E12258"/>
    </row>
    <row r="12259" spans="5:5">
      <c r="E12259"/>
    </row>
    <row r="12260" spans="5:5">
      <c r="E12260"/>
    </row>
    <row r="12261" spans="5:5" ht="13" thickBot="1">
      <c r="E12261"/>
    </row>
    <row r="12262" spans="5:5" ht="13.5" thickTop="1" thickBot="1">
      <c r="E12262"/>
    </row>
    <row r="12263" spans="5:5" ht="13.5" thickTop="1" thickBot="1">
      <c r="E12263"/>
    </row>
    <row r="12264" spans="5:5" ht="13.5" thickTop="1" thickBot="1">
      <c r="E12264"/>
    </row>
    <row r="12265" spans="5:5" ht="13.5" thickTop="1" thickBot="1">
      <c r="E12265"/>
    </row>
    <row r="12266" spans="5:5" ht="13.5" thickTop="1" thickBot="1">
      <c r="E12266"/>
    </row>
    <row r="12267" spans="5:5" ht="13.5" thickTop="1" thickBot="1">
      <c r="E12267"/>
    </row>
    <row r="12268" spans="5:5" ht="13.5" thickTop="1" thickBot="1">
      <c r="E12268"/>
    </row>
    <row r="12269" spans="5:5" ht="13.5" thickTop="1" thickBot="1">
      <c r="E12269"/>
    </row>
    <row r="12270" spans="5:5" ht="13.5" thickTop="1" thickBot="1">
      <c r="E12270"/>
    </row>
    <row r="12271" spans="5:5" ht="13.5" thickTop="1" thickBot="1">
      <c r="E12271"/>
    </row>
    <row r="12272" spans="5:5" ht="13.5" thickTop="1" thickBot="1">
      <c r="E12272"/>
    </row>
    <row r="12273" spans="5:5" ht="13.5" thickTop="1" thickBot="1">
      <c r="E12273"/>
    </row>
    <row r="12274" spans="5:5" ht="13.5" thickTop="1" thickBot="1">
      <c r="E12274"/>
    </row>
    <row r="12275" spans="5:5" ht="13.5" thickTop="1" thickBot="1">
      <c r="E12275"/>
    </row>
    <row r="12276" spans="5:5" ht="13.5" thickTop="1" thickBot="1">
      <c r="E12276"/>
    </row>
    <row r="12277" spans="5:5" ht="13.5" thickTop="1" thickBot="1">
      <c r="E12277"/>
    </row>
    <row r="12278" spans="5:5" ht="13.5" thickTop="1" thickBot="1">
      <c r="E12278"/>
    </row>
    <row r="12279" spans="5:5" ht="13.5" thickTop="1" thickBot="1">
      <c r="E12279"/>
    </row>
    <row r="12280" spans="5:5" ht="13.5" thickTop="1" thickBot="1">
      <c r="E12280"/>
    </row>
    <row r="12281" spans="5:5" ht="13.5" thickTop="1" thickBot="1">
      <c r="E12281"/>
    </row>
    <row r="12282" spans="5:5" ht="13.5" thickTop="1" thickBot="1">
      <c r="E12282"/>
    </row>
    <row r="12283" spans="5:5" ht="13.5" thickTop="1" thickBot="1">
      <c r="E12283"/>
    </row>
    <row r="12284" spans="5:5" ht="13.5" thickTop="1" thickBot="1">
      <c r="E12284"/>
    </row>
    <row r="12285" spans="5:5" ht="13.5" thickTop="1" thickBot="1">
      <c r="E12285"/>
    </row>
    <row r="12286" spans="5:5" ht="13.5" thickTop="1" thickBot="1">
      <c r="E12286"/>
    </row>
    <row r="12287" spans="5:5" ht="13.5" thickTop="1" thickBot="1">
      <c r="E12287"/>
    </row>
    <row r="12288" spans="5:5" ht="13.5" thickTop="1" thickBot="1">
      <c r="E12288"/>
    </row>
    <row r="12289" spans="5:5" ht="13.5" thickTop="1" thickBot="1">
      <c r="E12289"/>
    </row>
    <row r="12290" spans="5:5" ht="13.5" thickTop="1" thickBot="1">
      <c r="E12290"/>
    </row>
    <row r="12291" spans="5:5" ht="13.5" thickTop="1" thickBot="1">
      <c r="E12291"/>
    </row>
    <row r="12292" spans="5:5" ht="13.5" thickTop="1" thickBot="1">
      <c r="E12292"/>
    </row>
    <row r="12293" spans="5:5" ht="13.5" thickTop="1" thickBot="1">
      <c r="E12293"/>
    </row>
    <row r="12294" spans="5:5" ht="13.5" thickTop="1" thickBot="1">
      <c r="E12294"/>
    </row>
    <row r="12295" spans="5:5" ht="13.5" thickTop="1" thickBot="1">
      <c r="E12295"/>
    </row>
    <row r="12296" spans="5:5" ht="13.5" thickTop="1" thickBot="1">
      <c r="E12296"/>
    </row>
    <row r="12297" spans="5:5" ht="13.5" thickTop="1" thickBot="1">
      <c r="E12297"/>
    </row>
    <row r="12298" spans="5:5" ht="13.5" thickTop="1" thickBot="1">
      <c r="E12298"/>
    </row>
    <row r="12299" spans="5:5" ht="13.5" thickTop="1" thickBot="1">
      <c r="E12299"/>
    </row>
    <row r="12300" spans="5:5" ht="13.5" thickTop="1" thickBot="1">
      <c r="E12300"/>
    </row>
    <row r="12301" spans="5:5" ht="13.5" thickTop="1" thickBot="1">
      <c r="E12301"/>
    </row>
    <row r="12302" spans="5:5" ht="13.5" thickTop="1" thickBot="1">
      <c r="E12302"/>
    </row>
    <row r="12303" spans="5:5" ht="13.5" thickTop="1" thickBot="1">
      <c r="E12303"/>
    </row>
    <row r="12304" spans="5:5" ht="13.5" thickTop="1" thickBot="1">
      <c r="E12304"/>
    </row>
    <row r="12305" spans="5:5" ht="13.5" thickTop="1" thickBot="1">
      <c r="E12305"/>
    </row>
    <row r="12306" spans="5:5" ht="13.5" thickTop="1" thickBot="1">
      <c r="E12306"/>
    </row>
    <row r="12307" spans="5:5" ht="13.5" thickTop="1" thickBot="1">
      <c r="E12307"/>
    </row>
    <row r="12308" spans="5:5" ht="13.5" thickTop="1" thickBot="1">
      <c r="E12308"/>
    </row>
    <row r="12309" spans="5:5" ht="13.5" thickTop="1" thickBot="1">
      <c r="E12309"/>
    </row>
    <row r="12310" spans="5:5" ht="13.5" thickTop="1" thickBot="1">
      <c r="E12310"/>
    </row>
    <row r="12311" spans="5:5" ht="13.5" thickTop="1" thickBot="1">
      <c r="E12311"/>
    </row>
    <row r="12312" spans="5:5" ht="13.5" thickTop="1" thickBot="1">
      <c r="E12312"/>
    </row>
    <row r="12313" spans="5:5" ht="13.5" thickTop="1" thickBot="1">
      <c r="E12313"/>
    </row>
    <row r="12314" spans="5:5" ht="13.5" thickTop="1" thickBot="1">
      <c r="E12314"/>
    </row>
    <row r="12315" spans="5:5" ht="13.5" thickTop="1" thickBot="1">
      <c r="E12315"/>
    </row>
    <row r="12316" spans="5:5" ht="13.5" thickTop="1" thickBot="1">
      <c r="E12316"/>
    </row>
    <row r="12317" spans="5:5" ht="13.5" thickTop="1" thickBot="1">
      <c r="E12317"/>
    </row>
    <row r="12318" spans="5:5" ht="13" thickTop="1">
      <c r="E12318"/>
    </row>
    <row r="12319" spans="5:5">
      <c r="E12319"/>
    </row>
    <row r="12320" spans="5:5">
      <c r="E12320"/>
    </row>
    <row r="12321" spans="5:5">
      <c r="E12321"/>
    </row>
    <row r="12322" spans="5:5">
      <c r="E12322"/>
    </row>
    <row r="12323" spans="5:5">
      <c r="E12323"/>
    </row>
    <row r="12324" spans="5:5">
      <c r="E12324"/>
    </row>
    <row r="12325" spans="5:5">
      <c r="E12325"/>
    </row>
    <row r="12326" spans="5:5">
      <c r="E12326"/>
    </row>
    <row r="12327" spans="5:5">
      <c r="E12327"/>
    </row>
    <row r="12328" spans="5:5">
      <c r="E12328"/>
    </row>
    <row r="12329" spans="5:5">
      <c r="E12329"/>
    </row>
    <row r="12330" spans="5:5">
      <c r="E12330"/>
    </row>
    <row r="12331" spans="5:5" ht="13" thickBot="1">
      <c r="E12331"/>
    </row>
    <row r="12332" spans="5:5" ht="13.5" thickTop="1" thickBot="1">
      <c r="E12332"/>
    </row>
    <row r="12333" spans="5:5" ht="13.5" thickTop="1" thickBot="1">
      <c r="E12333"/>
    </row>
    <row r="12334" spans="5:5" ht="13.5" thickTop="1" thickBot="1">
      <c r="E12334"/>
    </row>
    <row r="12335" spans="5:5" ht="13.5" thickTop="1" thickBot="1">
      <c r="E12335"/>
    </row>
    <row r="12336" spans="5:5" ht="13.5" thickTop="1" thickBot="1">
      <c r="E12336"/>
    </row>
    <row r="12337" spans="5:5" ht="13.5" thickTop="1" thickBot="1">
      <c r="E12337"/>
    </row>
    <row r="12338" spans="5:5" ht="13.5" thickTop="1" thickBot="1">
      <c r="E12338"/>
    </row>
    <row r="12339" spans="5:5" ht="13.5" thickTop="1" thickBot="1">
      <c r="E12339"/>
    </row>
    <row r="12340" spans="5:5" ht="13.5" thickTop="1" thickBot="1">
      <c r="E12340"/>
    </row>
    <row r="12341" spans="5:5" ht="13.5" thickTop="1" thickBot="1">
      <c r="E12341"/>
    </row>
    <row r="12342" spans="5:5" ht="13.5" thickTop="1" thickBot="1">
      <c r="E12342"/>
    </row>
    <row r="12343" spans="5:5" ht="13.5" thickTop="1" thickBot="1">
      <c r="E12343"/>
    </row>
    <row r="12344" spans="5:5" ht="13.5" thickTop="1" thickBot="1">
      <c r="E12344"/>
    </row>
    <row r="12345" spans="5:5" ht="13.5" thickTop="1" thickBot="1">
      <c r="E12345"/>
    </row>
    <row r="12346" spans="5:5" ht="13.5" thickTop="1" thickBot="1">
      <c r="E12346"/>
    </row>
    <row r="12347" spans="5:5" ht="13.5" thickTop="1" thickBot="1">
      <c r="E12347"/>
    </row>
    <row r="12348" spans="5:5" ht="13.5" thickTop="1" thickBot="1">
      <c r="E12348"/>
    </row>
    <row r="12349" spans="5:5" ht="13.5" thickTop="1" thickBot="1">
      <c r="E12349"/>
    </row>
    <row r="12350" spans="5:5" ht="13.5" thickTop="1" thickBot="1">
      <c r="E12350"/>
    </row>
    <row r="12351" spans="5:5" ht="13.5" thickTop="1" thickBot="1">
      <c r="E12351"/>
    </row>
    <row r="12352" spans="5:5" ht="13.5" thickTop="1" thickBot="1">
      <c r="E12352"/>
    </row>
    <row r="12353" spans="5:5" ht="13.5" thickTop="1" thickBot="1">
      <c r="E12353"/>
    </row>
    <row r="12354" spans="5:5" ht="13.5" thickTop="1" thickBot="1">
      <c r="E12354"/>
    </row>
    <row r="12355" spans="5:5" ht="13.5" thickTop="1" thickBot="1">
      <c r="E12355"/>
    </row>
    <row r="12356" spans="5:5" ht="13.5" thickTop="1" thickBot="1">
      <c r="E12356"/>
    </row>
    <row r="12357" spans="5:5" ht="13.5" thickTop="1" thickBot="1">
      <c r="E12357"/>
    </row>
    <row r="12358" spans="5:5" ht="13.5" thickTop="1" thickBot="1">
      <c r="E12358"/>
    </row>
    <row r="12359" spans="5:5" ht="13.5" thickTop="1" thickBot="1">
      <c r="E12359"/>
    </row>
    <row r="12360" spans="5:5" ht="13.5" thickTop="1" thickBot="1">
      <c r="E12360"/>
    </row>
    <row r="12361" spans="5:5" ht="13.5" thickTop="1" thickBot="1">
      <c r="E12361"/>
    </row>
    <row r="12362" spans="5:5" ht="13.5" thickTop="1" thickBot="1">
      <c r="E12362"/>
    </row>
    <row r="12363" spans="5:5" ht="13.5" thickTop="1" thickBot="1">
      <c r="E12363"/>
    </row>
    <row r="12364" spans="5:5" ht="13.5" thickTop="1" thickBot="1">
      <c r="E12364"/>
    </row>
    <row r="12365" spans="5:5" ht="13.5" thickTop="1" thickBot="1">
      <c r="E12365"/>
    </row>
    <row r="12366" spans="5:5" ht="13.5" thickTop="1" thickBot="1">
      <c r="E12366"/>
    </row>
    <row r="12367" spans="5:5" ht="13.5" thickTop="1" thickBot="1">
      <c r="E12367"/>
    </row>
    <row r="12368" spans="5:5" ht="13.5" thickTop="1" thickBot="1">
      <c r="E12368"/>
    </row>
    <row r="12369" spans="5:5" ht="13.5" thickTop="1" thickBot="1">
      <c r="E12369"/>
    </row>
    <row r="12370" spans="5:5" ht="13.5" thickTop="1" thickBot="1">
      <c r="E12370"/>
    </row>
    <row r="12371" spans="5:5" ht="13.5" thickTop="1" thickBot="1">
      <c r="E12371"/>
    </row>
    <row r="12372" spans="5:5" ht="13.5" thickTop="1" thickBot="1">
      <c r="E12372"/>
    </row>
    <row r="12373" spans="5:5" ht="13.5" thickTop="1" thickBot="1">
      <c r="E12373"/>
    </row>
    <row r="12374" spans="5:5" ht="13.5" thickTop="1" thickBot="1">
      <c r="E12374"/>
    </row>
    <row r="12375" spans="5:5" ht="13.5" thickTop="1" thickBot="1">
      <c r="E12375"/>
    </row>
    <row r="12376" spans="5:5" ht="13.5" thickTop="1" thickBot="1">
      <c r="E12376"/>
    </row>
    <row r="12377" spans="5:5" ht="13.5" thickTop="1" thickBot="1">
      <c r="E12377"/>
    </row>
    <row r="12378" spans="5:5" ht="13.5" thickTop="1" thickBot="1">
      <c r="E12378"/>
    </row>
    <row r="12379" spans="5:5" ht="13.5" thickTop="1" thickBot="1">
      <c r="E12379"/>
    </row>
    <row r="12380" spans="5:5" ht="13.5" thickTop="1" thickBot="1">
      <c r="E12380"/>
    </row>
    <row r="12381" spans="5:5" ht="13.5" thickTop="1" thickBot="1">
      <c r="E12381"/>
    </row>
    <row r="12382" spans="5:5" ht="13.5" thickTop="1" thickBot="1">
      <c r="E12382"/>
    </row>
    <row r="12383" spans="5:5" ht="13.5" thickTop="1" thickBot="1">
      <c r="E12383"/>
    </row>
    <row r="12384" spans="5:5" ht="13.5" thickTop="1" thickBot="1">
      <c r="E12384"/>
    </row>
    <row r="12385" spans="5:5" ht="13.5" thickTop="1" thickBot="1">
      <c r="E12385"/>
    </row>
    <row r="12386" spans="5:5" ht="13.5" thickTop="1" thickBot="1">
      <c r="E12386"/>
    </row>
    <row r="12387" spans="5:5" ht="13.5" thickTop="1" thickBot="1">
      <c r="E12387"/>
    </row>
    <row r="12388" spans="5:5" ht="13" thickTop="1">
      <c r="E12388"/>
    </row>
    <row r="12389" spans="5:5">
      <c r="E12389"/>
    </row>
    <row r="12390" spans="5:5">
      <c r="E12390"/>
    </row>
    <row r="12391" spans="5:5">
      <c r="E12391"/>
    </row>
    <row r="12392" spans="5:5">
      <c r="E12392"/>
    </row>
    <row r="12393" spans="5:5">
      <c r="E12393"/>
    </row>
    <row r="12394" spans="5:5">
      <c r="E12394"/>
    </row>
    <row r="12395" spans="5:5">
      <c r="E12395"/>
    </row>
    <row r="12396" spans="5:5">
      <c r="E12396"/>
    </row>
    <row r="12397" spans="5:5">
      <c r="E12397"/>
    </row>
    <row r="12398" spans="5:5">
      <c r="E12398"/>
    </row>
    <row r="12399" spans="5:5">
      <c r="E12399"/>
    </row>
    <row r="12400" spans="5:5">
      <c r="E12400"/>
    </row>
    <row r="12401" spans="5:5" ht="13" thickBot="1">
      <c r="E12401"/>
    </row>
    <row r="12402" spans="5:5" ht="13.5" thickTop="1" thickBot="1">
      <c r="E12402"/>
    </row>
    <row r="12403" spans="5:5" ht="13.5" thickTop="1" thickBot="1">
      <c r="E12403"/>
    </row>
    <row r="12404" spans="5:5" ht="13.5" thickTop="1" thickBot="1">
      <c r="E12404"/>
    </row>
    <row r="12405" spans="5:5" ht="13.5" thickTop="1" thickBot="1">
      <c r="E12405"/>
    </row>
    <row r="12406" spans="5:5" ht="13.5" thickTop="1" thickBot="1">
      <c r="E12406"/>
    </row>
    <row r="12407" spans="5:5" ht="13.5" thickTop="1" thickBot="1">
      <c r="E12407"/>
    </row>
    <row r="12408" spans="5:5" ht="13.5" thickTop="1" thickBot="1">
      <c r="E12408"/>
    </row>
    <row r="12409" spans="5:5" ht="13.5" thickTop="1" thickBot="1">
      <c r="E12409"/>
    </row>
    <row r="12410" spans="5:5" ht="13.5" thickTop="1" thickBot="1">
      <c r="E12410"/>
    </row>
    <row r="12411" spans="5:5" ht="13.5" thickTop="1" thickBot="1">
      <c r="E12411"/>
    </row>
    <row r="12412" spans="5:5" ht="13.5" thickTop="1" thickBot="1">
      <c r="E12412"/>
    </row>
    <row r="12413" spans="5:5" ht="13.5" thickTop="1" thickBot="1">
      <c r="E12413"/>
    </row>
    <row r="12414" spans="5:5" ht="13.5" thickTop="1" thickBot="1">
      <c r="E12414"/>
    </row>
    <row r="12415" spans="5:5" ht="13.5" thickTop="1" thickBot="1">
      <c r="E12415"/>
    </row>
    <row r="12416" spans="5:5" ht="13.5" thickTop="1" thickBot="1">
      <c r="E12416"/>
    </row>
    <row r="12417" spans="5:5" ht="13.5" thickTop="1" thickBot="1">
      <c r="E12417"/>
    </row>
    <row r="12418" spans="5:5" ht="13.5" thickTop="1" thickBot="1">
      <c r="E12418"/>
    </row>
    <row r="12419" spans="5:5" ht="13.5" thickTop="1" thickBot="1">
      <c r="E12419"/>
    </row>
    <row r="12420" spans="5:5" ht="13.5" thickTop="1" thickBot="1">
      <c r="E12420"/>
    </row>
    <row r="12421" spans="5:5" ht="13.5" thickTop="1" thickBot="1">
      <c r="E12421"/>
    </row>
    <row r="12422" spans="5:5" ht="13.5" thickTop="1" thickBot="1">
      <c r="E12422"/>
    </row>
    <row r="12423" spans="5:5" ht="13.5" thickTop="1" thickBot="1">
      <c r="E12423"/>
    </row>
    <row r="12424" spans="5:5" ht="13.5" thickTop="1" thickBot="1">
      <c r="E12424"/>
    </row>
    <row r="12425" spans="5:5" ht="13.5" thickTop="1" thickBot="1">
      <c r="E12425"/>
    </row>
    <row r="12426" spans="5:5" ht="13.5" thickTop="1" thickBot="1">
      <c r="E12426"/>
    </row>
    <row r="12427" spans="5:5" ht="13.5" thickTop="1" thickBot="1">
      <c r="E12427"/>
    </row>
    <row r="12428" spans="5:5" ht="13.5" thickTop="1" thickBot="1">
      <c r="E12428"/>
    </row>
    <row r="12429" spans="5:5" ht="13.5" thickTop="1" thickBot="1">
      <c r="E12429"/>
    </row>
    <row r="12430" spans="5:5" ht="13.5" thickTop="1" thickBot="1">
      <c r="E12430"/>
    </row>
    <row r="12431" spans="5:5" ht="13.5" thickTop="1" thickBot="1">
      <c r="E12431"/>
    </row>
    <row r="12432" spans="5:5" ht="13.5" thickTop="1" thickBot="1">
      <c r="E12432"/>
    </row>
    <row r="12433" spans="5:5" ht="13.5" thickTop="1" thickBot="1">
      <c r="E12433"/>
    </row>
    <row r="12434" spans="5:5" ht="13.5" thickTop="1" thickBot="1">
      <c r="E12434"/>
    </row>
    <row r="12435" spans="5:5" ht="13.5" thickTop="1" thickBot="1">
      <c r="E12435"/>
    </row>
    <row r="12436" spans="5:5" ht="13.5" thickTop="1" thickBot="1">
      <c r="E12436"/>
    </row>
    <row r="12437" spans="5:5" ht="13.5" thickTop="1" thickBot="1">
      <c r="E12437"/>
    </row>
    <row r="12438" spans="5:5" ht="13.5" thickTop="1" thickBot="1">
      <c r="E12438"/>
    </row>
    <row r="12439" spans="5:5" ht="13.5" thickTop="1" thickBot="1">
      <c r="E12439"/>
    </row>
    <row r="12440" spans="5:5" ht="13.5" thickTop="1" thickBot="1">
      <c r="E12440"/>
    </row>
    <row r="12441" spans="5:5" ht="13.5" thickTop="1" thickBot="1">
      <c r="E12441"/>
    </row>
    <row r="12442" spans="5:5" ht="13.5" thickTop="1" thickBot="1">
      <c r="E12442"/>
    </row>
    <row r="12443" spans="5:5" ht="13.5" thickTop="1" thickBot="1">
      <c r="E12443"/>
    </row>
    <row r="12444" spans="5:5" ht="13.5" thickTop="1" thickBot="1">
      <c r="E12444"/>
    </row>
    <row r="12445" spans="5:5" ht="13.5" thickTop="1" thickBot="1">
      <c r="E12445"/>
    </row>
    <row r="12446" spans="5:5" ht="13.5" thickTop="1" thickBot="1">
      <c r="E12446"/>
    </row>
    <row r="12447" spans="5:5" ht="13.5" thickTop="1" thickBot="1">
      <c r="E12447"/>
    </row>
    <row r="12448" spans="5:5" ht="13.5" thickTop="1" thickBot="1">
      <c r="E12448"/>
    </row>
    <row r="12449" spans="5:5" ht="13.5" thickTop="1" thickBot="1">
      <c r="E12449"/>
    </row>
    <row r="12450" spans="5:5" ht="13.5" thickTop="1" thickBot="1">
      <c r="E12450"/>
    </row>
    <row r="12451" spans="5:5" ht="13.5" thickTop="1" thickBot="1">
      <c r="E12451"/>
    </row>
    <row r="12452" spans="5:5" ht="13.5" thickTop="1" thickBot="1">
      <c r="E12452"/>
    </row>
    <row r="12453" spans="5:5" ht="13.5" thickTop="1" thickBot="1">
      <c r="E12453"/>
    </row>
    <row r="12454" spans="5:5" ht="13.5" thickTop="1" thickBot="1">
      <c r="E12454"/>
    </row>
    <row r="12455" spans="5:5" ht="13.5" thickTop="1" thickBot="1">
      <c r="E12455"/>
    </row>
    <row r="12456" spans="5:5" ht="13.5" thickTop="1" thickBot="1">
      <c r="E12456"/>
    </row>
    <row r="12457" spans="5:5" ht="13.5" thickTop="1" thickBot="1">
      <c r="E12457"/>
    </row>
    <row r="12458" spans="5:5" ht="13" thickTop="1">
      <c r="E12458"/>
    </row>
    <row r="12459" spans="5:5">
      <c r="E12459"/>
    </row>
    <row r="12460" spans="5:5">
      <c r="E12460"/>
    </row>
    <row r="12461" spans="5:5">
      <c r="E12461"/>
    </row>
    <row r="12462" spans="5:5">
      <c r="E12462"/>
    </row>
    <row r="12463" spans="5:5">
      <c r="E12463"/>
    </row>
    <row r="12464" spans="5:5">
      <c r="E12464"/>
    </row>
    <row r="12465" spans="5:5">
      <c r="E12465"/>
    </row>
    <row r="12466" spans="5:5">
      <c r="E12466"/>
    </row>
    <row r="12467" spans="5:5">
      <c r="E12467"/>
    </row>
    <row r="12468" spans="5:5">
      <c r="E12468"/>
    </row>
    <row r="12469" spans="5:5">
      <c r="E12469"/>
    </row>
    <row r="12470" spans="5:5">
      <c r="E12470"/>
    </row>
    <row r="12471" spans="5:5" ht="13" thickBot="1">
      <c r="E12471"/>
    </row>
    <row r="12472" spans="5:5" ht="13.5" thickTop="1" thickBot="1">
      <c r="E12472"/>
    </row>
    <row r="12473" spans="5:5" ht="13.5" thickTop="1" thickBot="1">
      <c r="E12473"/>
    </row>
    <row r="12474" spans="5:5" ht="13.5" thickTop="1" thickBot="1">
      <c r="E12474"/>
    </row>
    <row r="12475" spans="5:5" ht="13.5" thickTop="1" thickBot="1">
      <c r="E12475"/>
    </row>
    <row r="12476" spans="5:5" ht="13.5" thickTop="1" thickBot="1">
      <c r="E12476"/>
    </row>
    <row r="12477" spans="5:5" ht="13.5" thickTop="1" thickBot="1">
      <c r="E12477"/>
    </row>
    <row r="12478" spans="5:5" ht="13.5" thickTop="1" thickBot="1">
      <c r="E12478"/>
    </row>
    <row r="12479" spans="5:5" ht="13.5" thickTop="1" thickBot="1">
      <c r="E12479"/>
    </row>
    <row r="12480" spans="5:5" ht="13.5" thickTop="1" thickBot="1">
      <c r="E12480"/>
    </row>
    <row r="12481" spans="5:5" ht="13.5" thickTop="1" thickBot="1">
      <c r="E12481"/>
    </row>
    <row r="12482" spans="5:5" ht="13.5" thickTop="1" thickBot="1">
      <c r="E12482"/>
    </row>
    <row r="12483" spans="5:5" ht="13.5" thickTop="1" thickBot="1">
      <c r="E12483"/>
    </row>
    <row r="12484" spans="5:5" ht="13.5" thickTop="1" thickBot="1">
      <c r="E12484"/>
    </row>
    <row r="12485" spans="5:5" ht="13.5" thickTop="1" thickBot="1">
      <c r="E12485"/>
    </row>
    <row r="12486" spans="5:5" ht="13.5" thickTop="1" thickBot="1">
      <c r="E12486"/>
    </row>
    <row r="12487" spans="5:5" ht="13.5" thickTop="1" thickBot="1">
      <c r="E12487"/>
    </row>
    <row r="12488" spans="5:5" ht="13.5" thickTop="1" thickBot="1">
      <c r="E12488"/>
    </row>
    <row r="12489" spans="5:5" ht="13.5" thickTop="1" thickBot="1">
      <c r="E12489"/>
    </row>
    <row r="12490" spans="5:5" ht="13.5" thickTop="1" thickBot="1">
      <c r="E12490"/>
    </row>
    <row r="12491" spans="5:5" ht="13.5" thickTop="1" thickBot="1">
      <c r="E12491"/>
    </row>
    <row r="12492" spans="5:5" ht="13.5" thickTop="1" thickBot="1">
      <c r="E12492"/>
    </row>
    <row r="12493" spans="5:5" ht="13.5" thickTop="1" thickBot="1">
      <c r="E12493"/>
    </row>
    <row r="12494" spans="5:5" ht="13.5" thickTop="1" thickBot="1">
      <c r="E12494"/>
    </row>
    <row r="12495" spans="5:5" ht="13.5" thickTop="1" thickBot="1">
      <c r="E12495"/>
    </row>
    <row r="12496" spans="5:5" ht="13.5" thickTop="1" thickBot="1">
      <c r="E12496"/>
    </row>
    <row r="12497" spans="5:5" ht="13.5" thickTop="1" thickBot="1">
      <c r="E12497"/>
    </row>
    <row r="12498" spans="5:5" ht="13.5" thickTop="1" thickBot="1">
      <c r="E12498"/>
    </row>
    <row r="12499" spans="5:5" ht="13.5" thickTop="1" thickBot="1">
      <c r="E12499"/>
    </row>
    <row r="12500" spans="5:5" ht="13.5" thickTop="1" thickBot="1">
      <c r="E12500"/>
    </row>
    <row r="12501" spans="5:5" ht="13.5" thickTop="1" thickBot="1">
      <c r="E12501"/>
    </row>
    <row r="12502" spans="5:5" ht="13.5" thickTop="1" thickBot="1">
      <c r="E12502"/>
    </row>
    <row r="12503" spans="5:5" ht="13.5" thickTop="1" thickBot="1">
      <c r="E12503"/>
    </row>
    <row r="12504" spans="5:5" ht="13.5" thickTop="1" thickBot="1">
      <c r="E12504"/>
    </row>
    <row r="12505" spans="5:5" ht="13.5" thickTop="1" thickBot="1">
      <c r="E12505"/>
    </row>
    <row r="12506" spans="5:5" ht="13.5" thickTop="1" thickBot="1">
      <c r="E12506"/>
    </row>
    <row r="12507" spans="5:5" ht="13.5" thickTop="1" thickBot="1">
      <c r="E12507"/>
    </row>
    <row r="12508" spans="5:5" ht="13.5" thickTop="1" thickBot="1">
      <c r="E12508"/>
    </row>
    <row r="12509" spans="5:5" ht="13.5" thickTop="1" thickBot="1">
      <c r="E12509"/>
    </row>
    <row r="12510" spans="5:5" ht="13.5" thickTop="1" thickBot="1">
      <c r="E12510"/>
    </row>
    <row r="12511" spans="5:5" ht="13.5" thickTop="1" thickBot="1">
      <c r="E12511"/>
    </row>
    <row r="12512" spans="5:5" ht="13.5" thickTop="1" thickBot="1">
      <c r="E12512"/>
    </row>
    <row r="12513" spans="5:5" ht="13.5" thickTop="1" thickBot="1">
      <c r="E12513"/>
    </row>
    <row r="12514" spans="5:5" ht="13.5" thickTop="1" thickBot="1">
      <c r="E12514"/>
    </row>
    <row r="12515" spans="5:5" ht="13.5" thickTop="1" thickBot="1">
      <c r="E12515"/>
    </row>
    <row r="12516" spans="5:5" ht="13.5" thickTop="1" thickBot="1">
      <c r="E12516"/>
    </row>
    <row r="12517" spans="5:5" ht="13.5" thickTop="1" thickBot="1">
      <c r="E12517"/>
    </row>
    <row r="12518" spans="5:5" ht="13.5" thickTop="1" thickBot="1">
      <c r="E12518"/>
    </row>
    <row r="12519" spans="5:5" ht="13.5" thickTop="1" thickBot="1">
      <c r="E12519"/>
    </row>
    <row r="12520" spans="5:5" ht="13.5" thickTop="1" thickBot="1">
      <c r="E12520"/>
    </row>
    <row r="12521" spans="5:5" ht="13.5" thickTop="1" thickBot="1">
      <c r="E12521"/>
    </row>
    <row r="12522" spans="5:5" ht="13.5" thickTop="1" thickBot="1">
      <c r="E12522"/>
    </row>
    <row r="12523" spans="5:5" ht="13.5" thickTop="1" thickBot="1">
      <c r="E12523"/>
    </row>
    <row r="12524" spans="5:5" ht="13.5" thickTop="1" thickBot="1">
      <c r="E12524"/>
    </row>
    <row r="12525" spans="5:5" ht="13.5" thickTop="1" thickBot="1">
      <c r="E12525"/>
    </row>
    <row r="12526" spans="5:5" ht="13.5" thickTop="1" thickBot="1">
      <c r="E12526"/>
    </row>
    <row r="12527" spans="5:5" ht="13.5" thickTop="1" thickBot="1">
      <c r="E12527"/>
    </row>
    <row r="12528" spans="5:5" ht="13" thickTop="1">
      <c r="E12528"/>
    </row>
    <row r="12529" spans="5:5">
      <c r="E12529"/>
    </row>
    <row r="12530" spans="5:5">
      <c r="E12530"/>
    </row>
    <row r="12531" spans="5:5">
      <c r="E12531"/>
    </row>
    <row r="12532" spans="5:5">
      <c r="E12532"/>
    </row>
    <row r="12533" spans="5:5">
      <c r="E12533"/>
    </row>
    <row r="12534" spans="5:5">
      <c r="E12534"/>
    </row>
    <row r="12535" spans="5:5">
      <c r="E12535"/>
    </row>
    <row r="12536" spans="5:5">
      <c r="E12536"/>
    </row>
    <row r="12537" spans="5:5">
      <c r="E12537"/>
    </row>
    <row r="12538" spans="5:5">
      <c r="E12538"/>
    </row>
    <row r="12539" spans="5:5">
      <c r="E12539"/>
    </row>
    <row r="12540" spans="5:5">
      <c r="E12540"/>
    </row>
    <row r="12541" spans="5:5" ht="13" thickBot="1">
      <c r="E12541"/>
    </row>
    <row r="12542" spans="5:5" ht="13.5" thickTop="1" thickBot="1">
      <c r="E12542"/>
    </row>
    <row r="12543" spans="5:5" ht="13.5" thickTop="1" thickBot="1">
      <c r="E12543"/>
    </row>
    <row r="12544" spans="5:5" ht="13.5" thickTop="1" thickBot="1">
      <c r="E12544"/>
    </row>
    <row r="12545" spans="5:5" ht="13.5" thickTop="1" thickBot="1">
      <c r="E12545"/>
    </row>
    <row r="12546" spans="5:5" ht="13.5" thickTop="1" thickBot="1">
      <c r="E12546"/>
    </row>
    <row r="12547" spans="5:5" ht="13.5" thickTop="1" thickBot="1">
      <c r="E12547"/>
    </row>
    <row r="12548" spans="5:5" ht="13.5" thickTop="1" thickBot="1">
      <c r="E12548"/>
    </row>
    <row r="12549" spans="5:5" ht="13.5" thickTop="1" thickBot="1">
      <c r="E12549"/>
    </row>
    <row r="12550" spans="5:5" ht="13.5" thickTop="1" thickBot="1">
      <c r="E12550"/>
    </row>
    <row r="12551" spans="5:5" ht="13.5" thickTop="1" thickBot="1">
      <c r="E12551"/>
    </row>
    <row r="12552" spans="5:5" ht="13.5" thickTop="1" thickBot="1">
      <c r="E12552"/>
    </row>
    <row r="12553" spans="5:5" ht="13.5" thickTop="1" thickBot="1">
      <c r="E12553"/>
    </row>
    <row r="12554" spans="5:5" ht="13.5" thickTop="1" thickBot="1">
      <c r="E12554"/>
    </row>
    <row r="12555" spans="5:5" ht="13.5" thickTop="1" thickBot="1">
      <c r="E12555"/>
    </row>
    <row r="12556" spans="5:5" ht="13.5" thickTop="1" thickBot="1">
      <c r="E12556"/>
    </row>
    <row r="12557" spans="5:5" ht="13.5" thickTop="1" thickBot="1">
      <c r="E12557"/>
    </row>
    <row r="12558" spans="5:5" ht="13.5" thickTop="1" thickBot="1">
      <c r="E12558"/>
    </row>
    <row r="12559" spans="5:5" ht="13.5" thickTop="1" thickBot="1">
      <c r="E12559"/>
    </row>
    <row r="12560" spans="5:5" ht="13.5" thickTop="1" thickBot="1">
      <c r="E12560"/>
    </row>
    <row r="12561" spans="5:5" ht="13.5" thickTop="1" thickBot="1">
      <c r="E12561"/>
    </row>
    <row r="12562" spans="5:5" ht="13.5" thickTop="1" thickBot="1">
      <c r="E12562"/>
    </row>
    <row r="12563" spans="5:5" ht="13.5" thickTop="1" thickBot="1">
      <c r="E12563"/>
    </row>
    <row r="12564" spans="5:5" ht="13.5" thickTop="1" thickBot="1">
      <c r="E12564"/>
    </row>
    <row r="12565" spans="5:5" ht="13.5" thickTop="1" thickBot="1">
      <c r="E12565"/>
    </row>
    <row r="12566" spans="5:5" ht="13.5" thickTop="1" thickBot="1">
      <c r="E12566"/>
    </row>
    <row r="12567" spans="5:5" ht="13.5" thickTop="1" thickBot="1">
      <c r="E12567"/>
    </row>
    <row r="12568" spans="5:5" ht="13.5" thickTop="1" thickBot="1">
      <c r="E12568"/>
    </row>
    <row r="12569" spans="5:5" ht="13.5" thickTop="1" thickBot="1">
      <c r="E12569"/>
    </row>
    <row r="12570" spans="5:5" ht="13.5" thickTop="1" thickBot="1">
      <c r="E12570"/>
    </row>
    <row r="12571" spans="5:5" ht="13.5" thickTop="1" thickBot="1">
      <c r="E12571"/>
    </row>
    <row r="12572" spans="5:5" ht="13.5" thickTop="1" thickBot="1">
      <c r="E12572"/>
    </row>
    <row r="12573" spans="5:5" ht="13.5" thickTop="1" thickBot="1">
      <c r="E12573"/>
    </row>
    <row r="12574" spans="5:5" ht="13.5" thickTop="1" thickBot="1">
      <c r="E12574"/>
    </row>
    <row r="12575" spans="5:5" ht="13.5" thickTop="1" thickBot="1">
      <c r="E12575"/>
    </row>
    <row r="12576" spans="5:5" ht="13.5" thickTop="1" thickBot="1">
      <c r="E12576"/>
    </row>
    <row r="12577" spans="5:5" ht="13.5" thickTop="1" thickBot="1">
      <c r="E12577"/>
    </row>
    <row r="12578" spans="5:5" ht="13.5" thickTop="1" thickBot="1">
      <c r="E12578"/>
    </row>
    <row r="12579" spans="5:5" ht="13.5" thickTop="1" thickBot="1">
      <c r="E12579"/>
    </row>
    <row r="12580" spans="5:5" ht="13.5" thickTop="1" thickBot="1">
      <c r="E12580"/>
    </row>
    <row r="12581" spans="5:5" ht="13.5" thickTop="1" thickBot="1">
      <c r="E12581"/>
    </row>
    <row r="12582" spans="5:5" ht="13.5" thickTop="1" thickBot="1">
      <c r="E12582"/>
    </row>
    <row r="12583" spans="5:5" ht="13.5" thickTop="1" thickBot="1">
      <c r="E12583"/>
    </row>
    <row r="12584" spans="5:5" ht="13.5" thickTop="1" thickBot="1">
      <c r="E12584"/>
    </row>
    <row r="12585" spans="5:5" ht="13.5" thickTop="1" thickBot="1">
      <c r="E12585"/>
    </row>
    <row r="12586" spans="5:5" ht="13.5" thickTop="1" thickBot="1">
      <c r="E12586"/>
    </row>
    <row r="12587" spans="5:5" ht="13.5" thickTop="1" thickBot="1">
      <c r="E12587"/>
    </row>
    <row r="12588" spans="5:5" ht="13.5" thickTop="1" thickBot="1">
      <c r="E12588"/>
    </row>
    <row r="12589" spans="5:5" ht="13.5" thickTop="1" thickBot="1">
      <c r="E12589"/>
    </row>
    <row r="12590" spans="5:5" ht="13.5" thickTop="1" thickBot="1">
      <c r="E12590"/>
    </row>
    <row r="12591" spans="5:5" ht="13.5" thickTop="1" thickBot="1">
      <c r="E12591"/>
    </row>
    <row r="12592" spans="5:5" ht="13.5" thickTop="1" thickBot="1">
      <c r="E12592"/>
    </row>
    <row r="12593" spans="5:5" ht="13.5" thickTop="1" thickBot="1">
      <c r="E12593"/>
    </row>
    <row r="12594" spans="5:5" ht="13.5" thickTop="1" thickBot="1">
      <c r="E12594"/>
    </row>
    <row r="12595" spans="5:5" ht="13.5" thickTop="1" thickBot="1">
      <c r="E12595"/>
    </row>
    <row r="12596" spans="5:5" ht="13.5" thickTop="1" thickBot="1">
      <c r="E12596"/>
    </row>
    <row r="12597" spans="5:5" ht="13.5" thickTop="1" thickBot="1">
      <c r="E12597"/>
    </row>
    <row r="12598" spans="5:5" ht="13" thickTop="1">
      <c r="E12598"/>
    </row>
    <row r="12599" spans="5:5">
      <c r="E12599"/>
    </row>
    <row r="12600" spans="5:5">
      <c r="E12600"/>
    </row>
    <row r="12601" spans="5:5">
      <c r="E12601"/>
    </row>
    <row r="12602" spans="5:5">
      <c r="E12602"/>
    </row>
    <row r="12603" spans="5:5">
      <c r="E12603"/>
    </row>
    <row r="12604" spans="5:5">
      <c r="E12604"/>
    </row>
    <row r="12605" spans="5:5">
      <c r="E12605"/>
    </row>
    <row r="12606" spans="5:5">
      <c r="E12606"/>
    </row>
    <row r="12607" spans="5:5">
      <c r="E12607"/>
    </row>
    <row r="12608" spans="5:5">
      <c r="E12608"/>
    </row>
    <row r="12609" spans="5:5">
      <c r="E12609"/>
    </row>
    <row r="12610" spans="5:5">
      <c r="E12610"/>
    </row>
    <row r="12611" spans="5:5" ht="13" thickBot="1">
      <c r="E12611"/>
    </row>
    <row r="12612" spans="5:5" ht="13.5" thickTop="1" thickBot="1">
      <c r="E12612"/>
    </row>
    <row r="12613" spans="5:5" ht="13.5" thickTop="1" thickBot="1">
      <c r="E12613"/>
    </row>
    <row r="12614" spans="5:5" ht="13.5" thickTop="1" thickBot="1">
      <c r="E12614"/>
    </row>
    <row r="12615" spans="5:5" ht="13.5" thickTop="1" thickBot="1">
      <c r="E12615"/>
    </row>
    <row r="12616" spans="5:5" ht="13.5" thickTop="1" thickBot="1">
      <c r="E12616"/>
    </row>
    <row r="12617" spans="5:5" ht="13.5" thickTop="1" thickBot="1">
      <c r="E12617"/>
    </row>
    <row r="12618" spans="5:5" ht="13.5" thickTop="1" thickBot="1">
      <c r="E12618"/>
    </row>
    <row r="12619" spans="5:5" ht="13.5" thickTop="1" thickBot="1">
      <c r="E12619"/>
    </row>
    <row r="12620" spans="5:5" ht="13.5" thickTop="1" thickBot="1">
      <c r="E12620"/>
    </row>
    <row r="12621" spans="5:5" ht="13.5" thickTop="1" thickBot="1">
      <c r="E12621"/>
    </row>
    <row r="12622" spans="5:5" ht="13.5" thickTop="1" thickBot="1">
      <c r="E12622"/>
    </row>
    <row r="12623" spans="5:5" ht="13.5" thickTop="1" thickBot="1">
      <c r="E12623"/>
    </row>
    <row r="12624" spans="5:5" ht="13.5" thickTop="1" thickBot="1">
      <c r="E12624"/>
    </row>
    <row r="12625" spans="5:5" ht="13.5" thickTop="1" thickBot="1">
      <c r="E12625"/>
    </row>
    <row r="12626" spans="5:5" ht="13.5" thickTop="1" thickBot="1">
      <c r="E12626"/>
    </row>
    <row r="12627" spans="5:5" ht="13.5" thickTop="1" thickBot="1">
      <c r="E12627"/>
    </row>
    <row r="12628" spans="5:5" ht="13.5" thickTop="1" thickBot="1">
      <c r="E12628"/>
    </row>
    <row r="12629" spans="5:5" ht="13.5" thickTop="1" thickBot="1">
      <c r="E12629"/>
    </row>
    <row r="12630" spans="5:5" ht="13.5" thickTop="1" thickBot="1">
      <c r="E12630"/>
    </row>
    <row r="12631" spans="5:5" ht="13.5" thickTop="1" thickBot="1">
      <c r="E12631"/>
    </row>
    <row r="12632" spans="5:5" ht="13.5" thickTop="1" thickBot="1">
      <c r="E12632"/>
    </row>
    <row r="12633" spans="5:5" ht="13.5" thickTop="1" thickBot="1">
      <c r="E12633"/>
    </row>
    <row r="12634" spans="5:5" ht="13.5" thickTop="1" thickBot="1">
      <c r="E12634"/>
    </row>
    <row r="12635" spans="5:5" ht="13.5" thickTop="1" thickBot="1">
      <c r="E12635"/>
    </row>
    <row r="12636" spans="5:5" ht="13.5" thickTop="1" thickBot="1">
      <c r="E12636"/>
    </row>
    <row r="12637" spans="5:5" ht="13.5" thickTop="1" thickBot="1">
      <c r="E12637"/>
    </row>
    <row r="12638" spans="5:5" ht="13.5" thickTop="1" thickBot="1">
      <c r="E12638"/>
    </row>
    <row r="12639" spans="5:5" ht="13.5" thickTop="1" thickBot="1">
      <c r="E12639"/>
    </row>
    <row r="12640" spans="5:5" ht="13.5" thickTop="1" thickBot="1">
      <c r="E12640"/>
    </row>
    <row r="12641" spans="5:5" ht="13.5" thickTop="1" thickBot="1">
      <c r="E12641"/>
    </row>
    <row r="12642" spans="5:5" ht="13.5" thickTop="1" thickBot="1">
      <c r="E12642"/>
    </row>
    <row r="12643" spans="5:5" ht="13.5" thickTop="1" thickBot="1">
      <c r="E12643"/>
    </row>
    <row r="12644" spans="5:5" ht="13.5" thickTop="1" thickBot="1">
      <c r="E12644"/>
    </row>
    <row r="12645" spans="5:5" ht="13.5" thickTop="1" thickBot="1">
      <c r="E12645"/>
    </row>
    <row r="12646" spans="5:5" ht="13.5" thickTop="1" thickBot="1">
      <c r="E12646"/>
    </row>
    <row r="12647" spans="5:5" ht="13.5" thickTop="1" thickBot="1">
      <c r="E12647"/>
    </row>
    <row r="12648" spans="5:5" ht="13.5" thickTop="1" thickBot="1">
      <c r="E12648"/>
    </row>
    <row r="12649" spans="5:5" ht="13.5" thickTop="1" thickBot="1">
      <c r="E12649"/>
    </row>
    <row r="12650" spans="5:5" ht="13.5" thickTop="1" thickBot="1">
      <c r="E12650"/>
    </row>
    <row r="12651" spans="5:5" ht="13.5" thickTop="1" thickBot="1">
      <c r="E12651"/>
    </row>
    <row r="12652" spans="5:5" ht="13.5" thickTop="1" thickBot="1">
      <c r="E12652"/>
    </row>
    <row r="12653" spans="5:5" ht="13.5" thickTop="1" thickBot="1">
      <c r="E12653"/>
    </row>
    <row r="12654" spans="5:5" ht="13.5" thickTop="1" thickBot="1">
      <c r="E12654"/>
    </row>
    <row r="12655" spans="5:5" ht="13.5" thickTop="1" thickBot="1">
      <c r="E12655"/>
    </row>
    <row r="12656" spans="5:5" ht="13.5" thickTop="1" thickBot="1">
      <c r="E12656"/>
    </row>
    <row r="12657" spans="5:5" ht="13.5" thickTop="1" thickBot="1">
      <c r="E12657"/>
    </row>
    <row r="12658" spans="5:5" ht="13.5" thickTop="1" thickBot="1">
      <c r="E12658"/>
    </row>
    <row r="12659" spans="5:5" ht="13.5" thickTop="1" thickBot="1">
      <c r="E12659"/>
    </row>
    <row r="12660" spans="5:5" ht="13.5" thickTop="1" thickBot="1">
      <c r="E12660"/>
    </row>
    <row r="12661" spans="5:5" ht="13.5" thickTop="1" thickBot="1">
      <c r="E12661"/>
    </row>
    <row r="12662" spans="5:5" ht="13.5" thickTop="1" thickBot="1">
      <c r="E12662"/>
    </row>
    <row r="12663" spans="5:5" ht="13.5" thickTop="1" thickBot="1">
      <c r="E12663"/>
    </row>
    <row r="12664" spans="5:5" ht="13.5" thickTop="1" thickBot="1">
      <c r="E12664"/>
    </row>
    <row r="12665" spans="5:5" ht="13.5" thickTop="1" thickBot="1">
      <c r="E12665"/>
    </row>
    <row r="12666" spans="5:5" ht="13.5" thickTop="1" thickBot="1">
      <c r="E12666"/>
    </row>
    <row r="12667" spans="5:5" ht="13.5" thickTop="1" thickBot="1">
      <c r="E12667"/>
    </row>
    <row r="12668" spans="5:5" ht="13" thickTop="1">
      <c r="E12668"/>
    </row>
    <row r="12669" spans="5:5">
      <c r="E12669"/>
    </row>
    <row r="12670" spans="5:5">
      <c r="E12670"/>
    </row>
    <row r="12671" spans="5:5">
      <c r="E12671"/>
    </row>
    <row r="12672" spans="5:5">
      <c r="E12672"/>
    </row>
    <row r="12673" spans="5:5">
      <c r="E12673"/>
    </row>
    <row r="12674" spans="5:5">
      <c r="E12674"/>
    </row>
    <row r="12675" spans="5:5">
      <c r="E12675"/>
    </row>
    <row r="12676" spans="5:5">
      <c r="E12676"/>
    </row>
    <row r="12677" spans="5:5">
      <c r="E12677"/>
    </row>
    <row r="12678" spans="5:5">
      <c r="E12678"/>
    </row>
    <row r="12679" spans="5:5">
      <c r="E12679"/>
    </row>
    <row r="12680" spans="5:5">
      <c r="E12680"/>
    </row>
    <row r="12681" spans="5:5" ht="13" thickBot="1">
      <c r="E12681"/>
    </row>
    <row r="12682" spans="5:5" ht="13.5" thickTop="1" thickBot="1">
      <c r="E12682"/>
    </row>
    <row r="12683" spans="5:5" ht="13.5" thickTop="1" thickBot="1">
      <c r="E12683"/>
    </row>
    <row r="12684" spans="5:5" ht="13.5" thickTop="1" thickBot="1">
      <c r="E12684"/>
    </row>
    <row r="12685" spans="5:5" ht="13.5" thickTop="1" thickBot="1">
      <c r="E12685"/>
    </row>
    <row r="12686" spans="5:5" ht="13.5" thickTop="1" thickBot="1">
      <c r="E12686"/>
    </row>
    <row r="12687" spans="5:5" ht="13.5" thickTop="1" thickBot="1">
      <c r="E12687"/>
    </row>
    <row r="12688" spans="5:5" ht="13.5" thickTop="1" thickBot="1">
      <c r="E12688"/>
    </row>
    <row r="12689" spans="5:5" ht="13.5" thickTop="1" thickBot="1">
      <c r="E12689"/>
    </row>
    <row r="12690" spans="5:5" ht="13.5" thickTop="1" thickBot="1">
      <c r="E12690"/>
    </row>
    <row r="12691" spans="5:5" ht="13.5" thickTop="1" thickBot="1">
      <c r="E12691"/>
    </row>
    <row r="12692" spans="5:5" ht="13.5" thickTop="1" thickBot="1">
      <c r="E12692"/>
    </row>
    <row r="12693" spans="5:5" ht="13.5" thickTop="1" thickBot="1">
      <c r="E12693"/>
    </row>
    <row r="12694" spans="5:5" ht="13.5" thickTop="1" thickBot="1">
      <c r="E12694"/>
    </row>
    <row r="12695" spans="5:5" ht="13.5" thickTop="1" thickBot="1">
      <c r="E12695"/>
    </row>
    <row r="12696" spans="5:5" ht="13.5" thickTop="1" thickBot="1">
      <c r="E12696"/>
    </row>
    <row r="12697" spans="5:5" ht="13.5" thickTop="1" thickBot="1">
      <c r="E12697"/>
    </row>
    <row r="12698" spans="5:5" ht="13.5" thickTop="1" thickBot="1">
      <c r="E12698"/>
    </row>
    <row r="12699" spans="5:5" ht="13.5" thickTop="1" thickBot="1">
      <c r="E12699"/>
    </row>
    <row r="12700" spans="5:5" ht="13.5" thickTop="1" thickBot="1">
      <c r="E12700"/>
    </row>
    <row r="12701" spans="5:5" ht="13.5" thickTop="1" thickBot="1">
      <c r="E12701"/>
    </row>
    <row r="12702" spans="5:5" ht="13.5" thickTop="1" thickBot="1">
      <c r="E12702"/>
    </row>
    <row r="12703" spans="5:5" ht="13.5" thickTop="1" thickBot="1">
      <c r="E12703"/>
    </row>
    <row r="12704" spans="5:5" ht="13.5" thickTop="1" thickBot="1">
      <c r="E12704"/>
    </row>
    <row r="12705" spans="5:5" ht="13.5" thickTop="1" thickBot="1">
      <c r="E12705"/>
    </row>
    <row r="12706" spans="5:5" ht="13.5" thickTop="1" thickBot="1">
      <c r="E12706"/>
    </row>
    <row r="12707" spans="5:5" ht="13.5" thickTop="1" thickBot="1">
      <c r="E12707"/>
    </row>
    <row r="12708" spans="5:5" ht="13.5" thickTop="1" thickBot="1">
      <c r="E12708"/>
    </row>
    <row r="12709" spans="5:5" ht="13.5" thickTop="1" thickBot="1">
      <c r="E12709"/>
    </row>
    <row r="12710" spans="5:5" ht="13.5" thickTop="1" thickBot="1">
      <c r="E12710"/>
    </row>
    <row r="12711" spans="5:5" ht="13.5" thickTop="1" thickBot="1">
      <c r="E12711"/>
    </row>
    <row r="12712" spans="5:5" ht="13.5" thickTop="1" thickBot="1">
      <c r="E12712"/>
    </row>
    <row r="12713" spans="5:5" ht="13.5" thickTop="1" thickBot="1">
      <c r="E12713"/>
    </row>
    <row r="12714" spans="5:5" ht="13.5" thickTop="1" thickBot="1">
      <c r="E12714"/>
    </row>
    <row r="12715" spans="5:5" ht="13.5" thickTop="1" thickBot="1">
      <c r="E12715"/>
    </row>
    <row r="12716" spans="5:5" ht="13.5" thickTop="1" thickBot="1">
      <c r="E12716"/>
    </row>
    <row r="12717" spans="5:5" ht="13.5" thickTop="1" thickBot="1">
      <c r="E12717"/>
    </row>
    <row r="12718" spans="5:5" ht="13.5" thickTop="1" thickBot="1">
      <c r="E12718"/>
    </row>
    <row r="12719" spans="5:5" ht="13.5" thickTop="1" thickBot="1">
      <c r="E12719"/>
    </row>
    <row r="12720" spans="5:5" ht="13.5" thickTop="1" thickBot="1">
      <c r="E12720"/>
    </row>
    <row r="12721" spans="5:5" ht="13.5" thickTop="1" thickBot="1">
      <c r="E12721"/>
    </row>
    <row r="12722" spans="5:5" ht="13.5" thickTop="1" thickBot="1">
      <c r="E12722"/>
    </row>
    <row r="12723" spans="5:5" ht="13.5" thickTop="1" thickBot="1">
      <c r="E12723"/>
    </row>
    <row r="12724" spans="5:5" ht="13.5" thickTop="1" thickBot="1">
      <c r="E12724"/>
    </row>
    <row r="12725" spans="5:5" ht="13.5" thickTop="1" thickBot="1">
      <c r="E12725"/>
    </row>
    <row r="12726" spans="5:5" ht="13.5" thickTop="1" thickBot="1">
      <c r="E12726"/>
    </row>
    <row r="12727" spans="5:5" ht="13.5" thickTop="1" thickBot="1">
      <c r="E12727"/>
    </row>
    <row r="12728" spans="5:5" ht="13.5" thickTop="1" thickBot="1">
      <c r="E12728"/>
    </row>
    <row r="12729" spans="5:5" ht="13.5" thickTop="1" thickBot="1">
      <c r="E12729"/>
    </row>
    <row r="12730" spans="5:5" ht="13.5" thickTop="1" thickBot="1">
      <c r="E12730"/>
    </row>
    <row r="12731" spans="5:5" ht="13.5" thickTop="1" thickBot="1">
      <c r="E12731"/>
    </row>
    <row r="12732" spans="5:5" ht="13.5" thickTop="1" thickBot="1">
      <c r="E12732"/>
    </row>
    <row r="12733" spans="5:5" ht="13.5" thickTop="1" thickBot="1">
      <c r="E12733"/>
    </row>
    <row r="12734" spans="5:5" ht="13.5" thickTop="1" thickBot="1">
      <c r="E12734"/>
    </row>
    <row r="12735" spans="5:5" ht="13.5" thickTop="1" thickBot="1">
      <c r="E12735"/>
    </row>
    <row r="12736" spans="5:5" ht="13.5" thickTop="1" thickBot="1">
      <c r="E12736"/>
    </row>
    <row r="12737" spans="5:5" ht="13.5" thickTop="1" thickBot="1">
      <c r="E12737"/>
    </row>
    <row r="12738" spans="5:5" ht="13" thickTop="1">
      <c r="E12738"/>
    </row>
    <row r="12739" spans="5:5">
      <c r="E12739"/>
    </row>
    <row r="12740" spans="5:5">
      <c r="E12740"/>
    </row>
    <row r="12741" spans="5:5">
      <c r="E12741"/>
    </row>
    <row r="12742" spans="5:5">
      <c r="E12742"/>
    </row>
    <row r="12743" spans="5:5">
      <c r="E12743"/>
    </row>
    <row r="12744" spans="5:5">
      <c r="E12744"/>
    </row>
    <row r="12745" spans="5:5">
      <c r="E12745"/>
    </row>
    <row r="12746" spans="5:5">
      <c r="E12746"/>
    </row>
    <row r="12747" spans="5:5">
      <c r="E12747"/>
    </row>
    <row r="12748" spans="5:5">
      <c r="E12748"/>
    </row>
    <row r="12749" spans="5:5">
      <c r="E12749"/>
    </row>
    <row r="12750" spans="5:5">
      <c r="E12750"/>
    </row>
    <row r="12751" spans="5:5" ht="13" thickBot="1">
      <c r="E12751"/>
    </row>
    <row r="12752" spans="5:5" ht="13.5" thickTop="1" thickBot="1">
      <c r="E12752"/>
    </row>
    <row r="12753" spans="5:5" ht="13.5" thickTop="1" thickBot="1">
      <c r="E12753"/>
    </row>
    <row r="12754" spans="5:5" ht="13.5" thickTop="1" thickBot="1">
      <c r="E12754"/>
    </row>
    <row r="12755" spans="5:5" ht="13.5" thickTop="1" thickBot="1">
      <c r="E12755"/>
    </row>
    <row r="12756" spans="5:5" ht="13.5" thickTop="1" thickBot="1">
      <c r="E12756"/>
    </row>
    <row r="12757" spans="5:5" ht="13.5" thickTop="1" thickBot="1">
      <c r="E12757"/>
    </row>
    <row r="12758" spans="5:5" ht="13.5" thickTop="1" thickBot="1">
      <c r="E12758"/>
    </row>
    <row r="12759" spans="5:5" ht="13.5" thickTop="1" thickBot="1">
      <c r="E12759"/>
    </row>
    <row r="12760" spans="5:5" ht="13.5" thickTop="1" thickBot="1">
      <c r="E12760"/>
    </row>
    <row r="12761" spans="5:5" ht="13.5" thickTop="1" thickBot="1">
      <c r="E12761"/>
    </row>
    <row r="12762" spans="5:5" ht="13.5" thickTop="1" thickBot="1">
      <c r="E12762"/>
    </row>
    <row r="12763" spans="5:5" ht="13.5" thickTop="1" thickBot="1">
      <c r="E12763"/>
    </row>
    <row r="12764" spans="5:5" ht="13.5" thickTop="1" thickBot="1">
      <c r="E12764"/>
    </row>
    <row r="12765" spans="5:5" ht="13.5" thickTop="1" thickBot="1">
      <c r="E12765"/>
    </row>
    <row r="12766" spans="5:5" ht="13.5" thickTop="1" thickBot="1">
      <c r="E12766"/>
    </row>
    <row r="12767" spans="5:5" ht="13.5" thickTop="1" thickBot="1">
      <c r="E12767"/>
    </row>
    <row r="12768" spans="5:5" ht="13.5" thickTop="1" thickBot="1">
      <c r="E12768"/>
    </row>
    <row r="12769" spans="5:5" ht="13.5" thickTop="1" thickBot="1">
      <c r="E12769"/>
    </row>
    <row r="12770" spans="5:5" ht="13.5" thickTop="1" thickBot="1">
      <c r="E12770"/>
    </row>
    <row r="12771" spans="5:5" ht="13.5" thickTop="1" thickBot="1">
      <c r="E12771"/>
    </row>
    <row r="12772" spans="5:5" ht="13.5" thickTop="1" thickBot="1">
      <c r="E12772"/>
    </row>
    <row r="12773" spans="5:5" ht="13.5" thickTop="1" thickBot="1">
      <c r="E12773"/>
    </row>
    <row r="12774" spans="5:5" ht="13.5" thickTop="1" thickBot="1">
      <c r="E12774"/>
    </row>
    <row r="12775" spans="5:5" ht="13.5" thickTop="1" thickBot="1">
      <c r="E12775"/>
    </row>
    <row r="12776" spans="5:5" ht="13.5" thickTop="1" thickBot="1">
      <c r="E12776"/>
    </row>
    <row r="12777" spans="5:5" ht="13.5" thickTop="1" thickBot="1">
      <c r="E12777"/>
    </row>
    <row r="12778" spans="5:5" ht="13.5" thickTop="1" thickBot="1">
      <c r="E12778"/>
    </row>
    <row r="12779" spans="5:5" ht="13.5" thickTop="1" thickBot="1">
      <c r="E12779"/>
    </row>
    <row r="12780" spans="5:5" ht="13.5" thickTop="1" thickBot="1">
      <c r="E12780"/>
    </row>
    <row r="12781" spans="5:5" ht="13.5" thickTop="1" thickBot="1">
      <c r="E12781"/>
    </row>
    <row r="12782" spans="5:5" ht="13.5" thickTop="1" thickBot="1">
      <c r="E12782"/>
    </row>
    <row r="12783" spans="5:5" ht="13.5" thickTop="1" thickBot="1">
      <c r="E12783"/>
    </row>
    <row r="12784" spans="5:5" ht="13.5" thickTop="1" thickBot="1">
      <c r="E12784"/>
    </row>
    <row r="12785" spans="5:5" ht="13.5" thickTop="1" thickBot="1">
      <c r="E12785"/>
    </row>
    <row r="12786" spans="5:5" ht="13.5" thickTop="1" thickBot="1">
      <c r="E12786"/>
    </row>
    <row r="12787" spans="5:5" ht="13.5" thickTop="1" thickBot="1">
      <c r="E12787"/>
    </row>
    <row r="12788" spans="5:5" ht="13.5" thickTop="1" thickBot="1">
      <c r="E12788"/>
    </row>
    <row r="12789" spans="5:5" ht="13.5" thickTop="1" thickBot="1">
      <c r="E12789"/>
    </row>
    <row r="12790" spans="5:5" ht="13.5" thickTop="1" thickBot="1">
      <c r="E12790"/>
    </row>
    <row r="12791" spans="5:5" ht="13.5" thickTop="1" thickBot="1">
      <c r="E12791"/>
    </row>
    <row r="12792" spans="5:5" ht="13.5" thickTop="1" thickBot="1">
      <c r="E12792"/>
    </row>
    <row r="12793" spans="5:5" ht="13.5" thickTop="1" thickBot="1">
      <c r="E12793"/>
    </row>
    <row r="12794" spans="5:5" ht="13.5" thickTop="1" thickBot="1">
      <c r="E12794"/>
    </row>
    <row r="12795" spans="5:5" ht="13.5" thickTop="1" thickBot="1">
      <c r="E12795"/>
    </row>
    <row r="12796" spans="5:5" ht="13.5" thickTop="1" thickBot="1">
      <c r="E12796"/>
    </row>
    <row r="12797" spans="5:5" ht="13.5" thickTop="1" thickBot="1">
      <c r="E12797"/>
    </row>
    <row r="12798" spans="5:5" ht="13.5" thickTop="1" thickBot="1">
      <c r="E12798"/>
    </row>
    <row r="12799" spans="5:5" ht="13.5" thickTop="1" thickBot="1">
      <c r="E12799"/>
    </row>
    <row r="12800" spans="5:5" ht="13.5" thickTop="1" thickBot="1">
      <c r="E12800"/>
    </row>
    <row r="12801" spans="5:5" ht="13.5" thickTop="1" thickBot="1">
      <c r="E12801"/>
    </row>
    <row r="12802" spans="5:5" ht="13.5" thickTop="1" thickBot="1">
      <c r="E12802"/>
    </row>
    <row r="12803" spans="5:5" ht="13.5" thickTop="1" thickBot="1">
      <c r="E12803"/>
    </row>
    <row r="12804" spans="5:5" ht="13.5" thickTop="1" thickBot="1">
      <c r="E12804"/>
    </row>
    <row r="12805" spans="5:5" ht="13.5" thickTop="1" thickBot="1">
      <c r="E12805"/>
    </row>
    <row r="12806" spans="5:5" ht="13.5" thickTop="1" thickBot="1">
      <c r="E12806"/>
    </row>
    <row r="12807" spans="5:5" ht="13.5" thickTop="1" thickBot="1">
      <c r="E12807"/>
    </row>
    <row r="12808" spans="5:5" ht="13" thickTop="1">
      <c r="E12808"/>
    </row>
    <row r="12809" spans="5:5">
      <c r="E12809"/>
    </row>
    <row r="12810" spans="5:5">
      <c r="E12810"/>
    </row>
    <row r="12811" spans="5:5">
      <c r="E12811"/>
    </row>
    <row r="12812" spans="5:5">
      <c r="E12812"/>
    </row>
    <row r="12813" spans="5:5">
      <c r="E12813"/>
    </row>
    <row r="12814" spans="5:5">
      <c r="E12814"/>
    </row>
    <row r="12815" spans="5:5">
      <c r="E12815"/>
    </row>
    <row r="12816" spans="5:5">
      <c r="E12816"/>
    </row>
    <row r="12817" spans="5:5">
      <c r="E12817"/>
    </row>
    <row r="12818" spans="5:5">
      <c r="E12818"/>
    </row>
    <row r="12819" spans="5:5">
      <c r="E12819"/>
    </row>
    <row r="12820" spans="5:5">
      <c r="E12820"/>
    </row>
    <row r="12821" spans="5:5" ht="13" thickBot="1">
      <c r="E12821"/>
    </row>
    <row r="12822" spans="5:5" ht="13.5" thickTop="1" thickBot="1">
      <c r="E12822"/>
    </row>
    <row r="12823" spans="5:5" ht="13.5" thickTop="1" thickBot="1">
      <c r="E12823"/>
    </row>
    <row r="12824" spans="5:5" ht="13.5" thickTop="1" thickBot="1">
      <c r="E12824"/>
    </row>
    <row r="12825" spans="5:5" ht="13.5" thickTop="1" thickBot="1">
      <c r="E12825"/>
    </row>
    <row r="12826" spans="5:5" ht="13.5" thickTop="1" thickBot="1">
      <c r="E12826"/>
    </row>
    <row r="12827" spans="5:5" ht="13.5" thickTop="1" thickBot="1">
      <c r="E12827"/>
    </row>
    <row r="12828" spans="5:5" ht="13.5" thickTop="1" thickBot="1">
      <c r="E12828"/>
    </row>
    <row r="12829" spans="5:5" ht="13.5" thickTop="1" thickBot="1">
      <c r="E12829"/>
    </row>
    <row r="12830" spans="5:5" ht="13.5" thickTop="1" thickBot="1">
      <c r="E12830"/>
    </row>
    <row r="12831" spans="5:5" ht="13.5" thickTop="1" thickBot="1">
      <c r="E12831"/>
    </row>
    <row r="12832" spans="5:5" ht="13.5" thickTop="1" thickBot="1">
      <c r="E12832"/>
    </row>
    <row r="12833" spans="5:5" ht="13.5" thickTop="1" thickBot="1">
      <c r="E12833"/>
    </row>
    <row r="12834" spans="5:5" ht="13.5" thickTop="1" thickBot="1">
      <c r="E12834"/>
    </row>
    <row r="12835" spans="5:5" ht="13.5" thickTop="1" thickBot="1">
      <c r="E12835"/>
    </row>
    <row r="12836" spans="5:5" ht="13.5" thickTop="1" thickBot="1">
      <c r="E12836"/>
    </row>
    <row r="12837" spans="5:5" ht="13.5" thickTop="1" thickBot="1">
      <c r="E12837"/>
    </row>
    <row r="12838" spans="5:5" ht="13.5" thickTop="1" thickBot="1">
      <c r="E12838"/>
    </row>
    <row r="12839" spans="5:5" ht="13.5" thickTop="1" thickBot="1">
      <c r="E12839"/>
    </row>
    <row r="12840" spans="5:5" ht="13.5" thickTop="1" thickBot="1">
      <c r="E12840"/>
    </row>
    <row r="12841" spans="5:5" ht="13.5" thickTop="1" thickBot="1">
      <c r="E12841"/>
    </row>
    <row r="12842" spans="5:5" ht="13.5" thickTop="1" thickBot="1">
      <c r="E12842"/>
    </row>
    <row r="12843" spans="5:5" ht="13.5" thickTop="1" thickBot="1">
      <c r="E12843"/>
    </row>
    <row r="12844" spans="5:5" ht="13.5" thickTop="1" thickBot="1">
      <c r="E12844"/>
    </row>
    <row r="12845" spans="5:5" ht="13.5" thickTop="1" thickBot="1">
      <c r="E12845"/>
    </row>
    <row r="12846" spans="5:5" ht="13.5" thickTop="1" thickBot="1">
      <c r="E12846"/>
    </row>
    <row r="12847" spans="5:5" ht="13.5" thickTop="1" thickBot="1">
      <c r="E12847"/>
    </row>
    <row r="12848" spans="5:5" ht="13.5" thickTop="1" thickBot="1">
      <c r="E12848"/>
    </row>
    <row r="12849" spans="5:5" ht="13.5" thickTop="1" thickBot="1">
      <c r="E12849"/>
    </row>
    <row r="12850" spans="5:5" ht="13.5" thickTop="1" thickBot="1">
      <c r="E12850"/>
    </row>
    <row r="12851" spans="5:5" ht="13.5" thickTop="1" thickBot="1">
      <c r="E12851"/>
    </row>
    <row r="12852" spans="5:5" ht="13.5" thickTop="1" thickBot="1">
      <c r="E12852"/>
    </row>
    <row r="12853" spans="5:5" ht="13.5" thickTop="1" thickBot="1">
      <c r="E12853"/>
    </row>
    <row r="12854" spans="5:5" ht="13.5" thickTop="1" thickBot="1">
      <c r="E12854"/>
    </row>
    <row r="12855" spans="5:5" ht="13.5" thickTop="1" thickBot="1">
      <c r="E12855"/>
    </row>
    <row r="12856" spans="5:5" ht="13.5" thickTop="1" thickBot="1">
      <c r="E12856"/>
    </row>
    <row r="12857" spans="5:5" ht="13.5" thickTop="1" thickBot="1">
      <c r="E12857"/>
    </row>
    <row r="12858" spans="5:5" ht="13.5" thickTop="1" thickBot="1">
      <c r="E12858"/>
    </row>
    <row r="12859" spans="5:5" ht="13.5" thickTop="1" thickBot="1">
      <c r="E12859"/>
    </row>
    <row r="12860" spans="5:5" ht="13.5" thickTop="1" thickBot="1">
      <c r="E12860"/>
    </row>
    <row r="12861" spans="5:5" ht="13.5" thickTop="1" thickBot="1">
      <c r="E12861"/>
    </row>
    <row r="12862" spans="5:5" ht="13.5" thickTop="1" thickBot="1">
      <c r="E12862"/>
    </row>
    <row r="12863" spans="5:5" ht="13.5" thickTop="1" thickBot="1">
      <c r="E12863"/>
    </row>
    <row r="12864" spans="5:5" ht="13.5" thickTop="1" thickBot="1">
      <c r="E12864"/>
    </row>
    <row r="12865" spans="5:5" ht="13.5" thickTop="1" thickBot="1">
      <c r="E12865"/>
    </row>
    <row r="12866" spans="5:5" ht="13.5" thickTop="1" thickBot="1">
      <c r="E12866"/>
    </row>
    <row r="12867" spans="5:5" ht="13.5" thickTop="1" thickBot="1">
      <c r="E12867"/>
    </row>
    <row r="12868" spans="5:5" ht="13.5" thickTop="1" thickBot="1">
      <c r="E12868"/>
    </row>
    <row r="12869" spans="5:5" ht="13.5" thickTop="1" thickBot="1">
      <c r="E12869"/>
    </row>
    <row r="12870" spans="5:5" ht="13.5" thickTop="1" thickBot="1">
      <c r="E12870"/>
    </row>
    <row r="12871" spans="5:5" ht="13.5" thickTop="1" thickBot="1">
      <c r="E12871"/>
    </row>
    <row r="12872" spans="5:5" ht="13.5" thickTop="1" thickBot="1">
      <c r="E12872"/>
    </row>
    <row r="12873" spans="5:5" ht="13.5" thickTop="1" thickBot="1">
      <c r="E12873"/>
    </row>
    <row r="12874" spans="5:5" ht="13.5" thickTop="1" thickBot="1">
      <c r="E12874"/>
    </row>
    <row r="12875" spans="5:5" ht="13.5" thickTop="1" thickBot="1">
      <c r="E12875"/>
    </row>
    <row r="12876" spans="5:5" ht="13.5" thickTop="1" thickBot="1">
      <c r="E12876"/>
    </row>
    <row r="12877" spans="5:5" ht="13.5" thickTop="1" thickBot="1">
      <c r="E12877"/>
    </row>
    <row r="12878" spans="5:5" ht="13" thickTop="1">
      <c r="E12878"/>
    </row>
    <row r="12879" spans="5:5">
      <c r="E12879"/>
    </row>
    <row r="12880" spans="5:5">
      <c r="E12880"/>
    </row>
    <row r="12881" spans="5:5">
      <c r="E12881"/>
    </row>
    <row r="12882" spans="5:5">
      <c r="E12882"/>
    </row>
    <row r="12883" spans="5:5">
      <c r="E12883"/>
    </row>
    <row r="12884" spans="5:5">
      <c r="E12884"/>
    </row>
    <row r="12885" spans="5:5">
      <c r="E12885"/>
    </row>
    <row r="12886" spans="5:5">
      <c r="E12886"/>
    </row>
    <row r="12887" spans="5:5">
      <c r="E12887"/>
    </row>
    <row r="12888" spans="5:5">
      <c r="E12888"/>
    </row>
    <row r="12889" spans="5:5">
      <c r="E12889"/>
    </row>
    <row r="12890" spans="5:5">
      <c r="E12890"/>
    </row>
    <row r="12891" spans="5:5" ht="13" thickBot="1">
      <c r="E12891"/>
    </row>
    <row r="12892" spans="5:5" ht="13.5" thickTop="1" thickBot="1">
      <c r="E12892"/>
    </row>
    <row r="12893" spans="5:5" ht="13.5" thickTop="1" thickBot="1">
      <c r="E12893"/>
    </row>
    <row r="12894" spans="5:5" ht="13.5" thickTop="1" thickBot="1">
      <c r="E12894"/>
    </row>
    <row r="12895" spans="5:5" ht="13.5" thickTop="1" thickBot="1">
      <c r="E12895"/>
    </row>
    <row r="12896" spans="5:5" ht="13.5" thickTop="1" thickBot="1">
      <c r="E12896"/>
    </row>
    <row r="12897" spans="5:5" ht="13.5" thickTop="1" thickBot="1">
      <c r="E12897"/>
    </row>
    <row r="12898" spans="5:5" ht="13.5" thickTop="1" thickBot="1">
      <c r="E12898"/>
    </row>
    <row r="12899" spans="5:5" ht="13.5" thickTop="1" thickBot="1">
      <c r="E12899"/>
    </row>
    <row r="12900" spans="5:5" ht="13.5" thickTop="1" thickBot="1">
      <c r="E12900"/>
    </row>
    <row r="12901" spans="5:5" ht="13.5" thickTop="1" thickBot="1">
      <c r="E12901"/>
    </row>
    <row r="12902" spans="5:5" ht="13.5" thickTop="1" thickBot="1">
      <c r="E12902"/>
    </row>
    <row r="12903" spans="5:5" ht="13.5" thickTop="1" thickBot="1">
      <c r="E12903"/>
    </row>
    <row r="12904" spans="5:5" ht="13.5" thickTop="1" thickBot="1">
      <c r="E12904"/>
    </row>
    <row r="12905" spans="5:5" ht="13.5" thickTop="1" thickBot="1">
      <c r="E12905"/>
    </row>
    <row r="12906" spans="5:5" ht="13.5" thickTop="1" thickBot="1">
      <c r="E12906"/>
    </row>
    <row r="12907" spans="5:5" ht="13.5" thickTop="1" thickBot="1">
      <c r="E12907"/>
    </row>
    <row r="12908" spans="5:5" ht="13.5" thickTop="1" thickBot="1">
      <c r="E12908"/>
    </row>
    <row r="12909" spans="5:5" ht="13.5" thickTop="1" thickBot="1">
      <c r="E12909"/>
    </row>
    <row r="12910" spans="5:5" ht="13.5" thickTop="1" thickBot="1">
      <c r="E12910"/>
    </row>
    <row r="12911" spans="5:5" ht="13.5" thickTop="1" thickBot="1">
      <c r="E12911"/>
    </row>
    <row r="12912" spans="5:5" ht="13.5" thickTop="1" thickBot="1">
      <c r="E12912"/>
    </row>
    <row r="12913" spans="5:5" ht="13.5" thickTop="1" thickBot="1">
      <c r="E12913"/>
    </row>
    <row r="12914" spans="5:5" ht="13.5" thickTop="1" thickBot="1">
      <c r="E12914"/>
    </row>
    <row r="12915" spans="5:5" ht="13.5" thickTop="1" thickBot="1">
      <c r="E12915"/>
    </row>
    <row r="12916" spans="5:5" ht="13.5" thickTop="1" thickBot="1">
      <c r="E12916"/>
    </row>
    <row r="12917" spans="5:5" ht="13.5" thickTop="1" thickBot="1">
      <c r="E12917"/>
    </row>
    <row r="12918" spans="5:5" ht="13.5" thickTop="1" thickBot="1">
      <c r="E12918"/>
    </row>
    <row r="12919" spans="5:5" ht="13.5" thickTop="1" thickBot="1">
      <c r="E12919"/>
    </row>
    <row r="12920" spans="5:5" ht="13.5" thickTop="1" thickBot="1">
      <c r="E12920"/>
    </row>
    <row r="12921" spans="5:5" ht="13.5" thickTop="1" thickBot="1">
      <c r="E12921"/>
    </row>
    <row r="12922" spans="5:5" ht="13.5" thickTop="1" thickBot="1">
      <c r="E12922"/>
    </row>
    <row r="12923" spans="5:5" ht="13.5" thickTop="1" thickBot="1">
      <c r="E12923"/>
    </row>
    <row r="12924" spans="5:5" ht="13.5" thickTop="1" thickBot="1">
      <c r="E12924"/>
    </row>
    <row r="12925" spans="5:5" ht="13.5" thickTop="1" thickBot="1">
      <c r="E12925"/>
    </row>
    <row r="12926" spans="5:5" ht="13.5" thickTop="1" thickBot="1">
      <c r="E12926"/>
    </row>
    <row r="12927" spans="5:5" ht="13.5" thickTop="1" thickBot="1">
      <c r="E12927"/>
    </row>
    <row r="12928" spans="5:5" ht="13.5" thickTop="1" thickBot="1">
      <c r="E12928"/>
    </row>
    <row r="12929" spans="5:5" ht="13.5" thickTop="1" thickBot="1">
      <c r="E12929"/>
    </row>
    <row r="12930" spans="5:5" ht="13.5" thickTop="1" thickBot="1">
      <c r="E12930"/>
    </row>
    <row r="12931" spans="5:5" ht="13.5" thickTop="1" thickBot="1">
      <c r="E12931"/>
    </row>
    <row r="12932" spans="5:5" ht="13.5" thickTop="1" thickBot="1">
      <c r="E12932"/>
    </row>
    <row r="12933" spans="5:5" ht="13.5" thickTop="1" thickBot="1">
      <c r="E12933"/>
    </row>
    <row r="12934" spans="5:5" ht="13.5" thickTop="1" thickBot="1">
      <c r="E12934"/>
    </row>
    <row r="12935" spans="5:5" ht="13.5" thickTop="1" thickBot="1">
      <c r="E12935"/>
    </row>
    <row r="12936" spans="5:5" ht="13.5" thickTop="1" thickBot="1">
      <c r="E12936"/>
    </row>
    <row r="12937" spans="5:5" ht="13.5" thickTop="1" thickBot="1">
      <c r="E12937"/>
    </row>
    <row r="12938" spans="5:5" ht="13.5" thickTop="1" thickBot="1">
      <c r="E12938"/>
    </row>
    <row r="12939" spans="5:5" ht="13.5" thickTop="1" thickBot="1">
      <c r="E12939"/>
    </row>
    <row r="12940" spans="5:5" ht="13.5" thickTop="1" thickBot="1">
      <c r="E12940"/>
    </row>
    <row r="12941" spans="5:5" ht="13.5" thickTop="1" thickBot="1">
      <c r="E12941"/>
    </row>
    <row r="12942" spans="5:5" ht="13.5" thickTop="1" thickBot="1">
      <c r="E12942"/>
    </row>
    <row r="12943" spans="5:5" ht="13.5" thickTop="1" thickBot="1">
      <c r="E12943"/>
    </row>
    <row r="12944" spans="5:5" ht="13.5" thickTop="1" thickBot="1">
      <c r="E12944"/>
    </row>
    <row r="12945" spans="5:5" ht="13.5" thickTop="1" thickBot="1">
      <c r="E12945"/>
    </row>
    <row r="12946" spans="5:5" ht="13.5" thickTop="1" thickBot="1">
      <c r="E12946"/>
    </row>
    <row r="12947" spans="5:5" ht="13.5" thickTop="1" thickBot="1">
      <c r="E12947"/>
    </row>
    <row r="12948" spans="5:5" ht="13" thickTop="1">
      <c r="E12948"/>
    </row>
    <row r="12949" spans="5:5">
      <c r="E12949"/>
    </row>
    <row r="12950" spans="5:5">
      <c r="E12950"/>
    </row>
    <row r="12951" spans="5:5">
      <c r="E12951"/>
    </row>
    <row r="12952" spans="5:5">
      <c r="E12952"/>
    </row>
    <row r="12953" spans="5:5">
      <c r="E12953"/>
    </row>
    <row r="12954" spans="5:5">
      <c r="E12954"/>
    </row>
    <row r="12955" spans="5:5">
      <c r="E12955"/>
    </row>
    <row r="12956" spans="5:5">
      <c r="E12956"/>
    </row>
    <row r="12957" spans="5:5">
      <c r="E12957"/>
    </row>
    <row r="12958" spans="5:5">
      <c r="E12958"/>
    </row>
    <row r="12959" spans="5:5">
      <c r="E12959"/>
    </row>
    <row r="12960" spans="5:5">
      <c r="E12960"/>
    </row>
    <row r="12961" spans="5:5" ht="13" thickBot="1">
      <c r="E12961"/>
    </row>
    <row r="12962" spans="5:5" ht="13.5" thickTop="1" thickBot="1">
      <c r="E12962"/>
    </row>
    <row r="12963" spans="5:5" ht="13.5" thickTop="1" thickBot="1">
      <c r="E12963"/>
    </row>
    <row r="12964" spans="5:5" ht="13.5" thickTop="1" thickBot="1">
      <c r="E12964"/>
    </row>
    <row r="12965" spans="5:5" ht="13.5" thickTop="1" thickBot="1">
      <c r="E12965"/>
    </row>
    <row r="12966" spans="5:5" ht="13.5" thickTop="1" thickBot="1">
      <c r="E12966"/>
    </row>
    <row r="12967" spans="5:5" ht="13.5" thickTop="1" thickBot="1">
      <c r="E12967"/>
    </row>
    <row r="12968" spans="5:5" ht="13.5" thickTop="1" thickBot="1">
      <c r="E12968"/>
    </row>
    <row r="12969" spans="5:5" ht="13.5" thickTop="1" thickBot="1">
      <c r="E12969"/>
    </row>
    <row r="12970" spans="5:5" ht="13.5" thickTop="1" thickBot="1">
      <c r="E12970"/>
    </row>
    <row r="12971" spans="5:5" ht="13.5" thickTop="1" thickBot="1">
      <c r="E12971"/>
    </row>
    <row r="12972" spans="5:5" ht="13.5" thickTop="1" thickBot="1">
      <c r="E12972"/>
    </row>
    <row r="12973" spans="5:5" ht="13.5" thickTop="1" thickBot="1">
      <c r="E12973"/>
    </row>
    <row r="12974" spans="5:5" ht="13.5" thickTop="1" thickBot="1">
      <c r="E12974"/>
    </row>
    <row r="12975" spans="5:5" ht="13.5" thickTop="1" thickBot="1">
      <c r="E12975"/>
    </row>
    <row r="12976" spans="5:5" ht="13.5" thickTop="1" thickBot="1">
      <c r="E12976"/>
    </row>
    <row r="12977" spans="5:5" ht="13.5" thickTop="1" thickBot="1">
      <c r="E12977"/>
    </row>
    <row r="12978" spans="5:5" ht="13.5" thickTop="1" thickBot="1">
      <c r="E12978"/>
    </row>
    <row r="12979" spans="5:5" ht="13.5" thickTop="1" thickBot="1">
      <c r="E12979"/>
    </row>
    <row r="12980" spans="5:5" ht="13.5" thickTop="1" thickBot="1">
      <c r="E12980"/>
    </row>
    <row r="12981" spans="5:5" ht="13.5" thickTop="1" thickBot="1">
      <c r="E12981"/>
    </row>
    <row r="12982" spans="5:5" ht="13.5" thickTop="1" thickBot="1">
      <c r="E12982"/>
    </row>
    <row r="12983" spans="5:5" ht="13.5" thickTop="1" thickBot="1">
      <c r="E12983"/>
    </row>
    <row r="12984" spans="5:5" ht="13.5" thickTop="1" thickBot="1">
      <c r="E12984"/>
    </row>
    <row r="12985" spans="5:5" ht="13.5" thickTop="1" thickBot="1">
      <c r="E12985"/>
    </row>
    <row r="12986" spans="5:5" ht="13.5" thickTop="1" thickBot="1">
      <c r="E12986"/>
    </row>
    <row r="12987" spans="5:5" ht="13.5" thickTop="1" thickBot="1">
      <c r="E12987"/>
    </row>
    <row r="12988" spans="5:5" ht="13.5" thickTop="1" thickBot="1">
      <c r="E12988"/>
    </row>
    <row r="12989" spans="5:5" ht="13.5" thickTop="1" thickBot="1">
      <c r="E12989"/>
    </row>
    <row r="12990" spans="5:5" ht="13.5" thickTop="1" thickBot="1">
      <c r="E12990"/>
    </row>
    <row r="12991" spans="5:5" ht="13.5" thickTop="1" thickBot="1">
      <c r="E12991"/>
    </row>
    <row r="12992" spans="5:5" ht="13.5" thickTop="1" thickBot="1">
      <c r="E12992"/>
    </row>
    <row r="12993" spans="5:5" ht="13.5" thickTop="1" thickBot="1">
      <c r="E12993"/>
    </row>
    <row r="12994" spans="5:5" ht="13.5" thickTop="1" thickBot="1">
      <c r="E12994"/>
    </row>
    <row r="12995" spans="5:5" ht="13.5" thickTop="1" thickBot="1">
      <c r="E12995"/>
    </row>
    <row r="12996" spans="5:5" ht="13.5" thickTop="1" thickBot="1">
      <c r="E12996"/>
    </row>
    <row r="12997" spans="5:5" ht="13.5" thickTop="1" thickBot="1">
      <c r="E12997"/>
    </row>
    <row r="12998" spans="5:5" ht="13.5" thickTop="1" thickBot="1">
      <c r="E12998"/>
    </row>
    <row r="12999" spans="5:5" ht="13.5" thickTop="1" thickBot="1">
      <c r="E12999"/>
    </row>
    <row r="13000" spans="5:5" ht="13.5" thickTop="1" thickBot="1">
      <c r="E13000"/>
    </row>
    <row r="13001" spans="5:5" ht="13.5" thickTop="1" thickBot="1">
      <c r="E13001"/>
    </row>
    <row r="13002" spans="5:5" ht="13.5" thickTop="1" thickBot="1">
      <c r="E13002"/>
    </row>
    <row r="13003" spans="5:5" ht="13.5" thickTop="1" thickBot="1">
      <c r="E13003"/>
    </row>
    <row r="13004" spans="5:5" ht="13.5" thickTop="1" thickBot="1">
      <c r="E13004"/>
    </row>
    <row r="13005" spans="5:5" ht="13.5" thickTop="1" thickBot="1">
      <c r="E13005"/>
    </row>
    <row r="13006" spans="5:5" ht="13.5" thickTop="1" thickBot="1">
      <c r="E13006"/>
    </row>
    <row r="13007" spans="5:5" ht="13.5" thickTop="1" thickBot="1">
      <c r="E13007"/>
    </row>
    <row r="13008" spans="5:5" ht="13.5" thickTop="1" thickBot="1">
      <c r="E13008"/>
    </row>
    <row r="13009" spans="5:5" ht="13.5" thickTop="1" thickBot="1">
      <c r="E13009"/>
    </row>
    <row r="13010" spans="5:5" ht="13.5" thickTop="1" thickBot="1">
      <c r="E13010"/>
    </row>
    <row r="13011" spans="5:5" ht="13.5" thickTop="1" thickBot="1">
      <c r="E13011"/>
    </row>
    <row r="13012" spans="5:5" ht="13.5" thickTop="1" thickBot="1">
      <c r="E13012"/>
    </row>
    <row r="13013" spans="5:5" ht="13.5" thickTop="1" thickBot="1">
      <c r="E13013"/>
    </row>
    <row r="13014" spans="5:5" ht="13.5" thickTop="1" thickBot="1">
      <c r="E13014"/>
    </row>
    <row r="13015" spans="5:5" ht="13.5" thickTop="1" thickBot="1">
      <c r="E13015"/>
    </row>
    <row r="13016" spans="5:5" ht="13.5" thickTop="1" thickBot="1">
      <c r="E13016"/>
    </row>
    <row r="13017" spans="5:5" ht="13.5" thickTop="1" thickBot="1">
      <c r="E13017"/>
    </row>
    <row r="13018" spans="5:5" ht="13" thickTop="1">
      <c r="E13018"/>
    </row>
    <row r="13019" spans="5:5">
      <c r="E13019"/>
    </row>
    <row r="13020" spans="5:5">
      <c r="E13020"/>
    </row>
    <row r="13021" spans="5:5">
      <c r="E13021"/>
    </row>
    <row r="13022" spans="5:5">
      <c r="E13022"/>
    </row>
    <row r="13023" spans="5:5">
      <c r="E13023"/>
    </row>
    <row r="13024" spans="5:5">
      <c r="E13024"/>
    </row>
    <row r="13025" spans="5:5">
      <c r="E13025"/>
    </row>
    <row r="13026" spans="5:5">
      <c r="E13026"/>
    </row>
    <row r="13027" spans="5:5">
      <c r="E13027"/>
    </row>
    <row r="13028" spans="5:5">
      <c r="E13028"/>
    </row>
    <row r="13029" spans="5:5">
      <c r="E13029"/>
    </row>
    <row r="13030" spans="5:5">
      <c r="E13030"/>
    </row>
    <row r="13031" spans="5:5" ht="13" thickBot="1">
      <c r="E13031"/>
    </row>
    <row r="13032" spans="5:5" ht="13.5" thickTop="1" thickBot="1">
      <c r="E13032"/>
    </row>
    <row r="13033" spans="5:5" ht="13.5" thickTop="1" thickBot="1">
      <c r="E13033"/>
    </row>
    <row r="13034" spans="5:5" ht="13.5" thickTop="1" thickBot="1">
      <c r="E13034"/>
    </row>
    <row r="13035" spans="5:5" ht="13.5" thickTop="1" thickBot="1">
      <c r="E13035"/>
    </row>
    <row r="13036" spans="5:5" ht="13.5" thickTop="1" thickBot="1">
      <c r="E13036"/>
    </row>
    <row r="13037" spans="5:5" ht="13.5" thickTop="1" thickBot="1">
      <c r="E13037"/>
    </row>
    <row r="13038" spans="5:5" ht="13.5" thickTop="1" thickBot="1">
      <c r="E13038"/>
    </row>
    <row r="13039" spans="5:5" ht="13.5" thickTop="1" thickBot="1">
      <c r="E13039"/>
    </row>
    <row r="13040" spans="5:5" ht="13.5" thickTop="1" thickBot="1">
      <c r="E13040"/>
    </row>
    <row r="13041" spans="5:5" ht="13.5" thickTop="1" thickBot="1">
      <c r="E13041"/>
    </row>
    <row r="13042" spans="5:5" ht="13.5" thickTop="1" thickBot="1">
      <c r="E13042"/>
    </row>
    <row r="13043" spans="5:5" ht="13.5" thickTop="1" thickBot="1">
      <c r="E13043"/>
    </row>
    <row r="13044" spans="5:5" ht="13.5" thickTop="1" thickBot="1">
      <c r="E13044"/>
    </row>
    <row r="13045" spans="5:5" ht="13.5" thickTop="1" thickBot="1">
      <c r="E13045"/>
    </row>
    <row r="13046" spans="5:5" ht="13.5" thickTop="1" thickBot="1">
      <c r="E13046"/>
    </row>
    <row r="13047" spans="5:5" ht="13.5" thickTop="1" thickBot="1">
      <c r="E13047"/>
    </row>
    <row r="13048" spans="5:5" ht="13.5" thickTop="1" thickBot="1">
      <c r="E13048"/>
    </row>
    <row r="13049" spans="5:5" ht="13.5" thickTop="1" thickBot="1">
      <c r="E13049"/>
    </row>
    <row r="13050" spans="5:5" ht="13.5" thickTop="1" thickBot="1">
      <c r="E13050"/>
    </row>
    <row r="13051" spans="5:5" ht="13.5" thickTop="1" thickBot="1">
      <c r="E13051"/>
    </row>
    <row r="13052" spans="5:5" ht="13.5" thickTop="1" thickBot="1">
      <c r="E13052"/>
    </row>
    <row r="13053" spans="5:5" ht="13.5" thickTop="1" thickBot="1">
      <c r="E13053"/>
    </row>
    <row r="13054" spans="5:5" ht="13.5" thickTop="1" thickBot="1">
      <c r="E13054"/>
    </row>
    <row r="13055" spans="5:5" ht="13.5" thickTop="1" thickBot="1">
      <c r="E13055"/>
    </row>
    <row r="13056" spans="5:5" ht="13.5" thickTop="1" thickBot="1">
      <c r="E13056"/>
    </row>
    <row r="13057" spans="5:5" ht="13.5" thickTop="1" thickBot="1">
      <c r="E13057"/>
    </row>
    <row r="13058" spans="5:5" ht="13.5" thickTop="1" thickBot="1">
      <c r="E13058"/>
    </row>
    <row r="13059" spans="5:5" ht="13.5" thickTop="1" thickBot="1">
      <c r="E13059"/>
    </row>
    <row r="13060" spans="5:5" ht="13.5" thickTop="1" thickBot="1">
      <c r="E13060"/>
    </row>
    <row r="13061" spans="5:5" ht="13.5" thickTop="1" thickBot="1">
      <c r="E13061"/>
    </row>
    <row r="13062" spans="5:5" ht="13.5" thickTop="1" thickBot="1">
      <c r="E13062"/>
    </row>
    <row r="13063" spans="5:5" ht="13.5" thickTop="1" thickBot="1">
      <c r="E13063"/>
    </row>
    <row r="13064" spans="5:5" ht="13.5" thickTop="1" thickBot="1">
      <c r="E13064"/>
    </row>
    <row r="13065" spans="5:5" ht="13.5" thickTop="1" thickBot="1">
      <c r="E13065"/>
    </row>
    <row r="13066" spans="5:5" ht="13.5" thickTop="1" thickBot="1">
      <c r="E13066"/>
    </row>
    <row r="13067" spans="5:5" ht="13.5" thickTop="1" thickBot="1">
      <c r="E13067"/>
    </row>
    <row r="13068" spans="5:5" ht="13.5" thickTop="1" thickBot="1">
      <c r="E13068"/>
    </row>
    <row r="13069" spans="5:5" ht="13.5" thickTop="1" thickBot="1">
      <c r="E13069"/>
    </row>
    <row r="13070" spans="5:5" ht="13.5" thickTop="1" thickBot="1">
      <c r="E13070"/>
    </row>
    <row r="13071" spans="5:5" ht="13.5" thickTop="1" thickBot="1">
      <c r="E13071"/>
    </row>
    <row r="13072" spans="5:5" ht="13.5" thickTop="1" thickBot="1">
      <c r="E13072"/>
    </row>
    <row r="13073" spans="5:5" ht="13.5" thickTop="1" thickBot="1">
      <c r="E13073"/>
    </row>
    <row r="13074" spans="5:5" ht="13.5" thickTop="1" thickBot="1">
      <c r="E13074"/>
    </row>
    <row r="13075" spans="5:5" ht="13.5" thickTop="1" thickBot="1">
      <c r="E13075"/>
    </row>
    <row r="13076" spans="5:5" ht="13.5" thickTop="1" thickBot="1">
      <c r="E13076"/>
    </row>
    <row r="13077" spans="5:5" ht="13.5" thickTop="1" thickBot="1">
      <c r="E13077"/>
    </row>
    <row r="13078" spans="5:5" ht="13.5" thickTop="1" thickBot="1">
      <c r="E13078"/>
    </row>
    <row r="13079" spans="5:5" ht="13.5" thickTop="1" thickBot="1">
      <c r="E13079"/>
    </row>
    <row r="13080" spans="5:5" ht="13.5" thickTop="1" thickBot="1">
      <c r="E13080"/>
    </row>
    <row r="13081" spans="5:5" ht="13.5" thickTop="1" thickBot="1">
      <c r="E13081"/>
    </row>
    <row r="13082" spans="5:5" ht="13.5" thickTop="1" thickBot="1">
      <c r="E13082"/>
    </row>
    <row r="13083" spans="5:5" ht="13.5" thickTop="1" thickBot="1">
      <c r="E13083"/>
    </row>
    <row r="13084" spans="5:5" ht="13.5" thickTop="1" thickBot="1">
      <c r="E13084"/>
    </row>
    <row r="13085" spans="5:5" ht="13.5" thickTop="1" thickBot="1">
      <c r="E13085"/>
    </row>
    <row r="13086" spans="5:5" ht="13.5" thickTop="1" thickBot="1">
      <c r="E13086"/>
    </row>
    <row r="13087" spans="5:5" ht="13.5" thickTop="1" thickBot="1">
      <c r="E13087"/>
    </row>
    <row r="13088" spans="5:5" ht="13" thickTop="1">
      <c r="E13088"/>
    </row>
    <row r="13089" spans="5:5">
      <c r="E13089"/>
    </row>
    <row r="13090" spans="5:5">
      <c r="E13090"/>
    </row>
    <row r="13091" spans="5:5">
      <c r="E13091"/>
    </row>
    <row r="13092" spans="5:5">
      <c r="E13092"/>
    </row>
    <row r="13093" spans="5:5">
      <c r="E13093"/>
    </row>
    <row r="13094" spans="5:5">
      <c r="E13094"/>
    </row>
    <row r="13095" spans="5:5">
      <c r="E13095"/>
    </row>
    <row r="13096" spans="5:5">
      <c r="E13096"/>
    </row>
    <row r="13097" spans="5:5">
      <c r="E13097"/>
    </row>
    <row r="13098" spans="5:5">
      <c r="E13098"/>
    </row>
    <row r="13099" spans="5:5">
      <c r="E13099"/>
    </row>
    <row r="13100" spans="5:5">
      <c r="E13100"/>
    </row>
    <row r="13101" spans="5:5" ht="13" thickBot="1">
      <c r="E13101"/>
    </row>
    <row r="13102" spans="5:5" ht="13.5" thickTop="1" thickBot="1">
      <c r="E13102"/>
    </row>
    <row r="13103" spans="5:5" ht="13.5" thickTop="1" thickBot="1">
      <c r="E13103"/>
    </row>
    <row r="13104" spans="5:5" ht="13.5" thickTop="1" thickBot="1">
      <c r="E13104"/>
    </row>
    <row r="13105" spans="5:5" ht="13.5" thickTop="1" thickBot="1">
      <c r="E13105"/>
    </row>
    <row r="13106" spans="5:5" ht="13.5" thickTop="1" thickBot="1">
      <c r="E13106"/>
    </row>
    <row r="13107" spans="5:5" ht="13.5" thickTop="1" thickBot="1">
      <c r="E13107"/>
    </row>
    <row r="13108" spans="5:5" ht="13.5" thickTop="1" thickBot="1">
      <c r="E13108"/>
    </row>
    <row r="13109" spans="5:5" ht="13.5" thickTop="1" thickBot="1">
      <c r="E13109"/>
    </row>
    <row r="13110" spans="5:5" ht="13.5" thickTop="1" thickBot="1">
      <c r="E13110"/>
    </row>
    <row r="13111" spans="5:5" ht="13.5" thickTop="1" thickBot="1">
      <c r="E13111"/>
    </row>
    <row r="13112" spans="5:5" ht="13.5" thickTop="1" thickBot="1">
      <c r="E13112"/>
    </row>
    <row r="13113" spans="5:5" ht="13.5" thickTop="1" thickBot="1">
      <c r="E13113"/>
    </row>
    <row r="13114" spans="5:5" ht="13.5" thickTop="1" thickBot="1">
      <c r="E13114"/>
    </row>
    <row r="13115" spans="5:5" ht="13.5" thickTop="1" thickBot="1">
      <c r="E13115"/>
    </row>
    <row r="13116" spans="5:5" ht="13.5" thickTop="1" thickBot="1">
      <c r="E13116"/>
    </row>
    <row r="13117" spans="5:5" ht="13.5" thickTop="1" thickBot="1">
      <c r="E13117"/>
    </row>
    <row r="13118" spans="5:5" ht="13.5" thickTop="1" thickBot="1">
      <c r="E13118"/>
    </row>
    <row r="13119" spans="5:5" ht="13.5" thickTop="1" thickBot="1">
      <c r="E13119"/>
    </row>
    <row r="13120" spans="5:5" ht="13.5" thickTop="1" thickBot="1">
      <c r="E13120"/>
    </row>
    <row r="13121" spans="5:5" ht="13.5" thickTop="1" thickBot="1">
      <c r="E13121"/>
    </row>
    <row r="13122" spans="5:5" ht="13.5" thickTop="1" thickBot="1">
      <c r="E13122"/>
    </row>
    <row r="13123" spans="5:5" ht="13.5" thickTop="1" thickBot="1">
      <c r="E13123"/>
    </row>
    <row r="13124" spans="5:5" ht="13.5" thickTop="1" thickBot="1">
      <c r="E13124"/>
    </row>
    <row r="13125" spans="5:5" ht="13.5" thickTop="1" thickBot="1">
      <c r="E13125"/>
    </row>
    <row r="13126" spans="5:5" ht="13.5" thickTop="1" thickBot="1">
      <c r="E13126"/>
    </row>
    <row r="13127" spans="5:5" ht="13.5" thickTop="1" thickBot="1">
      <c r="E13127"/>
    </row>
    <row r="13128" spans="5:5" ht="13.5" thickTop="1" thickBot="1">
      <c r="E13128"/>
    </row>
    <row r="13129" spans="5:5" ht="13.5" thickTop="1" thickBot="1">
      <c r="E13129"/>
    </row>
    <row r="13130" spans="5:5" ht="13.5" thickTop="1" thickBot="1">
      <c r="E13130"/>
    </row>
    <row r="13131" spans="5:5" ht="13.5" thickTop="1" thickBot="1">
      <c r="E13131"/>
    </row>
    <row r="13132" spans="5:5" ht="13.5" thickTop="1" thickBot="1">
      <c r="E13132"/>
    </row>
    <row r="13133" spans="5:5" ht="13.5" thickTop="1" thickBot="1">
      <c r="E13133"/>
    </row>
    <row r="13134" spans="5:5" ht="13.5" thickTop="1" thickBot="1">
      <c r="E13134"/>
    </row>
    <row r="13135" spans="5:5" ht="13.5" thickTop="1" thickBot="1">
      <c r="E13135"/>
    </row>
    <row r="13136" spans="5:5" ht="13.5" thickTop="1" thickBot="1">
      <c r="E13136"/>
    </row>
    <row r="13137" spans="5:5" ht="13.5" thickTop="1" thickBot="1">
      <c r="E13137"/>
    </row>
    <row r="13138" spans="5:5" ht="13.5" thickTop="1" thickBot="1">
      <c r="E13138"/>
    </row>
    <row r="13139" spans="5:5" ht="13.5" thickTop="1" thickBot="1">
      <c r="E13139"/>
    </row>
    <row r="13140" spans="5:5" ht="13.5" thickTop="1" thickBot="1">
      <c r="E13140"/>
    </row>
    <row r="13141" spans="5:5" ht="13.5" thickTop="1" thickBot="1">
      <c r="E13141"/>
    </row>
    <row r="13142" spans="5:5" ht="13.5" thickTop="1" thickBot="1">
      <c r="E13142"/>
    </row>
    <row r="13143" spans="5:5" ht="13.5" thickTop="1" thickBot="1">
      <c r="E13143"/>
    </row>
    <row r="13144" spans="5:5" ht="13.5" thickTop="1" thickBot="1">
      <c r="E13144"/>
    </row>
    <row r="13145" spans="5:5" ht="13.5" thickTop="1" thickBot="1">
      <c r="E13145"/>
    </row>
    <row r="13146" spans="5:5" ht="13.5" thickTop="1" thickBot="1">
      <c r="E13146"/>
    </row>
    <row r="13147" spans="5:5" ht="13.5" thickTop="1" thickBot="1">
      <c r="E13147"/>
    </row>
    <row r="13148" spans="5:5" ht="13.5" thickTop="1" thickBot="1">
      <c r="E13148"/>
    </row>
    <row r="13149" spans="5:5" ht="13.5" thickTop="1" thickBot="1">
      <c r="E13149"/>
    </row>
    <row r="13150" spans="5:5" ht="13.5" thickTop="1" thickBot="1">
      <c r="E13150"/>
    </row>
    <row r="13151" spans="5:5" ht="13.5" thickTop="1" thickBot="1">
      <c r="E13151"/>
    </row>
    <row r="13152" spans="5:5" ht="13.5" thickTop="1" thickBot="1">
      <c r="E13152"/>
    </row>
    <row r="13153" spans="5:5" ht="13.5" thickTop="1" thickBot="1">
      <c r="E13153"/>
    </row>
    <row r="13154" spans="5:5" ht="13.5" thickTop="1" thickBot="1">
      <c r="E13154"/>
    </row>
    <row r="13155" spans="5:5" ht="13.5" thickTop="1" thickBot="1">
      <c r="E13155"/>
    </row>
    <row r="13156" spans="5:5" ht="13.5" thickTop="1" thickBot="1">
      <c r="E13156"/>
    </row>
    <row r="13157" spans="5:5" ht="13.5" thickTop="1" thickBot="1">
      <c r="E13157"/>
    </row>
    <row r="13158" spans="5:5" ht="13" thickTop="1">
      <c r="E13158"/>
    </row>
    <row r="13159" spans="5:5">
      <c r="E13159"/>
    </row>
    <row r="13160" spans="5:5">
      <c r="E13160"/>
    </row>
    <row r="13161" spans="5:5">
      <c r="E13161"/>
    </row>
    <row r="13162" spans="5:5">
      <c r="E13162"/>
    </row>
    <row r="13163" spans="5:5">
      <c r="E13163"/>
    </row>
    <row r="13164" spans="5:5">
      <c r="E13164"/>
    </row>
    <row r="13165" spans="5:5">
      <c r="E13165"/>
    </row>
    <row r="13166" spans="5:5">
      <c r="E13166"/>
    </row>
    <row r="13167" spans="5:5">
      <c r="E13167"/>
    </row>
    <row r="13168" spans="5:5">
      <c r="E13168"/>
    </row>
    <row r="13169" spans="5:5">
      <c r="E13169"/>
    </row>
    <row r="13170" spans="5:5">
      <c r="E13170"/>
    </row>
    <row r="13171" spans="5:5" ht="13" thickBot="1">
      <c r="E13171"/>
    </row>
    <row r="13172" spans="5:5" ht="13.5" thickTop="1" thickBot="1">
      <c r="E13172"/>
    </row>
    <row r="13173" spans="5:5" ht="13.5" thickTop="1" thickBot="1">
      <c r="E13173"/>
    </row>
    <row r="13174" spans="5:5" ht="13.5" thickTop="1" thickBot="1">
      <c r="E13174"/>
    </row>
    <row r="13175" spans="5:5" ht="13.5" thickTop="1" thickBot="1">
      <c r="E13175"/>
    </row>
    <row r="13176" spans="5:5" ht="13.5" thickTop="1" thickBot="1">
      <c r="E13176"/>
    </row>
    <row r="13177" spans="5:5" ht="13.5" thickTop="1" thickBot="1">
      <c r="E13177"/>
    </row>
    <row r="13178" spans="5:5" ht="13.5" thickTop="1" thickBot="1">
      <c r="E13178"/>
    </row>
    <row r="13179" spans="5:5" ht="13.5" thickTop="1" thickBot="1">
      <c r="E13179"/>
    </row>
    <row r="13180" spans="5:5" ht="13.5" thickTop="1" thickBot="1">
      <c r="E13180"/>
    </row>
    <row r="13181" spans="5:5" ht="13.5" thickTop="1" thickBot="1">
      <c r="E13181"/>
    </row>
    <row r="13182" spans="5:5" ht="13.5" thickTop="1" thickBot="1">
      <c r="E13182"/>
    </row>
    <row r="13183" spans="5:5" ht="13.5" thickTop="1" thickBot="1">
      <c r="E13183"/>
    </row>
    <row r="13184" spans="5:5" ht="13.5" thickTop="1" thickBot="1">
      <c r="E13184"/>
    </row>
    <row r="13185" spans="5:5" ht="13.5" thickTop="1" thickBot="1">
      <c r="E13185"/>
    </row>
    <row r="13186" spans="5:5" ht="13.5" thickTop="1" thickBot="1">
      <c r="E13186"/>
    </row>
    <row r="13187" spans="5:5" ht="13.5" thickTop="1" thickBot="1">
      <c r="E13187"/>
    </row>
    <row r="13188" spans="5:5" ht="13.5" thickTop="1" thickBot="1">
      <c r="E13188"/>
    </row>
    <row r="13189" spans="5:5" ht="13.5" thickTop="1" thickBot="1">
      <c r="E13189"/>
    </row>
    <row r="13190" spans="5:5" ht="13.5" thickTop="1" thickBot="1">
      <c r="E13190"/>
    </row>
    <row r="13191" spans="5:5" ht="13.5" thickTop="1" thickBot="1">
      <c r="E13191"/>
    </row>
    <row r="13192" spans="5:5" ht="13.5" thickTop="1" thickBot="1">
      <c r="E13192"/>
    </row>
    <row r="13193" spans="5:5" ht="13.5" thickTop="1" thickBot="1">
      <c r="E13193"/>
    </row>
    <row r="13194" spans="5:5" ht="13.5" thickTop="1" thickBot="1">
      <c r="E13194"/>
    </row>
    <row r="13195" spans="5:5" ht="13.5" thickTop="1" thickBot="1">
      <c r="E13195"/>
    </row>
    <row r="13196" spans="5:5" ht="13.5" thickTop="1" thickBot="1">
      <c r="E13196"/>
    </row>
    <row r="13197" spans="5:5" ht="13.5" thickTop="1" thickBot="1">
      <c r="E13197"/>
    </row>
    <row r="13198" spans="5:5" ht="13.5" thickTop="1" thickBot="1">
      <c r="E13198"/>
    </row>
    <row r="13199" spans="5:5" ht="13.5" thickTop="1" thickBot="1">
      <c r="E13199"/>
    </row>
    <row r="13200" spans="5:5" ht="13.5" thickTop="1" thickBot="1">
      <c r="E13200"/>
    </row>
    <row r="13201" spans="5:5" ht="13.5" thickTop="1" thickBot="1">
      <c r="E13201"/>
    </row>
    <row r="13202" spans="5:5" ht="13.5" thickTop="1" thickBot="1">
      <c r="E13202"/>
    </row>
    <row r="13203" spans="5:5" ht="13.5" thickTop="1" thickBot="1">
      <c r="E13203"/>
    </row>
    <row r="13204" spans="5:5" ht="13.5" thickTop="1" thickBot="1">
      <c r="E13204"/>
    </row>
    <row r="13205" spans="5:5" ht="13.5" thickTop="1" thickBot="1">
      <c r="E13205"/>
    </row>
    <row r="13206" spans="5:5" ht="13.5" thickTop="1" thickBot="1">
      <c r="E13206"/>
    </row>
    <row r="13207" spans="5:5" ht="13.5" thickTop="1" thickBot="1">
      <c r="E13207"/>
    </row>
    <row r="13208" spans="5:5" ht="13.5" thickTop="1" thickBot="1">
      <c r="E13208"/>
    </row>
    <row r="13209" spans="5:5" ht="13.5" thickTop="1" thickBot="1">
      <c r="E13209"/>
    </row>
    <row r="13210" spans="5:5" ht="13.5" thickTop="1" thickBot="1">
      <c r="E13210"/>
    </row>
    <row r="13211" spans="5:5" ht="13.5" thickTop="1" thickBot="1">
      <c r="E13211"/>
    </row>
    <row r="13212" spans="5:5" ht="13.5" thickTop="1" thickBot="1">
      <c r="E13212"/>
    </row>
    <row r="13213" spans="5:5" ht="13.5" thickTop="1" thickBot="1">
      <c r="E13213"/>
    </row>
    <row r="13214" spans="5:5" ht="13.5" thickTop="1" thickBot="1">
      <c r="E13214"/>
    </row>
    <row r="13215" spans="5:5" ht="13.5" thickTop="1" thickBot="1">
      <c r="E13215"/>
    </row>
    <row r="13216" spans="5:5" ht="13.5" thickTop="1" thickBot="1">
      <c r="E13216"/>
    </row>
    <row r="13217" spans="5:5" ht="13.5" thickTop="1" thickBot="1">
      <c r="E13217"/>
    </row>
    <row r="13218" spans="5:5" ht="13.5" thickTop="1" thickBot="1">
      <c r="E13218"/>
    </row>
    <row r="13219" spans="5:5" ht="13.5" thickTop="1" thickBot="1">
      <c r="E13219"/>
    </row>
    <row r="13220" spans="5:5" ht="13.5" thickTop="1" thickBot="1">
      <c r="E13220"/>
    </row>
    <row r="13221" spans="5:5" ht="13.5" thickTop="1" thickBot="1">
      <c r="E13221"/>
    </row>
    <row r="13222" spans="5:5" ht="13.5" thickTop="1" thickBot="1">
      <c r="E13222"/>
    </row>
    <row r="13223" spans="5:5" ht="13.5" thickTop="1" thickBot="1">
      <c r="E13223"/>
    </row>
    <row r="13224" spans="5:5" ht="13.5" thickTop="1" thickBot="1">
      <c r="E13224"/>
    </row>
    <row r="13225" spans="5:5" ht="13.5" thickTop="1" thickBot="1">
      <c r="E13225"/>
    </row>
    <row r="13226" spans="5:5" ht="13.5" thickTop="1" thickBot="1">
      <c r="E13226"/>
    </row>
    <row r="13227" spans="5:5" ht="13.5" thickTop="1" thickBot="1">
      <c r="E13227"/>
    </row>
    <row r="13228" spans="5:5" ht="13" thickTop="1">
      <c r="E13228"/>
    </row>
    <row r="13229" spans="5:5">
      <c r="E13229"/>
    </row>
    <row r="13230" spans="5:5">
      <c r="E13230"/>
    </row>
    <row r="13231" spans="5:5">
      <c r="E13231"/>
    </row>
    <row r="13232" spans="5:5">
      <c r="E13232"/>
    </row>
    <row r="13233" spans="5:5">
      <c r="E13233"/>
    </row>
    <row r="13234" spans="5:5">
      <c r="E13234"/>
    </row>
    <row r="13235" spans="5:5">
      <c r="E13235"/>
    </row>
    <row r="13236" spans="5:5">
      <c r="E13236"/>
    </row>
    <row r="13237" spans="5:5">
      <c r="E13237"/>
    </row>
    <row r="13238" spans="5:5">
      <c r="E13238"/>
    </row>
    <row r="13239" spans="5:5">
      <c r="E13239"/>
    </row>
    <row r="13240" spans="5:5">
      <c r="E13240"/>
    </row>
    <row r="13241" spans="5:5" ht="13" thickBot="1">
      <c r="E13241"/>
    </row>
    <row r="13242" spans="5:5" ht="13.5" thickTop="1" thickBot="1">
      <c r="E13242"/>
    </row>
    <row r="13243" spans="5:5" ht="13.5" thickTop="1" thickBot="1">
      <c r="E13243"/>
    </row>
    <row r="13244" spans="5:5" ht="13.5" thickTop="1" thickBot="1">
      <c r="E13244"/>
    </row>
    <row r="13245" spans="5:5" ht="13.5" thickTop="1" thickBot="1">
      <c r="E13245"/>
    </row>
    <row r="13246" spans="5:5" ht="13.5" thickTop="1" thickBot="1">
      <c r="E13246"/>
    </row>
    <row r="13247" spans="5:5" ht="13.5" thickTop="1" thickBot="1">
      <c r="E13247"/>
    </row>
    <row r="13248" spans="5:5" ht="13.5" thickTop="1" thickBot="1">
      <c r="E13248"/>
    </row>
    <row r="13249" spans="5:5" ht="13.5" thickTop="1" thickBot="1">
      <c r="E13249"/>
    </row>
    <row r="13250" spans="5:5" ht="13.5" thickTop="1" thickBot="1">
      <c r="E13250"/>
    </row>
    <row r="13251" spans="5:5" ht="13.5" thickTop="1" thickBot="1">
      <c r="E13251"/>
    </row>
    <row r="13252" spans="5:5" ht="13.5" thickTop="1" thickBot="1">
      <c r="E13252"/>
    </row>
    <row r="13253" spans="5:5" ht="13.5" thickTop="1" thickBot="1">
      <c r="E13253"/>
    </row>
    <row r="13254" spans="5:5" ht="13.5" thickTop="1" thickBot="1">
      <c r="E13254"/>
    </row>
    <row r="13255" spans="5:5" ht="13.5" thickTop="1" thickBot="1">
      <c r="E13255"/>
    </row>
    <row r="13256" spans="5:5" ht="13.5" thickTop="1" thickBot="1">
      <c r="E13256"/>
    </row>
    <row r="13257" spans="5:5" ht="13.5" thickTop="1" thickBot="1">
      <c r="E13257"/>
    </row>
    <row r="13258" spans="5:5" ht="13.5" thickTop="1" thickBot="1">
      <c r="E13258"/>
    </row>
    <row r="13259" spans="5:5" ht="13.5" thickTop="1" thickBot="1">
      <c r="E13259"/>
    </row>
    <row r="13260" spans="5:5" ht="13.5" thickTop="1" thickBot="1">
      <c r="E13260"/>
    </row>
    <row r="13261" spans="5:5" ht="13.5" thickTop="1" thickBot="1">
      <c r="E13261"/>
    </row>
    <row r="13262" spans="5:5" ht="13.5" thickTop="1" thickBot="1">
      <c r="E13262"/>
    </row>
    <row r="13263" spans="5:5" ht="13.5" thickTop="1" thickBot="1">
      <c r="E13263"/>
    </row>
    <row r="13264" spans="5:5" ht="13.5" thickTop="1" thickBot="1">
      <c r="E13264"/>
    </row>
    <row r="13265" spans="5:5" ht="13.5" thickTop="1" thickBot="1">
      <c r="E13265"/>
    </row>
    <row r="13266" spans="5:5" ht="13.5" thickTop="1" thickBot="1">
      <c r="E13266"/>
    </row>
    <row r="13267" spans="5:5" ht="13.5" thickTop="1" thickBot="1">
      <c r="E13267"/>
    </row>
    <row r="13268" spans="5:5" ht="13.5" thickTop="1" thickBot="1">
      <c r="E13268"/>
    </row>
    <row r="13269" spans="5:5" ht="13.5" thickTop="1" thickBot="1">
      <c r="E13269"/>
    </row>
    <row r="13270" spans="5:5" ht="13.5" thickTop="1" thickBot="1">
      <c r="E13270"/>
    </row>
    <row r="13271" spans="5:5" ht="13.5" thickTop="1" thickBot="1">
      <c r="E13271"/>
    </row>
    <row r="13272" spans="5:5" ht="13.5" thickTop="1" thickBot="1">
      <c r="E13272"/>
    </row>
    <row r="13273" spans="5:5" ht="13.5" thickTop="1" thickBot="1">
      <c r="E13273"/>
    </row>
    <row r="13274" spans="5:5" ht="13.5" thickTop="1" thickBot="1">
      <c r="E13274"/>
    </row>
    <row r="13275" spans="5:5" ht="13.5" thickTop="1" thickBot="1">
      <c r="E13275"/>
    </row>
    <row r="13276" spans="5:5" ht="13.5" thickTop="1" thickBot="1">
      <c r="E13276"/>
    </row>
    <row r="13277" spans="5:5" ht="13.5" thickTop="1" thickBot="1">
      <c r="E13277"/>
    </row>
    <row r="13278" spans="5:5" ht="13.5" thickTop="1" thickBot="1">
      <c r="E13278"/>
    </row>
    <row r="13279" spans="5:5" ht="13.5" thickTop="1" thickBot="1">
      <c r="E13279"/>
    </row>
    <row r="13280" spans="5:5" ht="13.5" thickTop="1" thickBot="1">
      <c r="E13280"/>
    </row>
    <row r="13281" spans="5:5" ht="13.5" thickTop="1" thickBot="1">
      <c r="E13281"/>
    </row>
    <row r="13282" spans="5:5" ht="13.5" thickTop="1" thickBot="1">
      <c r="E13282"/>
    </row>
    <row r="13283" spans="5:5" ht="13.5" thickTop="1" thickBot="1">
      <c r="E13283"/>
    </row>
    <row r="13284" spans="5:5" ht="13.5" thickTop="1" thickBot="1">
      <c r="E13284"/>
    </row>
    <row r="13285" spans="5:5" ht="13.5" thickTop="1" thickBot="1">
      <c r="E13285"/>
    </row>
    <row r="13286" spans="5:5" ht="13.5" thickTop="1" thickBot="1">
      <c r="E13286"/>
    </row>
    <row r="13287" spans="5:5" ht="13.5" thickTop="1" thickBot="1">
      <c r="E13287"/>
    </row>
    <row r="13288" spans="5:5" ht="13.5" thickTop="1" thickBot="1">
      <c r="E13288"/>
    </row>
    <row r="13289" spans="5:5" ht="13.5" thickTop="1" thickBot="1">
      <c r="E13289"/>
    </row>
    <row r="13290" spans="5:5" ht="13.5" thickTop="1" thickBot="1">
      <c r="E13290"/>
    </row>
    <row r="13291" spans="5:5" ht="13.5" thickTop="1" thickBot="1">
      <c r="E13291"/>
    </row>
    <row r="13292" spans="5:5" ht="13.5" thickTop="1" thickBot="1">
      <c r="E13292"/>
    </row>
    <row r="13293" spans="5:5" ht="13.5" thickTop="1" thickBot="1">
      <c r="E13293"/>
    </row>
    <row r="13294" spans="5:5" ht="13.5" thickTop="1" thickBot="1">
      <c r="E13294"/>
    </row>
    <row r="13295" spans="5:5" ht="13.5" thickTop="1" thickBot="1">
      <c r="E13295"/>
    </row>
    <row r="13296" spans="5:5" ht="13.5" thickTop="1" thickBot="1">
      <c r="E13296"/>
    </row>
    <row r="13297" spans="5:5" ht="13.5" thickTop="1" thickBot="1">
      <c r="E13297"/>
    </row>
    <row r="13298" spans="5:5" ht="13" thickTop="1">
      <c r="E13298"/>
    </row>
    <row r="13299" spans="5:5">
      <c r="E13299"/>
    </row>
    <row r="13300" spans="5:5">
      <c r="E13300"/>
    </row>
    <row r="13301" spans="5:5">
      <c r="E13301"/>
    </row>
    <row r="13302" spans="5:5">
      <c r="E13302"/>
    </row>
    <row r="13303" spans="5:5">
      <c r="E13303"/>
    </row>
    <row r="13304" spans="5:5">
      <c r="E13304"/>
    </row>
    <row r="13305" spans="5:5">
      <c r="E13305"/>
    </row>
    <row r="13306" spans="5:5">
      <c r="E13306"/>
    </row>
    <row r="13307" spans="5:5">
      <c r="E13307"/>
    </row>
    <row r="13308" spans="5:5">
      <c r="E13308"/>
    </row>
    <row r="13309" spans="5:5">
      <c r="E13309"/>
    </row>
    <row r="13310" spans="5:5">
      <c r="E13310"/>
    </row>
    <row r="13311" spans="5:5" ht="13" thickBot="1">
      <c r="E13311"/>
    </row>
    <row r="13312" spans="5:5" ht="13.5" thickTop="1" thickBot="1">
      <c r="E13312"/>
    </row>
    <row r="13313" spans="5:5" ht="13.5" thickTop="1" thickBot="1">
      <c r="E13313"/>
    </row>
    <row r="13314" spans="5:5" ht="13.5" thickTop="1" thickBot="1">
      <c r="E13314"/>
    </row>
    <row r="13315" spans="5:5" ht="13.5" thickTop="1" thickBot="1">
      <c r="E13315"/>
    </row>
    <row r="13316" spans="5:5" ht="13.5" thickTop="1" thickBot="1">
      <c r="E13316"/>
    </row>
    <row r="13317" spans="5:5" ht="13.5" thickTop="1" thickBot="1">
      <c r="E13317"/>
    </row>
    <row r="13318" spans="5:5" ht="13.5" thickTop="1" thickBot="1">
      <c r="E13318"/>
    </row>
    <row r="13319" spans="5:5" ht="13.5" thickTop="1" thickBot="1">
      <c r="E13319"/>
    </row>
    <row r="13320" spans="5:5" ht="13.5" thickTop="1" thickBot="1">
      <c r="E13320"/>
    </row>
    <row r="13321" spans="5:5" ht="13.5" thickTop="1" thickBot="1">
      <c r="E13321"/>
    </row>
    <row r="13322" spans="5:5" ht="13.5" thickTop="1" thickBot="1">
      <c r="E13322"/>
    </row>
    <row r="13323" spans="5:5" ht="13.5" thickTop="1" thickBot="1">
      <c r="E13323"/>
    </row>
    <row r="13324" spans="5:5" ht="13.5" thickTop="1" thickBot="1">
      <c r="E13324"/>
    </row>
    <row r="13325" spans="5:5" ht="13.5" thickTop="1" thickBot="1">
      <c r="E13325"/>
    </row>
    <row r="13326" spans="5:5" ht="13.5" thickTop="1" thickBot="1">
      <c r="E13326"/>
    </row>
    <row r="13327" spans="5:5" ht="13.5" thickTop="1" thickBot="1">
      <c r="E13327"/>
    </row>
    <row r="13328" spans="5:5" ht="13.5" thickTop="1" thickBot="1">
      <c r="E13328"/>
    </row>
    <row r="13329" spans="5:5" ht="13.5" thickTop="1" thickBot="1">
      <c r="E13329"/>
    </row>
    <row r="13330" spans="5:5" ht="13.5" thickTop="1" thickBot="1">
      <c r="E13330"/>
    </row>
    <row r="13331" spans="5:5" ht="13.5" thickTop="1" thickBot="1">
      <c r="E13331"/>
    </row>
    <row r="13332" spans="5:5" ht="13.5" thickTop="1" thickBot="1">
      <c r="E13332"/>
    </row>
    <row r="13333" spans="5:5" ht="13.5" thickTop="1" thickBot="1">
      <c r="E13333"/>
    </row>
    <row r="13334" spans="5:5" ht="13.5" thickTop="1" thickBot="1">
      <c r="E13334"/>
    </row>
    <row r="13335" spans="5:5" ht="13.5" thickTop="1" thickBot="1">
      <c r="E13335"/>
    </row>
    <row r="13336" spans="5:5" ht="13.5" thickTop="1" thickBot="1">
      <c r="E13336"/>
    </row>
    <row r="13337" spans="5:5" ht="13.5" thickTop="1" thickBot="1">
      <c r="E13337"/>
    </row>
    <row r="13338" spans="5:5" ht="13.5" thickTop="1" thickBot="1">
      <c r="E13338"/>
    </row>
    <row r="13339" spans="5:5" ht="13.5" thickTop="1" thickBot="1">
      <c r="E13339"/>
    </row>
    <row r="13340" spans="5:5" ht="13.5" thickTop="1" thickBot="1">
      <c r="E13340"/>
    </row>
    <row r="13341" spans="5:5" ht="13.5" thickTop="1" thickBot="1">
      <c r="E13341"/>
    </row>
    <row r="13342" spans="5:5" ht="13.5" thickTop="1" thickBot="1">
      <c r="E13342"/>
    </row>
    <row r="13343" spans="5:5" ht="13.5" thickTop="1" thickBot="1">
      <c r="E13343"/>
    </row>
    <row r="13344" spans="5:5" ht="13.5" thickTop="1" thickBot="1">
      <c r="E13344"/>
    </row>
    <row r="13345" spans="5:5" ht="13.5" thickTop="1" thickBot="1">
      <c r="E13345"/>
    </row>
    <row r="13346" spans="5:5" ht="13.5" thickTop="1" thickBot="1">
      <c r="E13346"/>
    </row>
    <row r="13347" spans="5:5" ht="13.5" thickTop="1" thickBot="1">
      <c r="E13347"/>
    </row>
    <row r="13348" spans="5:5" ht="13.5" thickTop="1" thickBot="1">
      <c r="E13348"/>
    </row>
    <row r="13349" spans="5:5" ht="13.5" thickTop="1" thickBot="1">
      <c r="E13349"/>
    </row>
    <row r="13350" spans="5:5" ht="13.5" thickTop="1" thickBot="1">
      <c r="E13350"/>
    </row>
    <row r="13351" spans="5:5" ht="13.5" thickTop="1" thickBot="1">
      <c r="E13351"/>
    </row>
    <row r="13352" spans="5:5" ht="13.5" thickTop="1" thickBot="1">
      <c r="E13352"/>
    </row>
    <row r="13353" spans="5:5" ht="13.5" thickTop="1" thickBot="1">
      <c r="E13353"/>
    </row>
    <row r="13354" spans="5:5" ht="13.5" thickTop="1" thickBot="1">
      <c r="E13354"/>
    </row>
    <row r="13355" spans="5:5" ht="13.5" thickTop="1" thickBot="1">
      <c r="E13355"/>
    </row>
    <row r="13356" spans="5:5" ht="13.5" thickTop="1" thickBot="1">
      <c r="E13356"/>
    </row>
    <row r="13357" spans="5:5" ht="13.5" thickTop="1" thickBot="1">
      <c r="E13357"/>
    </row>
    <row r="13358" spans="5:5" ht="13.5" thickTop="1" thickBot="1">
      <c r="E13358"/>
    </row>
    <row r="13359" spans="5:5" ht="13.5" thickTop="1" thickBot="1">
      <c r="E13359"/>
    </row>
    <row r="13360" spans="5:5" ht="13.5" thickTop="1" thickBot="1">
      <c r="E13360"/>
    </row>
    <row r="13361" spans="5:5" ht="13.5" thickTop="1" thickBot="1">
      <c r="E13361"/>
    </row>
    <row r="13362" spans="5:5" ht="13.5" thickTop="1" thickBot="1">
      <c r="E13362"/>
    </row>
    <row r="13363" spans="5:5" ht="13.5" thickTop="1" thickBot="1">
      <c r="E13363"/>
    </row>
    <row r="13364" spans="5:5" ht="13.5" thickTop="1" thickBot="1">
      <c r="E13364"/>
    </row>
    <row r="13365" spans="5:5" ht="13.5" thickTop="1" thickBot="1">
      <c r="E13365"/>
    </row>
    <row r="13366" spans="5:5" ht="13.5" thickTop="1" thickBot="1">
      <c r="E13366"/>
    </row>
    <row r="13367" spans="5:5" ht="13.5" thickTop="1" thickBot="1">
      <c r="E13367"/>
    </row>
    <row r="13368" spans="5:5" ht="13" thickTop="1">
      <c r="E13368"/>
    </row>
    <row r="13369" spans="5:5">
      <c r="E13369"/>
    </row>
    <row r="13370" spans="5:5">
      <c r="E13370"/>
    </row>
    <row r="13371" spans="5:5">
      <c r="E13371"/>
    </row>
    <row r="13372" spans="5:5">
      <c r="E13372"/>
    </row>
    <row r="13373" spans="5:5">
      <c r="E13373"/>
    </row>
    <row r="13374" spans="5:5">
      <c r="E13374"/>
    </row>
    <row r="13375" spans="5:5">
      <c r="E13375"/>
    </row>
    <row r="13376" spans="5:5">
      <c r="E13376"/>
    </row>
    <row r="13377" spans="5:5">
      <c r="E13377"/>
    </row>
    <row r="13378" spans="5:5">
      <c r="E13378"/>
    </row>
    <row r="13379" spans="5:5">
      <c r="E13379"/>
    </row>
    <row r="13380" spans="5:5">
      <c r="E13380"/>
    </row>
    <row r="13381" spans="5:5" ht="13" thickBot="1">
      <c r="E13381"/>
    </row>
    <row r="13382" spans="5:5" ht="13.5" thickTop="1" thickBot="1">
      <c r="E13382"/>
    </row>
    <row r="13383" spans="5:5" ht="13.5" thickTop="1" thickBot="1">
      <c r="E13383"/>
    </row>
    <row r="13384" spans="5:5" ht="13.5" thickTop="1" thickBot="1">
      <c r="E13384"/>
    </row>
    <row r="13385" spans="5:5" ht="13.5" thickTop="1" thickBot="1">
      <c r="E13385"/>
    </row>
    <row r="13386" spans="5:5" ht="13.5" thickTop="1" thickBot="1">
      <c r="E13386"/>
    </row>
    <row r="13387" spans="5:5" ht="13.5" thickTop="1" thickBot="1">
      <c r="E13387"/>
    </row>
    <row r="13388" spans="5:5" ht="13.5" thickTop="1" thickBot="1">
      <c r="E13388"/>
    </row>
    <row r="13389" spans="5:5" ht="13.5" thickTop="1" thickBot="1">
      <c r="E13389"/>
    </row>
    <row r="13390" spans="5:5" ht="13.5" thickTop="1" thickBot="1">
      <c r="E13390"/>
    </row>
    <row r="13391" spans="5:5" ht="13.5" thickTop="1" thickBot="1">
      <c r="E13391"/>
    </row>
    <row r="13392" spans="5:5" ht="13.5" thickTop="1" thickBot="1">
      <c r="E13392"/>
    </row>
    <row r="13393" spans="5:5" ht="13.5" thickTop="1" thickBot="1">
      <c r="E13393"/>
    </row>
    <row r="13394" spans="5:5" ht="13.5" thickTop="1" thickBot="1">
      <c r="E13394"/>
    </row>
    <row r="13395" spans="5:5" ht="13.5" thickTop="1" thickBot="1">
      <c r="E13395"/>
    </row>
    <row r="13396" spans="5:5" ht="13.5" thickTop="1" thickBot="1">
      <c r="E13396"/>
    </row>
    <row r="13397" spans="5:5" ht="13.5" thickTop="1" thickBot="1">
      <c r="E13397"/>
    </row>
    <row r="13398" spans="5:5" ht="13.5" thickTop="1" thickBot="1">
      <c r="E13398"/>
    </row>
    <row r="13399" spans="5:5" ht="13.5" thickTop="1" thickBot="1">
      <c r="E13399"/>
    </row>
    <row r="13400" spans="5:5" ht="13.5" thickTop="1" thickBot="1">
      <c r="E13400"/>
    </row>
    <row r="13401" spans="5:5" ht="13.5" thickTop="1" thickBot="1">
      <c r="E13401"/>
    </row>
    <row r="13402" spans="5:5" ht="13.5" thickTop="1" thickBot="1">
      <c r="E13402"/>
    </row>
    <row r="13403" spans="5:5" ht="13.5" thickTop="1" thickBot="1">
      <c r="E13403"/>
    </row>
    <row r="13404" spans="5:5" ht="13.5" thickTop="1" thickBot="1">
      <c r="E13404"/>
    </row>
    <row r="13405" spans="5:5" ht="13.5" thickTop="1" thickBot="1">
      <c r="E13405"/>
    </row>
    <row r="13406" spans="5:5" ht="13.5" thickTop="1" thickBot="1">
      <c r="E13406"/>
    </row>
    <row r="13407" spans="5:5" ht="13.5" thickTop="1" thickBot="1">
      <c r="E13407"/>
    </row>
    <row r="13408" spans="5:5" ht="13.5" thickTop="1" thickBot="1">
      <c r="E13408"/>
    </row>
    <row r="13409" spans="5:5" ht="13.5" thickTop="1" thickBot="1">
      <c r="E13409"/>
    </row>
    <row r="13410" spans="5:5" ht="13.5" thickTop="1" thickBot="1">
      <c r="E13410"/>
    </row>
    <row r="13411" spans="5:5" ht="13.5" thickTop="1" thickBot="1">
      <c r="E13411"/>
    </row>
    <row r="13412" spans="5:5" ht="13.5" thickTop="1" thickBot="1">
      <c r="E13412"/>
    </row>
    <row r="13413" spans="5:5" ht="13.5" thickTop="1" thickBot="1">
      <c r="E13413"/>
    </row>
    <row r="13414" spans="5:5" ht="13.5" thickTop="1" thickBot="1">
      <c r="E13414"/>
    </row>
    <row r="13415" spans="5:5" ht="13.5" thickTop="1" thickBot="1">
      <c r="E13415"/>
    </row>
    <row r="13416" spans="5:5" ht="13.5" thickTop="1" thickBot="1">
      <c r="E13416"/>
    </row>
    <row r="13417" spans="5:5" ht="13.5" thickTop="1" thickBot="1">
      <c r="E13417"/>
    </row>
    <row r="13418" spans="5:5" ht="13.5" thickTop="1" thickBot="1">
      <c r="E13418"/>
    </row>
    <row r="13419" spans="5:5" ht="13.5" thickTop="1" thickBot="1">
      <c r="E13419"/>
    </row>
    <row r="13420" spans="5:5" ht="13.5" thickTop="1" thickBot="1">
      <c r="E13420"/>
    </row>
    <row r="13421" spans="5:5" ht="13.5" thickTop="1" thickBot="1">
      <c r="E13421"/>
    </row>
    <row r="13422" spans="5:5" ht="13.5" thickTop="1" thickBot="1">
      <c r="E13422"/>
    </row>
    <row r="13423" spans="5:5" ht="13.5" thickTop="1" thickBot="1">
      <c r="E13423"/>
    </row>
    <row r="13424" spans="5:5" ht="13.5" thickTop="1" thickBot="1">
      <c r="E13424"/>
    </row>
    <row r="13425" spans="5:5" ht="13.5" thickTop="1" thickBot="1">
      <c r="E13425"/>
    </row>
    <row r="13426" spans="5:5" ht="13.5" thickTop="1" thickBot="1">
      <c r="E13426"/>
    </row>
    <row r="13427" spans="5:5" ht="13.5" thickTop="1" thickBot="1">
      <c r="E13427"/>
    </row>
    <row r="13428" spans="5:5" ht="13.5" thickTop="1" thickBot="1">
      <c r="E13428"/>
    </row>
    <row r="13429" spans="5:5" ht="13.5" thickTop="1" thickBot="1">
      <c r="E13429"/>
    </row>
    <row r="13430" spans="5:5" ht="13.5" thickTop="1" thickBot="1">
      <c r="E13430"/>
    </row>
    <row r="13431" spans="5:5" ht="13.5" thickTop="1" thickBot="1">
      <c r="E13431"/>
    </row>
    <row r="13432" spans="5:5" ht="13.5" thickTop="1" thickBot="1">
      <c r="E13432"/>
    </row>
    <row r="13433" spans="5:5" ht="13.5" thickTop="1" thickBot="1">
      <c r="E13433"/>
    </row>
    <row r="13434" spans="5:5" ht="13.5" thickTop="1" thickBot="1">
      <c r="E13434"/>
    </row>
    <row r="13435" spans="5:5" ht="13.5" thickTop="1" thickBot="1">
      <c r="E13435"/>
    </row>
    <row r="13436" spans="5:5" ht="13.5" thickTop="1" thickBot="1">
      <c r="E13436"/>
    </row>
    <row r="13437" spans="5:5" ht="13.5" thickTop="1" thickBot="1">
      <c r="E13437"/>
    </row>
    <row r="13438" spans="5:5" ht="13" thickTop="1">
      <c r="E13438"/>
    </row>
    <row r="13439" spans="5:5">
      <c r="E13439"/>
    </row>
    <row r="13440" spans="5:5">
      <c r="E13440"/>
    </row>
    <row r="13441" spans="5:5">
      <c r="E13441"/>
    </row>
    <row r="13442" spans="5:5">
      <c r="E13442"/>
    </row>
    <row r="13443" spans="5:5">
      <c r="E13443"/>
    </row>
    <row r="13444" spans="5:5">
      <c r="E13444"/>
    </row>
    <row r="13445" spans="5:5">
      <c r="E13445"/>
    </row>
    <row r="13446" spans="5:5">
      <c r="E13446"/>
    </row>
    <row r="13447" spans="5:5">
      <c r="E13447"/>
    </row>
    <row r="13448" spans="5:5">
      <c r="E13448"/>
    </row>
    <row r="13449" spans="5:5">
      <c r="E13449"/>
    </row>
    <row r="13450" spans="5:5">
      <c r="E13450"/>
    </row>
    <row r="13451" spans="5:5" ht="13" thickBot="1">
      <c r="E13451"/>
    </row>
    <row r="13452" spans="5:5" ht="13.5" thickTop="1" thickBot="1">
      <c r="E13452"/>
    </row>
    <row r="13453" spans="5:5" ht="13.5" thickTop="1" thickBot="1">
      <c r="E13453"/>
    </row>
    <row r="13454" spans="5:5" ht="13.5" thickTop="1" thickBot="1">
      <c r="E13454"/>
    </row>
    <row r="13455" spans="5:5" ht="13.5" thickTop="1" thickBot="1">
      <c r="E13455"/>
    </row>
    <row r="13456" spans="5:5" ht="13.5" thickTop="1" thickBot="1">
      <c r="E13456"/>
    </row>
    <row r="13457" spans="5:5" ht="13.5" thickTop="1" thickBot="1">
      <c r="E13457"/>
    </row>
    <row r="13458" spans="5:5" ht="13.5" thickTop="1" thickBot="1">
      <c r="E13458"/>
    </row>
    <row r="13459" spans="5:5" ht="13.5" thickTop="1" thickBot="1">
      <c r="E13459"/>
    </row>
    <row r="13460" spans="5:5" ht="13.5" thickTop="1" thickBot="1">
      <c r="E13460"/>
    </row>
    <row r="13461" spans="5:5" ht="13.5" thickTop="1" thickBot="1">
      <c r="E13461"/>
    </row>
    <row r="13462" spans="5:5" ht="13.5" thickTop="1" thickBot="1">
      <c r="E13462"/>
    </row>
    <row r="13463" spans="5:5" ht="13.5" thickTop="1" thickBot="1">
      <c r="E13463"/>
    </row>
    <row r="13464" spans="5:5" ht="13.5" thickTop="1" thickBot="1">
      <c r="E13464"/>
    </row>
    <row r="13465" spans="5:5" ht="13.5" thickTop="1" thickBot="1">
      <c r="E13465"/>
    </row>
    <row r="13466" spans="5:5" ht="13.5" thickTop="1" thickBot="1">
      <c r="E13466"/>
    </row>
    <row r="13467" spans="5:5" ht="13.5" thickTop="1" thickBot="1">
      <c r="E13467"/>
    </row>
    <row r="13468" spans="5:5" ht="13.5" thickTop="1" thickBot="1">
      <c r="E13468"/>
    </row>
    <row r="13469" spans="5:5" ht="13.5" thickTop="1" thickBot="1">
      <c r="E13469"/>
    </row>
    <row r="13470" spans="5:5" ht="13.5" thickTop="1" thickBot="1">
      <c r="E13470"/>
    </row>
    <row r="13471" spans="5:5" ht="13.5" thickTop="1" thickBot="1">
      <c r="E13471"/>
    </row>
    <row r="13472" spans="5:5" ht="13.5" thickTop="1" thickBot="1">
      <c r="E13472"/>
    </row>
    <row r="13473" spans="5:5" ht="13.5" thickTop="1" thickBot="1">
      <c r="E13473"/>
    </row>
    <row r="13474" spans="5:5" ht="13.5" thickTop="1" thickBot="1">
      <c r="E13474"/>
    </row>
    <row r="13475" spans="5:5" ht="13.5" thickTop="1" thickBot="1">
      <c r="E13475"/>
    </row>
    <row r="13476" spans="5:5" ht="13.5" thickTop="1" thickBot="1">
      <c r="E13476"/>
    </row>
    <row r="13477" spans="5:5" ht="13.5" thickTop="1" thickBot="1">
      <c r="E13477"/>
    </row>
    <row r="13478" spans="5:5" ht="13.5" thickTop="1" thickBot="1">
      <c r="E13478"/>
    </row>
    <row r="13479" spans="5:5" ht="13.5" thickTop="1" thickBot="1">
      <c r="E13479"/>
    </row>
    <row r="13480" spans="5:5" ht="13.5" thickTop="1" thickBot="1">
      <c r="E13480"/>
    </row>
    <row r="13481" spans="5:5" ht="13.5" thickTop="1" thickBot="1">
      <c r="E13481"/>
    </row>
    <row r="13482" spans="5:5" ht="13.5" thickTop="1" thickBot="1">
      <c r="E13482"/>
    </row>
    <row r="13483" spans="5:5" ht="13.5" thickTop="1" thickBot="1">
      <c r="E13483"/>
    </row>
    <row r="13484" spans="5:5" ht="13.5" thickTop="1" thickBot="1">
      <c r="E13484"/>
    </row>
    <row r="13485" spans="5:5" ht="13.5" thickTop="1" thickBot="1">
      <c r="E13485"/>
    </row>
    <row r="13486" spans="5:5" ht="13.5" thickTop="1" thickBot="1">
      <c r="E13486"/>
    </row>
    <row r="13487" spans="5:5" ht="13.5" thickTop="1" thickBot="1">
      <c r="E13487"/>
    </row>
    <row r="13488" spans="5:5" ht="13.5" thickTop="1" thickBot="1">
      <c r="E13488"/>
    </row>
    <row r="13489" spans="5:5" ht="13.5" thickTop="1" thickBot="1">
      <c r="E13489"/>
    </row>
    <row r="13490" spans="5:5" ht="13.5" thickTop="1" thickBot="1">
      <c r="E13490"/>
    </row>
    <row r="13491" spans="5:5" ht="13.5" thickTop="1" thickBot="1">
      <c r="E13491"/>
    </row>
    <row r="13492" spans="5:5" ht="13.5" thickTop="1" thickBot="1">
      <c r="E13492"/>
    </row>
    <row r="13493" spans="5:5" ht="13.5" thickTop="1" thickBot="1">
      <c r="E13493"/>
    </row>
    <row r="13494" spans="5:5" ht="13.5" thickTop="1" thickBot="1">
      <c r="E13494"/>
    </row>
    <row r="13495" spans="5:5" ht="13.5" thickTop="1" thickBot="1">
      <c r="E13495"/>
    </row>
    <row r="13496" spans="5:5" ht="13.5" thickTop="1" thickBot="1">
      <c r="E13496"/>
    </row>
    <row r="13497" spans="5:5" ht="13.5" thickTop="1" thickBot="1">
      <c r="E13497"/>
    </row>
    <row r="13498" spans="5:5" ht="13.5" thickTop="1" thickBot="1">
      <c r="E13498"/>
    </row>
    <row r="13499" spans="5:5" ht="13.5" thickTop="1" thickBot="1">
      <c r="E13499"/>
    </row>
    <row r="13500" spans="5:5" ht="13.5" thickTop="1" thickBot="1">
      <c r="E13500"/>
    </row>
    <row r="13501" spans="5:5" ht="13.5" thickTop="1" thickBot="1">
      <c r="E13501"/>
    </row>
    <row r="13502" spans="5:5" ht="13.5" thickTop="1" thickBot="1">
      <c r="E13502"/>
    </row>
    <row r="13503" spans="5:5" ht="13.5" thickTop="1" thickBot="1">
      <c r="E13503"/>
    </row>
    <row r="13504" spans="5:5" ht="13.5" thickTop="1" thickBot="1">
      <c r="E13504"/>
    </row>
    <row r="13505" spans="5:5" ht="13.5" thickTop="1" thickBot="1">
      <c r="E13505"/>
    </row>
    <row r="13506" spans="5:5" ht="13.5" thickTop="1" thickBot="1">
      <c r="E13506"/>
    </row>
    <row r="13507" spans="5:5" ht="13.5" thickTop="1" thickBot="1">
      <c r="E13507"/>
    </row>
    <row r="13508" spans="5:5" ht="13" thickTop="1">
      <c r="E13508"/>
    </row>
    <row r="13509" spans="5:5">
      <c r="E13509"/>
    </row>
    <row r="13510" spans="5:5">
      <c r="E13510"/>
    </row>
    <row r="13511" spans="5:5">
      <c r="E13511"/>
    </row>
    <row r="13512" spans="5:5">
      <c r="E13512"/>
    </row>
    <row r="13513" spans="5:5">
      <c r="E13513"/>
    </row>
    <row r="13514" spans="5:5">
      <c r="E13514"/>
    </row>
    <row r="13515" spans="5:5">
      <c r="E13515"/>
    </row>
    <row r="13516" spans="5:5">
      <c r="E13516"/>
    </row>
    <row r="13517" spans="5:5">
      <c r="E13517"/>
    </row>
    <row r="13518" spans="5:5">
      <c r="E13518"/>
    </row>
    <row r="13519" spans="5:5">
      <c r="E13519"/>
    </row>
    <row r="13520" spans="5:5">
      <c r="E13520"/>
    </row>
    <row r="13521" spans="5:5" ht="13" thickBot="1">
      <c r="E13521"/>
    </row>
    <row r="13522" spans="5:5" ht="13.5" thickTop="1" thickBot="1">
      <c r="E13522"/>
    </row>
    <row r="13523" spans="5:5" ht="13.5" thickTop="1" thickBot="1">
      <c r="E13523"/>
    </row>
    <row r="13524" spans="5:5" ht="13.5" thickTop="1" thickBot="1">
      <c r="E13524"/>
    </row>
    <row r="13525" spans="5:5" ht="13.5" thickTop="1" thickBot="1">
      <c r="E13525"/>
    </row>
    <row r="13526" spans="5:5" ht="13.5" thickTop="1" thickBot="1">
      <c r="E13526"/>
    </row>
    <row r="13527" spans="5:5" ht="13.5" thickTop="1" thickBot="1">
      <c r="E13527"/>
    </row>
    <row r="13528" spans="5:5" ht="13.5" thickTop="1" thickBot="1">
      <c r="E13528"/>
    </row>
    <row r="13529" spans="5:5" ht="13.5" thickTop="1" thickBot="1">
      <c r="E13529"/>
    </row>
    <row r="13530" spans="5:5" ht="13.5" thickTop="1" thickBot="1">
      <c r="E13530"/>
    </row>
    <row r="13531" spans="5:5" ht="13.5" thickTop="1" thickBot="1">
      <c r="E13531"/>
    </row>
    <row r="13532" spans="5:5" ht="13.5" thickTop="1" thickBot="1">
      <c r="E13532"/>
    </row>
    <row r="13533" spans="5:5" ht="13.5" thickTop="1" thickBot="1">
      <c r="E13533"/>
    </row>
    <row r="13534" spans="5:5" ht="13.5" thickTop="1" thickBot="1">
      <c r="E13534"/>
    </row>
    <row r="13535" spans="5:5" ht="13.5" thickTop="1" thickBot="1">
      <c r="E13535"/>
    </row>
    <row r="13536" spans="5:5" ht="13.5" thickTop="1" thickBot="1">
      <c r="E13536"/>
    </row>
    <row r="13537" spans="5:5" ht="13.5" thickTop="1" thickBot="1">
      <c r="E13537"/>
    </row>
    <row r="13538" spans="5:5" ht="13.5" thickTop="1" thickBot="1">
      <c r="E13538"/>
    </row>
    <row r="13539" spans="5:5" ht="13.5" thickTop="1" thickBot="1">
      <c r="E13539"/>
    </row>
    <row r="13540" spans="5:5" ht="13.5" thickTop="1" thickBot="1">
      <c r="E13540"/>
    </row>
    <row r="13541" spans="5:5" ht="13.5" thickTop="1" thickBot="1">
      <c r="E13541"/>
    </row>
    <row r="13542" spans="5:5" ht="13.5" thickTop="1" thickBot="1">
      <c r="E13542"/>
    </row>
    <row r="13543" spans="5:5" ht="13.5" thickTop="1" thickBot="1">
      <c r="E13543"/>
    </row>
    <row r="13544" spans="5:5" ht="13.5" thickTop="1" thickBot="1">
      <c r="E13544"/>
    </row>
    <row r="13545" spans="5:5" ht="13.5" thickTop="1" thickBot="1">
      <c r="E13545"/>
    </row>
    <row r="13546" spans="5:5" ht="13.5" thickTop="1" thickBot="1">
      <c r="E13546"/>
    </row>
    <row r="13547" spans="5:5" ht="13.5" thickTop="1" thickBot="1">
      <c r="E13547"/>
    </row>
    <row r="13548" spans="5:5" ht="13.5" thickTop="1" thickBot="1">
      <c r="E13548"/>
    </row>
    <row r="13549" spans="5:5" ht="13.5" thickTop="1" thickBot="1">
      <c r="E13549"/>
    </row>
    <row r="13550" spans="5:5" ht="13.5" thickTop="1" thickBot="1">
      <c r="E13550"/>
    </row>
    <row r="13551" spans="5:5" ht="13.5" thickTop="1" thickBot="1">
      <c r="E13551"/>
    </row>
    <row r="13552" spans="5:5" ht="13.5" thickTop="1" thickBot="1">
      <c r="E13552"/>
    </row>
    <row r="13553" spans="5:5" ht="13.5" thickTop="1" thickBot="1">
      <c r="E13553"/>
    </row>
    <row r="13554" spans="5:5" ht="13.5" thickTop="1" thickBot="1">
      <c r="E13554"/>
    </row>
    <row r="13555" spans="5:5" ht="13.5" thickTop="1" thickBot="1">
      <c r="E13555"/>
    </row>
    <row r="13556" spans="5:5" ht="13.5" thickTop="1" thickBot="1">
      <c r="E13556"/>
    </row>
    <row r="13557" spans="5:5" ht="13.5" thickTop="1" thickBot="1">
      <c r="E13557"/>
    </row>
    <row r="13558" spans="5:5" ht="13.5" thickTop="1" thickBot="1">
      <c r="E13558"/>
    </row>
    <row r="13559" spans="5:5" ht="13.5" thickTop="1" thickBot="1">
      <c r="E13559"/>
    </row>
    <row r="13560" spans="5:5" ht="13.5" thickTop="1" thickBot="1">
      <c r="E13560"/>
    </row>
    <row r="13561" spans="5:5" ht="13.5" thickTop="1" thickBot="1">
      <c r="E13561"/>
    </row>
    <row r="13562" spans="5:5" ht="13.5" thickTop="1" thickBot="1">
      <c r="E13562"/>
    </row>
    <row r="13563" spans="5:5" ht="13.5" thickTop="1" thickBot="1">
      <c r="E13563"/>
    </row>
    <row r="13564" spans="5:5" ht="13.5" thickTop="1" thickBot="1">
      <c r="E13564"/>
    </row>
    <row r="13565" spans="5:5" ht="13.5" thickTop="1" thickBot="1">
      <c r="E13565"/>
    </row>
    <row r="13566" spans="5:5" ht="13.5" thickTop="1" thickBot="1">
      <c r="E13566"/>
    </row>
    <row r="13567" spans="5:5" ht="13.5" thickTop="1" thickBot="1">
      <c r="E13567"/>
    </row>
    <row r="13568" spans="5:5" ht="13.5" thickTop="1" thickBot="1">
      <c r="E13568"/>
    </row>
    <row r="13569" spans="5:5" ht="13.5" thickTop="1" thickBot="1">
      <c r="E13569"/>
    </row>
    <row r="13570" spans="5:5" ht="13.5" thickTop="1" thickBot="1">
      <c r="E13570"/>
    </row>
    <row r="13571" spans="5:5" ht="13.5" thickTop="1" thickBot="1">
      <c r="E13571"/>
    </row>
    <row r="13572" spans="5:5" ht="13.5" thickTop="1" thickBot="1">
      <c r="E13572"/>
    </row>
    <row r="13573" spans="5:5" ht="13.5" thickTop="1" thickBot="1">
      <c r="E13573"/>
    </row>
    <row r="13574" spans="5:5" ht="13.5" thickTop="1" thickBot="1">
      <c r="E13574"/>
    </row>
    <row r="13575" spans="5:5" ht="13.5" thickTop="1" thickBot="1">
      <c r="E13575"/>
    </row>
    <row r="13576" spans="5:5" ht="13.5" thickTop="1" thickBot="1">
      <c r="E13576"/>
    </row>
    <row r="13577" spans="5:5" ht="13.5" thickTop="1" thickBot="1">
      <c r="E13577"/>
    </row>
    <row r="13578" spans="5:5" ht="13" thickTop="1">
      <c r="E13578"/>
    </row>
    <row r="13579" spans="5:5">
      <c r="E13579"/>
    </row>
    <row r="13580" spans="5:5">
      <c r="E13580"/>
    </row>
    <row r="13581" spans="5:5">
      <c r="E13581"/>
    </row>
    <row r="13582" spans="5:5">
      <c r="E13582"/>
    </row>
    <row r="13583" spans="5:5">
      <c r="E13583"/>
    </row>
    <row r="13584" spans="5:5">
      <c r="E13584"/>
    </row>
    <row r="13585" spans="5:5">
      <c r="E13585"/>
    </row>
    <row r="13586" spans="5:5">
      <c r="E13586"/>
    </row>
    <row r="13587" spans="5:5">
      <c r="E13587"/>
    </row>
    <row r="13588" spans="5:5">
      <c r="E13588"/>
    </row>
    <row r="13589" spans="5:5">
      <c r="E13589"/>
    </row>
    <row r="13590" spans="5:5">
      <c r="E13590"/>
    </row>
    <row r="13591" spans="5:5" ht="13" thickBot="1">
      <c r="E13591"/>
    </row>
    <row r="13592" spans="5:5" ht="13.5" thickTop="1" thickBot="1">
      <c r="E13592"/>
    </row>
    <row r="13593" spans="5:5" ht="13.5" thickTop="1" thickBot="1">
      <c r="E13593"/>
    </row>
    <row r="13594" spans="5:5" ht="13.5" thickTop="1" thickBot="1">
      <c r="E13594"/>
    </row>
    <row r="13595" spans="5:5" ht="13.5" thickTop="1" thickBot="1">
      <c r="E13595"/>
    </row>
    <row r="13596" spans="5:5" ht="13.5" thickTop="1" thickBot="1">
      <c r="E13596"/>
    </row>
    <row r="13597" spans="5:5" ht="13.5" thickTop="1" thickBot="1">
      <c r="E13597"/>
    </row>
    <row r="13598" spans="5:5" ht="13.5" thickTop="1" thickBot="1">
      <c r="E13598"/>
    </row>
    <row r="13599" spans="5:5" ht="13.5" thickTop="1" thickBot="1">
      <c r="E13599"/>
    </row>
    <row r="13600" spans="5:5" ht="13.5" thickTop="1" thickBot="1">
      <c r="E13600"/>
    </row>
    <row r="13601" spans="5:5" ht="13.5" thickTop="1" thickBot="1">
      <c r="E13601"/>
    </row>
    <row r="13602" spans="5:5" ht="13.5" thickTop="1" thickBot="1">
      <c r="E13602"/>
    </row>
    <row r="13603" spans="5:5" ht="13.5" thickTop="1" thickBot="1">
      <c r="E13603"/>
    </row>
    <row r="13604" spans="5:5" ht="13.5" thickTop="1" thickBot="1">
      <c r="E13604"/>
    </row>
    <row r="13605" spans="5:5" ht="13.5" thickTop="1" thickBot="1">
      <c r="E13605"/>
    </row>
    <row r="13606" spans="5:5" ht="13.5" thickTop="1" thickBot="1">
      <c r="E13606"/>
    </row>
    <row r="13607" spans="5:5" ht="13.5" thickTop="1" thickBot="1">
      <c r="E13607"/>
    </row>
    <row r="13608" spans="5:5" ht="13.5" thickTop="1" thickBot="1">
      <c r="E13608"/>
    </row>
    <row r="13609" spans="5:5" ht="13.5" thickTop="1" thickBot="1">
      <c r="E13609"/>
    </row>
    <row r="13610" spans="5:5" ht="13.5" thickTop="1" thickBot="1">
      <c r="E13610"/>
    </row>
    <row r="13611" spans="5:5" ht="13.5" thickTop="1" thickBot="1">
      <c r="E13611"/>
    </row>
    <row r="13612" spans="5:5" ht="13.5" thickTop="1" thickBot="1">
      <c r="E13612"/>
    </row>
    <row r="13613" spans="5:5" ht="13.5" thickTop="1" thickBot="1">
      <c r="E13613"/>
    </row>
    <row r="13614" spans="5:5" ht="13.5" thickTop="1" thickBot="1">
      <c r="E13614"/>
    </row>
    <row r="13615" spans="5:5" ht="13.5" thickTop="1" thickBot="1">
      <c r="E13615"/>
    </row>
    <row r="13616" spans="5:5" ht="13.5" thickTop="1" thickBot="1">
      <c r="E13616"/>
    </row>
    <row r="13617" spans="5:5" ht="13.5" thickTop="1" thickBot="1">
      <c r="E13617"/>
    </row>
    <row r="13618" spans="5:5" ht="13.5" thickTop="1" thickBot="1">
      <c r="E13618"/>
    </row>
    <row r="13619" spans="5:5" ht="13.5" thickTop="1" thickBot="1">
      <c r="E13619"/>
    </row>
    <row r="13620" spans="5:5" ht="13.5" thickTop="1" thickBot="1">
      <c r="E13620"/>
    </row>
    <row r="13621" spans="5:5" ht="13.5" thickTop="1" thickBot="1">
      <c r="E13621"/>
    </row>
    <row r="13622" spans="5:5" ht="13.5" thickTop="1" thickBot="1">
      <c r="E13622"/>
    </row>
    <row r="13623" spans="5:5" ht="13.5" thickTop="1" thickBot="1">
      <c r="E13623"/>
    </row>
    <row r="13624" spans="5:5" ht="13.5" thickTop="1" thickBot="1">
      <c r="E13624"/>
    </row>
    <row r="13625" spans="5:5" ht="13.5" thickTop="1" thickBot="1">
      <c r="E13625"/>
    </row>
    <row r="13626" spans="5:5" ht="13.5" thickTop="1" thickBot="1">
      <c r="E13626"/>
    </row>
    <row r="13627" spans="5:5" ht="13.5" thickTop="1" thickBot="1">
      <c r="E13627"/>
    </row>
    <row r="13628" spans="5:5" ht="13.5" thickTop="1" thickBot="1">
      <c r="E13628"/>
    </row>
    <row r="13629" spans="5:5" ht="13.5" thickTop="1" thickBot="1">
      <c r="E13629"/>
    </row>
    <row r="13630" spans="5:5" ht="13.5" thickTop="1" thickBot="1">
      <c r="E13630"/>
    </row>
    <row r="13631" spans="5:5" ht="13.5" thickTop="1" thickBot="1">
      <c r="E13631"/>
    </row>
    <row r="13632" spans="5:5" ht="13.5" thickTop="1" thickBot="1">
      <c r="E13632"/>
    </row>
    <row r="13633" spans="5:5" ht="13.5" thickTop="1" thickBot="1">
      <c r="E13633"/>
    </row>
    <row r="13634" spans="5:5" ht="13.5" thickTop="1" thickBot="1">
      <c r="E13634"/>
    </row>
    <row r="13635" spans="5:5" ht="13.5" thickTop="1" thickBot="1">
      <c r="E13635"/>
    </row>
    <row r="13636" spans="5:5" ht="13.5" thickTop="1" thickBot="1">
      <c r="E13636"/>
    </row>
    <row r="13637" spans="5:5" ht="13.5" thickTop="1" thickBot="1">
      <c r="E13637"/>
    </row>
    <row r="13638" spans="5:5" ht="13.5" thickTop="1" thickBot="1">
      <c r="E13638"/>
    </row>
    <row r="13639" spans="5:5" ht="13.5" thickTop="1" thickBot="1">
      <c r="E13639"/>
    </row>
    <row r="13640" spans="5:5" ht="13.5" thickTop="1" thickBot="1">
      <c r="E13640"/>
    </row>
    <row r="13641" spans="5:5" ht="13.5" thickTop="1" thickBot="1">
      <c r="E13641"/>
    </row>
    <row r="13642" spans="5:5" ht="13.5" thickTop="1" thickBot="1">
      <c r="E13642"/>
    </row>
    <row r="13643" spans="5:5" ht="13.5" thickTop="1" thickBot="1">
      <c r="E13643"/>
    </row>
    <row r="13644" spans="5:5" ht="13.5" thickTop="1" thickBot="1">
      <c r="E13644"/>
    </row>
    <row r="13645" spans="5:5" ht="13.5" thickTop="1" thickBot="1">
      <c r="E13645"/>
    </row>
    <row r="13646" spans="5:5" ht="13.5" thickTop="1" thickBot="1">
      <c r="E13646"/>
    </row>
    <row r="13647" spans="5:5" ht="13.5" thickTop="1" thickBot="1">
      <c r="E13647"/>
    </row>
    <row r="13648" spans="5:5" ht="13" thickTop="1">
      <c r="E13648"/>
    </row>
    <row r="13649" spans="5:5">
      <c r="E13649"/>
    </row>
    <row r="13650" spans="5:5">
      <c r="E13650"/>
    </row>
    <row r="13651" spans="5:5">
      <c r="E13651"/>
    </row>
    <row r="13652" spans="5:5">
      <c r="E13652"/>
    </row>
    <row r="13653" spans="5:5">
      <c r="E13653"/>
    </row>
    <row r="13654" spans="5:5">
      <c r="E13654"/>
    </row>
    <row r="13655" spans="5:5">
      <c r="E13655"/>
    </row>
    <row r="13656" spans="5:5">
      <c r="E13656"/>
    </row>
    <row r="13657" spans="5:5">
      <c r="E13657"/>
    </row>
    <row r="13658" spans="5:5">
      <c r="E13658"/>
    </row>
    <row r="13659" spans="5:5">
      <c r="E13659"/>
    </row>
    <row r="13660" spans="5:5">
      <c r="E13660"/>
    </row>
    <row r="13661" spans="5:5" ht="13" thickBot="1">
      <c r="E13661"/>
    </row>
    <row r="13662" spans="5:5" ht="13.5" thickTop="1" thickBot="1">
      <c r="E13662"/>
    </row>
    <row r="13663" spans="5:5" ht="13.5" thickTop="1" thickBot="1">
      <c r="E13663"/>
    </row>
    <row r="13664" spans="5:5" ht="13.5" thickTop="1" thickBot="1">
      <c r="E13664"/>
    </row>
    <row r="13665" spans="5:5" ht="13.5" thickTop="1" thickBot="1">
      <c r="E13665"/>
    </row>
    <row r="13666" spans="5:5" ht="13.5" thickTop="1" thickBot="1">
      <c r="E13666"/>
    </row>
    <row r="13667" spans="5:5" ht="13.5" thickTop="1" thickBot="1">
      <c r="E13667"/>
    </row>
    <row r="13668" spans="5:5" ht="13.5" thickTop="1" thickBot="1">
      <c r="E13668"/>
    </row>
    <row r="13669" spans="5:5" ht="13.5" thickTop="1" thickBot="1">
      <c r="E13669"/>
    </row>
    <row r="13670" spans="5:5" ht="13.5" thickTop="1" thickBot="1">
      <c r="E13670"/>
    </row>
    <row r="13671" spans="5:5" ht="13.5" thickTop="1" thickBot="1">
      <c r="E13671"/>
    </row>
    <row r="13672" spans="5:5" ht="13.5" thickTop="1" thickBot="1">
      <c r="E13672"/>
    </row>
    <row r="13673" spans="5:5" ht="13.5" thickTop="1" thickBot="1">
      <c r="E13673"/>
    </row>
    <row r="13674" spans="5:5" ht="13.5" thickTop="1" thickBot="1">
      <c r="E13674"/>
    </row>
    <row r="13675" spans="5:5" ht="13.5" thickTop="1" thickBot="1">
      <c r="E13675"/>
    </row>
    <row r="13676" spans="5:5" ht="13.5" thickTop="1" thickBot="1">
      <c r="E13676"/>
    </row>
    <row r="13677" spans="5:5" ht="13.5" thickTop="1" thickBot="1">
      <c r="E13677"/>
    </row>
    <row r="13678" spans="5:5" ht="13.5" thickTop="1" thickBot="1">
      <c r="E13678"/>
    </row>
    <row r="13679" spans="5:5" ht="13.5" thickTop="1" thickBot="1">
      <c r="E13679"/>
    </row>
    <row r="13680" spans="5:5" ht="13.5" thickTop="1" thickBot="1">
      <c r="E13680"/>
    </row>
    <row r="13681" spans="5:5" ht="13.5" thickTop="1" thickBot="1">
      <c r="E13681"/>
    </row>
    <row r="13682" spans="5:5" ht="13.5" thickTop="1" thickBot="1">
      <c r="E13682"/>
    </row>
    <row r="13683" spans="5:5" ht="13.5" thickTop="1" thickBot="1">
      <c r="E13683"/>
    </row>
    <row r="13684" spans="5:5" ht="13.5" thickTop="1" thickBot="1">
      <c r="E13684"/>
    </row>
    <row r="13685" spans="5:5" ht="13.5" thickTop="1" thickBot="1">
      <c r="E13685"/>
    </row>
    <row r="13686" spans="5:5" ht="13.5" thickTop="1" thickBot="1">
      <c r="E13686"/>
    </row>
    <row r="13687" spans="5:5" ht="13.5" thickTop="1" thickBot="1">
      <c r="E13687"/>
    </row>
    <row r="13688" spans="5:5" ht="13.5" thickTop="1" thickBot="1">
      <c r="E13688"/>
    </row>
    <row r="13689" spans="5:5" ht="13.5" thickTop="1" thickBot="1">
      <c r="E13689"/>
    </row>
    <row r="13690" spans="5:5" ht="13.5" thickTop="1" thickBot="1">
      <c r="E13690"/>
    </row>
    <row r="13691" spans="5:5" ht="13.5" thickTop="1" thickBot="1">
      <c r="E13691"/>
    </row>
    <row r="13692" spans="5:5" ht="13.5" thickTop="1" thickBot="1">
      <c r="E13692"/>
    </row>
    <row r="13693" spans="5:5" ht="13.5" thickTop="1" thickBot="1">
      <c r="E13693"/>
    </row>
    <row r="13694" spans="5:5" ht="13.5" thickTop="1" thickBot="1">
      <c r="E13694"/>
    </row>
    <row r="13695" spans="5:5" ht="13.5" thickTop="1" thickBot="1">
      <c r="E13695"/>
    </row>
    <row r="13696" spans="5:5" ht="13.5" thickTop="1" thickBot="1">
      <c r="E13696"/>
    </row>
    <row r="13697" spans="5:5" ht="13.5" thickTop="1" thickBot="1">
      <c r="E13697"/>
    </row>
    <row r="13698" spans="5:5" ht="13.5" thickTop="1" thickBot="1">
      <c r="E13698"/>
    </row>
    <row r="13699" spans="5:5" ht="13.5" thickTop="1" thickBot="1">
      <c r="E13699"/>
    </row>
    <row r="13700" spans="5:5" ht="13.5" thickTop="1" thickBot="1">
      <c r="E13700"/>
    </row>
    <row r="13701" spans="5:5" ht="13.5" thickTop="1" thickBot="1">
      <c r="E13701"/>
    </row>
    <row r="13702" spans="5:5" ht="13.5" thickTop="1" thickBot="1">
      <c r="E13702"/>
    </row>
    <row r="13703" spans="5:5" ht="13.5" thickTop="1" thickBot="1">
      <c r="E13703"/>
    </row>
    <row r="13704" spans="5:5" ht="13.5" thickTop="1" thickBot="1">
      <c r="E13704"/>
    </row>
    <row r="13705" spans="5:5" ht="13.5" thickTop="1" thickBot="1">
      <c r="E13705"/>
    </row>
    <row r="13706" spans="5:5" ht="13.5" thickTop="1" thickBot="1">
      <c r="E13706"/>
    </row>
    <row r="13707" spans="5:5" ht="13.5" thickTop="1" thickBot="1">
      <c r="E13707"/>
    </row>
    <row r="13708" spans="5:5" ht="13.5" thickTop="1" thickBot="1">
      <c r="E13708"/>
    </row>
    <row r="13709" spans="5:5" ht="13.5" thickTop="1" thickBot="1">
      <c r="E13709"/>
    </row>
    <row r="13710" spans="5:5" ht="13.5" thickTop="1" thickBot="1">
      <c r="E13710"/>
    </row>
    <row r="13711" spans="5:5" ht="13.5" thickTop="1" thickBot="1">
      <c r="E13711"/>
    </row>
    <row r="13712" spans="5:5" ht="13.5" thickTop="1" thickBot="1">
      <c r="E13712"/>
    </row>
    <row r="13713" spans="5:5" ht="13.5" thickTop="1" thickBot="1">
      <c r="E13713"/>
    </row>
    <row r="13714" spans="5:5" ht="13.5" thickTop="1" thickBot="1">
      <c r="E13714"/>
    </row>
    <row r="13715" spans="5:5" ht="13.5" thickTop="1" thickBot="1">
      <c r="E13715"/>
    </row>
    <row r="13716" spans="5:5" ht="13.5" thickTop="1" thickBot="1">
      <c r="E13716"/>
    </row>
    <row r="13717" spans="5:5" ht="13.5" thickTop="1" thickBot="1">
      <c r="E13717"/>
    </row>
    <row r="13718" spans="5:5" ht="13" thickTop="1">
      <c r="E13718"/>
    </row>
    <row r="13719" spans="5:5">
      <c r="E13719"/>
    </row>
    <row r="13720" spans="5:5">
      <c r="E13720"/>
    </row>
    <row r="13721" spans="5:5">
      <c r="E13721"/>
    </row>
    <row r="13722" spans="5:5">
      <c r="E13722"/>
    </row>
    <row r="13723" spans="5:5">
      <c r="E13723"/>
    </row>
    <row r="13724" spans="5:5">
      <c r="E13724"/>
    </row>
    <row r="13725" spans="5:5">
      <c r="E13725"/>
    </row>
    <row r="13726" spans="5:5">
      <c r="E13726"/>
    </row>
    <row r="13727" spans="5:5">
      <c r="E13727"/>
    </row>
    <row r="13728" spans="5:5">
      <c r="E13728"/>
    </row>
    <row r="13729" spans="5:5">
      <c r="E13729"/>
    </row>
    <row r="13730" spans="5:5">
      <c r="E13730"/>
    </row>
    <row r="13731" spans="5:5" ht="13" thickBot="1">
      <c r="E13731"/>
    </row>
    <row r="13732" spans="5:5" ht="13.5" thickTop="1" thickBot="1">
      <c r="E13732"/>
    </row>
    <row r="13733" spans="5:5" ht="13.5" thickTop="1" thickBot="1">
      <c r="E13733"/>
    </row>
    <row r="13734" spans="5:5" ht="13.5" thickTop="1" thickBot="1">
      <c r="E13734"/>
    </row>
    <row r="13735" spans="5:5" ht="13.5" thickTop="1" thickBot="1">
      <c r="E13735"/>
    </row>
    <row r="13736" spans="5:5" ht="13.5" thickTop="1" thickBot="1">
      <c r="E13736"/>
    </row>
    <row r="13737" spans="5:5" ht="13.5" thickTop="1" thickBot="1">
      <c r="E13737"/>
    </row>
    <row r="13738" spans="5:5" ht="13.5" thickTop="1" thickBot="1">
      <c r="E13738"/>
    </row>
    <row r="13739" spans="5:5" ht="13.5" thickTop="1" thickBot="1">
      <c r="E13739"/>
    </row>
    <row r="13740" spans="5:5" ht="13.5" thickTop="1" thickBot="1">
      <c r="E13740"/>
    </row>
    <row r="13741" spans="5:5" ht="13.5" thickTop="1" thickBot="1">
      <c r="E13741"/>
    </row>
    <row r="13742" spans="5:5" ht="13.5" thickTop="1" thickBot="1">
      <c r="E13742"/>
    </row>
    <row r="13743" spans="5:5" ht="13.5" thickTop="1" thickBot="1">
      <c r="E13743"/>
    </row>
    <row r="13744" spans="5:5" ht="13.5" thickTop="1" thickBot="1">
      <c r="E13744"/>
    </row>
    <row r="13745" spans="5:5" ht="13.5" thickTop="1" thickBot="1">
      <c r="E13745"/>
    </row>
    <row r="13746" spans="5:5" ht="13.5" thickTop="1" thickBot="1">
      <c r="E13746"/>
    </row>
    <row r="13747" spans="5:5" ht="13.5" thickTop="1" thickBot="1">
      <c r="E13747"/>
    </row>
    <row r="13748" spans="5:5" ht="13.5" thickTop="1" thickBot="1">
      <c r="E13748"/>
    </row>
    <row r="13749" spans="5:5" ht="13.5" thickTop="1" thickBot="1">
      <c r="E13749"/>
    </row>
    <row r="13750" spans="5:5" ht="13.5" thickTop="1" thickBot="1">
      <c r="E13750"/>
    </row>
    <row r="13751" spans="5:5" ht="13.5" thickTop="1" thickBot="1">
      <c r="E13751"/>
    </row>
    <row r="13752" spans="5:5" ht="13.5" thickTop="1" thickBot="1">
      <c r="E13752"/>
    </row>
    <row r="13753" spans="5:5" ht="13.5" thickTop="1" thickBot="1">
      <c r="E13753"/>
    </row>
    <row r="13754" spans="5:5" ht="13.5" thickTop="1" thickBot="1">
      <c r="E13754"/>
    </row>
    <row r="13755" spans="5:5" ht="13.5" thickTop="1" thickBot="1">
      <c r="E13755"/>
    </row>
    <row r="13756" spans="5:5" ht="13.5" thickTop="1" thickBot="1">
      <c r="E13756"/>
    </row>
    <row r="13757" spans="5:5" ht="13.5" thickTop="1" thickBot="1">
      <c r="E13757"/>
    </row>
    <row r="13758" spans="5:5" ht="13.5" thickTop="1" thickBot="1">
      <c r="E13758"/>
    </row>
    <row r="13759" spans="5:5" ht="13.5" thickTop="1" thickBot="1">
      <c r="E13759"/>
    </row>
    <row r="13760" spans="5:5" ht="13.5" thickTop="1" thickBot="1">
      <c r="E13760"/>
    </row>
    <row r="13761" spans="5:5" ht="13.5" thickTop="1" thickBot="1">
      <c r="E13761"/>
    </row>
    <row r="13762" spans="5:5" ht="13.5" thickTop="1" thickBot="1">
      <c r="E13762"/>
    </row>
    <row r="13763" spans="5:5" ht="13.5" thickTop="1" thickBot="1">
      <c r="E13763"/>
    </row>
    <row r="13764" spans="5:5" ht="13.5" thickTop="1" thickBot="1">
      <c r="E13764"/>
    </row>
    <row r="13765" spans="5:5" ht="13.5" thickTop="1" thickBot="1">
      <c r="E13765"/>
    </row>
    <row r="13766" spans="5:5" ht="13.5" thickTop="1" thickBot="1">
      <c r="E13766"/>
    </row>
    <row r="13767" spans="5:5" ht="13.5" thickTop="1" thickBot="1">
      <c r="E13767"/>
    </row>
    <row r="13768" spans="5:5" ht="13.5" thickTop="1" thickBot="1">
      <c r="E13768"/>
    </row>
    <row r="13769" spans="5:5" ht="13.5" thickTop="1" thickBot="1">
      <c r="E13769"/>
    </row>
    <row r="13770" spans="5:5" ht="13.5" thickTop="1" thickBot="1">
      <c r="E13770"/>
    </row>
    <row r="13771" spans="5:5" ht="13.5" thickTop="1" thickBot="1">
      <c r="E13771"/>
    </row>
    <row r="13772" spans="5:5" ht="13.5" thickTop="1" thickBot="1">
      <c r="E13772"/>
    </row>
    <row r="13773" spans="5:5" ht="13.5" thickTop="1" thickBot="1">
      <c r="E13773"/>
    </row>
    <row r="13774" spans="5:5" ht="13.5" thickTop="1" thickBot="1">
      <c r="E13774"/>
    </row>
    <row r="13775" spans="5:5" ht="13.5" thickTop="1" thickBot="1">
      <c r="E13775"/>
    </row>
    <row r="13776" spans="5:5" ht="13.5" thickTop="1" thickBot="1">
      <c r="E13776"/>
    </row>
    <row r="13777" spans="5:5" ht="13.5" thickTop="1" thickBot="1">
      <c r="E13777"/>
    </row>
    <row r="13778" spans="5:5" ht="13.5" thickTop="1" thickBot="1">
      <c r="E13778"/>
    </row>
    <row r="13779" spans="5:5" ht="13.5" thickTop="1" thickBot="1">
      <c r="E13779"/>
    </row>
    <row r="13780" spans="5:5" ht="13.5" thickTop="1" thickBot="1">
      <c r="E13780"/>
    </row>
    <row r="13781" spans="5:5" ht="13.5" thickTop="1" thickBot="1">
      <c r="E13781"/>
    </row>
    <row r="13782" spans="5:5" ht="13.5" thickTop="1" thickBot="1">
      <c r="E13782"/>
    </row>
    <row r="13783" spans="5:5" ht="13.5" thickTop="1" thickBot="1">
      <c r="E13783"/>
    </row>
    <row r="13784" spans="5:5" ht="13.5" thickTop="1" thickBot="1">
      <c r="E13784"/>
    </row>
    <row r="13785" spans="5:5" ht="13.5" thickTop="1" thickBot="1">
      <c r="E13785"/>
    </row>
    <row r="13786" spans="5:5" ht="13.5" thickTop="1" thickBot="1">
      <c r="E13786"/>
    </row>
    <row r="13787" spans="5:5" ht="13.5" thickTop="1" thickBot="1">
      <c r="E13787"/>
    </row>
    <row r="13788" spans="5:5" ht="13" thickTop="1">
      <c r="E13788"/>
    </row>
    <row r="13789" spans="5:5">
      <c r="E13789"/>
    </row>
    <row r="13790" spans="5:5">
      <c r="E13790"/>
    </row>
    <row r="13791" spans="5:5">
      <c r="E13791"/>
    </row>
    <row r="13792" spans="5:5">
      <c r="E13792"/>
    </row>
    <row r="13793" spans="5:5">
      <c r="E13793"/>
    </row>
    <row r="13794" spans="5:5">
      <c r="E13794"/>
    </row>
    <row r="13795" spans="5:5">
      <c r="E13795"/>
    </row>
    <row r="13796" spans="5:5">
      <c r="E13796"/>
    </row>
    <row r="13797" spans="5:5">
      <c r="E13797"/>
    </row>
    <row r="13798" spans="5:5">
      <c r="E13798"/>
    </row>
    <row r="13799" spans="5:5">
      <c r="E13799"/>
    </row>
    <row r="13800" spans="5:5">
      <c r="E13800"/>
    </row>
    <row r="13801" spans="5:5" ht="13" thickBot="1">
      <c r="E13801"/>
    </row>
    <row r="13802" spans="5:5" ht="13.5" thickTop="1" thickBot="1">
      <c r="E13802"/>
    </row>
    <row r="13803" spans="5:5" ht="13.5" thickTop="1" thickBot="1">
      <c r="E13803"/>
    </row>
    <row r="13804" spans="5:5" ht="13.5" thickTop="1" thickBot="1">
      <c r="E13804"/>
    </row>
    <row r="13805" spans="5:5" ht="13.5" thickTop="1" thickBot="1">
      <c r="E13805"/>
    </row>
    <row r="13806" spans="5:5" ht="13.5" thickTop="1" thickBot="1">
      <c r="E13806"/>
    </row>
    <row r="13807" spans="5:5" ht="13.5" thickTop="1" thickBot="1">
      <c r="E13807"/>
    </row>
    <row r="13808" spans="5:5" ht="13.5" thickTop="1" thickBot="1">
      <c r="E13808"/>
    </row>
    <row r="13809" spans="5:5" ht="13.5" thickTop="1" thickBot="1">
      <c r="E13809"/>
    </row>
    <row r="13810" spans="5:5" ht="13.5" thickTop="1" thickBot="1">
      <c r="E13810"/>
    </row>
    <row r="13811" spans="5:5" ht="13.5" thickTop="1" thickBot="1">
      <c r="E13811"/>
    </row>
    <row r="13812" spans="5:5" ht="13.5" thickTop="1" thickBot="1">
      <c r="E13812"/>
    </row>
    <row r="13813" spans="5:5" ht="13.5" thickTop="1" thickBot="1">
      <c r="E13813"/>
    </row>
    <row r="13814" spans="5:5" ht="13.5" thickTop="1" thickBot="1">
      <c r="E13814"/>
    </row>
    <row r="13815" spans="5:5" ht="13.5" thickTop="1" thickBot="1">
      <c r="E13815"/>
    </row>
    <row r="13816" spans="5:5" ht="13.5" thickTop="1" thickBot="1">
      <c r="E13816"/>
    </row>
    <row r="13817" spans="5:5" ht="13.5" thickTop="1" thickBot="1">
      <c r="E13817"/>
    </row>
    <row r="13818" spans="5:5" ht="13.5" thickTop="1" thickBot="1">
      <c r="E13818"/>
    </row>
    <row r="13819" spans="5:5" ht="13.5" thickTop="1" thickBot="1">
      <c r="E13819"/>
    </row>
    <row r="13820" spans="5:5" ht="13.5" thickTop="1" thickBot="1">
      <c r="E13820"/>
    </row>
    <row r="13821" spans="5:5" ht="13.5" thickTop="1" thickBot="1">
      <c r="E13821"/>
    </row>
    <row r="13822" spans="5:5" ht="13.5" thickTop="1" thickBot="1">
      <c r="E13822"/>
    </row>
    <row r="13823" spans="5:5" ht="13.5" thickTop="1" thickBot="1">
      <c r="E13823"/>
    </row>
    <row r="13824" spans="5:5" ht="13.5" thickTop="1" thickBot="1">
      <c r="E13824"/>
    </row>
    <row r="13825" spans="5:5" ht="13.5" thickTop="1" thickBot="1">
      <c r="E13825"/>
    </row>
    <row r="13826" spans="5:5" ht="13.5" thickTop="1" thickBot="1">
      <c r="E13826"/>
    </row>
    <row r="13827" spans="5:5" ht="13.5" thickTop="1" thickBot="1">
      <c r="E13827"/>
    </row>
    <row r="13828" spans="5:5" ht="13.5" thickTop="1" thickBot="1">
      <c r="E13828"/>
    </row>
    <row r="13829" spans="5:5" ht="13.5" thickTop="1" thickBot="1">
      <c r="E13829"/>
    </row>
    <row r="13830" spans="5:5" ht="13.5" thickTop="1" thickBot="1">
      <c r="E13830"/>
    </row>
    <row r="13831" spans="5:5" ht="13.5" thickTop="1" thickBot="1">
      <c r="E13831"/>
    </row>
    <row r="13832" spans="5:5" ht="13.5" thickTop="1" thickBot="1">
      <c r="E13832"/>
    </row>
    <row r="13833" spans="5:5" ht="13.5" thickTop="1" thickBot="1">
      <c r="E13833"/>
    </row>
    <row r="13834" spans="5:5" ht="13.5" thickTop="1" thickBot="1">
      <c r="E13834"/>
    </row>
    <row r="13835" spans="5:5" ht="13.5" thickTop="1" thickBot="1">
      <c r="E13835"/>
    </row>
    <row r="13836" spans="5:5" ht="13.5" thickTop="1" thickBot="1">
      <c r="E13836"/>
    </row>
    <row r="13837" spans="5:5" ht="13.5" thickTop="1" thickBot="1">
      <c r="E13837"/>
    </row>
    <row r="13838" spans="5:5" ht="13.5" thickTop="1" thickBot="1">
      <c r="E13838"/>
    </row>
    <row r="13839" spans="5:5" ht="13.5" thickTop="1" thickBot="1">
      <c r="E13839"/>
    </row>
    <row r="13840" spans="5:5" ht="13.5" thickTop="1" thickBot="1">
      <c r="E13840"/>
    </row>
    <row r="13841" spans="5:5" ht="13.5" thickTop="1" thickBot="1">
      <c r="E13841"/>
    </row>
    <row r="13842" spans="5:5" ht="13.5" thickTop="1" thickBot="1">
      <c r="E13842"/>
    </row>
    <row r="13843" spans="5:5" ht="13.5" thickTop="1" thickBot="1">
      <c r="E13843"/>
    </row>
    <row r="13844" spans="5:5" ht="13.5" thickTop="1" thickBot="1">
      <c r="E13844"/>
    </row>
    <row r="13845" spans="5:5" ht="13.5" thickTop="1" thickBot="1">
      <c r="E13845"/>
    </row>
    <row r="13846" spans="5:5" ht="13.5" thickTop="1" thickBot="1">
      <c r="E13846"/>
    </row>
    <row r="13847" spans="5:5" ht="13.5" thickTop="1" thickBot="1">
      <c r="E13847"/>
    </row>
    <row r="13848" spans="5:5" ht="13.5" thickTop="1" thickBot="1">
      <c r="E13848"/>
    </row>
    <row r="13849" spans="5:5" ht="13.5" thickTop="1" thickBot="1">
      <c r="E13849"/>
    </row>
    <row r="13850" spans="5:5" ht="13.5" thickTop="1" thickBot="1">
      <c r="E13850"/>
    </row>
    <row r="13851" spans="5:5" ht="13.5" thickTop="1" thickBot="1">
      <c r="E13851"/>
    </row>
    <row r="13852" spans="5:5" ht="13.5" thickTop="1" thickBot="1">
      <c r="E13852"/>
    </row>
    <row r="13853" spans="5:5" ht="13.5" thickTop="1" thickBot="1">
      <c r="E13853"/>
    </row>
    <row r="13854" spans="5:5" ht="13.5" thickTop="1" thickBot="1">
      <c r="E13854"/>
    </row>
    <row r="13855" spans="5:5" ht="13.5" thickTop="1" thickBot="1">
      <c r="E13855"/>
    </row>
    <row r="13856" spans="5:5" ht="13.5" thickTop="1" thickBot="1">
      <c r="E13856"/>
    </row>
    <row r="13857" spans="5:5" ht="13.5" thickTop="1" thickBot="1">
      <c r="E13857"/>
    </row>
    <row r="13858" spans="5:5" ht="13" thickTop="1">
      <c r="E13858"/>
    </row>
    <row r="13859" spans="5:5">
      <c r="E13859"/>
    </row>
    <row r="13860" spans="5:5">
      <c r="E13860"/>
    </row>
    <row r="13861" spans="5:5">
      <c r="E13861"/>
    </row>
    <row r="13862" spans="5:5">
      <c r="E13862"/>
    </row>
    <row r="13863" spans="5:5">
      <c r="E13863"/>
    </row>
    <row r="13864" spans="5:5">
      <c r="E13864"/>
    </row>
    <row r="13865" spans="5:5">
      <c r="E13865"/>
    </row>
    <row r="13866" spans="5:5">
      <c r="E13866"/>
    </row>
    <row r="13867" spans="5:5">
      <c r="E13867"/>
    </row>
    <row r="13868" spans="5:5">
      <c r="E13868"/>
    </row>
    <row r="13869" spans="5:5">
      <c r="E13869"/>
    </row>
    <row r="13870" spans="5:5">
      <c r="E13870"/>
    </row>
    <row r="13871" spans="5:5" ht="13" thickBot="1">
      <c r="E13871"/>
    </row>
    <row r="13872" spans="5:5" ht="13.5" thickTop="1" thickBot="1">
      <c r="E13872"/>
    </row>
    <row r="13873" spans="5:5" ht="13.5" thickTop="1" thickBot="1">
      <c r="E13873"/>
    </row>
    <row r="13874" spans="5:5" ht="13.5" thickTop="1" thickBot="1">
      <c r="E13874"/>
    </row>
    <row r="13875" spans="5:5" ht="13.5" thickTop="1" thickBot="1">
      <c r="E13875"/>
    </row>
    <row r="13876" spans="5:5" ht="13.5" thickTop="1" thickBot="1">
      <c r="E13876"/>
    </row>
    <row r="13877" spans="5:5" ht="13.5" thickTop="1" thickBot="1">
      <c r="E13877"/>
    </row>
    <row r="13878" spans="5:5" ht="13.5" thickTop="1" thickBot="1">
      <c r="E13878"/>
    </row>
    <row r="13879" spans="5:5" ht="13.5" thickTop="1" thickBot="1">
      <c r="E13879"/>
    </row>
    <row r="13880" spans="5:5" ht="13.5" thickTop="1" thickBot="1">
      <c r="E13880"/>
    </row>
    <row r="13881" spans="5:5" ht="13.5" thickTop="1" thickBot="1">
      <c r="E13881"/>
    </row>
    <row r="13882" spans="5:5" ht="13.5" thickTop="1" thickBot="1">
      <c r="E13882"/>
    </row>
    <row r="13883" spans="5:5" ht="13.5" thickTop="1" thickBot="1">
      <c r="E13883"/>
    </row>
    <row r="13884" spans="5:5" ht="13.5" thickTop="1" thickBot="1">
      <c r="E13884"/>
    </row>
    <row r="13885" spans="5:5" ht="13.5" thickTop="1" thickBot="1">
      <c r="E13885"/>
    </row>
    <row r="13886" spans="5:5" ht="13.5" thickTop="1" thickBot="1">
      <c r="E13886"/>
    </row>
    <row r="13887" spans="5:5" ht="13.5" thickTop="1" thickBot="1">
      <c r="E13887"/>
    </row>
    <row r="13888" spans="5:5" ht="13.5" thickTop="1" thickBot="1">
      <c r="E13888"/>
    </row>
    <row r="13889" spans="5:5" ht="13.5" thickTop="1" thickBot="1">
      <c r="E13889"/>
    </row>
    <row r="13890" spans="5:5" ht="13.5" thickTop="1" thickBot="1">
      <c r="E13890"/>
    </row>
    <row r="13891" spans="5:5" ht="13.5" thickTop="1" thickBot="1">
      <c r="E13891"/>
    </row>
    <row r="13892" spans="5:5" ht="13.5" thickTop="1" thickBot="1">
      <c r="E13892"/>
    </row>
    <row r="13893" spans="5:5" ht="13.5" thickTop="1" thickBot="1">
      <c r="E13893"/>
    </row>
    <row r="13894" spans="5:5" ht="13.5" thickTop="1" thickBot="1">
      <c r="E13894"/>
    </row>
    <row r="13895" spans="5:5" ht="13.5" thickTop="1" thickBot="1">
      <c r="E13895"/>
    </row>
    <row r="13896" spans="5:5" ht="13.5" thickTop="1" thickBot="1">
      <c r="E13896"/>
    </row>
    <row r="13897" spans="5:5" ht="13.5" thickTop="1" thickBot="1">
      <c r="E13897"/>
    </row>
    <row r="13898" spans="5:5" ht="13.5" thickTop="1" thickBot="1">
      <c r="E13898"/>
    </row>
    <row r="13899" spans="5:5" ht="13.5" thickTop="1" thickBot="1">
      <c r="E13899"/>
    </row>
    <row r="13900" spans="5:5" ht="13.5" thickTop="1" thickBot="1">
      <c r="E13900"/>
    </row>
    <row r="13901" spans="5:5" ht="13.5" thickTop="1" thickBot="1">
      <c r="E13901"/>
    </row>
    <row r="13902" spans="5:5" ht="13.5" thickTop="1" thickBot="1">
      <c r="E13902"/>
    </row>
    <row r="13903" spans="5:5" ht="13.5" thickTop="1" thickBot="1">
      <c r="E13903"/>
    </row>
    <row r="13904" spans="5:5" ht="13.5" thickTop="1" thickBot="1">
      <c r="E13904"/>
    </row>
    <row r="13905" spans="5:5" ht="13.5" thickTop="1" thickBot="1">
      <c r="E13905"/>
    </row>
    <row r="13906" spans="5:5" ht="13.5" thickTop="1" thickBot="1">
      <c r="E13906"/>
    </row>
    <row r="13907" spans="5:5" ht="13.5" thickTop="1" thickBot="1">
      <c r="E13907"/>
    </row>
    <row r="13908" spans="5:5" ht="13.5" thickTop="1" thickBot="1">
      <c r="E13908"/>
    </row>
    <row r="13909" spans="5:5" ht="13.5" thickTop="1" thickBot="1">
      <c r="E13909"/>
    </row>
    <row r="13910" spans="5:5" ht="13.5" thickTop="1" thickBot="1">
      <c r="E13910"/>
    </row>
    <row r="13911" spans="5:5" ht="13.5" thickTop="1" thickBot="1">
      <c r="E13911"/>
    </row>
    <row r="13912" spans="5:5" ht="13.5" thickTop="1" thickBot="1">
      <c r="E13912"/>
    </row>
    <row r="13913" spans="5:5" ht="13.5" thickTop="1" thickBot="1">
      <c r="E13913"/>
    </row>
    <row r="13914" spans="5:5" ht="13.5" thickTop="1" thickBot="1">
      <c r="E13914"/>
    </row>
    <row r="13915" spans="5:5" ht="13.5" thickTop="1" thickBot="1">
      <c r="E13915"/>
    </row>
    <row r="13916" spans="5:5" ht="13.5" thickTop="1" thickBot="1">
      <c r="E13916"/>
    </row>
    <row r="13917" spans="5:5" ht="13.5" thickTop="1" thickBot="1">
      <c r="E13917"/>
    </row>
    <row r="13918" spans="5:5" ht="13.5" thickTop="1" thickBot="1">
      <c r="E13918"/>
    </row>
    <row r="13919" spans="5:5" ht="13.5" thickTop="1" thickBot="1">
      <c r="E13919"/>
    </row>
    <row r="13920" spans="5:5" ht="13.5" thickTop="1" thickBot="1">
      <c r="E13920"/>
    </row>
    <row r="13921" spans="5:5" ht="13.5" thickTop="1" thickBot="1">
      <c r="E13921"/>
    </row>
    <row r="13922" spans="5:5" ht="13.5" thickTop="1" thickBot="1">
      <c r="E13922"/>
    </row>
    <row r="13923" spans="5:5" ht="13.5" thickTop="1" thickBot="1">
      <c r="E13923"/>
    </row>
    <row r="13924" spans="5:5" ht="13.5" thickTop="1" thickBot="1">
      <c r="E13924"/>
    </row>
    <row r="13925" spans="5:5" ht="13.5" thickTop="1" thickBot="1">
      <c r="E13925"/>
    </row>
    <row r="13926" spans="5:5" ht="13.5" thickTop="1" thickBot="1">
      <c r="E13926"/>
    </row>
    <row r="13927" spans="5:5" ht="13.5" thickTop="1" thickBot="1">
      <c r="E13927"/>
    </row>
    <row r="13928" spans="5:5" ht="13" thickTop="1">
      <c r="E13928"/>
    </row>
    <row r="13929" spans="5:5">
      <c r="E13929"/>
    </row>
    <row r="13930" spans="5:5">
      <c r="E13930"/>
    </row>
    <row r="13931" spans="5:5">
      <c r="E13931"/>
    </row>
    <row r="13932" spans="5:5">
      <c r="E13932"/>
    </row>
    <row r="13933" spans="5:5">
      <c r="E13933"/>
    </row>
    <row r="13934" spans="5:5">
      <c r="E13934"/>
    </row>
    <row r="13935" spans="5:5">
      <c r="E13935"/>
    </row>
    <row r="13936" spans="5:5">
      <c r="E13936"/>
    </row>
    <row r="13937" spans="5:5">
      <c r="E13937"/>
    </row>
    <row r="13938" spans="5:5">
      <c r="E13938"/>
    </row>
    <row r="13939" spans="5:5">
      <c r="E13939"/>
    </row>
    <row r="13940" spans="5:5">
      <c r="E13940"/>
    </row>
    <row r="13941" spans="5:5" ht="13" thickBot="1">
      <c r="E13941"/>
    </row>
    <row r="13942" spans="5:5" ht="13.5" thickTop="1" thickBot="1">
      <c r="E13942"/>
    </row>
    <row r="13943" spans="5:5" ht="13.5" thickTop="1" thickBot="1">
      <c r="E13943"/>
    </row>
    <row r="13944" spans="5:5" ht="13.5" thickTop="1" thickBot="1">
      <c r="E13944"/>
    </row>
    <row r="13945" spans="5:5" ht="13.5" thickTop="1" thickBot="1">
      <c r="E13945"/>
    </row>
    <row r="13946" spans="5:5" ht="13.5" thickTop="1" thickBot="1">
      <c r="E13946"/>
    </row>
    <row r="13947" spans="5:5" ht="13.5" thickTop="1" thickBot="1">
      <c r="E13947"/>
    </row>
    <row r="13948" spans="5:5" ht="13.5" thickTop="1" thickBot="1">
      <c r="E13948"/>
    </row>
    <row r="13949" spans="5:5" ht="13.5" thickTop="1" thickBot="1">
      <c r="E13949"/>
    </row>
    <row r="13950" spans="5:5" ht="13.5" thickTop="1" thickBot="1">
      <c r="E13950"/>
    </row>
    <row r="13951" spans="5:5" ht="13.5" thickTop="1" thickBot="1">
      <c r="E13951"/>
    </row>
    <row r="13952" spans="5:5" ht="13.5" thickTop="1" thickBot="1">
      <c r="E13952"/>
    </row>
    <row r="13953" spans="5:5" ht="13.5" thickTop="1" thickBot="1">
      <c r="E13953"/>
    </row>
    <row r="13954" spans="5:5" ht="13.5" thickTop="1" thickBot="1">
      <c r="E13954"/>
    </row>
    <row r="13955" spans="5:5" ht="13.5" thickTop="1" thickBot="1">
      <c r="E13955"/>
    </row>
    <row r="13956" spans="5:5" ht="13.5" thickTop="1" thickBot="1">
      <c r="E13956"/>
    </row>
    <row r="13957" spans="5:5" ht="13.5" thickTop="1" thickBot="1">
      <c r="E13957"/>
    </row>
    <row r="13958" spans="5:5" ht="13.5" thickTop="1" thickBot="1">
      <c r="E13958"/>
    </row>
    <row r="13959" spans="5:5" ht="13.5" thickTop="1" thickBot="1">
      <c r="E13959"/>
    </row>
    <row r="13960" spans="5:5" ht="13.5" thickTop="1" thickBot="1">
      <c r="E13960"/>
    </row>
    <row r="13961" spans="5:5" ht="13.5" thickTop="1" thickBot="1">
      <c r="E13961"/>
    </row>
    <row r="13962" spans="5:5" ht="13.5" thickTop="1" thickBot="1">
      <c r="E13962"/>
    </row>
    <row r="13963" spans="5:5" ht="13.5" thickTop="1" thickBot="1">
      <c r="E13963"/>
    </row>
    <row r="13964" spans="5:5" ht="13.5" thickTop="1" thickBot="1">
      <c r="E13964"/>
    </row>
    <row r="13965" spans="5:5" ht="13.5" thickTop="1" thickBot="1">
      <c r="E13965"/>
    </row>
    <row r="13966" spans="5:5" ht="13.5" thickTop="1" thickBot="1">
      <c r="E13966"/>
    </row>
    <row r="13967" spans="5:5" ht="13.5" thickTop="1" thickBot="1">
      <c r="E13967"/>
    </row>
    <row r="13968" spans="5:5" ht="13.5" thickTop="1" thickBot="1">
      <c r="E13968"/>
    </row>
    <row r="13969" spans="5:5" ht="13.5" thickTop="1" thickBot="1">
      <c r="E13969"/>
    </row>
    <row r="13970" spans="5:5" ht="13.5" thickTop="1" thickBot="1">
      <c r="E13970"/>
    </row>
    <row r="13971" spans="5:5" ht="13.5" thickTop="1" thickBot="1">
      <c r="E13971"/>
    </row>
    <row r="13972" spans="5:5" ht="13.5" thickTop="1" thickBot="1">
      <c r="E13972"/>
    </row>
    <row r="13973" spans="5:5" ht="13.5" thickTop="1" thickBot="1">
      <c r="E13973"/>
    </row>
    <row r="13974" spans="5:5" ht="13.5" thickTop="1" thickBot="1">
      <c r="E13974"/>
    </row>
    <row r="13975" spans="5:5" ht="13.5" thickTop="1" thickBot="1">
      <c r="E13975"/>
    </row>
    <row r="13976" spans="5:5" ht="13.5" thickTop="1" thickBot="1">
      <c r="E13976"/>
    </row>
    <row r="13977" spans="5:5" ht="13.5" thickTop="1" thickBot="1">
      <c r="E13977"/>
    </row>
    <row r="13978" spans="5:5" ht="13.5" thickTop="1" thickBot="1">
      <c r="E13978"/>
    </row>
    <row r="13979" spans="5:5" ht="13.5" thickTop="1" thickBot="1">
      <c r="E13979"/>
    </row>
    <row r="13980" spans="5:5" ht="13.5" thickTop="1" thickBot="1">
      <c r="E13980"/>
    </row>
    <row r="13981" spans="5:5" ht="13.5" thickTop="1" thickBot="1">
      <c r="E13981"/>
    </row>
    <row r="13982" spans="5:5" ht="13.5" thickTop="1" thickBot="1">
      <c r="E13982"/>
    </row>
    <row r="13983" spans="5:5" ht="13.5" thickTop="1" thickBot="1">
      <c r="E13983"/>
    </row>
    <row r="13984" spans="5:5" ht="13.5" thickTop="1" thickBot="1">
      <c r="E13984"/>
    </row>
    <row r="13985" spans="5:5" ht="13.5" thickTop="1" thickBot="1">
      <c r="E13985"/>
    </row>
    <row r="13986" spans="5:5" ht="13.5" thickTop="1" thickBot="1">
      <c r="E13986"/>
    </row>
    <row r="13987" spans="5:5" ht="13.5" thickTop="1" thickBot="1">
      <c r="E13987"/>
    </row>
    <row r="13988" spans="5:5" ht="13.5" thickTop="1" thickBot="1">
      <c r="E13988"/>
    </row>
    <row r="13989" spans="5:5" ht="13.5" thickTop="1" thickBot="1">
      <c r="E13989"/>
    </row>
    <row r="13990" spans="5:5" ht="13.5" thickTop="1" thickBot="1">
      <c r="E13990"/>
    </row>
    <row r="13991" spans="5:5" ht="13.5" thickTop="1" thickBot="1">
      <c r="E13991"/>
    </row>
    <row r="13992" spans="5:5" ht="13.5" thickTop="1" thickBot="1">
      <c r="E13992"/>
    </row>
    <row r="13993" spans="5:5" ht="13.5" thickTop="1" thickBot="1">
      <c r="E13993"/>
    </row>
    <row r="13994" spans="5:5" ht="13.5" thickTop="1" thickBot="1">
      <c r="E13994"/>
    </row>
    <row r="13995" spans="5:5" ht="13.5" thickTop="1" thickBot="1">
      <c r="E13995"/>
    </row>
    <row r="13996" spans="5:5" ht="13.5" thickTop="1" thickBot="1">
      <c r="E13996"/>
    </row>
    <row r="13997" spans="5:5" ht="13.5" thickTop="1" thickBot="1">
      <c r="E13997"/>
    </row>
    <row r="13998" spans="5:5" ht="13" thickTop="1">
      <c r="E13998"/>
    </row>
    <row r="13999" spans="5:5">
      <c r="E13999"/>
    </row>
    <row r="14000" spans="5:5">
      <c r="E14000"/>
    </row>
    <row r="14001" spans="5:5">
      <c r="E14001"/>
    </row>
    <row r="14002" spans="5:5">
      <c r="E14002"/>
    </row>
    <row r="14003" spans="5:5">
      <c r="E14003"/>
    </row>
    <row r="14004" spans="5:5">
      <c r="E14004"/>
    </row>
    <row r="14005" spans="5:5">
      <c r="E14005"/>
    </row>
    <row r="14006" spans="5:5">
      <c r="E14006"/>
    </row>
    <row r="14007" spans="5:5">
      <c r="E14007"/>
    </row>
    <row r="14008" spans="5:5">
      <c r="E14008"/>
    </row>
    <row r="14009" spans="5:5">
      <c r="E14009"/>
    </row>
    <row r="14010" spans="5:5">
      <c r="E14010"/>
    </row>
    <row r="14011" spans="5:5" ht="13" thickBot="1">
      <c r="E14011"/>
    </row>
    <row r="14012" spans="5:5" ht="13.5" thickTop="1" thickBot="1">
      <c r="E14012"/>
    </row>
    <row r="14013" spans="5:5" ht="13.5" thickTop="1" thickBot="1">
      <c r="E14013"/>
    </row>
    <row r="14014" spans="5:5" ht="13.5" thickTop="1" thickBot="1">
      <c r="E14014"/>
    </row>
    <row r="14015" spans="5:5" ht="13.5" thickTop="1" thickBot="1">
      <c r="E14015"/>
    </row>
    <row r="14016" spans="5:5" ht="13.5" thickTop="1" thickBot="1">
      <c r="E14016"/>
    </row>
    <row r="14017" spans="5:5" ht="13.5" thickTop="1" thickBot="1">
      <c r="E14017"/>
    </row>
    <row r="14018" spans="5:5" ht="13.5" thickTop="1" thickBot="1">
      <c r="E14018"/>
    </row>
    <row r="14019" spans="5:5" ht="13.5" thickTop="1" thickBot="1">
      <c r="E14019"/>
    </row>
    <row r="14020" spans="5:5" ht="13.5" thickTop="1" thickBot="1">
      <c r="E14020"/>
    </row>
    <row r="14021" spans="5:5" ht="13.5" thickTop="1" thickBot="1">
      <c r="E14021"/>
    </row>
    <row r="14022" spans="5:5" ht="13.5" thickTop="1" thickBot="1">
      <c r="E14022"/>
    </row>
    <row r="14023" spans="5:5" ht="13.5" thickTop="1" thickBot="1">
      <c r="E14023"/>
    </row>
    <row r="14024" spans="5:5" ht="13.5" thickTop="1" thickBot="1">
      <c r="E14024"/>
    </row>
    <row r="14025" spans="5:5" ht="13.5" thickTop="1" thickBot="1">
      <c r="E14025"/>
    </row>
    <row r="14026" spans="5:5" ht="13.5" thickTop="1" thickBot="1">
      <c r="E14026"/>
    </row>
    <row r="14027" spans="5:5" ht="13.5" thickTop="1" thickBot="1">
      <c r="E14027"/>
    </row>
    <row r="14028" spans="5:5" ht="13.5" thickTop="1" thickBot="1">
      <c r="E14028"/>
    </row>
    <row r="14029" spans="5:5" ht="13.5" thickTop="1" thickBot="1">
      <c r="E14029"/>
    </row>
    <row r="14030" spans="5:5" ht="13.5" thickTop="1" thickBot="1">
      <c r="E14030"/>
    </row>
    <row r="14031" spans="5:5" ht="13.5" thickTop="1" thickBot="1">
      <c r="E14031"/>
    </row>
    <row r="14032" spans="5:5" ht="13.5" thickTop="1" thickBot="1">
      <c r="E14032"/>
    </row>
    <row r="14033" spans="5:5" ht="13.5" thickTop="1" thickBot="1">
      <c r="E14033"/>
    </row>
    <row r="14034" spans="5:5" ht="13.5" thickTop="1" thickBot="1">
      <c r="E14034"/>
    </row>
    <row r="14035" spans="5:5" ht="13.5" thickTop="1" thickBot="1">
      <c r="E14035"/>
    </row>
    <row r="14036" spans="5:5" ht="13.5" thickTop="1" thickBot="1">
      <c r="E14036"/>
    </row>
    <row r="14037" spans="5:5" ht="13.5" thickTop="1" thickBot="1">
      <c r="E14037"/>
    </row>
    <row r="14038" spans="5:5" ht="13.5" thickTop="1" thickBot="1">
      <c r="E14038"/>
    </row>
    <row r="14039" spans="5:5" ht="13.5" thickTop="1" thickBot="1">
      <c r="E14039"/>
    </row>
    <row r="14040" spans="5:5" ht="13.5" thickTop="1" thickBot="1">
      <c r="E14040"/>
    </row>
    <row r="14041" spans="5:5" ht="13.5" thickTop="1" thickBot="1">
      <c r="E14041"/>
    </row>
    <row r="14042" spans="5:5" ht="13.5" thickTop="1" thickBot="1">
      <c r="E14042"/>
    </row>
    <row r="14043" spans="5:5" ht="13.5" thickTop="1" thickBot="1">
      <c r="E14043"/>
    </row>
    <row r="14044" spans="5:5" ht="13.5" thickTop="1" thickBot="1">
      <c r="E14044"/>
    </row>
    <row r="14045" spans="5:5" ht="13.5" thickTop="1" thickBot="1">
      <c r="E14045"/>
    </row>
    <row r="14046" spans="5:5" ht="13.5" thickTop="1" thickBot="1">
      <c r="E14046"/>
    </row>
    <row r="14047" spans="5:5" ht="13.5" thickTop="1" thickBot="1">
      <c r="E14047"/>
    </row>
    <row r="14048" spans="5:5" ht="13.5" thickTop="1" thickBot="1">
      <c r="E14048"/>
    </row>
    <row r="14049" spans="5:5" ht="13.5" thickTop="1" thickBot="1">
      <c r="E14049"/>
    </row>
    <row r="14050" spans="5:5" ht="13.5" thickTop="1" thickBot="1">
      <c r="E14050"/>
    </row>
    <row r="14051" spans="5:5" ht="13.5" thickTop="1" thickBot="1">
      <c r="E14051"/>
    </row>
    <row r="14052" spans="5:5" ht="13.5" thickTop="1" thickBot="1">
      <c r="E14052"/>
    </row>
    <row r="14053" spans="5:5" ht="13.5" thickTop="1" thickBot="1">
      <c r="E14053"/>
    </row>
    <row r="14054" spans="5:5" ht="13.5" thickTop="1" thickBot="1">
      <c r="E14054"/>
    </row>
    <row r="14055" spans="5:5" ht="13.5" thickTop="1" thickBot="1">
      <c r="E14055"/>
    </row>
    <row r="14056" spans="5:5" ht="13.5" thickTop="1" thickBot="1">
      <c r="E14056"/>
    </row>
    <row r="14057" spans="5:5" ht="13.5" thickTop="1" thickBot="1">
      <c r="E14057"/>
    </row>
    <row r="14058" spans="5:5" ht="13.5" thickTop="1" thickBot="1">
      <c r="E14058"/>
    </row>
    <row r="14059" spans="5:5" ht="13.5" thickTop="1" thickBot="1">
      <c r="E14059"/>
    </row>
    <row r="14060" spans="5:5" ht="13.5" thickTop="1" thickBot="1">
      <c r="E14060"/>
    </row>
    <row r="14061" spans="5:5" ht="13.5" thickTop="1" thickBot="1">
      <c r="E14061"/>
    </row>
    <row r="14062" spans="5:5" ht="13.5" thickTop="1" thickBot="1">
      <c r="E14062"/>
    </row>
    <row r="14063" spans="5:5" ht="13.5" thickTop="1" thickBot="1">
      <c r="E14063"/>
    </row>
    <row r="14064" spans="5:5" ht="13.5" thickTop="1" thickBot="1">
      <c r="E14064"/>
    </row>
    <row r="14065" spans="5:5" ht="13.5" thickTop="1" thickBot="1">
      <c r="E14065"/>
    </row>
    <row r="14066" spans="5:5" ht="13.5" thickTop="1" thickBot="1">
      <c r="E14066"/>
    </row>
    <row r="14067" spans="5:5" ht="13.5" thickTop="1" thickBot="1">
      <c r="E14067"/>
    </row>
    <row r="14068" spans="5:5" ht="13" thickTop="1">
      <c r="E14068"/>
    </row>
    <row r="14069" spans="5:5">
      <c r="E14069"/>
    </row>
    <row r="14070" spans="5:5">
      <c r="E14070"/>
    </row>
    <row r="14071" spans="5:5">
      <c r="E14071"/>
    </row>
    <row r="14072" spans="5:5">
      <c r="E14072"/>
    </row>
    <row r="14073" spans="5:5">
      <c r="E14073"/>
    </row>
    <row r="14074" spans="5:5">
      <c r="E14074"/>
    </row>
    <row r="14075" spans="5:5">
      <c r="E14075"/>
    </row>
    <row r="14076" spans="5:5">
      <c r="E14076"/>
    </row>
    <row r="14077" spans="5:5">
      <c r="E14077"/>
    </row>
    <row r="14078" spans="5:5">
      <c r="E14078"/>
    </row>
    <row r="14079" spans="5:5">
      <c r="E14079"/>
    </row>
    <row r="14080" spans="5:5">
      <c r="E14080"/>
    </row>
    <row r="14081" spans="5:5" ht="13" thickBot="1">
      <c r="E14081"/>
    </row>
    <row r="14082" spans="5:5" ht="13.5" thickTop="1" thickBot="1">
      <c r="E14082"/>
    </row>
    <row r="14083" spans="5:5" ht="13.5" thickTop="1" thickBot="1">
      <c r="E14083"/>
    </row>
    <row r="14084" spans="5:5" ht="13.5" thickTop="1" thickBot="1">
      <c r="E14084"/>
    </row>
    <row r="14085" spans="5:5" ht="13.5" thickTop="1" thickBot="1">
      <c r="E14085"/>
    </row>
    <row r="14086" spans="5:5" ht="13.5" thickTop="1" thickBot="1">
      <c r="E14086"/>
    </row>
    <row r="14087" spans="5:5" ht="13.5" thickTop="1" thickBot="1">
      <c r="E14087"/>
    </row>
    <row r="14088" spans="5:5" ht="13.5" thickTop="1" thickBot="1">
      <c r="E14088"/>
    </row>
    <row r="14089" spans="5:5" ht="13.5" thickTop="1" thickBot="1">
      <c r="E14089"/>
    </row>
    <row r="14090" spans="5:5" ht="13.5" thickTop="1" thickBot="1">
      <c r="E14090"/>
    </row>
    <row r="14091" spans="5:5" ht="13.5" thickTop="1" thickBot="1">
      <c r="E14091"/>
    </row>
    <row r="14092" spans="5:5" ht="13.5" thickTop="1" thickBot="1">
      <c r="E14092"/>
    </row>
    <row r="14093" spans="5:5" ht="13.5" thickTop="1" thickBot="1">
      <c r="E14093"/>
    </row>
    <row r="14094" spans="5:5" ht="13.5" thickTop="1" thickBot="1">
      <c r="E14094"/>
    </row>
    <row r="14095" spans="5:5" ht="13.5" thickTop="1" thickBot="1">
      <c r="E14095"/>
    </row>
    <row r="14096" spans="5:5" ht="13.5" thickTop="1" thickBot="1">
      <c r="E14096"/>
    </row>
    <row r="14097" spans="5:5" ht="13.5" thickTop="1" thickBot="1">
      <c r="E14097"/>
    </row>
    <row r="14098" spans="5:5" ht="13.5" thickTop="1" thickBot="1">
      <c r="E14098"/>
    </row>
    <row r="14099" spans="5:5" ht="13.5" thickTop="1" thickBot="1">
      <c r="E14099"/>
    </row>
    <row r="14100" spans="5:5" ht="13.5" thickTop="1" thickBot="1">
      <c r="E14100"/>
    </row>
    <row r="14101" spans="5:5" ht="13.5" thickTop="1" thickBot="1">
      <c r="E14101"/>
    </row>
    <row r="14102" spans="5:5" ht="13.5" thickTop="1" thickBot="1">
      <c r="E14102"/>
    </row>
    <row r="14103" spans="5:5" ht="13.5" thickTop="1" thickBot="1">
      <c r="E14103"/>
    </row>
    <row r="14104" spans="5:5" ht="13.5" thickTop="1" thickBot="1">
      <c r="E14104"/>
    </row>
    <row r="14105" spans="5:5" ht="13.5" thickTop="1" thickBot="1">
      <c r="E14105"/>
    </row>
    <row r="14106" spans="5:5" ht="13.5" thickTop="1" thickBot="1">
      <c r="E14106"/>
    </row>
    <row r="14107" spans="5:5" ht="13.5" thickTop="1" thickBot="1">
      <c r="E14107"/>
    </row>
    <row r="14108" spans="5:5" ht="13.5" thickTop="1" thickBot="1">
      <c r="E14108"/>
    </row>
    <row r="14109" spans="5:5" ht="13.5" thickTop="1" thickBot="1">
      <c r="E14109"/>
    </row>
    <row r="14110" spans="5:5" ht="13.5" thickTop="1" thickBot="1">
      <c r="E14110"/>
    </row>
    <row r="14111" spans="5:5" ht="13.5" thickTop="1" thickBot="1">
      <c r="E14111"/>
    </row>
    <row r="14112" spans="5:5" ht="13.5" thickTop="1" thickBot="1">
      <c r="E14112"/>
    </row>
    <row r="14113" spans="5:5" ht="13.5" thickTop="1" thickBot="1">
      <c r="E14113"/>
    </row>
    <row r="14114" spans="5:5" ht="13.5" thickTop="1" thickBot="1">
      <c r="E14114"/>
    </row>
    <row r="14115" spans="5:5" ht="13.5" thickTop="1" thickBot="1">
      <c r="E14115"/>
    </row>
    <row r="14116" spans="5:5" ht="13.5" thickTop="1" thickBot="1">
      <c r="E14116"/>
    </row>
    <row r="14117" spans="5:5" ht="13.5" thickTop="1" thickBot="1">
      <c r="E14117"/>
    </row>
    <row r="14118" spans="5:5" ht="13.5" thickTop="1" thickBot="1">
      <c r="E14118"/>
    </row>
    <row r="14119" spans="5:5" ht="13.5" thickTop="1" thickBot="1">
      <c r="E14119"/>
    </row>
    <row r="14120" spans="5:5" ht="13.5" thickTop="1" thickBot="1">
      <c r="E14120"/>
    </row>
    <row r="14121" spans="5:5" ht="13.5" thickTop="1" thickBot="1">
      <c r="E14121"/>
    </row>
    <row r="14122" spans="5:5" ht="13.5" thickTop="1" thickBot="1">
      <c r="E14122"/>
    </row>
    <row r="14123" spans="5:5" ht="13.5" thickTop="1" thickBot="1">
      <c r="E14123"/>
    </row>
    <row r="14124" spans="5:5" ht="13.5" thickTop="1" thickBot="1">
      <c r="E14124"/>
    </row>
    <row r="14125" spans="5:5" ht="13.5" thickTop="1" thickBot="1">
      <c r="E14125"/>
    </row>
    <row r="14126" spans="5:5" ht="13.5" thickTop="1" thickBot="1">
      <c r="E14126"/>
    </row>
    <row r="14127" spans="5:5" ht="13.5" thickTop="1" thickBot="1">
      <c r="E14127"/>
    </row>
    <row r="14128" spans="5:5" ht="13.5" thickTop="1" thickBot="1">
      <c r="E14128"/>
    </row>
    <row r="14129" spans="5:5" ht="13.5" thickTop="1" thickBot="1">
      <c r="E14129"/>
    </row>
    <row r="14130" spans="5:5" ht="13.5" thickTop="1" thickBot="1">
      <c r="E14130"/>
    </row>
    <row r="14131" spans="5:5" ht="13.5" thickTop="1" thickBot="1">
      <c r="E14131"/>
    </row>
    <row r="14132" spans="5:5" ht="13.5" thickTop="1" thickBot="1">
      <c r="E14132"/>
    </row>
    <row r="14133" spans="5:5" ht="13.5" thickTop="1" thickBot="1">
      <c r="E14133"/>
    </row>
    <row r="14134" spans="5:5" ht="13.5" thickTop="1" thickBot="1">
      <c r="E14134"/>
    </row>
    <row r="14135" spans="5:5" ht="13.5" thickTop="1" thickBot="1">
      <c r="E14135"/>
    </row>
    <row r="14136" spans="5:5" ht="13.5" thickTop="1" thickBot="1">
      <c r="E14136"/>
    </row>
    <row r="14137" spans="5:5" ht="13.5" thickTop="1" thickBot="1">
      <c r="E14137"/>
    </row>
    <row r="14138" spans="5:5" ht="13" thickTop="1">
      <c r="E14138"/>
    </row>
    <row r="14139" spans="5:5">
      <c r="E14139"/>
    </row>
    <row r="14140" spans="5:5">
      <c r="E14140"/>
    </row>
    <row r="14141" spans="5:5">
      <c r="E14141"/>
    </row>
    <row r="14142" spans="5:5">
      <c r="E14142"/>
    </row>
    <row r="14143" spans="5:5">
      <c r="E14143"/>
    </row>
    <row r="14144" spans="5:5">
      <c r="E14144"/>
    </row>
    <row r="14145" spans="5:5">
      <c r="E14145"/>
    </row>
    <row r="14146" spans="5:5">
      <c r="E14146"/>
    </row>
    <row r="14147" spans="5:5">
      <c r="E14147"/>
    </row>
    <row r="14148" spans="5:5">
      <c r="E14148"/>
    </row>
    <row r="14149" spans="5:5">
      <c r="E14149"/>
    </row>
    <row r="14150" spans="5:5">
      <c r="E14150"/>
    </row>
    <row r="14151" spans="5:5" ht="13" thickBot="1">
      <c r="E14151"/>
    </row>
    <row r="14152" spans="5:5" ht="13.5" thickTop="1" thickBot="1">
      <c r="E14152"/>
    </row>
    <row r="14153" spans="5:5" ht="13.5" thickTop="1" thickBot="1">
      <c r="E14153"/>
    </row>
    <row r="14154" spans="5:5" ht="13.5" thickTop="1" thickBot="1">
      <c r="E14154"/>
    </row>
    <row r="14155" spans="5:5" ht="13.5" thickTop="1" thickBot="1">
      <c r="E14155"/>
    </row>
    <row r="14156" spans="5:5" ht="13.5" thickTop="1" thickBot="1">
      <c r="E14156"/>
    </row>
    <row r="14157" spans="5:5" ht="13.5" thickTop="1" thickBot="1">
      <c r="E14157"/>
    </row>
    <row r="14158" spans="5:5" ht="13.5" thickTop="1" thickBot="1">
      <c r="E14158"/>
    </row>
    <row r="14159" spans="5:5" ht="13.5" thickTop="1" thickBot="1">
      <c r="E14159"/>
    </row>
    <row r="14160" spans="5:5" ht="13.5" thickTop="1" thickBot="1">
      <c r="E14160"/>
    </row>
    <row r="14161" spans="5:5" ht="13.5" thickTop="1" thickBot="1">
      <c r="E14161"/>
    </row>
    <row r="14162" spans="5:5" ht="13.5" thickTop="1" thickBot="1">
      <c r="E14162"/>
    </row>
    <row r="14163" spans="5:5" ht="13.5" thickTop="1" thickBot="1">
      <c r="E14163"/>
    </row>
    <row r="14164" spans="5:5" ht="13.5" thickTop="1" thickBot="1">
      <c r="E14164"/>
    </row>
    <row r="14165" spans="5:5" ht="13.5" thickTop="1" thickBot="1">
      <c r="E14165"/>
    </row>
    <row r="14166" spans="5:5" ht="13.5" thickTop="1" thickBot="1">
      <c r="E14166"/>
    </row>
    <row r="14167" spans="5:5" ht="13.5" thickTop="1" thickBot="1">
      <c r="E14167"/>
    </row>
    <row r="14168" spans="5:5" ht="13.5" thickTop="1" thickBot="1">
      <c r="E14168"/>
    </row>
    <row r="14169" spans="5:5" ht="13.5" thickTop="1" thickBot="1">
      <c r="E14169"/>
    </row>
    <row r="14170" spans="5:5" ht="13.5" thickTop="1" thickBot="1">
      <c r="E14170"/>
    </row>
    <row r="14171" spans="5:5" ht="13.5" thickTop="1" thickBot="1">
      <c r="E14171"/>
    </row>
    <row r="14172" spans="5:5" ht="13.5" thickTop="1" thickBot="1">
      <c r="E14172"/>
    </row>
    <row r="14173" spans="5:5" ht="13.5" thickTop="1" thickBot="1">
      <c r="E14173"/>
    </row>
    <row r="14174" spans="5:5" ht="13.5" thickTop="1" thickBot="1">
      <c r="E14174"/>
    </row>
    <row r="14175" spans="5:5" ht="13.5" thickTop="1" thickBot="1">
      <c r="E14175"/>
    </row>
    <row r="14176" spans="5:5" ht="13.5" thickTop="1" thickBot="1">
      <c r="E14176"/>
    </row>
    <row r="14177" spans="5:5" ht="13.5" thickTop="1" thickBot="1">
      <c r="E14177"/>
    </row>
    <row r="14178" spans="5:5" ht="13.5" thickTop="1" thickBot="1">
      <c r="E14178"/>
    </row>
    <row r="14179" spans="5:5" ht="13.5" thickTop="1" thickBot="1">
      <c r="E14179"/>
    </row>
    <row r="14180" spans="5:5" ht="13.5" thickTop="1" thickBot="1">
      <c r="E14180"/>
    </row>
    <row r="14181" spans="5:5" ht="13.5" thickTop="1" thickBot="1">
      <c r="E14181"/>
    </row>
    <row r="14182" spans="5:5" ht="13.5" thickTop="1" thickBot="1">
      <c r="E14182"/>
    </row>
    <row r="14183" spans="5:5" ht="13.5" thickTop="1" thickBot="1">
      <c r="E14183"/>
    </row>
    <row r="14184" spans="5:5" ht="13.5" thickTop="1" thickBot="1">
      <c r="E14184"/>
    </row>
    <row r="14185" spans="5:5" ht="13.5" thickTop="1" thickBot="1">
      <c r="E14185"/>
    </row>
    <row r="14186" spans="5:5" ht="13.5" thickTop="1" thickBot="1">
      <c r="E14186"/>
    </row>
    <row r="14187" spans="5:5" ht="13.5" thickTop="1" thickBot="1">
      <c r="E14187"/>
    </row>
    <row r="14188" spans="5:5" ht="13.5" thickTop="1" thickBot="1">
      <c r="E14188"/>
    </row>
    <row r="14189" spans="5:5" ht="13.5" thickTop="1" thickBot="1">
      <c r="E14189"/>
    </row>
    <row r="14190" spans="5:5" ht="13.5" thickTop="1" thickBot="1">
      <c r="E14190"/>
    </row>
    <row r="14191" spans="5:5" ht="13.5" thickTop="1" thickBot="1">
      <c r="E14191"/>
    </row>
    <row r="14192" spans="5:5" ht="13.5" thickTop="1" thickBot="1">
      <c r="E14192"/>
    </row>
    <row r="14193" spans="5:5" ht="13.5" thickTop="1" thickBot="1">
      <c r="E14193"/>
    </row>
    <row r="14194" spans="5:5" ht="13.5" thickTop="1" thickBot="1">
      <c r="E14194"/>
    </row>
    <row r="14195" spans="5:5" ht="13.5" thickTop="1" thickBot="1">
      <c r="E14195"/>
    </row>
    <row r="14196" spans="5:5" ht="13.5" thickTop="1" thickBot="1">
      <c r="E14196"/>
    </row>
    <row r="14197" spans="5:5" ht="13.5" thickTop="1" thickBot="1">
      <c r="E14197"/>
    </row>
    <row r="14198" spans="5:5" ht="13.5" thickTop="1" thickBot="1">
      <c r="E14198"/>
    </row>
    <row r="14199" spans="5:5" ht="13.5" thickTop="1" thickBot="1">
      <c r="E14199"/>
    </row>
    <row r="14200" spans="5:5" ht="13.5" thickTop="1" thickBot="1">
      <c r="E14200"/>
    </row>
    <row r="14201" spans="5:5" ht="13.5" thickTop="1" thickBot="1">
      <c r="E14201"/>
    </row>
    <row r="14202" spans="5:5" ht="13.5" thickTop="1" thickBot="1">
      <c r="E14202"/>
    </row>
    <row r="14203" spans="5:5" ht="13.5" thickTop="1" thickBot="1">
      <c r="E14203"/>
    </row>
    <row r="14204" spans="5:5" ht="13.5" thickTop="1" thickBot="1">
      <c r="E14204"/>
    </row>
    <row r="14205" spans="5:5" ht="13.5" thickTop="1" thickBot="1">
      <c r="E14205"/>
    </row>
    <row r="14206" spans="5:5" ht="13.5" thickTop="1" thickBot="1">
      <c r="E14206"/>
    </row>
    <row r="14207" spans="5:5" ht="13.5" thickTop="1" thickBot="1">
      <c r="E14207"/>
    </row>
    <row r="14208" spans="5:5" ht="13" thickTop="1">
      <c r="E14208"/>
    </row>
    <row r="14209" spans="5:5">
      <c r="E14209"/>
    </row>
    <row r="14210" spans="5:5">
      <c r="E14210"/>
    </row>
    <row r="14211" spans="5:5">
      <c r="E14211"/>
    </row>
    <row r="14212" spans="5:5">
      <c r="E14212"/>
    </row>
    <row r="14213" spans="5:5">
      <c r="E14213"/>
    </row>
    <row r="14214" spans="5:5">
      <c r="E14214"/>
    </row>
    <row r="14215" spans="5:5">
      <c r="E14215"/>
    </row>
    <row r="14216" spans="5:5">
      <c r="E14216"/>
    </row>
    <row r="14217" spans="5:5">
      <c r="E14217"/>
    </row>
    <row r="14218" spans="5:5">
      <c r="E14218"/>
    </row>
    <row r="14219" spans="5:5">
      <c r="E14219"/>
    </row>
    <row r="14220" spans="5:5">
      <c r="E14220"/>
    </row>
    <row r="14221" spans="5:5" ht="13" thickBot="1">
      <c r="E14221"/>
    </row>
    <row r="14222" spans="5:5" ht="13.5" thickTop="1" thickBot="1">
      <c r="E14222"/>
    </row>
    <row r="14223" spans="5:5" ht="13.5" thickTop="1" thickBot="1">
      <c r="E14223"/>
    </row>
    <row r="14224" spans="5:5" ht="13.5" thickTop="1" thickBot="1">
      <c r="E14224"/>
    </row>
    <row r="14225" spans="5:5" ht="13.5" thickTop="1" thickBot="1">
      <c r="E14225"/>
    </row>
    <row r="14226" spans="5:5" ht="13.5" thickTop="1" thickBot="1">
      <c r="E14226"/>
    </row>
    <row r="14227" spans="5:5" ht="13.5" thickTop="1" thickBot="1">
      <c r="E14227"/>
    </row>
    <row r="14228" spans="5:5" ht="13.5" thickTop="1" thickBot="1">
      <c r="E14228"/>
    </row>
    <row r="14229" spans="5:5" ht="13.5" thickTop="1" thickBot="1">
      <c r="E14229"/>
    </row>
    <row r="14230" spans="5:5" ht="13.5" thickTop="1" thickBot="1">
      <c r="E14230"/>
    </row>
    <row r="14231" spans="5:5" ht="13.5" thickTop="1" thickBot="1">
      <c r="E14231"/>
    </row>
    <row r="14232" spans="5:5" ht="13.5" thickTop="1" thickBot="1">
      <c r="E14232"/>
    </row>
    <row r="14233" spans="5:5" ht="13.5" thickTop="1" thickBot="1">
      <c r="E14233"/>
    </row>
    <row r="14234" spans="5:5" ht="13.5" thickTop="1" thickBot="1">
      <c r="E14234"/>
    </row>
    <row r="14235" spans="5:5" ht="13.5" thickTop="1" thickBot="1">
      <c r="E14235"/>
    </row>
    <row r="14236" spans="5:5" ht="13.5" thickTop="1" thickBot="1">
      <c r="E14236"/>
    </row>
    <row r="14237" spans="5:5" ht="13.5" thickTop="1" thickBot="1">
      <c r="E14237"/>
    </row>
    <row r="14238" spans="5:5" ht="13.5" thickTop="1" thickBot="1">
      <c r="E14238"/>
    </row>
    <row r="14239" spans="5:5" ht="13.5" thickTop="1" thickBot="1">
      <c r="E14239"/>
    </row>
    <row r="14240" spans="5:5" ht="13.5" thickTop="1" thickBot="1">
      <c r="E14240"/>
    </row>
    <row r="14241" spans="5:5" ht="13.5" thickTop="1" thickBot="1">
      <c r="E14241"/>
    </row>
    <row r="14242" spans="5:5" ht="13.5" thickTop="1" thickBot="1">
      <c r="E14242"/>
    </row>
    <row r="14243" spans="5:5" ht="13.5" thickTop="1" thickBot="1">
      <c r="E14243"/>
    </row>
    <row r="14244" spans="5:5" ht="13.5" thickTop="1" thickBot="1">
      <c r="E14244"/>
    </row>
    <row r="14245" spans="5:5" ht="13.5" thickTop="1" thickBot="1">
      <c r="E14245"/>
    </row>
    <row r="14246" spans="5:5" ht="13.5" thickTop="1" thickBot="1">
      <c r="E14246"/>
    </row>
    <row r="14247" spans="5:5" ht="13.5" thickTop="1" thickBot="1">
      <c r="E14247"/>
    </row>
    <row r="14248" spans="5:5" ht="13.5" thickTop="1" thickBot="1">
      <c r="E14248"/>
    </row>
    <row r="14249" spans="5:5" ht="13.5" thickTop="1" thickBot="1">
      <c r="E14249"/>
    </row>
    <row r="14250" spans="5:5" ht="13.5" thickTop="1" thickBot="1">
      <c r="E14250"/>
    </row>
    <row r="14251" spans="5:5" ht="13.5" thickTop="1" thickBot="1">
      <c r="E14251"/>
    </row>
    <row r="14252" spans="5:5" ht="13.5" thickTop="1" thickBot="1">
      <c r="E14252"/>
    </row>
    <row r="14253" spans="5:5" ht="13.5" thickTop="1" thickBot="1">
      <c r="E14253"/>
    </row>
    <row r="14254" spans="5:5" ht="13.5" thickTop="1" thickBot="1">
      <c r="E14254"/>
    </row>
    <row r="14255" spans="5:5" ht="13.5" thickTop="1" thickBot="1">
      <c r="E14255"/>
    </row>
    <row r="14256" spans="5:5" ht="13.5" thickTop="1" thickBot="1">
      <c r="E14256"/>
    </row>
    <row r="14257" spans="5:5" ht="13.5" thickTop="1" thickBot="1">
      <c r="E14257"/>
    </row>
    <row r="14258" spans="5:5" ht="13.5" thickTop="1" thickBot="1">
      <c r="E14258"/>
    </row>
    <row r="14259" spans="5:5" ht="13.5" thickTop="1" thickBot="1">
      <c r="E14259"/>
    </row>
    <row r="14260" spans="5:5" ht="13.5" thickTop="1" thickBot="1">
      <c r="E14260"/>
    </row>
    <row r="14261" spans="5:5" ht="13.5" thickTop="1" thickBot="1">
      <c r="E14261"/>
    </row>
    <row r="14262" spans="5:5" ht="13.5" thickTop="1" thickBot="1">
      <c r="E14262"/>
    </row>
    <row r="14263" spans="5:5" ht="13.5" thickTop="1" thickBot="1">
      <c r="E14263"/>
    </row>
    <row r="14264" spans="5:5" ht="13.5" thickTop="1" thickBot="1">
      <c r="E14264"/>
    </row>
    <row r="14265" spans="5:5" ht="13.5" thickTop="1" thickBot="1">
      <c r="E14265"/>
    </row>
    <row r="14266" spans="5:5" ht="13.5" thickTop="1" thickBot="1">
      <c r="E14266"/>
    </row>
    <row r="14267" spans="5:5" ht="13.5" thickTop="1" thickBot="1">
      <c r="E14267"/>
    </row>
    <row r="14268" spans="5:5" ht="13.5" thickTop="1" thickBot="1">
      <c r="E14268"/>
    </row>
    <row r="14269" spans="5:5" ht="13.5" thickTop="1" thickBot="1">
      <c r="E14269"/>
    </row>
    <row r="14270" spans="5:5" ht="13.5" thickTop="1" thickBot="1">
      <c r="E14270"/>
    </row>
    <row r="14271" spans="5:5" ht="13.5" thickTop="1" thickBot="1">
      <c r="E14271"/>
    </row>
    <row r="14272" spans="5:5" ht="13.5" thickTop="1" thickBot="1">
      <c r="E14272"/>
    </row>
    <row r="14273" spans="5:5" ht="13.5" thickTop="1" thickBot="1">
      <c r="E14273"/>
    </row>
    <row r="14274" spans="5:5" ht="13.5" thickTop="1" thickBot="1">
      <c r="E14274"/>
    </row>
    <row r="14275" spans="5:5" ht="13.5" thickTop="1" thickBot="1">
      <c r="E14275"/>
    </row>
    <row r="14276" spans="5:5" ht="13.5" thickTop="1" thickBot="1">
      <c r="E14276"/>
    </row>
    <row r="14277" spans="5:5" ht="13.5" thickTop="1" thickBot="1">
      <c r="E14277"/>
    </row>
    <row r="14278" spans="5:5" ht="13" thickTop="1">
      <c r="E14278"/>
    </row>
    <row r="14279" spans="5:5">
      <c r="E14279"/>
    </row>
    <row r="14280" spans="5:5">
      <c r="E14280"/>
    </row>
    <row r="14281" spans="5:5">
      <c r="E14281"/>
    </row>
    <row r="14282" spans="5:5">
      <c r="E14282"/>
    </row>
    <row r="14283" spans="5:5">
      <c r="E14283"/>
    </row>
    <row r="14284" spans="5:5">
      <c r="E14284"/>
    </row>
    <row r="14285" spans="5:5">
      <c r="E14285"/>
    </row>
    <row r="14286" spans="5:5">
      <c r="E14286"/>
    </row>
    <row r="14287" spans="5:5">
      <c r="E14287"/>
    </row>
    <row r="14288" spans="5:5">
      <c r="E14288"/>
    </row>
    <row r="14289" spans="5:5">
      <c r="E14289"/>
    </row>
    <row r="14290" spans="5:5">
      <c r="E14290"/>
    </row>
    <row r="14291" spans="5:5" ht="13" thickBot="1">
      <c r="E14291"/>
    </row>
    <row r="14292" spans="5:5" ht="13.5" thickTop="1" thickBot="1">
      <c r="E14292"/>
    </row>
    <row r="14293" spans="5:5" ht="13.5" thickTop="1" thickBot="1">
      <c r="E14293"/>
    </row>
    <row r="14294" spans="5:5" ht="13.5" thickTop="1" thickBot="1">
      <c r="E14294"/>
    </row>
    <row r="14295" spans="5:5" ht="13.5" thickTop="1" thickBot="1">
      <c r="E14295"/>
    </row>
    <row r="14296" spans="5:5" ht="13.5" thickTop="1" thickBot="1">
      <c r="E14296"/>
    </row>
    <row r="14297" spans="5:5" ht="13.5" thickTop="1" thickBot="1">
      <c r="E14297"/>
    </row>
    <row r="14298" spans="5:5" ht="13.5" thickTop="1" thickBot="1">
      <c r="E14298"/>
    </row>
    <row r="14299" spans="5:5" ht="13.5" thickTop="1" thickBot="1">
      <c r="E14299"/>
    </row>
    <row r="14300" spans="5:5" ht="13.5" thickTop="1" thickBot="1">
      <c r="E14300"/>
    </row>
    <row r="14301" spans="5:5" ht="13.5" thickTop="1" thickBot="1">
      <c r="E14301"/>
    </row>
    <row r="14302" spans="5:5" ht="13.5" thickTop="1" thickBot="1">
      <c r="E14302"/>
    </row>
    <row r="14303" spans="5:5" ht="13.5" thickTop="1" thickBot="1">
      <c r="E14303"/>
    </row>
    <row r="14304" spans="5:5" ht="13.5" thickTop="1" thickBot="1">
      <c r="E14304"/>
    </row>
    <row r="14305" spans="5:5" ht="13.5" thickTop="1" thickBot="1">
      <c r="E14305"/>
    </row>
    <row r="14306" spans="5:5" ht="13.5" thickTop="1" thickBot="1">
      <c r="E14306"/>
    </row>
    <row r="14307" spans="5:5" ht="13.5" thickTop="1" thickBot="1">
      <c r="E14307"/>
    </row>
    <row r="14308" spans="5:5" ht="13.5" thickTop="1" thickBot="1">
      <c r="E14308"/>
    </row>
    <row r="14309" spans="5:5" ht="13.5" thickTop="1" thickBot="1">
      <c r="E14309"/>
    </row>
    <row r="14310" spans="5:5" ht="13.5" thickTop="1" thickBot="1">
      <c r="E14310"/>
    </row>
    <row r="14311" spans="5:5" ht="13.5" thickTop="1" thickBot="1">
      <c r="E14311"/>
    </row>
    <row r="14312" spans="5:5" ht="13.5" thickTop="1" thickBot="1">
      <c r="E14312"/>
    </row>
    <row r="14313" spans="5:5" ht="13.5" thickTop="1" thickBot="1">
      <c r="E14313"/>
    </row>
    <row r="14314" spans="5:5" ht="13.5" thickTop="1" thickBot="1">
      <c r="E14314"/>
    </row>
    <row r="14315" spans="5:5" ht="13.5" thickTop="1" thickBot="1">
      <c r="E14315"/>
    </row>
    <row r="14316" spans="5:5" ht="13.5" thickTop="1" thickBot="1">
      <c r="E14316"/>
    </row>
    <row r="14317" spans="5:5" ht="13.5" thickTop="1" thickBot="1">
      <c r="E14317"/>
    </row>
    <row r="14318" spans="5:5" ht="13.5" thickTop="1" thickBot="1">
      <c r="E14318"/>
    </row>
    <row r="14319" spans="5:5" ht="13.5" thickTop="1" thickBot="1">
      <c r="E14319"/>
    </row>
    <row r="14320" spans="5:5" ht="13.5" thickTop="1" thickBot="1">
      <c r="E14320"/>
    </row>
    <row r="14321" spans="5:5" ht="13.5" thickTop="1" thickBot="1">
      <c r="E14321"/>
    </row>
    <row r="14322" spans="5:5" ht="13.5" thickTop="1" thickBot="1">
      <c r="E14322"/>
    </row>
    <row r="14323" spans="5:5" ht="13.5" thickTop="1" thickBot="1">
      <c r="E14323"/>
    </row>
    <row r="14324" spans="5:5" ht="13.5" thickTop="1" thickBot="1">
      <c r="E14324"/>
    </row>
    <row r="14325" spans="5:5" ht="13.5" thickTop="1" thickBot="1">
      <c r="E14325"/>
    </row>
    <row r="14326" spans="5:5" ht="13.5" thickTop="1" thickBot="1">
      <c r="E14326"/>
    </row>
    <row r="14327" spans="5:5" ht="13.5" thickTop="1" thickBot="1">
      <c r="E14327"/>
    </row>
    <row r="14328" spans="5:5" ht="13.5" thickTop="1" thickBot="1">
      <c r="E14328"/>
    </row>
    <row r="14329" spans="5:5" ht="13.5" thickTop="1" thickBot="1">
      <c r="E14329"/>
    </row>
    <row r="14330" spans="5:5" ht="13.5" thickTop="1" thickBot="1">
      <c r="E14330"/>
    </row>
    <row r="14331" spans="5:5" ht="13.5" thickTop="1" thickBot="1">
      <c r="E14331"/>
    </row>
    <row r="14332" spans="5:5" ht="13.5" thickTop="1" thickBot="1">
      <c r="E14332"/>
    </row>
    <row r="14333" spans="5:5" ht="13.5" thickTop="1" thickBot="1">
      <c r="E14333"/>
    </row>
    <row r="14334" spans="5:5" ht="13.5" thickTop="1" thickBot="1">
      <c r="E14334"/>
    </row>
    <row r="14335" spans="5:5" ht="13.5" thickTop="1" thickBot="1">
      <c r="E14335"/>
    </row>
    <row r="14336" spans="5:5" ht="13.5" thickTop="1" thickBot="1">
      <c r="E14336"/>
    </row>
    <row r="14337" spans="5:5" ht="13.5" thickTop="1" thickBot="1">
      <c r="E14337"/>
    </row>
    <row r="14338" spans="5:5" ht="13.5" thickTop="1" thickBot="1">
      <c r="E14338"/>
    </row>
    <row r="14339" spans="5:5" ht="13.5" thickTop="1" thickBot="1">
      <c r="E14339"/>
    </row>
    <row r="14340" spans="5:5" ht="13.5" thickTop="1" thickBot="1">
      <c r="E14340"/>
    </row>
    <row r="14341" spans="5:5" ht="13.5" thickTop="1" thickBot="1">
      <c r="E14341"/>
    </row>
    <row r="14342" spans="5:5" ht="13.5" thickTop="1" thickBot="1">
      <c r="E14342"/>
    </row>
    <row r="14343" spans="5:5" ht="13.5" thickTop="1" thickBot="1">
      <c r="E14343"/>
    </row>
    <row r="14344" spans="5:5" ht="13.5" thickTop="1" thickBot="1">
      <c r="E14344"/>
    </row>
    <row r="14345" spans="5:5" ht="13.5" thickTop="1" thickBot="1">
      <c r="E14345"/>
    </row>
    <row r="14346" spans="5:5" ht="13.5" thickTop="1" thickBot="1">
      <c r="E14346"/>
    </row>
    <row r="14347" spans="5:5" ht="13.5" thickTop="1" thickBot="1">
      <c r="E14347"/>
    </row>
    <row r="14348" spans="5:5" ht="13" thickTop="1">
      <c r="E14348"/>
    </row>
    <row r="14349" spans="5:5">
      <c r="E14349"/>
    </row>
    <row r="14350" spans="5:5">
      <c r="E14350"/>
    </row>
    <row r="14351" spans="5:5">
      <c r="E14351"/>
    </row>
    <row r="14352" spans="5:5">
      <c r="E14352"/>
    </row>
    <row r="14353" spans="5:5">
      <c r="E14353"/>
    </row>
    <row r="14354" spans="5:5">
      <c r="E14354"/>
    </row>
    <row r="14355" spans="5:5">
      <c r="E14355"/>
    </row>
    <row r="14356" spans="5:5">
      <c r="E14356"/>
    </row>
    <row r="14357" spans="5:5">
      <c r="E14357"/>
    </row>
    <row r="14358" spans="5:5">
      <c r="E14358"/>
    </row>
    <row r="14359" spans="5:5">
      <c r="E14359"/>
    </row>
    <row r="14360" spans="5:5">
      <c r="E14360"/>
    </row>
    <row r="14361" spans="5:5" ht="13" thickBot="1">
      <c r="E14361"/>
    </row>
    <row r="14362" spans="5:5" ht="13.5" thickTop="1" thickBot="1">
      <c r="E14362"/>
    </row>
    <row r="14363" spans="5:5" ht="13.5" thickTop="1" thickBot="1">
      <c r="E14363"/>
    </row>
    <row r="14364" spans="5:5" ht="13.5" thickTop="1" thickBot="1">
      <c r="E14364"/>
    </row>
    <row r="14365" spans="5:5" ht="13.5" thickTop="1" thickBot="1">
      <c r="E14365"/>
    </row>
    <row r="14366" spans="5:5" ht="13.5" thickTop="1" thickBot="1">
      <c r="E14366"/>
    </row>
    <row r="14367" spans="5:5" ht="13.5" thickTop="1" thickBot="1">
      <c r="E14367"/>
    </row>
    <row r="14368" spans="5:5" ht="13.5" thickTop="1" thickBot="1">
      <c r="E14368"/>
    </row>
    <row r="14369" spans="5:5" ht="13.5" thickTop="1" thickBot="1">
      <c r="E14369"/>
    </row>
    <row r="14370" spans="5:5" ht="13.5" thickTop="1" thickBot="1">
      <c r="E14370"/>
    </row>
    <row r="14371" spans="5:5" ht="13.5" thickTop="1" thickBot="1">
      <c r="E14371"/>
    </row>
    <row r="14372" spans="5:5" ht="13.5" thickTop="1" thickBot="1">
      <c r="E14372"/>
    </row>
    <row r="14373" spans="5:5" ht="13.5" thickTop="1" thickBot="1">
      <c r="E14373"/>
    </row>
    <row r="14374" spans="5:5" ht="13.5" thickTop="1" thickBot="1">
      <c r="E14374"/>
    </row>
    <row r="14375" spans="5:5" ht="13.5" thickTop="1" thickBot="1">
      <c r="E14375"/>
    </row>
    <row r="14376" spans="5:5" ht="13.5" thickTop="1" thickBot="1">
      <c r="E14376"/>
    </row>
    <row r="14377" spans="5:5" ht="13.5" thickTop="1" thickBot="1">
      <c r="E14377"/>
    </row>
    <row r="14378" spans="5:5" ht="13.5" thickTop="1" thickBot="1">
      <c r="E14378"/>
    </row>
    <row r="14379" spans="5:5" ht="13.5" thickTop="1" thickBot="1">
      <c r="E14379"/>
    </row>
    <row r="14380" spans="5:5" ht="13.5" thickTop="1" thickBot="1">
      <c r="E14380"/>
    </row>
    <row r="14381" spans="5:5" ht="13.5" thickTop="1" thickBot="1">
      <c r="E14381"/>
    </row>
    <row r="14382" spans="5:5" ht="13.5" thickTop="1" thickBot="1">
      <c r="E14382"/>
    </row>
    <row r="14383" spans="5:5" ht="13.5" thickTop="1" thickBot="1">
      <c r="E14383"/>
    </row>
    <row r="14384" spans="5:5" ht="13.5" thickTop="1" thickBot="1">
      <c r="E14384"/>
    </row>
    <row r="14385" spans="5:5" ht="13.5" thickTop="1" thickBot="1">
      <c r="E14385"/>
    </row>
    <row r="14386" spans="5:5" ht="13.5" thickTop="1" thickBot="1">
      <c r="E14386"/>
    </row>
    <row r="14387" spans="5:5" ht="13.5" thickTop="1" thickBot="1">
      <c r="E14387"/>
    </row>
    <row r="14388" spans="5:5" ht="13.5" thickTop="1" thickBot="1">
      <c r="E14388"/>
    </row>
    <row r="14389" spans="5:5" ht="13.5" thickTop="1" thickBot="1">
      <c r="E14389"/>
    </row>
    <row r="14390" spans="5:5" ht="13.5" thickTop="1" thickBot="1">
      <c r="E14390"/>
    </row>
    <row r="14391" spans="5:5" ht="13.5" thickTop="1" thickBot="1">
      <c r="E14391"/>
    </row>
    <row r="14392" spans="5:5" ht="13.5" thickTop="1" thickBot="1">
      <c r="E14392"/>
    </row>
    <row r="14393" spans="5:5" ht="13.5" thickTop="1" thickBot="1">
      <c r="E14393"/>
    </row>
    <row r="14394" spans="5:5" ht="13.5" thickTop="1" thickBot="1">
      <c r="E14394"/>
    </row>
    <row r="14395" spans="5:5" ht="13.5" thickTop="1" thickBot="1">
      <c r="E14395"/>
    </row>
    <row r="14396" spans="5:5" ht="13.5" thickTop="1" thickBot="1">
      <c r="E14396"/>
    </row>
    <row r="14397" spans="5:5" ht="13.5" thickTop="1" thickBot="1">
      <c r="E14397"/>
    </row>
    <row r="14398" spans="5:5" ht="13.5" thickTop="1" thickBot="1">
      <c r="E14398"/>
    </row>
    <row r="14399" spans="5:5" ht="13.5" thickTop="1" thickBot="1">
      <c r="E14399"/>
    </row>
    <row r="14400" spans="5:5" ht="13.5" thickTop="1" thickBot="1">
      <c r="E14400"/>
    </row>
    <row r="14401" spans="5:5" ht="13.5" thickTop="1" thickBot="1">
      <c r="E14401"/>
    </row>
    <row r="14402" spans="5:5" ht="13.5" thickTop="1" thickBot="1">
      <c r="E14402"/>
    </row>
    <row r="14403" spans="5:5" ht="13.5" thickTop="1" thickBot="1">
      <c r="E14403"/>
    </row>
    <row r="14404" spans="5:5" ht="13.5" thickTop="1" thickBot="1">
      <c r="E14404"/>
    </row>
    <row r="14405" spans="5:5" ht="13.5" thickTop="1" thickBot="1">
      <c r="E14405"/>
    </row>
    <row r="14406" spans="5:5" ht="13.5" thickTop="1" thickBot="1">
      <c r="E14406"/>
    </row>
    <row r="14407" spans="5:5" ht="13.5" thickTop="1" thickBot="1">
      <c r="E14407"/>
    </row>
    <row r="14408" spans="5:5" ht="13.5" thickTop="1" thickBot="1">
      <c r="E14408"/>
    </row>
    <row r="14409" spans="5:5" ht="13.5" thickTop="1" thickBot="1">
      <c r="E14409"/>
    </row>
    <row r="14410" spans="5:5" ht="13.5" thickTop="1" thickBot="1">
      <c r="E14410"/>
    </row>
    <row r="14411" spans="5:5" ht="13.5" thickTop="1" thickBot="1">
      <c r="E14411"/>
    </row>
    <row r="14412" spans="5:5" ht="13.5" thickTop="1" thickBot="1">
      <c r="E14412"/>
    </row>
    <row r="14413" spans="5:5" ht="13.5" thickTop="1" thickBot="1">
      <c r="E14413"/>
    </row>
    <row r="14414" spans="5:5" ht="13.5" thickTop="1" thickBot="1">
      <c r="E14414"/>
    </row>
    <row r="14415" spans="5:5" ht="13.5" thickTop="1" thickBot="1">
      <c r="E14415"/>
    </row>
    <row r="14416" spans="5:5" ht="13.5" thickTop="1" thickBot="1">
      <c r="E14416"/>
    </row>
    <row r="14417" spans="5:5" ht="13.5" thickTop="1" thickBot="1">
      <c r="E14417"/>
    </row>
    <row r="14418" spans="5:5" ht="13" thickTop="1">
      <c r="E14418"/>
    </row>
    <row r="14419" spans="5:5">
      <c r="E14419"/>
    </row>
    <row r="14420" spans="5:5">
      <c r="E14420"/>
    </row>
    <row r="14421" spans="5:5">
      <c r="E14421"/>
    </row>
    <row r="14422" spans="5:5">
      <c r="E14422"/>
    </row>
    <row r="14423" spans="5:5">
      <c r="E14423"/>
    </row>
    <row r="14424" spans="5:5">
      <c r="E14424"/>
    </row>
    <row r="14425" spans="5:5">
      <c r="E14425"/>
    </row>
    <row r="14426" spans="5:5">
      <c r="E14426"/>
    </row>
    <row r="14427" spans="5:5">
      <c r="E14427"/>
    </row>
    <row r="14428" spans="5:5">
      <c r="E14428"/>
    </row>
    <row r="14429" spans="5:5">
      <c r="E14429"/>
    </row>
    <row r="14430" spans="5:5">
      <c r="E14430"/>
    </row>
    <row r="14431" spans="5:5" ht="13" thickBot="1">
      <c r="E14431"/>
    </row>
    <row r="14432" spans="5:5" ht="13.5" thickTop="1" thickBot="1">
      <c r="E14432"/>
    </row>
    <row r="14433" spans="5:5" ht="13.5" thickTop="1" thickBot="1">
      <c r="E14433"/>
    </row>
    <row r="14434" spans="5:5" ht="13.5" thickTop="1" thickBot="1">
      <c r="E14434"/>
    </row>
    <row r="14435" spans="5:5" ht="13.5" thickTop="1" thickBot="1">
      <c r="E14435"/>
    </row>
    <row r="14436" spans="5:5" ht="13.5" thickTop="1" thickBot="1">
      <c r="E14436"/>
    </row>
    <row r="14437" spans="5:5" ht="13.5" thickTop="1" thickBot="1">
      <c r="E14437"/>
    </row>
    <row r="14438" spans="5:5" ht="13.5" thickTop="1" thickBot="1">
      <c r="E14438"/>
    </row>
    <row r="14439" spans="5:5" ht="13.5" thickTop="1" thickBot="1">
      <c r="E14439"/>
    </row>
    <row r="14440" spans="5:5" ht="13.5" thickTop="1" thickBot="1">
      <c r="E14440"/>
    </row>
    <row r="14441" spans="5:5" ht="13.5" thickTop="1" thickBot="1">
      <c r="E14441"/>
    </row>
    <row r="14442" spans="5:5" ht="13.5" thickTop="1" thickBot="1">
      <c r="E14442"/>
    </row>
    <row r="14443" spans="5:5" ht="13.5" thickTop="1" thickBot="1">
      <c r="E14443"/>
    </row>
    <row r="14444" spans="5:5" ht="13.5" thickTop="1" thickBot="1">
      <c r="E14444"/>
    </row>
    <row r="14445" spans="5:5" ht="13.5" thickTop="1" thickBot="1">
      <c r="E14445"/>
    </row>
    <row r="14446" spans="5:5" ht="13.5" thickTop="1" thickBot="1">
      <c r="E14446"/>
    </row>
    <row r="14447" spans="5:5" ht="13.5" thickTop="1" thickBot="1">
      <c r="E14447"/>
    </row>
    <row r="14448" spans="5:5" ht="13.5" thickTop="1" thickBot="1">
      <c r="E14448"/>
    </row>
    <row r="14449" spans="5:5" ht="13.5" thickTop="1" thickBot="1">
      <c r="E14449"/>
    </row>
    <row r="14450" spans="5:5" ht="13.5" thickTop="1" thickBot="1">
      <c r="E14450"/>
    </row>
    <row r="14451" spans="5:5" ht="13.5" thickTop="1" thickBot="1">
      <c r="E14451"/>
    </row>
    <row r="14452" spans="5:5" ht="13.5" thickTop="1" thickBot="1">
      <c r="E14452"/>
    </row>
    <row r="14453" spans="5:5" ht="13.5" thickTop="1" thickBot="1">
      <c r="E14453"/>
    </row>
    <row r="14454" spans="5:5" ht="13.5" thickTop="1" thickBot="1">
      <c r="E14454"/>
    </row>
    <row r="14455" spans="5:5" ht="13.5" thickTop="1" thickBot="1">
      <c r="E14455"/>
    </row>
    <row r="14456" spans="5:5" ht="13.5" thickTop="1" thickBot="1">
      <c r="E14456"/>
    </row>
    <row r="14457" spans="5:5" ht="13.5" thickTop="1" thickBot="1">
      <c r="E14457"/>
    </row>
    <row r="14458" spans="5:5" ht="13.5" thickTop="1" thickBot="1">
      <c r="E14458"/>
    </row>
    <row r="14459" spans="5:5" ht="13.5" thickTop="1" thickBot="1">
      <c r="E14459"/>
    </row>
    <row r="14460" spans="5:5" ht="13.5" thickTop="1" thickBot="1">
      <c r="E14460"/>
    </row>
    <row r="14461" spans="5:5" ht="13.5" thickTop="1" thickBot="1">
      <c r="E14461"/>
    </row>
    <row r="14462" spans="5:5" ht="13.5" thickTop="1" thickBot="1">
      <c r="E14462"/>
    </row>
    <row r="14463" spans="5:5" ht="13.5" thickTop="1" thickBot="1">
      <c r="E14463"/>
    </row>
    <row r="14464" spans="5:5" ht="13.5" thickTop="1" thickBot="1">
      <c r="E14464"/>
    </row>
    <row r="14465" spans="5:5" ht="13.5" thickTop="1" thickBot="1">
      <c r="E14465"/>
    </row>
    <row r="14466" spans="5:5" ht="13.5" thickTop="1" thickBot="1">
      <c r="E14466"/>
    </row>
    <row r="14467" spans="5:5" ht="13.5" thickTop="1" thickBot="1">
      <c r="E14467"/>
    </row>
    <row r="14468" spans="5:5" ht="13.5" thickTop="1" thickBot="1">
      <c r="E14468"/>
    </row>
    <row r="14469" spans="5:5" ht="13.5" thickTop="1" thickBot="1">
      <c r="E14469"/>
    </row>
    <row r="14470" spans="5:5" ht="13.5" thickTop="1" thickBot="1">
      <c r="E14470"/>
    </row>
    <row r="14471" spans="5:5" ht="13.5" thickTop="1" thickBot="1">
      <c r="E14471"/>
    </row>
    <row r="14472" spans="5:5" ht="13.5" thickTop="1" thickBot="1">
      <c r="E14472"/>
    </row>
    <row r="14473" spans="5:5" ht="13.5" thickTop="1" thickBot="1">
      <c r="E14473"/>
    </row>
    <row r="14474" spans="5:5" ht="13.5" thickTop="1" thickBot="1">
      <c r="E14474"/>
    </row>
    <row r="14475" spans="5:5" ht="13.5" thickTop="1" thickBot="1">
      <c r="E14475"/>
    </row>
    <row r="14476" spans="5:5" ht="13.5" thickTop="1" thickBot="1">
      <c r="E14476"/>
    </row>
    <row r="14477" spans="5:5" ht="13.5" thickTop="1" thickBot="1">
      <c r="E14477"/>
    </row>
    <row r="14478" spans="5:5" ht="13.5" thickTop="1" thickBot="1">
      <c r="E14478"/>
    </row>
    <row r="14479" spans="5:5" ht="13.5" thickTop="1" thickBot="1">
      <c r="E14479"/>
    </row>
    <row r="14480" spans="5:5" ht="13.5" thickTop="1" thickBot="1">
      <c r="E14480"/>
    </row>
    <row r="14481" spans="5:5" ht="13.5" thickTop="1" thickBot="1">
      <c r="E14481"/>
    </row>
    <row r="14482" spans="5:5" ht="13.5" thickTop="1" thickBot="1">
      <c r="E14482"/>
    </row>
    <row r="14483" spans="5:5" ht="13.5" thickTop="1" thickBot="1">
      <c r="E14483"/>
    </row>
    <row r="14484" spans="5:5" ht="13.5" thickTop="1" thickBot="1">
      <c r="E14484"/>
    </row>
    <row r="14485" spans="5:5" ht="13.5" thickTop="1" thickBot="1">
      <c r="E14485"/>
    </row>
    <row r="14486" spans="5:5" ht="13.5" thickTop="1" thickBot="1">
      <c r="E14486"/>
    </row>
    <row r="14487" spans="5:5" ht="13.5" thickTop="1" thickBot="1">
      <c r="E14487"/>
    </row>
    <row r="14488" spans="5:5" ht="13" thickTop="1">
      <c r="E14488"/>
    </row>
    <row r="14489" spans="5:5">
      <c r="E14489"/>
    </row>
    <row r="14490" spans="5:5">
      <c r="E14490"/>
    </row>
    <row r="14491" spans="5:5">
      <c r="E14491"/>
    </row>
    <row r="14492" spans="5:5">
      <c r="E14492"/>
    </row>
    <row r="14493" spans="5:5">
      <c r="E14493"/>
    </row>
    <row r="14494" spans="5:5">
      <c r="E14494"/>
    </row>
    <row r="14495" spans="5:5">
      <c r="E14495"/>
    </row>
    <row r="14496" spans="5:5">
      <c r="E14496"/>
    </row>
    <row r="14497" spans="5:5">
      <c r="E14497"/>
    </row>
    <row r="14498" spans="5:5">
      <c r="E14498"/>
    </row>
    <row r="14499" spans="5:5">
      <c r="E14499"/>
    </row>
    <row r="14500" spans="5:5">
      <c r="E14500"/>
    </row>
    <row r="14501" spans="5:5" ht="13" thickBot="1">
      <c r="E14501"/>
    </row>
    <row r="14502" spans="5:5" ht="13.5" thickTop="1" thickBot="1">
      <c r="E14502"/>
    </row>
    <row r="14503" spans="5:5" ht="13.5" thickTop="1" thickBot="1">
      <c r="E14503"/>
    </row>
    <row r="14504" spans="5:5" ht="13.5" thickTop="1" thickBot="1">
      <c r="E14504"/>
    </row>
    <row r="14505" spans="5:5" ht="13.5" thickTop="1" thickBot="1">
      <c r="E14505"/>
    </row>
    <row r="14506" spans="5:5" ht="13.5" thickTop="1" thickBot="1">
      <c r="E14506"/>
    </row>
    <row r="14507" spans="5:5" ht="13.5" thickTop="1" thickBot="1">
      <c r="E14507"/>
    </row>
    <row r="14508" spans="5:5" ht="13.5" thickTop="1" thickBot="1">
      <c r="E14508"/>
    </row>
    <row r="14509" spans="5:5" ht="13.5" thickTop="1" thickBot="1">
      <c r="E14509"/>
    </row>
    <row r="14510" spans="5:5" ht="13.5" thickTop="1" thickBot="1">
      <c r="E14510"/>
    </row>
    <row r="14511" spans="5:5" ht="13.5" thickTop="1" thickBot="1">
      <c r="E14511"/>
    </row>
    <row r="14512" spans="5:5" ht="13.5" thickTop="1" thickBot="1">
      <c r="E14512"/>
    </row>
    <row r="14513" spans="5:5" ht="13.5" thickTop="1" thickBot="1">
      <c r="E14513"/>
    </row>
    <row r="14514" spans="5:5" ht="13.5" thickTop="1" thickBot="1">
      <c r="E14514"/>
    </row>
    <row r="14515" spans="5:5" ht="13.5" thickTop="1" thickBot="1">
      <c r="E14515"/>
    </row>
    <row r="14516" spans="5:5" ht="13.5" thickTop="1" thickBot="1">
      <c r="E14516"/>
    </row>
    <row r="14517" spans="5:5" ht="13.5" thickTop="1" thickBot="1">
      <c r="E14517"/>
    </row>
    <row r="14518" spans="5:5" ht="13.5" thickTop="1" thickBot="1">
      <c r="E14518"/>
    </row>
    <row r="14519" spans="5:5" ht="13.5" thickTop="1" thickBot="1">
      <c r="E14519"/>
    </row>
    <row r="14520" spans="5:5" ht="13.5" thickTop="1" thickBot="1">
      <c r="E14520"/>
    </row>
    <row r="14521" spans="5:5" ht="13.5" thickTop="1" thickBot="1">
      <c r="E14521"/>
    </row>
    <row r="14522" spans="5:5" ht="13.5" thickTop="1" thickBot="1">
      <c r="E14522"/>
    </row>
    <row r="14523" spans="5:5" ht="13.5" thickTop="1" thickBot="1">
      <c r="E14523"/>
    </row>
    <row r="14524" spans="5:5" ht="13.5" thickTop="1" thickBot="1">
      <c r="E14524"/>
    </row>
    <row r="14525" spans="5:5" ht="13.5" thickTop="1" thickBot="1">
      <c r="E14525"/>
    </row>
    <row r="14526" spans="5:5" ht="13.5" thickTop="1" thickBot="1">
      <c r="E14526"/>
    </row>
    <row r="14527" spans="5:5" ht="13.5" thickTop="1" thickBot="1">
      <c r="E14527"/>
    </row>
    <row r="14528" spans="5:5" ht="13.5" thickTop="1" thickBot="1">
      <c r="E14528"/>
    </row>
    <row r="14529" spans="5:5" ht="13.5" thickTop="1" thickBot="1">
      <c r="E14529"/>
    </row>
    <row r="14530" spans="5:5" ht="13.5" thickTop="1" thickBot="1">
      <c r="E14530"/>
    </row>
    <row r="14531" spans="5:5" ht="13.5" thickTop="1" thickBot="1">
      <c r="E14531"/>
    </row>
    <row r="14532" spans="5:5" ht="13.5" thickTop="1" thickBot="1">
      <c r="E14532"/>
    </row>
    <row r="14533" spans="5:5" ht="13.5" thickTop="1" thickBot="1">
      <c r="E14533"/>
    </row>
    <row r="14534" spans="5:5" ht="13.5" thickTop="1" thickBot="1">
      <c r="E14534"/>
    </row>
    <row r="14535" spans="5:5" ht="13.5" thickTop="1" thickBot="1">
      <c r="E14535"/>
    </row>
    <row r="14536" spans="5:5" ht="13.5" thickTop="1" thickBot="1">
      <c r="E14536"/>
    </row>
    <row r="14537" spans="5:5" ht="13.5" thickTop="1" thickBot="1">
      <c r="E14537"/>
    </row>
    <row r="14538" spans="5:5" ht="13.5" thickTop="1" thickBot="1">
      <c r="E14538"/>
    </row>
    <row r="14539" spans="5:5" ht="13.5" thickTop="1" thickBot="1">
      <c r="E14539"/>
    </row>
    <row r="14540" spans="5:5" ht="13.5" thickTop="1" thickBot="1">
      <c r="E14540"/>
    </row>
    <row r="14541" spans="5:5" ht="13.5" thickTop="1" thickBot="1">
      <c r="E14541"/>
    </row>
    <row r="14542" spans="5:5" ht="13.5" thickTop="1" thickBot="1">
      <c r="E14542"/>
    </row>
    <row r="14543" spans="5:5" ht="13.5" thickTop="1" thickBot="1">
      <c r="E14543"/>
    </row>
    <row r="14544" spans="5:5" ht="13.5" thickTop="1" thickBot="1">
      <c r="E14544"/>
    </row>
    <row r="14545" spans="5:5" ht="13.5" thickTop="1" thickBot="1">
      <c r="E14545"/>
    </row>
    <row r="14546" spans="5:5" ht="13.5" thickTop="1" thickBot="1">
      <c r="E14546"/>
    </row>
    <row r="14547" spans="5:5" ht="13.5" thickTop="1" thickBot="1">
      <c r="E14547"/>
    </row>
    <row r="14548" spans="5:5" ht="13.5" thickTop="1" thickBot="1">
      <c r="E14548"/>
    </row>
    <row r="14549" spans="5:5" ht="13.5" thickTop="1" thickBot="1">
      <c r="E14549"/>
    </row>
    <row r="14550" spans="5:5" ht="13.5" thickTop="1" thickBot="1">
      <c r="E14550"/>
    </row>
    <row r="14551" spans="5:5" ht="13.5" thickTop="1" thickBot="1">
      <c r="E14551"/>
    </row>
    <row r="14552" spans="5:5" ht="13.5" thickTop="1" thickBot="1">
      <c r="E14552"/>
    </row>
    <row r="14553" spans="5:5" ht="13.5" thickTop="1" thickBot="1">
      <c r="E14553"/>
    </row>
    <row r="14554" spans="5:5" ht="13.5" thickTop="1" thickBot="1">
      <c r="E14554"/>
    </row>
    <row r="14555" spans="5:5" ht="13.5" thickTop="1" thickBot="1">
      <c r="E14555"/>
    </row>
    <row r="14556" spans="5:5" ht="13.5" thickTop="1" thickBot="1">
      <c r="E14556"/>
    </row>
    <row r="14557" spans="5:5" ht="13.5" thickTop="1" thickBot="1">
      <c r="E14557"/>
    </row>
    <row r="14558" spans="5:5" ht="13" thickTop="1">
      <c r="E14558"/>
    </row>
    <row r="14559" spans="5:5">
      <c r="E14559"/>
    </row>
    <row r="14560" spans="5:5">
      <c r="E14560"/>
    </row>
    <row r="14561" spans="5:5">
      <c r="E14561"/>
    </row>
    <row r="14562" spans="5:5">
      <c r="E14562"/>
    </row>
    <row r="14563" spans="5:5">
      <c r="E14563"/>
    </row>
    <row r="14564" spans="5:5">
      <c r="E14564"/>
    </row>
    <row r="14565" spans="5:5">
      <c r="E14565"/>
    </row>
    <row r="14566" spans="5:5">
      <c r="E14566"/>
    </row>
    <row r="14567" spans="5:5">
      <c r="E14567"/>
    </row>
    <row r="14568" spans="5:5">
      <c r="E14568"/>
    </row>
    <row r="14569" spans="5:5">
      <c r="E14569"/>
    </row>
    <row r="14570" spans="5:5">
      <c r="E14570"/>
    </row>
    <row r="14571" spans="5:5" ht="13" thickBot="1">
      <c r="E14571"/>
    </row>
    <row r="14572" spans="5:5" ht="13.5" thickTop="1" thickBot="1">
      <c r="E14572"/>
    </row>
    <row r="14573" spans="5:5" ht="13.5" thickTop="1" thickBot="1">
      <c r="E14573"/>
    </row>
    <row r="14574" spans="5:5" ht="13.5" thickTop="1" thickBot="1">
      <c r="E14574"/>
    </row>
    <row r="14575" spans="5:5" ht="13.5" thickTop="1" thickBot="1">
      <c r="E14575"/>
    </row>
    <row r="14576" spans="5:5" ht="13.5" thickTop="1" thickBot="1">
      <c r="E14576"/>
    </row>
    <row r="14577" spans="5:5" ht="13.5" thickTop="1" thickBot="1">
      <c r="E14577"/>
    </row>
    <row r="14578" spans="5:5" ht="13.5" thickTop="1" thickBot="1">
      <c r="E14578"/>
    </row>
    <row r="14579" spans="5:5" ht="13.5" thickTop="1" thickBot="1">
      <c r="E14579"/>
    </row>
    <row r="14580" spans="5:5" ht="13.5" thickTop="1" thickBot="1">
      <c r="E14580"/>
    </row>
    <row r="14581" spans="5:5" ht="13.5" thickTop="1" thickBot="1">
      <c r="E14581"/>
    </row>
    <row r="14582" spans="5:5" ht="13.5" thickTop="1" thickBot="1">
      <c r="E14582"/>
    </row>
    <row r="14583" spans="5:5" ht="13.5" thickTop="1" thickBot="1">
      <c r="E14583"/>
    </row>
    <row r="14584" spans="5:5" ht="13.5" thickTop="1" thickBot="1">
      <c r="E14584"/>
    </row>
    <row r="14585" spans="5:5" ht="13.5" thickTop="1" thickBot="1">
      <c r="E14585"/>
    </row>
    <row r="14586" spans="5:5" ht="13.5" thickTop="1" thickBot="1">
      <c r="E14586"/>
    </row>
    <row r="14587" spans="5:5" ht="13.5" thickTop="1" thickBot="1">
      <c r="E14587"/>
    </row>
    <row r="14588" spans="5:5" ht="13.5" thickTop="1" thickBot="1">
      <c r="E14588"/>
    </row>
    <row r="14589" spans="5:5" ht="13.5" thickTop="1" thickBot="1">
      <c r="E14589"/>
    </row>
    <row r="14590" spans="5:5" ht="13.5" thickTop="1" thickBot="1">
      <c r="E14590"/>
    </row>
    <row r="14591" spans="5:5" ht="13.5" thickTop="1" thickBot="1">
      <c r="E14591"/>
    </row>
    <row r="14592" spans="5:5" ht="13.5" thickTop="1" thickBot="1">
      <c r="E14592"/>
    </row>
    <row r="14593" spans="5:5" ht="13.5" thickTop="1" thickBot="1">
      <c r="E14593"/>
    </row>
    <row r="14594" spans="5:5" ht="13.5" thickTop="1" thickBot="1">
      <c r="E14594"/>
    </row>
    <row r="14595" spans="5:5" ht="13.5" thickTop="1" thickBot="1">
      <c r="E14595"/>
    </row>
    <row r="14596" spans="5:5" ht="13.5" thickTop="1" thickBot="1">
      <c r="E14596"/>
    </row>
    <row r="14597" spans="5:5" ht="13.5" thickTop="1" thickBot="1">
      <c r="E14597"/>
    </row>
    <row r="14598" spans="5:5" ht="13.5" thickTop="1" thickBot="1">
      <c r="E14598"/>
    </row>
    <row r="14599" spans="5:5" ht="13.5" thickTop="1" thickBot="1">
      <c r="E14599"/>
    </row>
    <row r="14600" spans="5:5" ht="13.5" thickTop="1" thickBot="1">
      <c r="E14600"/>
    </row>
    <row r="14601" spans="5:5" ht="13.5" thickTop="1" thickBot="1">
      <c r="E14601"/>
    </row>
    <row r="14602" spans="5:5" ht="13.5" thickTop="1" thickBot="1">
      <c r="E14602"/>
    </row>
    <row r="14603" spans="5:5" ht="13.5" thickTop="1" thickBot="1">
      <c r="E14603"/>
    </row>
    <row r="14604" spans="5:5" ht="13.5" thickTop="1" thickBot="1">
      <c r="E14604"/>
    </row>
    <row r="14605" spans="5:5" ht="13.5" thickTop="1" thickBot="1">
      <c r="E14605"/>
    </row>
    <row r="14606" spans="5:5" ht="13.5" thickTop="1" thickBot="1">
      <c r="E14606"/>
    </row>
    <row r="14607" spans="5:5" ht="13.5" thickTop="1" thickBot="1">
      <c r="E14607"/>
    </row>
    <row r="14608" spans="5:5" ht="13.5" thickTop="1" thickBot="1">
      <c r="E14608"/>
    </row>
    <row r="14609" spans="5:5" ht="13.5" thickTop="1" thickBot="1">
      <c r="E14609"/>
    </row>
    <row r="14610" spans="5:5" ht="13.5" thickTop="1" thickBot="1">
      <c r="E14610"/>
    </row>
    <row r="14611" spans="5:5" ht="13.5" thickTop="1" thickBot="1">
      <c r="E14611"/>
    </row>
    <row r="14612" spans="5:5" ht="13.5" thickTop="1" thickBot="1">
      <c r="E14612"/>
    </row>
    <row r="14613" spans="5:5" ht="13.5" thickTop="1" thickBot="1">
      <c r="E14613"/>
    </row>
    <row r="14614" spans="5:5" ht="13.5" thickTop="1" thickBot="1">
      <c r="E14614"/>
    </row>
    <row r="14615" spans="5:5" ht="13.5" thickTop="1" thickBot="1">
      <c r="E14615"/>
    </row>
    <row r="14616" spans="5:5" ht="13.5" thickTop="1" thickBot="1">
      <c r="E14616"/>
    </row>
    <row r="14617" spans="5:5" ht="13.5" thickTop="1" thickBot="1">
      <c r="E14617"/>
    </row>
    <row r="14618" spans="5:5" ht="13.5" thickTop="1" thickBot="1">
      <c r="E14618"/>
    </row>
    <row r="14619" spans="5:5" ht="13.5" thickTop="1" thickBot="1">
      <c r="E14619"/>
    </row>
    <row r="14620" spans="5:5" ht="13.5" thickTop="1" thickBot="1">
      <c r="E14620"/>
    </row>
    <row r="14621" spans="5:5" ht="13.5" thickTop="1" thickBot="1">
      <c r="E14621"/>
    </row>
    <row r="14622" spans="5:5" ht="13.5" thickTop="1" thickBot="1">
      <c r="E14622"/>
    </row>
    <row r="14623" spans="5:5" ht="13.5" thickTop="1" thickBot="1">
      <c r="E14623"/>
    </row>
    <row r="14624" spans="5:5" ht="13.5" thickTop="1" thickBot="1">
      <c r="E14624"/>
    </row>
    <row r="14625" spans="5:5" ht="13.5" thickTop="1" thickBot="1">
      <c r="E14625"/>
    </row>
    <row r="14626" spans="5:5" ht="13.5" thickTop="1" thickBot="1">
      <c r="E14626"/>
    </row>
    <row r="14627" spans="5:5" ht="13.5" thickTop="1" thickBot="1">
      <c r="E14627"/>
    </row>
    <row r="14628" spans="5:5" ht="13" thickTop="1">
      <c r="E14628"/>
    </row>
    <row r="14629" spans="5:5">
      <c r="E14629"/>
    </row>
    <row r="14630" spans="5:5">
      <c r="E14630"/>
    </row>
    <row r="14631" spans="5:5">
      <c r="E14631"/>
    </row>
    <row r="14632" spans="5:5">
      <c r="E14632"/>
    </row>
    <row r="14633" spans="5:5">
      <c r="E14633"/>
    </row>
    <row r="14634" spans="5:5">
      <c r="E14634"/>
    </row>
    <row r="14635" spans="5:5">
      <c r="E14635"/>
    </row>
    <row r="14636" spans="5:5">
      <c r="E14636"/>
    </row>
    <row r="14637" spans="5:5">
      <c r="E14637"/>
    </row>
    <row r="14638" spans="5:5">
      <c r="E14638"/>
    </row>
    <row r="14639" spans="5:5">
      <c r="E14639"/>
    </row>
    <row r="14640" spans="5:5">
      <c r="E14640"/>
    </row>
    <row r="14641" spans="5:5" ht="13" thickBot="1">
      <c r="E14641"/>
    </row>
    <row r="14642" spans="5:5" ht="13.5" thickTop="1" thickBot="1">
      <c r="E14642"/>
    </row>
    <row r="14643" spans="5:5" ht="13.5" thickTop="1" thickBot="1">
      <c r="E14643"/>
    </row>
    <row r="14644" spans="5:5" ht="13.5" thickTop="1" thickBot="1">
      <c r="E14644"/>
    </row>
    <row r="14645" spans="5:5" ht="13.5" thickTop="1" thickBot="1">
      <c r="E14645"/>
    </row>
    <row r="14646" spans="5:5" ht="13.5" thickTop="1" thickBot="1">
      <c r="E14646"/>
    </row>
    <row r="14647" spans="5:5" ht="13.5" thickTop="1" thickBot="1">
      <c r="E14647"/>
    </row>
    <row r="14648" spans="5:5" ht="13.5" thickTop="1" thickBot="1">
      <c r="E14648"/>
    </row>
    <row r="14649" spans="5:5" ht="13.5" thickTop="1" thickBot="1">
      <c r="E14649"/>
    </row>
    <row r="14650" spans="5:5" ht="13.5" thickTop="1" thickBot="1">
      <c r="E14650"/>
    </row>
    <row r="14651" spans="5:5" ht="13.5" thickTop="1" thickBot="1">
      <c r="E14651"/>
    </row>
    <row r="14652" spans="5:5" ht="13.5" thickTop="1" thickBot="1">
      <c r="E14652"/>
    </row>
    <row r="14653" spans="5:5" ht="13.5" thickTop="1" thickBot="1">
      <c r="E14653"/>
    </row>
    <row r="14654" spans="5:5" ht="13.5" thickTop="1" thickBot="1">
      <c r="E14654"/>
    </row>
    <row r="14655" spans="5:5" ht="13.5" thickTop="1" thickBot="1">
      <c r="E14655"/>
    </row>
    <row r="14656" spans="5:5" ht="13.5" thickTop="1" thickBot="1">
      <c r="E14656"/>
    </row>
    <row r="14657" spans="5:5" ht="13.5" thickTop="1" thickBot="1">
      <c r="E14657"/>
    </row>
    <row r="14658" spans="5:5" ht="13.5" thickTop="1" thickBot="1">
      <c r="E14658"/>
    </row>
    <row r="14659" spans="5:5" ht="13.5" thickTop="1" thickBot="1">
      <c r="E14659"/>
    </row>
    <row r="14660" spans="5:5" ht="13.5" thickTop="1" thickBot="1">
      <c r="E14660"/>
    </row>
    <row r="14661" spans="5:5" ht="13.5" thickTop="1" thickBot="1">
      <c r="E14661"/>
    </row>
    <row r="14662" spans="5:5" ht="13.5" thickTop="1" thickBot="1">
      <c r="E14662"/>
    </row>
    <row r="14663" spans="5:5" ht="13.5" thickTop="1" thickBot="1">
      <c r="E14663"/>
    </row>
    <row r="14664" spans="5:5" ht="13.5" thickTop="1" thickBot="1">
      <c r="E14664"/>
    </row>
    <row r="14665" spans="5:5" ht="13.5" thickTop="1" thickBot="1">
      <c r="E14665"/>
    </row>
    <row r="14666" spans="5:5" ht="13.5" thickTop="1" thickBot="1">
      <c r="E14666"/>
    </row>
    <row r="14667" spans="5:5" ht="13.5" thickTop="1" thickBot="1">
      <c r="E14667"/>
    </row>
    <row r="14668" spans="5:5" ht="13.5" thickTop="1" thickBot="1">
      <c r="E14668"/>
    </row>
    <row r="14669" spans="5:5" ht="13.5" thickTop="1" thickBot="1">
      <c r="E14669"/>
    </row>
    <row r="14670" spans="5:5" ht="13.5" thickTop="1" thickBot="1">
      <c r="E14670"/>
    </row>
    <row r="14671" spans="5:5" ht="13.5" thickTop="1" thickBot="1">
      <c r="E14671"/>
    </row>
    <row r="14672" spans="5:5" ht="13.5" thickTop="1" thickBot="1">
      <c r="E14672"/>
    </row>
    <row r="14673" spans="5:5" ht="13.5" thickTop="1" thickBot="1">
      <c r="E14673"/>
    </row>
    <row r="14674" spans="5:5" ht="13.5" thickTop="1" thickBot="1">
      <c r="E14674"/>
    </row>
    <row r="14675" spans="5:5" ht="13.5" thickTop="1" thickBot="1">
      <c r="E14675"/>
    </row>
    <row r="14676" spans="5:5" ht="13.5" thickTop="1" thickBot="1">
      <c r="E14676"/>
    </row>
    <row r="14677" spans="5:5" ht="13.5" thickTop="1" thickBot="1">
      <c r="E14677"/>
    </row>
    <row r="14678" spans="5:5" ht="13.5" thickTop="1" thickBot="1">
      <c r="E14678"/>
    </row>
    <row r="14679" spans="5:5" ht="13.5" thickTop="1" thickBot="1">
      <c r="E14679"/>
    </row>
    <row r="14680" spans="5:5" ht="13.5" thickTop="1" thickBot="1">
      <c r="E14680"/>
    </row>
    <row r="14681" spans="5:5" ht="13.5" thickTop="1" thickBot="1">
      <c r="E14681"/>
    </row>
    <row r="14682" spans="5:5" ht="13.5" thickTop="1" thickBot="1">
      <c r="E14682"/>
    </row>
    <row r="14683" spans="5:5" ht="13.5" thickTop="1" thickBot="1">
      <c r="E14683"/>
    </row>
    <row r="14684" spans="5:5" ht="13.5" thickTop="1" thickBot="1">
      <c r="E14684"/>
    </row>
    <row r="14685" spans="5:5" ht="13.5" thickTop="1" thickBot="1">
      <c r="E14685"/>
    </row>
    <row r="14686" spans="5:5" ht="13.5" thickTop="1" thickBot="1">
      <c r="E14686"/>
    </row>
    <row r="14687" spans="5:5" ht="13.5" thickTop="1" thickBot="1">
      <c r="E14687"/>
    </row>
    <row r="14688" spans="5:5" ht="13.5" thickTop="1" thickBot="1">
      <c r="E14688"/>
    </row>
    <row r="14689" spans="5:5" ht="13.5" thickTop="1" thickBot="1">
      <c r="E14689"/>
    </row>
    <row r="14690" spans="5:5" ht="13.5" thickTop="1" thickBot="1">
      <c r="E14690"/>
    </row>
    <row r="14691" spans="5:5" ht="13.5" thickTop="1" thickBot="1">
      <c r="E14691"/>
    </row>
    <row r="14692" spans="5:5" ht="13.5" thickTop="1" thickBot="1">
      <c r="E14692"/>
    </row>
    <row r="14693" spans="5:5" ht="13.5" thickTop="1" thickBot="1">
      <c r="E14693"/>
    </row>
    <row r="14694" spans="5:5" ht="13.5" thickTop="1" thickBot="1">
      <c r="E14694"/>
    </row>
    <row r="14695" spans="5:5" ht="13.5" thickTop="1" thickBot="1">
      <c r="E14695"/>
    </row>
    <row r="14696" spans="5:5" ht="13.5" thickTop="1" thickBot="1">
      <c r="E14696"/>
    </row>
    <row r="14697" spans="5:5" ht="13.5" thickTop="1" thickBot="1">
      <c r="E14697"/>
    </row>
    <row r="14698" spans="5:5" ht="13" thickTop="1">
      <c r="E14698"/>
    </row>
    <row r="14699" spans="5:5">
      <c r="E14699"/>
    </row>
    <row r="14700" spans="5:5">
      <c r="E14700"/>
    </row>
    <row r="14701" spans="5:5">
      <c r="E14701"/>
    </row>
    <row r="14702" spans="5:5">
      <c r="E14702"/>
    </row>
    <row r="14703" spans="5:5">
      <c r="E14703"/>
    </row>
    <row r="14704" spans="5:5">
      <c r="E14704"/>
    </row>
    <row r="14705" spans="5:5">
      <c r="E14705"/>
    </row>
    <row r="14706" spans="5:5">
      <c r="E14706"/>
    </row>
    <row r="14707" spans="5:5">
      <c r="E14707"/>
    </row>
    <row r="14708" spans="5:5">
      <c r="E14708"/>
    </row>
    <row r="14709" spans="5:5">
      <c r="E14709"/>
    </row>
    <row r="14710" spans="5:5">
      <c r="E14710"/>
    </row>
    <row r="14711" spans="5:5" ht="13" thickBot="1">
      <c r="E14711"/>
    </row>
    <row r="14712" spans="5:5" ht="13.5" thickTop="1" thickBot="1">
      <c r="E14712"/>
    </row>
    <row r="14713" spans="5:5" ht="13.5" thickTop="1" thickBot="1">
      <c r="E14713"/>
    </row>
    <row r="14714" spans="5:5" ht="13.5" thickTop="1" thickBot="1">
      <c r="E14714"/>
    </row>
    <row r="14715" spans="5:5" ht="13.5" thickTop="1" thickBot="1">
      <c r="E14715"/>
    </row>
    <row r="14716" spans="5:5" ht="13.5" thickTop="1" thickBot="1">
      <c r="E14716"/>
    </row>
    <row r="14717" spans="5:5" ht="13.5" thickTop="1" thickBot="1">
      <c r="E14717"/>
    </row>
    <row r="14718" spans="5:5" ht="13.5" thickTop="1" thickBot="1">
      <c r="E14718"/>
    </row>
    <row r="14719" spans="5:5" ht="13.5" thickTop="1" thickBot="1">
      <c r="E14719"/>
    </row>
    <row r="14720" spans="5:5" ht="13.5" thickTop="1" thickBot="1">
      <c r="E14720"/>
    </row>
    <row r="14721" spans="5:5" ht="13.5" thickTop="1" thickBot="1">
      <c r="E14721"/>
    </row>
    <row r="14722" spans="5:5" ht="13.5" thickTop="1" thickBot="1">
      <c r="E14722"/>
    </row>
    <row r="14723" spans="5:5" ht="13.5" thickTop="1" thickBot="1">
      <c r="E14723"/>
    </row>
    <row r="14724" spans="5:5" ht="13.5" thickTop="1" thickBot="1">
      <c r="E14724"/>
    </row>
    <row r="14725" spans="5:5" ht="13.5" thickTop="1" thickBot="1">
      <c r="E14725"/>
    </row>
    <row r="14726" spans="5:5" ht="13.5" thickTop="1" thickBot="1">
      <c r="E14726"/>
    </row>
    <row r="14727" spans="5:5" ht="13.5" thickTop="1" thickBot="1">
      <c r="E14727"/>
    </row>
    <row r="14728" spans="5:5" ht="13.5" thickTop="1" thickBot="1">
      <c r="E14728"/>
    </row>
    <row r="14729" spans="5:5" ht="13.5" thickTop="1" thickBot="1">
      <c r="E14729"/>
    </row>
    <row r="14730" spans="5:5" ht="13.5" thickTop="1" thickBot="1">
      <c r="E14730"/>
    </row>
    <row r="14731" spans="5:5" ht="13.5" thickTop="1" thickBot="1">
      <c r="E14731"/>
    </row>
    <row r="14732" spans="5:5" ht="13.5" thickTop="1" thickBot="1">
      <c r="E14732"/>
    </row>
    <row r="14733" spans="5:5" ht="13.5" thickTop="1" thickBot="1">
      <c r="E14733"/>
    </row>
    <row r="14734" spans="5:5" ht="13.5" thickTop="1" thickBot="1">
      <c r="E14734"/>
    </row>
    <row r="14735" spans="5:5" ht="13.5" thickTop="1" thickBot="1">
      <c r="E14735"/>
    </row>
    <row r="14736" spans="5:5" ht="13.5" thickTop="1" thickBot="1">
      <c r="E14736"/>
    </row>
    <row r="14737" spans="5:5" ht="13.5" thickTop="1" thickBot="1">
      <c r="E14737"/>
    </row>
    <row r="14738" spans="5:5" ht="13.5" thickTop="1" thickBot="1">
      <c r="E14738"/>
    </row>
    <row r="14739" spans="5:5" ht="13.5" thickTop="1" thickBot="1">
      <c r="E14739"/>
    </row>
    <row r="14740" spans="5:5" ht="13.5" thickTop="1" thickBot="1">
      <c r="E14740"/>
    </row>
    <row r="14741" spans="5:5" ht="13.5" thickTop="1" thickBot="1">
      <c r="E14741"/>
    </row>
    <row r="14742" spans="5:5" ht="13.5" thickTop="1" thickBot="1">
      <c r="E14742"/>
    </row>
    <row r="14743" spans="5:5" ht="13.5" thickTop="1" thickBot="1">
      <c r="E14743"/>
    </row>
    <row r="14744" spans="5:5" ht="13.5" thickTop="1" thickBot="1">
      <c r="E14744"/>
    </row>
    <row r="14745" spans="5:5" ht="13.5" thickTop="1" thickBot="1">
      <c r="E14745"/>
    </row>
    <row r="14746" spans="5:5" ht="13.5" thickTop="1" thickBot="1">
      <c r="E14746"/>
    </row>
    <row r="14747" spans="5:5" ht="13.5" thickTop="1" thickBot="1">
      <c r="E14747"/>
    </row>
    <row r="14748" spans="5:5" ht="13.5" thickTop="1" thickBot="1">
      <c r="E14748"/>
    </row>
    <row r="14749" spans="5:5" ht="13.5" thickTop="1" thickBot="1">
      <c r="E14749"/>
    </row>
    <row r="14750" spans="5:5" ht="13.5" thickTop="1" thickBot="1">
      <c r="E14750"/>
    </row>
    <row r="14751" spans="5:5" ht="13.5" thickTop="1" thickBot="1">
      <c r="E14751"/>
    </row>
    <row r="14752" spans="5:5" ht="13.5" thickTop="1" thickBot="1">
      <c r="E14752"/>
    </row>
    <row r="14753" spans="5:5" ht="13.5" thickTop="1" thickBot="1">
      <c r="E14753"/>
    </row>
    <row r="14754" spans="5:5" ht="13.5" thickTop="1" thickBot="1">
      <c r="E14754"/>
    </row>
    <row r="14755" spans="5:5" ht="13.5" thickTop="1" thickBot="1">
      <c r="E14755"/>
    </row>
    <row r="14756" spans="5:5" ht="13.5" thickTop="1" thickBot="1">
      <c r="E14756"/>
    </row>
    <row r="14757" spans="5:5" ht="13.5" thickTop="1" thickBot="1">
      <c r="E14757"/>
    </row>
    <row r="14758" spans="5:5" ht="13.5" thickTop="1" thickBot="1">
      <c r="E14758"/>
    </row>
    <row r="14759" spans="5:5" ht="13.5" thickTop="1" thickBot="1">
      <c r="E14759"/>
    </row>
    <row r="14760" spans="5:5" ht="13.5" thickTop="1" thickBot="1">
      <c r="E14760"/>
    </row>
    <row r="14761" spans="5:5" ht="13.5" thickTop="1" thickBot="1">
      <c r="E14761"/>
    </row>
    <row r="14762" spans="5:5" ht="13.5" thickTop="1" thickBot="1">
      <c r="E14762"/>
    </row>
    <row r="14763" spans="5:5" ht="13.5" thickTop="1" thickBot="1">
      <c r="E14763"/>
    </row>
    <row r="14764" spans="5:5" ht="13.5" thickTop="1" thickBot="1">
      <c r="E14764"/>
    </row>
    <row r="14765" spans="5:5" ht="13.5" thickTop="1" thickBot="1">
      <c r="E14765"/>
    </row>
    <row r="14766" spans="5:5" ht="13.5" thickTop="1" thickBot="1">
      <c r="E14766"/>
    </row>
    <row r="14767" spans="5:5" ht="13.5" thickTop="1" thickBot="1">
      <c r="E14767"/>
    </row>
    <row r="14768" spans="5:5" ht="13" thickTop="1">
      <c r="E14768"/>
    </row>
    <row r="14769" spans="5:5">
      <c r="E14769"/>
    </row>
    <row r="14770" spans="5:5">
      <c r="E14770"/>
    </row>
    <row r="14771" spans="5:5">
      <c r="E14771"/>
    </row>
    <row r="14772" spans="5:5">
      <c r="E14772"/>
    </row>
    <row r="14773" spans="5:5">
      <c r="E14773"/>
    </row>
    <row r="14774" spans="5:5">
      <c r="E14774"/>
    </row>
    <row r="14775" spans="5:5">
      <c r="E14775"/>
    </row>
    <row r="14776" spans="5:5">
      <c r="E14776"/>
    </row>
    <row r="14777" spans="5:5">
      <c r="E14777"/>
    </row>
    <row r="14778" spans="5:5">
      <c r="E14778"/>
    </row>
    <row r="14779" spans="5:5">
      <c r="E14779"/>
    </row>
    <row r="14780" spans="5:5">
      <c r="E14780"/>
    </row>
    <row r="14781" spans="5:5" ht="13" thickBot="1">
      <c r="E14781"/>
    </row>
    <row r="14782" spans="5:5" ht="13.5" thickTop="1" thickBot="1">
      <c r="E14782"/>
    </row>
    <row r="14783" spans="5:5" ht="13.5" thickTop="1" thickBot="1">
      <c r="E14783"/>
    </row>
    <row r="14784" spans="5:5" ht="13.5" thickTop="1" thickBot="1">
      <c r="E14784"/>
    </row>
    <row r="14785" spans="5:5" ht="13.5" thickTop="1" thickBot="1">
      <c r="E14785"/>
    </row>
    <row r="14786" spans="5:5" ht="13.5" thickTop="1" thickBot="1">
      <c r="E14786"/>
    </row>
    <row r="14787" spans="5:5" ht="13.5" thickTop="1" thickBot="1">
      <c r="E14787"/>
    </row>
    <row r="14788" spans="5:5" ht="13.5" thickTop="1" thickBot="1">
      <c r="E14788"/>
    </row>
    <row r="14789" spans="5:5" ht="13.5" thickTop="1" thickBot="1">
      <c r="E14789"/>
    </row>
    <row r="14790" spans="5:5" ht="13.5" thickTop="1" thickBot="1">
      <c r="E14790"/>
    </row>
    <row r="14791" spans="5:5" ht="13.5" thickTop="1" thickBot="1">
      <c r="E14791"/>
    </row>
    <row r="14792" spans="5:5" ht="13.5" thickTop="1" thickBot="1">
      <c r="E14792"/>
    </row>
    <row r="14793" spans="5:5" ht="13.5" thickTop="1" thickBot="1">
      <c r="E14793"/>
    </row>
    <row r="14794" spans="5:5" ht="13.5" thickTop="1" thickBot="1">
      <c r="E14794"/>
    </row>
    <row r="14795" spans="5:5" ht="13.5" thickTop="1" thickBot="1">
      <c r="E14795"/>
    </row>
    <row r="14796" spans="5:5" ht="13.5" thickTop="1" thickBot="1">
      <c r="E14796"/>
    </row>
    <row r="14797" spans="5:5" ht="13.5" thickTop="1" thickBot="1">
      <c r="E14797"/>
    </row>
    <row r="14798" spans="5:5" ht="13.5" thickTop="1" thickBot="1">
      <c r="E14798"/>
    </row>
    <row r="14799" spans="5:5" ht="13.5" thickTop="1" thickBot="1">
      <c r="E14799"/>
    </row>
    <row r="14800" spans="5:5" ht="13.5" thickTop="1" thickBot="1">
      <c r="E14800"/>
    </row>
    <row r="14801" spans="5:5" ht="13.5" thickTop="1" thickBot="1">
      <c r="E14801"/>
    </row>
    <row r="14802" spans="5:5" ht="13.5" thickTop="1" thickBot="1">
      <c r="E14802"/>
    </row>
    <row r="14803" spans="5:5" ht="13.5" thickTop="1" thickBot="1">
      <c r="E14803"/>
    </row>
    <row r="14804" spans="5:5" ht="13.5" thickTop="1" thickBot="1">
      <c r="E14804"/>
    </row>
    <row r="14805" spans="5:5" ht="13.5" thickTop="1" thickBot="1">
      <c r="E14805"/>
    </row>
    <row r="14806" spans="5:5" ht="13.5" thickTop="1" thickBot="1">
      <c r="E14806"/>
    </row>
    <row r="14807" spans="5:5" ht="13.5" thickTop="1" thickBot="1">
      <c r="E14807"/>
    </row>
    <row r="14808" spans="5:5" ht="13.5" thickTop="1" thickBot="1">
      <c r="E14808"/>
    </row>
    <row r="14809" spans="5:5" ht="13.5" thickTop="1" thickBot="1">
      <c r="E14809"/>
    </row>
    <row r="14810" spans="5:5" ht="13.5" thickTop="1" thickBot="1">
      <c r="E14810"/>
    </row>
    <row r="14811" spans="5:5" ht="13.5" thickTop="1" thickBot="1">
      <c r="E14811"/>
    </row>
    <row r="14812" spans="5:5" ht="13.5" thickTop="1" thickBot="1">
      <c r="E14812"/>
    </row>
    <row r="14813" spans="5:5" ht="13.5" thickTop="1" thickBot="1">
      <c r="E14813"/>
    </row>
    <row r="14814" spans="5:5" ht="13.5" thickTop="1" thickBot="1">
      <c r="E14814"/>
    </row>
    <row r="14815" spans="5:5" ht="13.5" thickTop="1" thickBot="1">
      <c r="E14815"/>
    </row>
    <row r="14816" spans="5:5" ht="13.5" thickTop="1" thickBot="1">
      <c r="E14816"/>
    </row>
    <row r="14817" spans="5:5" ht="13.5" thickTop="1" thickBot="1">
      <c r="E14817"/>
    </row>
    <row r="14818" spans="5:5" ht="13.5" thickTop="1" thickBot="1">
      <c r="E14818"/>
    </row>
    <row r="14819" spans="5:5" ht="13.5" thickTop="1" thickBot="1">
      <c r="E14819"/>
    </row>
    <row r="14820" spans="5:5" ht="13.5" thickTop="1" thickBot="1">
      <c r="E14820"/>
    </row>
    <row r="14821" spans="5:5" ht="13.5" thickTop="1" thickBot="1">
      <c r="E14821"/>
    </row>
    <row r="14822" spans="5:5" ht="13.5" thickTop="1" thickBot="1">
      <c r="E14822"/>
    </row>
    <row r="14823" spans="5:5" ht="13.5" thickTop="1" thickBot="1">
      <c r="E14823"/>
    </row>
    <row r="14824" spans="5:5" ht="13.5" thickTop="1" thickBot="1">
      <c r="E14824"/>
    </row>
    <row r="14825" spans="5:5" ht="13.5" thickTop="1" thickBot="1">
      <c r="E14825"/>
    </row>
    <row r="14826" spans="5:5" ht="13.5" thickTop="1" thickBot="1">
      <c r="E14826"/>
    </row>
    <row r="14827" spans="5:5" ht="13.5" thickTop="1" thickBot="1">
      <c r="E14827"/>
    </row>
    <row r="14828" spans="5:5" ht="13.5" thickTop="1" thickBot="1">
      <c r="E14828"/>
    </row>
    <row r="14829" spans="5:5" ht="13.5" thickTop="1" thickBot="1">
      <c r="E14829"/>
    </row>
    <row r="14830" spans="5:5" ht="13.5" thickTop="1" thickBot="1">
      <c r="E14830"/>
    </row>
    <row r="14831" spans="5:5" ht="13.5" thickTop="1" thickBot="1">
      <c r="E14831"/>
    </row>
    <row r="14832" spans="5:5" ht="13.5" thickTop="1" thickBot="1">
      <c r="E14832"/>
    </row>
    <row r="14833" spans="5:5" ht="13.5" thickTop="1" thickBot="1">
      <c r="E14833"/>
    </row>
    <row r="14834" spans="5:5" ht="13.5" thickTop="1" thickBot="1">
      <c r="E14834"/>
    </row>
    <row r="14835" spans="5:5" ht="13.5" thickTop="1" thickBot="1">
      <c r="E14835"/>
    </row>
    <row r="14836" spans="5:5" ht="13.5" thickTop="1" thickBot="1">
      <c r="E14836"/>
    </row>
    <row r="14837" spans="5:5" ht="13.5" thickTop="1" thickBot="1">
      <c r="E14837"/>
    </row>
    <row r="14838" spans="5:5" ht="13" thickTop="1">
      <c r="E14838"/>
    </row>
    <row r="14839" spans="5:5">
      <c r="E14839"/>
    </row>
    <row r="14840" spans="5:5">
      <c r="E14840"/>
    </row>
    <row r="14841" spans="5:5">
      <c r="E14841"/>
    </row>
    <row r="14842" spans="5:5">
      <c r="E14842"/>
    </row>
    <row r="14843" spans="5:5">
      <c r="E14843"/>
    </row>
    <row r="14844" spans="5:5">
      <c r="E14844"/>
    </row>
    <row r="14845" spans="5:5">
      <c r="E14845"/>
    </row>
    <row r="14846" spans="5:5">
      <c r="E14846"/>
    </row>
    <row r="14847" spans="5:5">
      <c r="E14847"/>
    </row>
    <row r="14848" spans="5:5">
      <c r="E14848"/>
    </row>
    <row r="14849" spans="5:5">
      <c r="E14849"/>
    </row>
    <row r="14850" spans="5:5">
      <c r="E14850"/>
    </row>
    <row r="14851" spans="5:5" ht="13" thickBot="1">
      <c r="E14851"/>
    </row>
    <row r="14852" spans="5:5" ht="13.5" thickTop="1" thickBot="1">
      <c r="E14852"/>
    </row>
    <row r="14853" spans="5:5" ht="13.5" thickTop="1" thickBot="1">
      <c r="E14853"/>
    </row>
    <row r="14854" spans="5:5" ht="13.5" thickTop="1" thickBot="1">
      <c r="E14854"/>
    </row>
    <row r="14855" spans="5:5" ht="13.5" thickTop="1" thickBot="1">
      <c r="E14855"/>
    </row>
    <row r="14856" spans="5:5" ht="13.5" thickTop="1" thickBot="1">
      <c r="E14856"/>
    </row>
    <row r="14857" spans="5:5" ht="13.5" thickTop="1" thickBot="1">
      <c r="E14857"/>
    </row>
    <row r="14858" spans="5:5" ht="13.5" thickTop="1" thickBot="1">
      <c r="E14858"/>
    </row>
    <row r="14859" spans="5:5" ht="13.5" thickTop="1" thickBot="1">
      <c r="E14859"/>
    </row>
    <row r="14860" spans="5:5" ht="13.5" thickTop="1" thickBot="1">
      <c r="E14860"/>
    </row>
    <row r="14861" spans="5:5" ht="13.5" thickTop="1" thickBot="1">
      <c r="E14861"/>
    </row>
    <row r="14862" spans="5:5" ht="13.5" thickTop="1" thickBot="1">
      <c r="E14862"/>
    </row>
    <row r="14863" spans="5:5" ht="13.5" thickTop="1" thickBot="1">
      <c r="E14863"/>
    </row>
    <row r="14864" spans="5:5" ht="13.5" thickTop="1" thickBot="1">
      <c r="E14864"/>
    </row>
    <row r="14865" spans="5:5" ht="13.5" thickTop="1" thickBot="1">
      <c r="E14865"/>
    </row>
    <row r="14866" spans="5:5" ht="13.5" thickTop="1" thickBot="1">
      <c r="E14866"/>
    </row>
    <row r="14867" spans="5:5" ht="13.5" thickTop="1" thickBot="1">
      <c r="E14867"/>
    </row>
    <row r="14868" spans="5:5" ht="13.5" thickTop="1" thickBot="1">
      <c r="E14868"/>
    </row>
    <row r="14869" spans="5:5" ht="13.5" thickTop="1" thickBot="1">
      <c r="E14869"/>
    </row>
    <row r="14870" spans="5:5" ht="13.5" thickTop="1" thickBot="1">
      <c r="E14870"/>
    </row>
    <row r="14871" spans="5:5" ht="13.5" thickTop="1" thickBot="1">
      <c r="E14871"/>
    </row>
    <row r="14872" spans="5:5" ht="13.5" thickTop="1" thickBot="1">
      <c r="E14872"/>
    </row>
    <row r="14873" spans="5:5" ht="13.5" thickTop="1" thickBot="1">
      <c r="E14873"/>
    </row>
    <row r="14874" spans="5:5" ht="13.5" thickTop="1" thickBot="1">
      <c r="E14874"/>
    </row>
    <row r="14875" spans="5:5" ht="13.5" thickTop="1" thickBot="1">
      <c r="E14875"/>
    </row>
    <row r="14876" spans="5:5" ht="13.5" thickTop="1" thickBot="1">
      <c r="E14876"/>
    </row>
    <row r="14877" spans="5:5" ht="13.5" thickTop="1" thickBot="1">
      <c r="E14877"/>
    </row>
    <row r="14878" spans="5:5" ht="13.5" thickTop="1" thickBot="1">
      <c r="E14878"/>
    </row>
    <row r="14879" spans="5:5" ht="13.5" thickTop="1" thickBot="1">
      <c r="E14879"/>
    </row>
    <row r="14880" spans="5:5" ht="13.5" thickTop="1" thickBot="1">
      <c r="E14880"/>
    </row>
    <row r="14881" spans="5:5" ht="13.5" thickTop="1" thickBot="1">
      <c r="E14881"/>
    </row>
    <row r="14882" spans="5:5" ht="13.5" thickTop="1" thickBot="1">
      <c r="E14882"/>
    </row>
    <row r="14883" spans="5:5" ht="13.5" thickTop="1" thickBot="1">
      <c r="E14883"/>
    </row>
    <row r="14884" spans="5:5" ht="13.5" thickTop="1" thickBot="1">
      <c r="E14884"/>
    </row>
    <row r="14885" spans="5:5" ht="13.5" thickTop="1" thickBot="1">
      <c r="E14885"/>
    </row>
    <row r="14886" spans="5:5" ht="13.5" thickTop="1" thickBot="1">
      <c r="E14886"/>
    </row>
    <row r="14887" spans="5:5" ht="13.5" thickTop="1" thickBot="1">
      <c r="E14887"/>
    </row>
    <row r="14888" spans="5:5" ht="13.5" thickTop="1" thickBot="1">
      <c r="E14888"/>
    </row>
    <row r="14889" spans="5:5" ht="13.5" thickTop="1" thickBot="1">
      <c r="E14889"/>
    </row>
    <row r="14890" spans="5:5" ht="13.5" thickTop="1" thickBot="1">
      <c r="E14890"/>
    </row>
    <row r="14891" spans="5:5" ht="13.5" thickTop="1" thickBot="1">
      <c r="E14891"/>
    </row>
    <row r="14892" spans="5:5" ht="13.5" thickTop="1" thickBot="1">
      <c r="E14892"/>
    </row>
    <row r="14893" spans="5:5" ht="13.5" thickTop="1" thickBot="1">
      <c r="E14893"/>
    </row>
    <row r="14894" spans="5:5" ht="13.5" thickTop="1" thickBot="1">
      <c r="E14894"/>
    </row>
    <row r="14895" spans="5:5" ht="13.5" thickTop="1" thickBot="1">
      <c r="E14895"/>
    </row>
    <row r="14896" spans="5:5" ht="13.5" thickTop="1" thickBot="1">
      <c r="E14896"/>
    </row>
    <row r="14897" spans="5:5" ht="13.5" thickTop="1" thickBot="1">
      <c r="E14897"/>
    </row>
    <row r="14898" spans="5:5" ht="13.5" thickTop="1" thickBot="1">
      <c r="E14898"/>
    </row>
    <row r="14899" spans="5:5" ht="13.5" thickTop="1" thickBot="1">
      <c r="E14899"/>
    </row>
    <row r="14900" spans="5:5" ht="13.5" thickTop="1" thickBot="1">
      <c r="E14900"/>
    </row>
    <row r="14901" spans="5:5" ht="13.5" thickTop="1" thickBot="1">
      <c r="E14901"/>
    </row>
    <row r="14902" spans="5:5" ht="13.5" thickTop="1" thickBot="1">
      <c r="E14902"/>
    </row>
    <row r="14903" spans="5:5" ht="13.5" thickTop="1" thickBot="1">
      <c r="E14903"/>
    </row>
    <row r="14904" spans="5:5" ht="13.5" thickTop="1" thickBot="1">
      <c r="E14904"/>
    </row>
    <row r="14905" spans="5:5" ht="13.5" thickTop="1" thickBot="1">
      <c r="E14905"/>
    </row>
    <row r="14906" spans="5:5" ht="13.5" thickTop="1" thickBot="1">
      <c r="E14906"/>
    </row>
    <row r="14907" spans="5:5" ht="13.5" thickTop="1" thickBot="1">
      <c r="E14907"/>
    </row>
    <row r="14908" spans="5:5" ht="13" thickTop="1">
      <c r="E14908"/>
    </row>
    <row r="14909" spans="5:5">
      <c r="E14909"/>
    </row>
    <row r="14910" spans="5:5">
      <c r="E14910"/>
    </row>
    <row r="14911" spans="5:5">
      <c r="E14911"/>
    </row>
    <row r="14912" spans="5:5">
      <c r="E14912"/>
    </row>
    <row r="14913" spans="5:5">
      <c r="E14913"/>
    </row>
    <row r="14914" spans="5:5">
      <c r="E14914"/>
    </row>
    <row r="14915" spans="5:5">
      <c r="E14915"/>
    </row>
    <row r="14916" spans="5:5">
      <c r="E14916"/>
    </row>
    <row r="14917" spans="5:5">
      <c r="E14917"/>
    </row>
    <row r="14918" spans="5:5">
      <c r="E14918"/>
    </row>
    <row r="14919" spans="5:5">
      <c r="E14919"/>
    </row>
    <row r="14920" spans="5:5">
      <c r="E14920"/>
    </row>
    <row r="14921" spans="5:5" ht="13" thickBot="1">
      <c r="E14921"/>
    </row>
    <row r="14922" spans="5:5" ht="13.5" thickTop="1" thickBot="1">
      <c r="E14922"/>
    </row>
    <row r="14923" spans="5:5" ht="13.5" thickTop="1" thickBot="1">
      <c r="E14923"/>
    </row>
    <row r="14924" spans="5:5" ht="13.5" thickTop="1" thickBot="1">
      <c r="E14924"/>
    </row>
    <row r="14925" spans="5:5" ht="13.5" thickTop="1" thickBot="1">
      <c r="E14925"/>
    </row>
    <row r="14926" spans="5:5" ht="13.5" thickTop="1" thickBot="1">
      <c r="E14926"/>
    </row>
    <row r="14927" spans="5:5" ht="13.5" thickTop="1" thickBot="1">
      <c r="E14927"/>
    </row>
    <row r="14928" spans="5:5" ht="13.5" thickTop="1" thickBot="1">
      <c r="E14928"/>
    </row>
    <row r="14929" spans="5:5" ht="13.5" thickTop="1" thickBot="1">
      <c r="E14929"/>
    </row>
    <row r="14930" spans="5:5" ht="13.5" thickTop="1" thickBot="1">
      <c r="E14930"/>
    </row>
    <row r="14931" spans="5:5" ht="13.5" thickTop="1" thickBot="1">
      <c r="E14931"/>
    </row>
    <row r="14932" spans="5:5" ht="13.5" thickTop="1" thickBot="1">
      <c r="E14932"/>
    </row>
    <row r="14933" spans="5:5" ht="13.5" thickTop="1" thickBot="1">
      <c r="E14933"/>
    </row>
    <row r="14934" spans="5:5" ht="13.5" thickTop="1" thickBot="1">
      <c r="E14934"/>
    </row>
    <row r="14935" spans="5:5" ht="13.5" thickTop="1" thickBot="1">
      <c r="E14935"/>
    </row>
    <row r="14936" spans="5:5" ht="13.5" thickTop="1" thickBot="1">
      <c r="E14936"/>
    </row>
    <row r="14937" spans="5:5" ht="13.5" thickTop="1" thickBot="1">
      <c r="E14937"/>
    </row>
    <row r="14938" spans="5:5" ht="13.5" thickTop="1" thickBot="1">
      <c r="E14938"/>
    </row>
    <row r="14939" spans="5:5" ht="13.5" thickTop="1" thickBot="1">
      <c r="E14939"/>
    </row>
    <row r="14940" spans="5:5" ht="13.5" thickTop="1" thickBot="1">
      <c r="E14940"/>
    </row>
    <row r="14941" spans="5:5" ht="13.5" thickTop="1" thickBot="1">
      <c r="E14941"/>
    </row>
    <row r="14942" spans="5:5" ht="13.5" thickTop="1" thickBot="1">
      <c r="E14942"/>
    </row>
    <row r="14943" spans="5:5" ht="13.5" thickTop="1" thickBot="1">
      <c r="E14943"/>
    </row>
    <row r="14944" spans="5:5" ht="13.5" thickTop="1" thickBot="1">
      <c r="E14944"/>
    </row>
    <row r="14945" spans="5:5" ht="13.5" thickTop="1" thickBot="1">
      <c r="E14945"/>
    </row>
    <row r="14946" spans="5:5" ht="13.5" thickTop="1" thickBot="1">
      <c r="E14946"/>
    </row>
    <row r="14947" spans="5:5" ht="13.5" thickTop="1" thickBot="1">
      <c r="E14947"/>
    </row>
    <row r="14948" spans="5:5" ht="13.5" thickTop="1" thickBot="1">
      <c r="E14948"/>
    </row>
    <row r="14949" spans="5:5" ht="13.5" thickTop="1" thickBot="1">
      <c r="E14949"/>
    </row>
    <row r="14950" spans="5:5" ht="13.5" thickTop="1" thickBot="1">
      <c r="E14950"/>
    </row>
    <row r="14951" spans="5:5" ht="13.5" thickTop="1" thickBot="1">
      <c r="E14951"/>
    </row>
    <row r="14952" spans="5:5" ht="13.5" thickTop="1" thickBot="1">
      <c r="E14952"/>
    </row>
    <row r="14953" spans="5:5" ht="13.5" thickTop="1" thickBot="1">
      <c r="E14953"/>
    </row>
    <row r="14954" spans="5:5" ht="13.5" thickTop="1" thickBot="1">
      <c r="E14954"/>
    </row>
    <row r="14955" spans="5:5" ht="13.5" thickTop="1" thickBot="1">
      <c r="E14955"/>
    </row>
    <row r="14956" spans="5:5" ht="13.5" thickTop="1" thickBot="1">
      <c r="E14956"/>
    </row>
    <row r="14957" spans="5:5" ht="13.5" thickTop="1" thickBot="1">
      <c r="E14957"/>
    </row>
    <row r="14958" spans="5:5" ht="13.5" thickTop="1" thickBot="1">
      <c r="E14958"/>
    </row>
    <row r="14959" spans="5:5" ht="13.5" thickTop="1" thickBot="1">
      <c r="E14959"/>
    </row>
    <row r="14960" spans="5:5" ht="13.5" thickTop="1" thickBot="1">
      <c r="E14960"/>
    </row>
    <row r="14961" spans="5:5" ht="13.5" thickTop="1" thickBot="1">
      <c r="E14961"/>
    </row>
    <row r="14962" spans="5:5" ht="13.5" thickTop="1" thickBot="1">
      <c r="E14962"/>
    </row>
    <row r="14963" spans="5:5" ht="13.5" thickTop="1" thickBot="1">
      <c r="E14963"/>
    </row>
    <row r="14964" spans="5:5" ht="13.5" thickTop="1" thickBot="1">
      <c r="E14964"/>
    </row>
    <row r="14965" spans="5:5" ht="13.5" thickTop="1" thickBot="1">
      <c r="E14965"/>
    </row>
    <row r="14966" spans="5:5" ht="13.5" thickTop="1" thickBot="1">
      <c r="E14966"/>
    </row>
    <row r="14967" spans="5:5" ht="13.5" thickTop="1" thickBot="1">
      <c r="E14967"/>
    </row>
    <row r="14968" spans="5:5" ht="13.5" thickTop="1" thickBot="1">
      <c r="E14968"/>
    </row>
    <row r="14969" spans="5:5" ht="13.5" thickTop="1" thickBot="1">
      <c r="E14969"/>
    </row>
    <row r="14970" spans="5:5" ht="13.5" thickTop="1" thickBot="1">
      <c r="E14970"/>
    </row>
    <row r="14971" spans="5:5" ht="13.5" thickTop="1" thickBot="1">
      <c r="E14971"/>
    </row>
    <row r="14972" spans="5:5" ht="13.5" thickTop="1" thickBot="1">
      <c r="E14972"/>
    </row>
    <row r="14973" spans="5:5" ht="13.5" thickTop="1" thickBot="1">
      <c r="E14973"/>
    </row>
    <row r="14974" spans="5:5" ht="13.5" thickTop="1" thickBot="1">
      <c r="E14974"/>
    </row>
    <row r="14975" spans="5:5" ht="13.5" thickTop="1" thickBot="1">
      <c r="E14975"/>
    </row>
    <row r="14976" spans="5:5" ht="13.5" thickTop="1" thickBot="1">
      <c r="E14976"/>
    </row>
    <row r="14977" spans="5:5" ht="13.5" thickTop="1" thickBot="1">
      <c r="E14977"/>
    </row>
    <row r="14978" spans="5:5" ht="13" thickTop="1">
      <c r="E14978"/>
    </row>
    <row r="14979" spans="5:5">
      <c r="E14979"/>
    </row>
    <row r="14980" spans="5:5">
      <c r="E14980"/>
    </row>
    <row r="14981" spans="5:5">
      <c r="E14981"/>
    </row>
    <row r="14982" spans="5:5">
      <c r="E14982"/>
    </row>
    <row r="14983" spans="5:5">
      <c r="E14983"/>
    </row>
    <row r="14984" spans="5:5">
      <c r="E14984"/>
    </row>
    <row r="14985" spans="5:5">
      <c r="E14985"/>
    </row>
    <row r="14986" spans="5:5">
      <c r="E14986"/>
    </row>
    <row r="14987" spans="5:5">
      <c r="E14987"/>
    </row>
    <row r="14988" spans="5:5">
      <c r="E14988"/>
    </row>
    <row r="14989" spans="5:5">
      <c r="E14989"/>
    </row>
    <row r="14990" spans="5:5">
      <c r="E14990"/>
    </row>
    <row r="14991" spans="5:5" ht="13" thickBot="1">
      <c r="E14991"/>
    </row>
    <row r="14992" spans="5:5" ht="13.5" thickTop="1" thickBot="1">
      <c r="E14992"/>
    </row>
    <row r="14993" spans="5:5" ht="13.5" thickTop="1" thickBot="1">
      <c r="E14993"/>
    </row>
    <row r="14994" spans="5:5" ht="13.5" thickTop="1" thickBot="1">
      <c r="E14994"/>
    </row>
    <row r="14995" spans="5:5" ht="13.5" thickTop="1" thickBot="1">
      <c r="E14995"/>
    </row>
    <row r="14996" spans="5:5" ht="13.5" thickTop="1" thickBot="1">
      <c r="E14996"/>
    </row>
    <row r="14997" spans="5:5" ht="13.5" thickTop="1" thickBot="1">
      <c r="E14997"/>
    </row>
    <row r="14998" spans="5:5" ht="13.5" thickTop="1" thickBot="1">
      <c r="E14998"/>
    </row>
    <row r="14999" spans="5:5" ht="13.5" thickTop="1" thickBot="1">
      <c r="E14999"/>
    </row>
    <row r="15000" spans="5:5" ht="13.5" thickTop="1" thickBot="1">
      <c r="E15000"/>
    </row>
    <row r="15001" spans="5:5" ht="13.5" thickTop="1" thickBot="1">
      <c r="E15001"/>
    </row>
    <row r="15002" spans="5:5" ht="13.5" thickTop="1" thickBot="1">
      <c r="E15002"/>
    </row>
    <row r="15003" spans="5:5" ht="13.5" thickTop="1" thickBot="1">
      <c r="E15003"/>
    </row>
    <row r="15004" spans="5:5" ht="13.5" thickTop="1" thickBot="1">
      <c r="E15004"/>
    </row>
    <row r="15005" spans="5:5" ht="13.5" thickTop="1" thickBot="1">
      <c r="E15005"/>
    </row>
    <row r="15006" spans="5:5" ht="13.5" thickTop="1" thickBot="1">
      <c r="E15006"/>
    </row>
    <row r="15007" spans="5:5" ht="13.5" thickTop="1" thickBot="1">
      <c r="E15007"/>
    </row>
    <row r="15008" spans="5:5" ht="13.5" thickTop="1" thickBot="1">
      <c r="E15008"/>
    </row>
    <row r="15009" spans="5:5" ht="13.5" thickTop="1" thickBot="1">
      <c r="E15009"/>
    </row>
    <row r="15010" spans="5:5" ht="13.5" thickTop="1" thickBot="1">
      <c r="E15010"/>
    </row>
    <row r="15011" spans="5:5" ht="13.5" thickTop="1" thickBot="1">
      <c r="E15011"/>
    </row>
    <row r="15012" spans="5:5" ht="13.5" thickTop="1" thickBot="1">
      <c r="E15012"/>
    </row>
    <row r="15013" spans="5:5" ht="13.5" thickTop="1" thickBot="1">
      <c r="E15013"/>
    </row>
    <row r="15014" spans="5:5" ht="13.5" thickTop="1" thickBot="1">
      <c r="E15014"/>
    </row>
    <row r="15015" spans="5:5" ht="13.5" thickTop="1" thickBot="1">
      <c r="E15015"/>
    </row>
    <row r="15016" spans="5:5" ht="13.5" thickTop="1" thickBot="1">
      <c r="E15016"/>
    </row>
    <row r="15017" spans="5:5" ht="13.5" thickTop="1" thickBot="1">
      <c r="E15017"/>
    </row>
    <row r="15018" spans="5:5" ht="13.5" thickTop="1" thickBot="1">
      <c r="E15018"/>
    </row>
    <row r="15019" spans="5:5" ht="13.5" thickTop="1" thickBot="1">
      <c r="E15019"/>
    </row>
    <row r="15020" spans="5:5" ht="13.5" thickTop="1" thickBot="1">
      <c r="E15020"/>
    </row>
    <row r="15021" spans="5:5" ht="13.5" thickTop="1" thickBot="1">
      <c r="E15021"/>
    </row>
    <row r="15022" spans="5:5" ht="13.5" thickTop="1" thickBot="1">
      <c r="E15022"/>
    </row>
    <row r="15023" spans="5:5" ht="13.5" thickTop="1" thickBot="1">
      <c r="E15023"/>
    </row>
    <row r="15024" spans="5:5" ht="13.5" thickTop="1" thickBot="1">
      <c r="E15024"/>
    </row>
    <row r="15025" spans="5:5" ht="13.5" thickTop="1" thickBot="1">
      <c r="E15025"/>
    </row>
    <row r="15026" spans="5:5" ht="13.5" thickTop="1" thickBot="1">
      <c r="E15026"/>
    </row>
    <row r="15027" spans="5:5" ht="13.5" thickTop="1" thickBot="1">
      <c r="E15027"/>
    </row>
    <row r="15028" spans="5:5" ht="13.5" thickTop="1" thickBot="1">
      <c r="E15028"/>
    </row>
    <row r="15029" spans="5:5" ht="13.5" thickTop="1" thickBot="1">
      <c r="E15029"/>
    </row>
    <row r="15030" spans="5:5" ht="13.5" thickTop="1" thickBot="1">
      <c r="E15030"/>
    </row>
    <row r="15031" spans="5:5" ht="13.5" thickTop="1" thickBot="1">
      <c r="E15031"/>
    </row>
    <row r="15032" spans="5:5" ht="13.5" thickTop="1" thickBot="1">
      <c r="E15032"/>
    </row>
    <row r="15033" spans="5:5" ht="13.5" thickTop="1" thickBot="1">
      <c r="E15033"/>
    </row>
    <row r="15034" spans="5:5" ht="13.5" thickTop="1" thickBot="1">
      <c r="E15034"/>
    </row>
    <row r="15035" spans="5:5" ht="13.5" thickTop="1" thickBot="1">
      <c r="E15035"/>
    </row>
    <row r="15036" spans="5:5" ht="13.5" thickTop="1" thickBot="1">
      <c r="E15036"/>
    </row>
    <row r="15037" spans="5:5" ht="13.5" thickTop="1" thickBot="1">
      <c r="E15037"/>
    </row>
    <row r="15038" spans="5:5" ht="13.5" thickTop="1" thickBot="1">
      <c r="E15038"/>
    </row>
    <row r="15039" spans="5:5" ht="13.5" thickTop="1" thickBot="1">
      <c r="E15039"/>
    </row>
    <row r="15040" spans="5:5" ht="13.5" thickTop="1" thickBot="1">
      <c r="E15040"/>
    </row>
    <row r="15041" spans="5:5" ht="13.5" thickTop="1" thickBot="1">
      <c r="E15041"/>
    </row>
    <row r="15042" spans="5:5" ht="13.5" thickTop="1" thickBot="1">
      <c r="E15042"/>
    </row>
    <row r="15043" spans="5:5" ht="13.5" thickTop="1" thickBot="1">
      <c r="E15043"/>
    </row>
    <row r="15044" spans="5:5" ht="13.5" thickTop="1" thickBot="1">
      <c r="E15044"/>
    </row>
    <row r="15045" spans="5:5" ht="13.5" thickTop="1" thickBot="1">
      <c r="E15045"/>
    </row>
    <row r="15046" spans="5:5" ht="13.5" thickTop="1" thickBot="1">
      <c r="E15046"/>
    </row>
    <row r="15047" spans="5:5" ht="13.5" thickTop="1" thickBot="1">
      <c r="E15047"/>
    </row>
    <row r="15048" spans="5:5" ht="13" thickTop="1">
      <c r="E15048"/>
    </row>
    <row r="15049" spans="5:5">
      <c r="E15049"/>
    </row>
    <row r="15050" spans="5:5">
      <c r="E15050"/>
    </row>
    <row r="15051" spans="5:5">
      <c r="E15051"/>
    </row>
    <row r="15052" spans="5:5">
      <c r="E15052"/>
    </row>
    <row r="15053" spans="5:5">
      <c r="E15053"/>
    </row>
    <row r="15054" spans="5:5">
      <c r="E15054"/>
    </row>
    <row r="15055" spans="5:5">
      <c r="E15055"/>
    </row>
    <row r="15056" spans="5:5">
      <c r="E15056"/>
    </row>
    <row r="15057" spans="5:5">
      <c r="E15057"/>
    </row>
    <row r="15058" spans="5:5">
      <c r="E15058"/>
    </row>
    <row r="15059" spans="5:5">
      <c r="E15059"/>
    </row>
    <row r="15060" spans="5:5">
      <c r="E15060"/>
    </row>
    <row r="15061" spans="5:5" ht="13" thickBot="1">
      <c r="E15061"/>
    </row>
    <row r="15062" spans="5:5" ht="13.5" thickTop="1" thickBot="1">
      <c r="E15062"/>
    </row>
    <row r="15063" spans="5:5" ht="13.5" thickTop="1" thickBot="1">
      <c r="E15063"/>
    </row>
    <row r="15064" spans="5:5" ht="13.5" thickTop="1" thickBot="1">
      <c r="E15064"/>
    </row>
    <row r="15065" spans="5:5" ht="13.5" thickTop="1" thickBot="1">
      <c r="E15065"/>
    </row>
    <row r="15066" spans="5:5" ht="13.5" thickTop="1" thickBot="1">
      <c r="E15066"/>
    </row>
    <row r="15067" spans="5:5" ht="13.5" thickTop="1" thickBot="1">
      <c r="E15067"/>
    </row>
    <row r="15068" spans="5:5" ht="13.5" thickTop="1" thickBot="1">
      <c r="E15068"/>
    </row>
    <row r="15069" spans="5:5" ht="13.5" thickTop="1" thickBot="1">
      <c r="E15069"/>
    </row>
    <row r="15070" spans="5:5" ht="13.5" thickTop="1" thickBot="1">
      <c r="E15070"/>
    </row>
    <row r="15071" spans="5:5" ht="13.5" thickTop="1" thickBot="1">
      <c r="E15071"/>
    </row>
    <row r="15072" spans="5:5" ht="13.5" thickTop="1" thickBot="1">
      <c r="E15072"/>
    </row>
    <row r="15073" spans="5:5" ht="13.5" thickTop="1" thickBot="1">
      <c r="E15073"/>
    </row>
    <row r="15074" spans="5:5" ht="13.5" thickTop="1" thickBot="1">
      <c r="E15074"/>
    </row>
    <row r="15075" spans="5:5" ht="13.5" thickTop="1" thickBot="1">
      <c r="E15075"/>
    </row>
    <row r="15076" spans="5:5" ht="13.5" thickTop="1" thickBot="1">
      <c r="E15076"/>
    </row>
    <row r="15077" spans="5:5" ht="13.5" thickTop="1" thickBot="1">
      <c r="E15077"/>
    </row>
    <row r="15078" spans="5:5" ht="13.5" thickTop="1" thickBot="1">
      <c r="E15078"/>
    </row>
    <row r="15079" spans="5:5" ht="13.5" thickTop="1" thickBot="1">
      <c r="E15079"/>
    </row>
    <row r="15080" spans="5:5" ht="13.5" thickTop="1" thickBot="1">
      <c r="E15080"/>
    </row>
    <row r="15081" spans="5:5" ht="13.5" thickTop="1" thickBot="1">
      <c r="E15081"/>
    </row>
    <row r="15082" spans="5:5" ht="13.5" thickTop="1" thickBot="1">
      <c r="E15082"/>
    </row>
    <row r="15083" spans="5:5" ht="13.5" thickTop="1" thickBot="1">
      <c r="E15083"/>
    </row>
    <row r="15084" spans="5:5" ht="13.5" thickTop="1" thickBot="1">
      <c r="E15084"/>
    </row>
    <row r="15085" spans="5:5" ht="13.5" thickTop="1" thickBot="1">
      <c r="E15085"/>
    </row>
    <row r="15086" spans="5:5" ht="13.5" thickTop="1" thickBot="1">
      <c r="E15086"/>
    </row>
    <row r="15087" spans="5:5" ht="13.5" thickTop="1" thickBot="1">
      <c r="E15087"/>
    </row>
    <row r="15088" spans="5:5" ht="13.5" thickTop="1" thickBot="1">
      <c r="E15088"/>
    </row>
    <row r="15089" spans="5:5" ht="13.5" thickTop="1" thickBot="1">
      <c r="E15089"/>
    </row>
    <row r="15090" spans="5:5" ht="13.5" thickTop="1" thickBot="1">
      <c r="E15090"/>
    </row>
    <row r="15091" spans="5:5" ht="13.5" thickTop="1" thickBot="1">
      <c r="E15091"/>
    </row>
    <row r="15092" spans="5:5" ht="13.5" thickTop="1" thickBot="1">
      <c r="E15092"/>
    </row>
    <row r="15093" spans="5:5" ht="13.5" thickTop="1" thickBot="1">
      <c r="E15093"/>
    </row>
    <row r="15094" spans="5:5" ht="13.5" thickTop="1" thickBot="1">
      <c r="E15094"/>
    </row>
    <row r="15095" spans="5:5" ht="13.5" thickTop="1" thickBot="1">
      <c r="E15095"/>
    </row>
    <row r="15096" spans="5:5" ht="13.5" thickTop="1" thickBot="1">
      <c r="E15096"/>
    </row>
    <row r="15097" spans="5:5" ht="13.5" thickTop="1" thickBot="1">
      <c r="E15097"/>
    </row>
    <row r="15098" spans="5:5" ht="13.5" thickTop="1" thickBot="1">
      <c r="E15098"/>
    </row>
    <row r="15099" spans="5:5" ht="13.5" thickTop="1" thickBot="1">
      <c r="E15099"/>
    </row>
    <row r="15100" spans="5:5" ht="13.5" thickTop="1" thickBot="1">
      <c r="E15100"/>
    </row>
    <row r="15101" spans="5:5" ht="13.5" thickTop="1" thickBot="1">
      <c r="E15101"/>
    </row>
    <row r="15102" spans="5:5" ht="13.5" thickTop="1" thickBot="1">
      <c r="E15102"/>
    </row>
    <row r="15103" spans="5:5" ht="13.5" thickTop="1" thickBot="1">
      <c r="E15103"/>
    </row>
    <row r="15104" spans="5:5" ht="13.5" thickTop="1" thickBot="1">
      <c r="E15104"/>
    </row>
    <row r="15105" spans="5:5" ht="13.5" thickTop="1" thickBot="1">
      <c r="E15105"/>
    </row>
    <row r="15106" spans="5:5" ht="13.5" thickTop="1" thickBot="1">
      <c r="E15106"/>
    </row>
    <row r="15107" spans="5:5" ht="13.5" thickTop="1" thickBot="1">
      <c r="E15107"/>
    </row>
    <row r="15108" spans="5:5" ht="13.5" thickTop="1" thickBot="1">
      <c r="E15108"/>
    </row>
    <row r="15109" spans="5:5" ht="13.5" thickTop="1" thickBot="1">
      <c r="E15109"/>
    </row>
    <row r="15110" spans="5:5" ht="13.5" thickTop="1" thickBot="1">
      <c r="E15110"/>
    </row>
    <row r="15111" spans="5:5" ht="13.5" thickTop="1" thickBot="1">
      <c r="E15111"/>
    </row>
    <row r="15112" spans="5:5" ht="13.5" thickTop="1" thickBot="1">
      <c r="E15112"/>
    </row>
    <row r="15113" spans="5:5" ht="13.5" thickTop="1" thickBot="1">
      <c r="E15113"/>
    </row>
    <row r="15114" spans="5:5" ht="13.5" thickTop="1" thickBot="1">
      <c r="E15114"/>
    </row>
    <row r="15115" spans="5:5" ht="13.5" thickTop="1" thickBot="1">
      <c r="E15115"/>
    </row>
    <row r="15116" spans="5:5" ht="13.5" thickTop="1" thickBot="1">
      <c r="E15116"/>
    </row>
    <row r="15117" spans="5:5" ht="13.5" thickTop="1" thickBot="1">
      <c r="E15117"/>
    </row>
    <row r="15118" spans="5:5" ht="13" thickTop="1">
      <c r="E15118"/>
    </row>
    <row r="15119" spans="5:5">
      <c r="E15119"/>
    </row>
    <row r="15120" spans="5:5">
      <c r="E15120"/>
    </row>
    <row r="15121" spans="5:5">
      <c r="E15121"/>
    </row>
    <row r="15122" spans="5:5">
      <c r="E15122"/>
    </row>
    <row r="15123" spans="5:5">
      <c r="E15123"/>
    </row>
    <row r="15124" spans="5:5">
      <c r="E15124"/>
    </row>
    <row r="15125" spans="5:5">
      <c r="E15125"/>
    </row>
    <row r="15126" spans="5:5">
      <c r="E15126"/>
    </row>
    <row r="15127" spans="5:5">
      <c r="E15127"/>
    </row>
    <row r="15128" spans="5:5">
      <c r="E15128"/>
    </row>
    <row r="15129" spans="5:5">
      <c r="E15129"/>
    </row>
    <row r="15130" spans="5:5">
      <c r="E15130"/>
    </row>
    <row r="15131" spans="5:5" ht="13" thickBot="1">
      <c r="E15131"/>
    </row>
    <row r="15132" spans="5:5" ht="13.5" thickTop="1" thickBot="1">
      <c r="E15132"/>
    </row>
    <row r="15133" spans="5:5" ht="13.5" thickTop="1" thickBot="1">
      <c r="E15133"/>
    </row>
    <row r="15134" spans="5:5" ht="13.5" thickTop="1" thickBot="1">
      <c r="E15134"/>
    </row>
    <row r="15135" spans="5:5" ht="13.5" thickTop="1" thickBot="1">
      <c r="E15135"/>
    </row>
    <row r="15136" spans="5:5" ht="13.5" thickTop="1" thickBot="1">
      <c r="E15136"/>
    </row>
    <row r="15137" spans="5:5" ht="13.5" thickTop="1" thickBot="1">
      <c r="E15137"/>
    </row>
    <row r="15138" spans="5:5" ht="13.5" thickTop="1" thickBot="1">
      <c r="E15138"/>
    </row>
    <row r="15139" spans="5:5" ht="13.5" thickTop="1" thickBot="1">
      <c r="E15139"/>
    </row>
    <row r="15140" spans="5:5" ht="13.5" thickTop="1" thickBot="1">
      <c r="E15140"/>
    </row>
    <row r="15141" spans="5:5" ht="13.5" thickTop="1" thickBot="1">
      <c r="E15141"/>
    </row>
    <row r="15142" spans="5:5" ht="13.5" thickTop="1" thickBot="1">
      <c r="E15142"/>
    </row>
    <row r="15143" spans="5:5" ht="13.5" thickTop="1" thickBot="1">
      <c r="E15143"/>
    </row>
    <row r="15144" spans="5:5" ht="13.5" thickTop="1" thickBot="1">
      <c r="E15144"/>
    </row>
    <row r="15145" spans="5:5" ht="13.5" thickTop="1" thickBot="1">
      <c r="E15145"/>
    </row>
    <row r="15146" spans="5:5" ht="13.5" thickTop="1" thickBot="1">
      <c r="E15146"/>
    </row>
    <row r="15147" spans="5:5" ht="13.5" thickTop="1" thickBot="1">
      <c r="E15147"/>
    </row>
    <row r="15148" spans="5:5" ht="13.5" thickTop="1" thickBot="1">
      <c r="E15148"/>
    </row>
    <row r="15149" spans="5:5" ht="13.5" thickTop="1" thickBot="1">
      <c r="E15149"/>
    </row>
    <row r="15150" spans="5:5" ht="13.5" thickTop="1" thickBot="1">
      <c r="E15150"/>
    </row>
    <row r="15151" spans="5:5" ht="13.5" thickTop="1" thickBot="1">
      <c r="E15151"/>
    </row>
    <row r="15152" spans="5:5" ht="13.5" thickTop="1" thickBot="1">
      <c r="E15152"/>
    </row>
    <row r="15153" spans="5:5" ht="13.5" thickTop="1" thickBot="1">
      <c r="E15153"/>
    </row>
    <row r="15154" spans="5:5" ht="13.5" thickTop="1" thickBot="1">
      <c r="E15154"/>
    </row>
    <row r="15155" spans="5:5" ht="13.5" thickTop="1" thickBot="1">
      <c r="E15155"/>
    </row>
    <row r="15156" spans="5:5" ht="13.5" thickTop="1" thickBot="1">
      <c r="E15156"/>
    </row>
    <row r="15157" spans="5:5" ht="13.5" thickTop="1" thickBot="1">
      <c r="E15157"/>
    </row>
    <row r="15158" spans="5:5" ht="13.5" thickTop="1" thickBot="1">
      <c r="E15158"/>
    </row>
    <row r="15159" spans="5:5" ht="13.5" thickTop="1" thickBot="1">
      <c r="E15159"/>
    </row>
    <row r="15160" spans="5:5" ht="13.5" thickTop="1" thickBot="1">
      <c r="E15160"/>
    </row>
    <row r="15161" spans="5:5" ht="13.5" thickTop="1" thickBot="1">
      <c r="E15161"/>
    </row>
    <row r="15162" spans="5:5" ht="13.5" thickTop="1" thickBot="1">
      <c r="E15162"/>
    </row>
    <row r="15163" spans="5:5" ht="13.5" thickTop="1" thickBot="1">
      <c r="E15163"/>
    </row>
    <row r="15164" spans="5:5" ht="13.5" thickTop="1" thickBot="1">
      <c r="E15164"/>
    </row>
    <row r="15165" spans="5:5" ht="13.5" thickTop="1" thickBot="1">
      <c r="E15165"/>
    </row>
    <row r="15166" spans="5:5" ht="13.5" thickTop="1" thickBot="1">
      <c r="E15166"/>
    </row>
    <row r="15167" spans="5:5" ht="13.5" thickTop="1" thickBot="1">
      <c r="E15167"/>
    </row>
    <row r="15168" spans="5:5" ht="13.5" thickTop="1" thickBot="1">
      <c r="E15168"/>
    </row>
    <row r="15169" spans="5:5" ht="13.5" thickTop="1" thickBot="1">
      <c r="E15169"/>
    </row>
    <row r="15170" spans="5:5" ht="13.5" thickTop="1" thickBot="1">
      <c r="E15170"/>
    </row>
    <row r="15171" spans="5:5" ht="13.5" thickTop="1" thickBot="1">
      <c r="E15171"/>
    </row>
    <row r="15172" spans="5:5" ht="13.5" thickTop="1" thickBot="1">
      <c r="E15172"/>
    </row>
    <row r="15173" spans="5:5" ht="13.5" thickTop="1" thickBot="1">
      <c r="E15173"/>
    </row>
    <row r="15174" spans="5:5" ht="13.5" thickTop="1" thickBot="1">
      <c r="E15174"/>
    </row>
    <row r="15175" spans="5:5" ht="13.5" thickTop="1" thickBot="1">
      <c r="E15175"/>
    </row>
    <row r="15176" spans="5:5" ht="13.5" thickTop="1" thickBot="1">
      <c r="E15176"/>
    </row>
    <row r="15177" spans="5:5" ht="13.5" thickTop="1" thickBot="1">
      <c r="E15177"/>
    </row>
    <row r="15178" spans="5:5" ht="13.5" thickTop="1" thickBot="1">
      <c r="E15178"/>
    </row>
    <row r="15179" spans="5:5" ht="13.5" thickTop="1" thickBot="1">
      <c r="E15179"/>
    </row>
    <row r="15180" spans="5:5" ht="13.5" thickTop="1" thickBot="1">
      <c r="E15180"/>
    </row>
    <row r="15181" spans="5:5" ht="13.5" thickTop="1" thickBot="1">
      <c r="E15181"/>
    </row>
    <row r="15182" spans="5:5" ht="13.5" thickTop="1" thickBot="1">
      <c r="E15182"/>
    </row>
    <row r="15183" spans="5:5" ht="13.5" thickTop="1" thickBot="1">
      <c r="E15183"/>
    </row>
    <row r="15184" spans="5:5" ht="13.5" thickTop="1" thickBot="1">
      <c r="E15184"/>
    </row>
    <row r="15185" spans="5:5" ht="13.5" thickTop="1" thickBot="1">
      <c r="E15185"/>
    </row>
    <row r="15186" spans="5:5" ht="13.5" thickTop="1" thickBot="1">
      <c r="E15186"/>
    </row>
    <row r="15187" spans="5:5" ht="13.5" thickTop="1" thickBot="1">
      <c r="E15187"/>
    </row>
    <row r="15188" spans="5:5" ht="13" thickTop="1">
      <c r="E15188"/>
    </row>
    <row r="15189" spans="5:5">
      <c r="E15189"/>
    </row>
    <row r="15190" spans="5:5">
      <c r="E15190"/>
    </row>
    <row r="15191" spans="5:5">
      <c r="E15191"/>
    </row>
    <row r="15192" spans="5:5">
      <c r="E15192"/>
    </row>
    <row r="15193" spans="5:5">
      <c r="E15193"/>
    </row>
    <row r="15194" spans="5:5">
      <c r="E15194"/>
    </row>
    <row r="15195" spans="5:5">
      <c r="E15195"/>
    </row>
    <row r="15196" spans="5:5">
      <c r="E15196"/>
    </row>
    <row r="15197" spans="5:5">
      <c r="E15197"/>
    </row>
    <row r="15198" spans="5:5">
      <c r="E15198"/>
    </row>
    <row r="15199" spans="5:5">
      <c r="E15199"/>
    </row>
    <row r="15200" spans="5:5">
      <c r="E15200"/>
    </row>
    <row r="15201" spans="5:5" ht="13" thickBot="1">
      <c r="E15201"/>
    </row>
    <row r="15202" spans="5:5" ht="13.5" thickTop="1" thickBot="1">
      <c r="E15202"/>
    </row>
    <row r="15203" spans="5:5" ht="13.5" thickTop="1" thickBot="1">
      <c r="E15203"/>
    </row>
    <row r="15204" spans="5:5" ht="13.5" thickTop="1" thickBot="1">
      <c r="E15204"/>
    </row>
    <row r="15205" spans="5:5" ht="13.5" thickTop="1" thickBot="1">
      <c r="E15205"/>
    </row>
    <row r="15206" spans="5:5" ht="13.5" thickTop="1" thickBot="1">
      <c r="E15206"/>
    </row>
    <row r="15207" spans="5:5" ht="13.5" thickTop="1" thickBot="1">
      <c r="E15207"/>
    </row>
    <row r="15208" spans="5:5" ht="13.5" thickTop="1" thickBot="1">
      <c r="E15208"/>
    </row>
    <row r="15209" spans="5:5" ht="13.5" thickTop="1" thickBot="1">
      <c r="E15209"/>
    </row>
    <row r="15210" spans="5:5" ht="13.5" thickTop="1" thickBot="1">
      <c r="E15210"/>
    </row>
    <row r="15211" spans="5:5" ht="13.5" thickTop="1" thickBot="1">
      <c r="E15211"/>
    </row>
    <row r="15212" spans="5:5" ht="13.5" thickTop="1" thickBot="1">
      <c r="E15212"/>
    </row>
    <row r="15213" spans="5:5" ht="13.5" thickTop="1" thickBot="1">
      <c r="E15213"/>
    </row>
    <row r="15214" spans="5:5" ht="13.5" thickTop="1" thickBot="1">
      <c r="E15214"/>
    </row>
    <row r="15215" spans="5:5" ht="13.5" thickTop="1" thickBot="1">
      <c r="E15215"/>
    </row>
    <row r="15216" spans="5:5" ht="13.5" thickTop="1" thickBot="1">
      <c r="E15216"/>
    </row>
    <row r="15217" spans="5:5" ht="13.5" thickTop="1" thickBot="1">
      <c r="E15217"/>
    </row>
    <row r="15218" spans="5:5" ht="13.5" thickTop="1" thickBot="1">
      <c r="E15218"/>
    </row>
    <row r="15219" spans="5:5" ht="13.5" thickTop="1" thickBot="1">
      <c r="E15219"/>
    </row>
    <row r="15220" spans="5:5" ht="13.5" thickTop="1" thickBot="1">
      <c r="E15220"/>
    </row>
    <row r="15221" spans="5:5" ht="13.5" thickTop="1" thickBot="1">
      <c r="E15221"/>
    </row>
    <row r="15222" spans="5:5" ht="13.5" thickTop="1" thickBot="1">
      <c r="E15222"/>
    </row>
    <row r="15223" spans="5:5" ht="13.5" thickTop="1" thickBot="1">
      <c r="E15223"/>
    </row>
    <row r="15224" spans="5:5" ht="13.5" thickTop="1" thickBot="1">
      <c r="E15224"/>
    </row>
    <row r="15225" spans="5:5" ht="13.5" thickTop="1" thickBot="1">
      <c r="E15225"/>
    </row>
    <row r="15226" spans="5:5" ht="13.5" thickTop="1" thickBot="1">
      <c r="E15226"/>
    </row>
    <row r="15227" spans="5:5" ht="13.5" thickTop="1" thickBot="1">
      <c r="E15227"/>
    </row>
    <row r="15228" spans="5:5" ht="13.5" thickTop="1" thickBot="1">
      <c r="E15228"/>
    </row>
    <row r="15229" spans="5:5" ht="13.5" thickTop="1" thickBot="1">
      <c r="E15229"/>
    </row>
    <row r="15230" spans="5:5" ht="13.5" thickTop="1" thickBot="1">
      <c r="E15230"/>
    </row>
    <row r="15231" spans="5:5" ht="13.5" thickTop="1" thickBot="1">
      <c r="E15231"/>
    </row>
    <row r="15232" spans="5:5" ht="13.5" thickTop="1" thickBot="1">
      <c r="E15232"/>
    </row>
    <row r="15233" spans="5:5" ht="13.5" thickTop="1" thickBot="1">
      <c r="E15233"/>
    </row>
    <row r="15234" spans="5:5" ht="13.5" thickTop="1" thickBot="1">
      <c r="E15234"/>
    </row>
    <row r="15235" spans="5:5" ht="13.5" thickTop="1" thickBot="1">
      <c r="E15235"/>
    </row>
    <row r="15236" spans="5:5" ht="13.5" thickTop="1" thickBot="1">
      <c r="E15236"/>
    </row>
    <row r="15237" spans="5:5" ht="13.5" thickTop="1" thickBot="1">
      <c r="E15237"/>
    </row>
    <row r="15238" spans="5:5" ht="13.5" thickTop="1" thickBot="1">
      <c r="E15238"/>
    </row>
    <row r="15239" spans="5:5" ht="13.5" thickTop="1" thickBot="1">
      <c r="E15239"/>
    </row>
    <row r="15240" spans="5:5" ht="13.5" thickTop="1" thickBot="1">
      <c r="E15240"/>
    </row>
    <row r="15241" spans="5:5" ht="13.5" thickTop="1" thickBot="1">
      <c r="E15241"/>
    </row>
    <row r="15242" spans="5:5" ht="13.5" thickTop="1" thickBot="1">
      <c r="E15242"/>
    </row>
    <row r="15243" spans="5:5" ht="13.5" thickTop="1" thickBot="1">
      <c r="E15243"/>
    </row>
    <row r="15244" spans="5:5" ht="13.5" thickTop="1" thickBot="1">
      <c r="E15244"/>
    </row>
    <row r="15245" spans="5:5" ht="13.5" thickTop="1" thickBot="1">
      <c r="E15245"/>
    </row>
    <row r="15246" spans="5:5" ht="13.5" thickTop="1" thickBot="1">
      <c r="E15246"/>
    </row>
    <row r="15247" spans="5:5" ht="13.5" thickTop="1" thickBot="1">
      <c r="E15247"/>
    </row>
    <row r="15248" spans="5:5" ht="13.5" thickTop="1" thickBot="1">
      <c r="E15248"/>
    </row>
    <row r="15249" spans="5:5" ht="13.5" thickTop="1" thickBot="1">
      <c r="E15249"/>
    </row>
    <row r="15250" spans="5:5" ht="13.5" thickTop="1" thickBot="1">
      <c r="E15250"/>
    </row>
    <row r="15251" spans="5:5" ht="13.5" thickTop="1" thickBot="1">
      <c r="E15251"/>
    </row>
    <row r="15252" spans="5:5" ht="13.5" thickTop="1" thickBot="1">
      <c r="E15252"/>
    </row>
    <row r="15253" spans="5:5" ht="13.5" thickTop="1" thickBot="1">
      <c r="E15253"/>
    </row>
    <row r="15254" spans="5:5" ht="13.5" thickTop="1" thickBot="1">
      <c r="E15254"/>
    </row>
    <row r="15255" spans="5:5" ht="13.5" thickTop="1" thickBot="1">
      <c r="E15255"/>
    </row>
    <row r="15256" spans="5:5" ht="13.5" thickTop="1" thickBot="1">
      <c r="E15256"/>
    </row>
    <row r="15257" spans="5:5" ht="13.5" thickTop="1" thickBot="1">
      <c r="E15257"/>
    </row>
    <row r="15258" spans="5:5" ht="13" thickTop="1">
      <c r="E15258"/>
    </row>
    <row r="15259" spans="5:5">
      <c r="E15259"/>
    </row>
    <row r="15260" spans="5:5">
      <c r="E15260"/>
    </row>
    <row r="15261" spans="5:5">
      <c r="E15261"/>
    </row>
    <row r="15262" spans="5:5">
      <c r="E15262"/>
    </row>
    <row r="15263" spans="5:5">
      <c r="E15263"/>
    </row>
    <row r="15264" spans="5:5">
      <c r="E15264"/>
    </row>
    <row r="15265" spans="5:5">
      <c r="E15265"/>
    </row>
    <row r="15266" spans="5:5">
      <c r="E15266"/>
    </row>
    <row r="15267" spans="5:5">
      <c r="E15267"/>
    </row>
    <row r="15268" spans="5:5">
      <c r="E15268"/>
    </row>
    <row r="15269" spans="5:5">
      <c r="E15269"/>
    </row>
    <row r="15270" spans="5:5">
      <c r="E15270"/>
    </row>
    <row r="15271" spans="5:5" ht="13" thickBot="1">
      <c r="E15271"/>
    </row>
    <row r="15272" spans="5:5" ht="13.5" thickTop="1" thickBot="1">
      <c r="E15272"/>
    </row>
    <row r="15273" spans="5:5" ht="13.5" thickTop="1" thickBot="1">
      <c r="E15273"/>
    </row>
    <row r="15274" spans="5:5" ht="13.5" thickTop="1" thickBot="1">
      <c r="E15274"/>
    </row>
    <row r="15275" spans="5:5" ht="13.5" thickTop="1" thickBot="1">
      <c r="E15275"/>
    </row>
    <row r="15276" spans="5:5" ht="13.5" thickTop="1" thickBot="1">
      <c r="E15276"/>
    </row>
    <row r="15277" spans="5:5" ht="13.5" thickTop="1" thickBot="1">
      <c r="E15277"/>
    </row>
    <row r="15278" spans="5:5" ht="13.5" thickTop="1" thickBot="1">
      <c r="E15278"/>
    </row>
    <row r="15279" spans="5:5" ht="13.5" thickTop="1" thickBot="1">
      <c r="E15279"/>
    </row>
    <row r="15280" spans="5:5" ht="13.5" thickTop="1" thickBot="1">
      <c r="E15280"/>
    </row>
    <row r="15281" spans="5:5" ht="13.5" thickTop="1" thickBot="1">
      <c r="E15281"/>
    </row>
    <row r="15282" spans="5:5" ht="13.5" thickTop="1" thickBot="1">
      <c r="E15282"/>
    </row>
    <row r="15283" spans="5:5" ht="13.5" thickTop="1" thickBot="1">
      <c r="E15283"/>
    </row>
    <row r="15284" spans="5:5" ht="13.5" thickTop="1" thickBot="1">
      <c r="E15284"/>
    </row>
    <row r="15285" spans="5:5" ht="13.5" thickTop="1" thickBot="1">
      <c r="E15285"/>
    </row>
    <row r="15286" spans="5:5" ht="13.5" thickTop="1" thickBot="1">
      <c r="E15286"/>
    </row>
    <row r="15287" spans="5:5" ht="13.5" thickTop="1" thickBot="1">
      <c r="E15287"/>
    </row>
    <row r="15288" spans="5:5" ht="13.5" thickTop="1" thickBot="1">
      <c r="E15288"/>
    </row>
    <row r="15289" spans="5:5" ht="13.5" thickTop="1" thickBot="1">
      <c r="E15289"/>
    </row>
    <row r="15290" spans="5:5" ht="13.5" thickTop="1" thickBot="1">
      <c r="E15290"/>
    </row>
    <row r="15291" spans="5:5" ht="13.5" thickTop="1" thickBot="1">
      <c r="E15291"/>
    </row>
    <row r="15292" spans="5:5" ht="13.5" thickTop="1" thickBot="1">
      <c r="E15292"/>
    </row>
    <row r="15293" spans="5:5" ht="13.5" thickTop="1" thickBot="1">
      <c r="E15293"/>
    </row>
    <row r="15294" spans="5:5" ht="13.5" thickTop="1" thickBot="1">
      <c r="E15294"/>
    </row>
    <row r="15295" spans="5:5" ht="13.5" thickTop="1" thickBot="1">
      <c r="E15295"/>
    </row>
    <row r="15296" spans="5:5" ht="13.5" thickTop="1" thickBot="1">
      <c r="E15296"/>
    </row>
    <row r="15297" spans="5:5" ht="13.5" thickTop="1" thickBot="1">
      <c r="E15297"/>
    </row>
    <row r="15298" spans="5:5" ht="13.5" thickTop="1" thickBot="1">
      <c r="E15298"/>
    </row>
    <row r="15299" spans="5:5" ht="13.5" thickTop="1" thickBot="1">
      <c r="E15299"/>
    </row>
    <row r="15300" spans="5:5" ht="13.5" thickTop="1" thickBot="1">
      <c r="E15300"/>
    </row>
    <row r="15301" spans="5:5" ht="13.5" thickTop="1" thickBot="1">
      <c r="E15301"/>
    </row>
    <row r="15302" spans="5:5" ht="13.5" thickTop="1" thickBot="1">
      <c r="E15302"/>
    </row>
    <row r="15303" spans="5:5" ht="13.5" thickTop="1" thickBot="1">
      <c r="E15303"/>
    </row>
    <row r="15304" spans="5:5" ht="13.5" thickTop="1" thickBot="1">
      <c r="E15304"/>
    </row>
    <row r="15305" spans="5:5" ht="13.5" thickTop="1" thickBot="1">
      <c r="E15305"/>
    </row>
    <row r="15306" spans="5:5" ht="13.5" thickTop="1" thickBot="1">
      <c r="E15306"/>
    </row>
    <row r="15307" spans="5:5" ht="13.5" thickTop="1" thickBot="1">
      <c r="E15307"/>
    </row>
    <row r="15308" spans="5:5" ht="13.5" thickTop="1" thickBot="1">
      <c r="E15308"/>
    </row>
    <row r="15309" spans="5:5" ht="13.5" thickTop="1" thickBot="1">
      <c r="E15309"/>
    </row>
    <row r="15310" spans="5:5" ht="13.5" thickTop="1" thickBot="1">
      <c r="E15310"/>
    </row>
    <row r="15311" spans="5:5" ht="13.5" thickTop="1" thickBot="1">
      <c r="E15311"/>
    </row>
    <row r="15312" spans="5:5" ht="13.5" thickTop="1" thickBot="1">
      <c r="E15312"/>
    </row>
    <row r="15313" spans="5:5" ht="13.5" thickTop="1" thickBot="1">
      <c r="E15313"/>
    </row>
    <row r="15314" spans="5:5" ht="13.5" thickTop="1" thickBot="1">
      <c r="E15314"/>
    </row>
    <row r="15315" spans="5:5" ht="13.5" thickTop="1" thickBot="1">
      <c r="E15315"/>
    </row>
    <row r="15316" spans="5:5" ht="13.5" thickTop="1" thickBot="1">
      <c r="E15316"/>
    </row>
    <row r="15317" spans="5:5" ht="13.5" thickTop="1" thickBot="1">
      <c r="E15317"/>
    </row>
    <row r="15318" spans="5:5" ht="13.5" thickTop="1" thickBot="1">
      <c r="E15318"/>
    </row>
    <row r="15319" spans="5:5" ht="13.5" thickTop="1" thickBot="1">
      <c r="E15319"/>
    </row>
    <row r="15320" spans="5:5" ht="13.5" thickTop="1" thickBot="1">
      <c r="E15320"/>
    </row>
    <row r="15321" spans="5:5" ht="13.5" thickTop="1" thickBot="1">
      <c r="E15321"/>
    </row>
    <row r="15322" spans="5:5" ht="13.5" thickTop="1" thickBot="1">
      <c r="E15322"/>
    </row>
    <row r="15323" spans="5:5" ht="13.5" thickTop="1" thickBot="1">
      <c r="E15323"/>
    </row>
    <row r="15324" spans="5:5" ht="13.5" thickTop="1" thickBot="1">
      <c r="E15324"/>
    </row>
    <row r="15325" spans="5:5" ht="13.5" thickTop="1" thickBot="1">
      <c r="E15325"/>
    </row>
    <row r="15326" spans="5:5" ht="13.5" thickTop="1" thickBot="1">
      <c r="E15326"/>
    </row>
    <row r="15327" spans="5:5" ht="13.5" thickTop="1" thickBot="1">
      <c r="E15327"/>
    </row>
    <row r="15328" spans="5:5" ht="13" thickTop="1">
      <c r="E15328"/>
    </row>
    <row r="15329" spans="5:5">
      <c r="E15329"/>
    </row>
    <row r="15330" spans="5:5">
      <c r="E15330"/>
    </row>
    <row r="15331" spans="5:5">
      <c r="E15331"/>
    </row>
    <row r="15332" spans="5:5">
      <c r="E15332"/>
    </row>
    <row r="15333" spans="5:5">
      <c r="E15333"/>
    </row>
    <row r="15334" spans="5:5">
      <c r="E15334"/>
    </row>
    <row r="15335" spans="5:5">
      <c r="E15335"/>
    </row>
    <row r="15336" spans="5:5">
      <c r="E15336"/>
    </row>
    <row r="15337" spans="5:5">
      <c r="E15337"/>
    </row>
    <row r="15338" spans="5:5">
      <c r="E15338"/>
    </row>
    <row r="15339" spans="5:5">
      <c r="E15339"/>
    </row>
    <row r="15340" spans="5:5">
      <c r="E15340"/>
    </row>
    <row r="15341" spans="5:5" ht="13" thickBot="1">
      <c r="E15341"/>
    </row>
    <row r="15342" spans="5:5" ht="13.5" thickTop="1" thickBot="1">
      <c r="E15342"/>
    </row>
    <row r="15343" spans="5:5" ht="13.5" thickTop="1" thickBot="1">
      <c r="E15343"/>
    </row>
    <row r="15344" spans="5:5" ht="13.5" thickTop="1" thickBot="1">
      <c r="E15344"/>
    </row>
    <row r="15345" spans="5:5" ht="13.5" thickTop="1" thickBot="1">
      <c r="E15345"/>
    </row>
    <row r="15346" spans="5:5" ht="13.5" thickTop="1" thickBot="1">
      <c r="E15346"/>
    </row>
    <row r="15347" spans="5:5" ht="13.5" thickTop="1" thickBot="1">
      <c r="E15347"/>
    </row>
    <row r="15348" spans="5:5" ht="13.5" thickTop="1" thickBot="1">
      <c r="E15348"/>
    </row>
    <row r="15349" spans="5:5" ht="13.5" thickTop="1" thickBot="1">
      <c r="E15349"/>
    </row>
    <row r="15350" spans="5:5" ht="13.5" thickTop="1" thickBot="1">
      <c r="E15350"/>
    </row>
    <row r="15351" spans="5:5" ht="13.5" thickTop="1" thickBot="1">
      <c r="E15351"/>
    </row>
    <row r="15352" spans="5:5" ht="13.5" thickTop="1" thickBot="1">
      <c r="E15352"/>
    </row>
    <row r="15353" spans="5:5" ht="13.5" thickTop="1" thickBot="1">
      <c r="E15353"/>
    </row>
    <row r="15354" spans="5:5" ht="13.5" thickTop="1" thickBot="1">
      <c r="E15354"/>
    </row>
    <row r="15355" spans="5:5" ht="13.5" thickTop="1" thickBot="1">
      <c r="E15355"/>
    </row>
    <row r="15356" spans="5:5" ht="13.5" thickTop="1" thickBot="1">
      <c r="E15356"/>
    </row>
    <row r="15357" spans="5:5" ht="13.5" thickTop="1" thickBot="1">
      <c r="E15357"/>
    </row>
    <row r="15358" spans="5:5" ht="13.5" thickTop="1" thickBot="1">
      <c r="E15358"/>
    </row>
    <row r="15359" spans="5:5" ht="13.5" thickTop="1" thickBot="1">
      <c r="E15359"/>
    </row>
    <row r="15360" spans="5:5" ht="13.5" thickTop="1" thickBot="1">
      <c r="E15360"/>
    </row>
    <row r="15361" spans="5:5" ht="13.5" thickTop="1" thickBot="1">
      <c r="E15361"/>
    </row>
    <row r="15362" spans="5:5" ht="13.5" thickTop="1" thickBot="1">
      <c r="E15362"/>
    </row>
    <row r="15363" spans="5:5" ht="13.5" thickTop="1" thickBot="1">
      <c r="E15363"/>
    </row>
    <row r="15364" spans="5:5" ht="13.5" thickTop="1" thickBot="1">
      <c r="E15364"/>
    </row>
    <row r="15365" spans="5:5" ht="13.5" thickTop="1" thickBot="1">
      <c r="E15365"/>
    </row>
    <row r="15366" spans="5:5" ht="13.5" thickTop="1" thickBot="1">
      <c r="E15366"/>
    </row>
    <row r="15367" spans="5:5" ht="13.5" thickTop="1" thickBot="1">
      <c r="E15367"/>
    </row>
    <row r="15368" spans="5:5" ht="13.5" thickTop="1" thickBot="1">
      <c r="E15368"/>
    </row>
    <row r="15369" spans="5:5" ht="13.5" thickTop="1" thickBot="1">
      <c r="E15369"/>
    </row>
    <row r="15370" spans="5:5" ht="13.5" thickTop="1" thickBot="1">
      <c r="E15370"/>
    </row>
    <row r="15371" spans="5:5" ht="13.5" thickTop="1" thickBot="1">
      <c r="E15371"/>
    </row>
    <row r="15372" spans="5:5" ht="13.5" thickTop="1" thickBot="1">
      <c r="E15372"/>
    </row>
    <row r="15373" spans="5:5" ht="13.5" thickTop="1" thickBot="1">
      <c r="E15373"/>
    </row>
    <row r="15374" spans="5:5" ht="13.5" thickTop="1" thickBot="1">
      <c r="E15374"/>
    </row>
    <row r="15375" spans="5:5" ht="13.5" thickTop="1" thickBot="1">
      <c r="E15375"/>
    </row>
    <row r="15376" spans="5:5" ht="13.5" thickTop="1" thickBot="1">
      <c r="E15376"/>
    </row>
    <row r="15377" spans="5:5" ht="13.5" thickTop="1" thickBot="1">
      <c r="E15377"/>
    </row>
    <row r="15378" spans="5:5" ht="13.5" thickTop="1" thickBot="1">
      <c r="E15378"/>
    </row>
    <row r="15379" spans="5:5" ht="13.5" thickTop="1" thickBot="1">
      <c r="E15379"/>
    </row>
    <row r="15380" spans="5:5" ht="13.5" thickTop="1" thickBot="1">
      <c r="E15380"/>
    </row>
    <row r="15381" spans="5:5" ht="13.5" thickTop="1" thickBot="1">
      <c r="E15381"/>
    </row>
    <row r="15382" spans="5:5" ht="13.5" thickTop="1" thickBot="1">
      <c r="E15382"/>
    </row>
    <row r="15383" spans="5:5" ht="13.5" thickTop="1" thickBot="1">
      <c r="E15383"/>
    </row>
    <row r="15384" spans="5:5" ht="13.5" thickTop="1" thickBot="1">
      <c r="E15384"/>
    </row>
    <row r="15385" spans="5:5" ht="13.5" thickTop="1" thickBot="1">
      <c r="E15385"/>
    </row>
    <row r="15386" spans="5:5" ht="13.5" thickTop="1" thickBot="1">
      <c r="E15386"/>
    </row>
    <row r="15387" spans="5:5" ht="13.5" thickTop="1" thickBot="1">
      <c r="E15387"/>
    </row>
    <row r="15388" spans="5:5" ht="13.5" thickTop="1" thickBot="1">
      <c r="E15388"/>
    </row>
    <row r="15389" spans="5:5" ht="13.5" thickTop="1" thickBot="1">
      <c r="E15389"/>
    </row>
    <row r="15390" spans="5:5" ht="13.5" thickTop="1" thickBot="1">
      <c r="E15390"/>
    </row>
    <row r="15391" spans="5:5" ht="13.5" thickTop="1" thickBot="1">
      <c r="E15391"/>
    </row>
    <row r="15392" spans="5:5" ht="13.5" thickTop="1" thickBot="1">
      <c r="E15392"/>
    </row>
    <row r="15393" spans="5:5" ht="13.5" thickTop="1" thickBot="1">
      <c r="E15393"/>
    </row>
    <row r="15394" spans="5:5" ht="13.5" thickTop="1" thickBot="1">
      <c r="E15394"/>
    </row>
    <row r="15395" spans="5:5" ht="13.5" thickTop="1" thickBot="1">
      <c r="E15395"/>
    </row>
    <row r="15396" spans="5:5" ht="13.5" thickTop="1" thickBot="1">
      <c r="E15396"/>
    </row>
    <row r="15397" spans="5:5" ht="13.5" thickTop="1" thickBot="1">
      <c r="E15397"/>
    </row>
    <row r="15398" spans="5:5" ht="13" thickTop="1">
      <c r="E15398"/>
    </row>
    <row r="15399" spans="5:5">
      <c r="E15399"/>
    </row>
    <row r="15400" spans="5:5">
      <c r="E15400"/>
    </row>
    <row r="15401" spans="5:5">
      <c r="E15401"/>
    </row>
    <row r="15402" spans="5:5">
      <c r="E15402"/>
    </row>
    <row r="15403" spans="5:5">
      <c r="E15403"/>
    </row>
    <row r="15404" spans="5:5">
      <c r="E15404"/>
    </row>
    <row r="15405" spans="5:5">
      <c r="E15405"/>
    </row>
    <row r="15406" spans="5:5">
      <c r="E15406"/>
    </row>
    <row r="15407" spans="5:5">
      <c r="E15407"/>
    </row>
    <row r="15408" spans="5:5">
      <c r="E15408"/>
    </row>
    <row r="15409" spans="5:5">
      <c r="E15409"/>
    </row>
    <row r="15410" spans="5:5">
      <c r="E15410"/>
    </row>
    <row r="15411" spans="5:5" ht="13" thickBot="1">
      <c r="E15411"/>
    </row>
    <row r="15412" spans="5:5" ht="13.5" thickTop="1" thickBot="1">
      <c r="E15412"/>
    </row>
    <row r="15413" spans="5:5" ht="13.5" thickTop="1" thickBot="1">
      <c r="E15413"/>
    </row>
    <row r="15414" spans="5:5" ht="13.5" thickTop="1" thickBot="1">
      <c r="E15414"/>
    </row>
    <row r="15415" spans="5:5" ht="13.5" thickTop="1" thickBot="1">
      <c r="E15415"/>
    </row>
    <row r="15416" spans="5:5" ht="13.5" thickTop="1" thickBot="1">
      <c r="E15416"/>
    </row>
    <row r="15417" spans="5:5" ht="13.5" thickTop="1" thickBot="1">
      <c r="E15417"/>
    </row>
    <row r="15418" spans="5:5" ht="13.5" thickTop="1" thickBot="1">
      <c r="E15418"/>
    </row>
    <row r="15419" spans="5:5" ht="13.5" thickTop="1" thickBot="1">
      <c r="E15419"/>
    </row>
    <row r="15420" spans="5:5" ht="13.5" thickTop="1" thickBot="1">
      <c r="E15420"/>
    </row>
    <row r="15421" spans="5:5" ht="13.5" thickTop="1" thickBot="1">
      <c r="E15421"/>
    </row>
    <row r="15422" spans="5:5" ht="13.5" thickTop="1" thickBot="1">
      <c r="E15422"/>
    </row>
    <row r="15423" spans="5:5" ht="13.5" thickTop="1" thickBot="1">
      <c r="E15423"/>
    </row>
    <row r="15424" spans="5:5" ht="13.5" thickTop="1" thickBot="1">
      <c r="E15424"/>
    </row>
    <row r="15425" spans="5:5" ht="13.5" thickTop="1" thickBot="1">
      <c r="E15425"/>
    </row>
    <row r="15426" spans="5:5" ht="13.5" thickTop="1" thickBot="1">
      <c r="E15426"/>
    </row>
    <row r="15427" spans="5:5" ht="13.5" thickTop="1" thickBot="1">
      <c r="E15427"/>
    </row>
    <row r="15428" spans="5:5" ht="13.5" thickTop="1" thickBot="1">
      <c r="E15428"/>
    </row>
    <row r="15429" spans="5:5" ht="13.5" thickTop="1" thickBot="1">
      <c r="E15429"/>
    </row>
    <row r="15430" spans="5:5" ht="13.5" thickTop="1" thickBot="1">
      <c r="E15430"/>
    </row>
    <row r="15431" spans="5:5" ht="13.5" thickTop="1" thickBot="1">
      <c r="E15431"/>
    </row>
    <row r="15432" spans="5:5" ht="13.5" thickTop="1" thickBot="1">
      <c r="E15432"/>
    </row>
    <row r="15433" spans="5:5" ht="13.5" thickTop="1" thickBot="1">
      <c r="E15433"/>
    </row>
    <row r="15434" spans="5:5" ht="13.5" thickTop="1" thickBot="1">
      <c r="E15434"/>
    </row>
    <row r="15435" spans="5:5" ht="13.5" thickTop="1" thickBot="1">
      <c r="E15435"/>
    </row>
    <row r="15436" spans="5:5" ht="13.5" thickTop="1" thickBot="1">
      <c r="E15436"/>
    </row>
    <row r="15437" spans="5:5" ht="13.5" thickTop="1" thickBot="1">
      <c r="E15437"/>
    </row>
    <row r="15438" spans="5:5" ht="13.5" thickTop="1" thickBot="1">
      <c r="E15438"/>
    </row>
    <row r="15439" spans="5:5" ht="13.5" thickTop="1" thickBot="1">
      <c r="E15439"/>
    </row>
    <row r="15440" spans="5:5" ht="13.5" thickTop="1" thickBot="1">
      <c r="E15440"/>
    </row>
    <row r="15441" spans="5:5" ht="13.5" thickTop="1" thickBot="1">
      <c r="E15441"/>
    </row>
    <row r="15442" spans="5:5" ht="13.5" thickTop="1" thickBot="1">
      <c r="E15442"/>
    </row>
    <row r="15443" spans="5:5" ht="13.5" thickTop="1" thickBot="1">
      <c r="E15443"/>
    </row>
    <row r="15444" spans="5:5" ht="13.5" thickTop="1" thickBot="1">
      <c r="E15444"/>
    </row>
    <row r="15445" spans="5:5" ht="13.5" thickTop="1" thickBot="1">
      <c r="E15445"/>
    </row>
    <row r="15446" spans="5:5" ht="13.5" thickTop="1" thickBot="1">
      <c r="E15446"/>
    </row>
    <row r="15447" spans="5:5" ht="13.5" thickTop="1" thickBot="1">
      <c r="E15447"/>
    </row>
    <row r="15448" spans="5:5" ht="13.5" thickTop="1" thickBot="1">
      <c r="E15448"/>
    </row>
    <row r="15449" spans="5:5" ht="13.5" thickTop="1" thickBot="1">
      <c r="E15449"/>
    </row>
    <row r="15450" spans="5:5" ht="13.5" thickTop="1" thickBot="1">
      <c r="E15450"/>
    </row>
    <row r="15451" spans="5:5" ht="13.5" thickTop="1" thickBot="1">
      <c r="E15451"/>
    </row>
    <row r="15452" spans="5:5" ht="13.5" thickTop="1" thickBot="1">
      <c r="E15452"/>
    </row>
    <row r="15453" spans="5:5" ht="13.5" thickTop="1" thickBot="1">
      <c r="E15453"/>
    </row>
    <row r="15454" spans="5:5" ht="13.5" thickTop="1" thickBot="1">
      <c r="E15454"/>
    </row>
    <row r="15455" spans="5:5" ht="13.5" thickTop="1" thickBot="1">
      <c r="E15455"/>
    </row>
    <row r="15456" spans="5:5" ht="13.5" thickTop="1" thickBot="1">
      <c r="E15456"/>
    </row>
    <row r="15457" spans="5:5" ht="13.5" thickTop="1" thickBot="1">
      <c r="E15457"/>
    </row>
    <row r="15458" spans="5:5" ht="13.5" thickTop="1" thickBot="1">
      <c r="E15458"/>
    </row>
    <row r="15459" spans="5:5" ht="13.5" thickTop="1" thickBot="1">
      <c r="E15459"/>
    </row>
    <row r="15460" spans="5:5" ht="13.5" thickTop="1" thickBot="1">
      <c r="E15460"/>
    </row>
    <row r="15461" spans="5:5" ht="13.5" thickTop="1" thickBot="1">
      <c r="E15461"/>
    </row>
    <row r="15462" spans="5:5" ht="13.5" thickTop="1" thickBot="1">
      <c r="E15462"/>
    </row>
    <row r="15463" spans="5:5" ht="13.5" thickTop="1" thickBot="1">
      <c r="E15463"/>
    </row>
    <row r="15464" spans="5:5" ht="13.5" thickTop="1" thickBot="1">
      <c r="E15464"/>
    </row>
    <row r="15465" spans="5:5" ht="13.5" thickTop="1" thickBot="1">
      <c r="E15465"/>
    </row>
    <row r="15466" spans="5:5" ht="13.5" thickTop="1" thickBot="1">
      <c r="E15466"/>
    </row>
    <row r="15467" spans="5:5" ht="13.5" thickTop="1" thickBot="1">
      <c r="E15467"/>
    </row>
    <row r="15468" spans="5:5" ht="13" thickTop="1">
      <c r="E15468"/>
    </row>
    <row r="15469" spans="5:5">
      <c r="E15469"/>
    </row>
    <row r="15470" spans="5:5">
      <c r="E15470"/>
    </row>
    <row r="15471" spans="5:5">
      <c r="E15471"/>
    </row>
    <row r="15472" spans="5:5">
      <c r="E15472"/>
    </row>
    <row r="15473" spans="5:5">
      <c r="E15473"/>
    </row>
    <row r="15474" spans="5:5">
      <c r="E15474"/>
    </row>
    <row r="15475" spans="5:5">
      <c r="E15475"/>
    </row>
    <row r="15476" spans="5:5">
      <c r="E15476"/>
    </row>
    <row r="15477" spans="5:5">
      <c r="E15477"/>
    </row>
    <row r="15478" spans="5:5">
      <c r="E15478"/>
    </row>
    <row r="15479" spans="5:5">
      <c r="E15479"/>
    </row>
    <row r="15480" spans="5:5">
      <c r="E15480"/>
    </row>
    <row r="15481" spans="5:5" ht="13" thickBot="1">
      <c r="E15481"/>
    </row>
    <row r="15482" spans="5:5" ht="13.5" thickTop="1" thickBot="1">
      <c r="E15482"/>
    </row>
    <row r="15483" spans="5:5" ht="13.5" thickTop="1" thickBot="1">
      <c r="E15483"/>
    </row>
    <row r="15484" spans="5:5" ht="13.5" thickTop="1" thickBot="1">
      <c r="E15484"/>
    </row>
    <row r="15485" spans="5:5" ht="13.5" thickTop="1" thickBot="1">
      <c r="E15485"/>
    </row>
    <row r="15486" spans="5:5" ht="13.5" thickTop="1" thickBot="1">
      <c r="E15486"/>
    </row>
    <row r="15487" spans="5:5" ht="13.5" thickTop="1" thickBot="1">
      <c r="E15487"/>
    </row>
    <row r="15488" spans="5:5" ht="13.5" thickTop="1" thickBot="1">
      <c r="E15488"/>
    </row>
    <row r="15489" spans="5:5" ht="13.5" thickTop="1" thickBot="1">
      <c r="E15489"/>
    </row>
    <row r="15490" spans="5:5" ht="13.5" thickTop="1" thickBot="1">
      <c r="E15490"/>
    </row>
    <row r="15491" spans="5:5" ht="13.5" thickTop="1" thickBot="1">
      <c r="E15491"/>
    </row>
    <row r="15492" spans="5:5" ht="13.5" thickTop="1" thickBot="1">
      <c r="E15492"/>
    </row>
    <row r="15493" spans="5:5" ht="13.5" thickTop="1" thickBot="1">
      <c r="E15493"/>
    </row>
    <row r="15494" spans="5:5" ht="13.5" thickTop="1" thickBot="1">
      <c r="E15494"/>
    </row>
    <row r="15495" spans="5:5" ht="13.5" thickTop="1" thickBot="1">
      <c r="E15495"/>
    </row>
    <row r="15496" spans="5:5" ht="13.5" thickTop="1" thickBot="1">
      <c r="E15496"/>
    </row>
    <row r="15497" spans="5:5" ht="13.5" thickTop="1" thickBot="1">
      <c r="E15497"/>
    </row>
    <row r="15498" spans="5:5" ht="13.5" thickTop="1" thickBot="1">
      <c r="E15498"/>
    </row>
    <row r="15499" spans="5:5" ht="13.5" thickTop="1" thickBot="1">
      <c r="E15499"/>
    </row>
    <row r="15500" spans="5:5" ht="13.5" thickTop="1" thickBot="1">
      <c r="E15500"/>
    </row>
    <row r="15501" spans="5:5" ht="13.5" thickTop="1" thickBot="1">
      <c r="E15501"/>
    </row>
    <row r="15502" spans="5:5" ht="13.5" thickTop="1" thickBot="1">
      <c r="E15502"/>
    </row>
    <row r="15503" spans="5:5" ht="13.5" thickTop="1" thickBot="1">
      <c r="E15503"/>
    </row>
    <row r="15504" spans="5:5" ht="13.5" thickTop="1" thickBot="1">
      <c r="E15504"/>
    </row>
    <row r="15505" spans="5:5" ht="13.5" thickTop="1" thickBot="1">
      <c r="E15505"/>
    </row>
    <row r="15506" spans="5:5" ht="13.5" thickTop="1" thickBot="1">
      <c r="E15506"/>
    </row>
    <row r="15507" spans="5:5" ht="13.5" thickTop="1" thickBot="1">
      <c r="E15507"/>
    </row>
    <row r="15508" spans="5:5" ht="13.5" thickTop="1" thickBot="1">
      <c r="E15508"/>
    </row>
    <row r="15509" spans="5:5" ht="13.5" thickTop="1" thickBot="1">
      <c r="E15509"/>
    </row>
    <row r="15510" spans="5:5" ht="13.5" thickTop="1" thickBot="1">
      <c r="E15510"/>
    </row>
    <row r="15511" spans="5:5" ht="13.5" thickTop="1" thickBot="1">
      <c r="E15511"/>
    </row>
    <row r="15512" spans="5:5" ht="13.5" thickTop="1" thickBot="1">
      <c r="E15512"/>
    </row>
    <row r="15513" spans="5:5" ht="13.5" thickTop="1" thickBot="1">
      <c r="E15513"/>
    </row>
    <row r="15514" spans="5:5" ht="13.5" thickTop="1" thickBot="1">
      <c r="E15514"/>
    </row>
    <row r="15515" spans="5:5" ht="13.5" thickTop="1" thickBot="1">
      <c r="E15515"/>
    </row>
    <row r="15516" spans="5:5" ht="13.5" thickTop="1" thickBot="1">
      <c r="E15516"/>
    </row>
    <row r="15517" spans="5:5" ht="13.5" thickTop="1" thickBot="1">
      <c r="E15517"/>
    </row>
    <row r="15518" spans="5:5" ht="13.5" thickTop="1" thickBot="1">
      <c r="E15518"/>
    </row>
    <row r="15519" spans="5:5" ht="13.5" thickTop="1" thickBot="1">
      <c r="E15519"/>
    </row>
    <row r="15520" spans="5:5" ht="13.5" thickTop="1" thickBot="1">
      <c r="E15520"/>
    </row>
    <row r="15521" spans="5:5" ht="13.5" thickTop="1" thickBot="1">
      <c r="E15521"/>
    </row>
    <row r="15522" spans="5:5" ht="13.5" thickTop="1" thickBot="1">
      <c r="E15522"/>
    </row>
    <row r="15523" spans="5:5" ht="13.5" thickTop="1" thickBot="1">
      <c r="E15523"/>
    </row>
    <row r="15524" spans="5:5" ht="13.5" thickTop="1" thickBot="1">
      <c r="E15524"/>
    </row>
    <row r="15525" spans="5:5" ht="13.5" thickTop="1" thickBot="1">
      <c r="E15525"/>
    </row>
    <row r="15526" spans="5:5" ht="13.5" thickTop="1" thickBot="1">
      <c r="E15526"/>
    </row>
    <row r="15527" spans="5:5" ht="13.5" thickTop="1" thickBot="1">
      <c r="E15527"/>
    </row>
    <row r="15528" spans="5:5" ht="13.5" thickTop="1" thickBot="1">
      <c r="E15528"/>
    </row>
    <row r="15529" spans="5:5" ht="13.5" thickTop="1" thickBot="1">
      <c r="E15529"/>
    </row>
    <row r="15530" spans="5:5" ht="13.5" thickTop="1" thickBot="1">
      <c r="E15530"/>
    </row>
    <row r="15531" spans="5:5" ht="13.5" thickTop="1" thickBot="1">
      <c r="E15531"/>
    </row>
    <row r="15532" spans="5:5" ht="13.5" thickTop="1" thickBot="1">
      <c r="E15532"/>
    </row>
    <row r="15533" spans="5:5" ht="13.5" thickTop="1" thickBot="1">
      <c r="E15533"/>
    </row>
    <row r="15534" spans="5:5" ht="13.5" thickTop="1" thickBot="1">
      <c r="E15534"/>
    </row>
    <row r="15535" spans="5:5" ht="13.5" thickTop="1" thickBot="1">
      <c r="E15535"/>
    </row>
    <row r="15536" spans="5:5" ht="13.5" thickTop="1" thickBot="1">
      <c r="E15536"/>
    </row>
    <row r="15537" spans="5:5" ht="13.5" thickTop="1" thickBot="1">
      <c r="E15537"/>
    </row>
    <row r="15538" spans="5:5" ht="13" thickTop="1">
      <c r="E15538"/>
    </row>
    <row r="15539" spans="5:5">
      <c r="E15539"/>
    </row>
    <row r="15540" spans="5:5">
      <c r="E15540"/>
    </row>
    <row r="15541" spans="5:5">
      <c r="E15541"/>
    </row>
    <row r="15542" spans="5:5">
      <c r="E15542"/>
    </row>
    <row r="15543" spans="5:5">
      <c r="E15543"/>
    </row>
    <row r="15544" spans="5:5">
      <c r="E15544"/>
    </row>
    <row r="15545" spans="5:5">
      <c r="E15545"/>
    </row>
    <row r="15546" spans="5:5">
      <c r="E15546"/>
    </row>
    <row r="15547" spans="5:5">
      <c r="E15547"/>
    </row>
    <row r="15548" spans="5:5">
      <c r="E15548"/>
    </row>
    <row r="15549" spans="5:5">
      <c r="E15549"/>
    </row>
    <row r="15550" spans="5:5">
      <c r="E15550"/>
    </row>
    <row r="15551" spans="5:5" ht="13" thickBot="1">
      <c r="E15551"/>
    </row>
    <row r="15552" spans="5:5" ht="13.5" thickTop="1" thickBot="1">
      <c r="E15552"/>
    </row>
    <row r="15553" spans="5:5" ht="13.5" thickTop="1" thickBot="1">
      <c r="E15553"/>
    </row>
    <row r="15554" spans="5:5" ht="13.5" thickTop="1" thickBot="1">
      <c r="E15554"/>
    </row>
    <row r="15555" spans="5:5" ht="13.5" thickTop="1" thickBot="1">
      <c r="E15555"/>
    </row>
    <row r="15556" spans="5:5" ht="13.5" thickTop="1" thickBot="1">
      <c r="E15556"/>
    </row>
    <row r="15557" spans="5:5" ht="13.5" thickTop="1" thickBot="1">
      <c r="E15557"/>
    </row>
    <row r="15558" spans="5:5" ht="13.5" thickTop="1" thickBot="1">
      <c r="E15558"/>
    </row>
    <row r="15559" spans="5:5" ht="13.5" thickTop="1" thickBot="1">
      <c r="E15559"/>
    </row>
    <row r="15560" spans="5:5" ht="13.5" thickTop="1" thickBot="1">
      <c r="E15560"/>
    </row>
    <row r="15561" spans="5:5" ht="13.5" thickTop="1" thickBot="1">
      <c r="E15561"/>
    </row>
    <row r="15562" spans="5:5" ht="13.5" thickTop="1" thickBot="1">
      <c r="E15562"/>
    </row>
    <row r="15563" spans="5:5" ht="13.5" thickTop="1" thickBot="1">
      <c r="E15563"/>
    </row>
    <row r="15564" spans="5:5" ht="13.5" thickTop="1" thickBot="1">
      <c r="E15564"/>
    </row>
    <row r="15565" spans="5:5" ht="13.5" thickTop="1" thickBot="1">
      <c r="E15565"/>
    </row>
    <row r="15566" spans="5:5" ht="13.5" thickTop="1" thickBot="1">
      <c r="E15566"/>
    </row>
    <row r="15567" spans="5:5" ht="13.5" thickTop="1" thickBot="1">
      <c r="E15567"/>
    </row>
    <row r="15568" spans="5:5" ht="13.5" thickTop="1" thickBot="1">
      <c r="E15568"/>
    </row>
    <row r="15569" spans="5:5" ht="13.5" thickTop="1" thickBot="1">
      <c r="E15569"/>
    </row>
    <row r="15570" spans="5:5" ht="13.5" thickTop="1" thickBot="1">
      <c r="E15570"/>
    </row>
    <row r="15571" spans="5:5" ht="13.5" thickTop="1" thickBot="1">
      <c r="E15571"/>
    </row>
    <row r="15572" spans="5:5" ht="13.5" thickTop="1" thickBot="1">
      <c r="E15572"/>
    </row>
    <row r="15573" spans="5:5" ht="13.5" thickTop="1" thickBot="1">
      <c r="E15573"/>
    </row>
    <row r="15574" spans="5:5" ht="13.5" thickTop="1" thickBot="1">
      <c r="E15574"/>
    </row>
    <row r="15575" spans="5:5" ht="13.5" thickTop="1" thickBot="1">
      <c r="E15575"/>
    </row>
    <row r="15576" spans="5:5" ht="13.5" thickTop="1" thickBot="1">
      <c r="E15576"/>
    </row>
    <row r="15577" spans="5:5" ht="13.5" thickTop="1" thickBot="1">
      <c r="E15577"/>
    </row>
    <row r="15578" spans="5:5" ht="13.5" thickTop="1" thickBot="1">
      <c r="E15578"/>
    </row>
    <row r="15579" spans="5:5" ht="13.5" thickTop="1" thickBot="1">
      <c r="E15579"/>
    </row>
    <row r="15580" spans="5:5" ht="13.5" thickTop="1" thickBot="1">
      <c r="E15580"/>
    </row>
    <row r="15581" spans="5:5" ht="13.5" thickTop="1" thickBot="1">
      <c r="E15581"/>
    </row>
    <row r="15582" spans="5:5" ht="13.5" thickTop="1" thickBot="1">
      <c r="E15582"/>
    </row>
    <row r="15583" spans="5:5" ht="13.5" thickTop="1" thickBot="1">
      <c r="E15583"/>
    </row>
    <row r="15584" spans="5:5" ht="13.5" thickTop="1" thickBot="1">
      <c r="E15584"/>
    </row>
    <row r="15585" spans="5:5" ht="13.5" thickTop="1" thickBot="1">
      <c r="E15585"/>
    </row>
    <row r="15586" spans="5:5" ht="13.5" thickTop="1" thickBot="1">
      <c r="E15586"/>
    </row>
    <row r="15587" spans="5:5" ht="13.5" thickTop="1" thickBot="1">
      <c r="E15587"/>
    </row>
    <row r="15588" spans="5:5" ht="13.5" thickTop="1" thickBot="1">
      <c r="E15588"/>
    </row>
    <row r="15589" spans="5:5" ht="13.5" thickTop="1" thickBot="1">
      <c r="E15589"/>
    </row>
    <row r="15590" spans="5:5" ht="13.5" thickTop="1" thickBot="1">
      <c r="E15590"/>
    </row>
    <row r="15591" spans="5:5" ht="13.5" thickTop="1" thickBot="1">
      <c r="E15591"/>
    </row>
    <row r="15592" spans="5:5" ht="13.5" thickTop="1" thickBot="1">
      <c r="E15592"/>
    </row>
    <row r="15593" spans="5:5" ht="13.5" thickTop="1" thickBot="1">
      <c r="E15593"/>
    </row>
    <row r="15594" spans="5:5" ht="13.5" thickTop="1" thickBot="1">
      <c r="E15594"/>
    </row>
    <row r="15595" spans="5:5" ht="13.5" thickTop="1" thickBot="1">
      <c r="E15595"/>
    </row>
    <row r="15596" spans="5:5" ht="13.5" thickTop="1" thickBot="1">
      <c r="E15596"/>
    </row>
    <row r="15597" spans="5:5" ht="13.5" thickTop="1" thickBot="1">
      <c r="E15597"/>
    </row>
    <row r="15598" spans="5:5" ht="13.5" thickTop="1" thickBot="1">
      <c r="E15598"/>
    </row>
    <row r="15599" spans="5:5" ht="13.5" thickTop="1" thickBot="1">
      <c r="E15599"/>
    </row>
    <row r="15600" spans="5:5" ht="13.5" thickTop="1" thickBot="1">
      <c r="E15600"/>
    </row>
    <row r="15601" spans="5:5" ht="13.5" thickTop="1" thickBot="1">
      <c r="E15601"/>
    </row>
    <row r="15602" spans="5:5" ht="13.5" thickTop="1" thickBot="1">
      <c r="E15602"/>
    </row>
    <row r="15603" spans="5:5" ht="13.5" thickTop="1" thickBot="1">
      <c r="E15603"/>
    </row>
    <row r="15604" spans="5:5" ht="13.5" thickTop="1" thickBot="1">
      <c r="E15604"/>
    </row>
    <row r="15605" spans="5:5" ht="13.5" thickTop="1" thickBot="1">
      <c r="E15605"/>
    </row>
    <row r="15606" spans="5:5" ht="13.5" thickTop="1" thickBot="1">
      <c r="E15606"/>
    </row>
    <row r="15607" spans="5:5" ht="13.5" thickTop="1" thickBot="1">
      <c r="E15607"/>
    </row>
    <row r="15608" spans="5:5" ht="13" thickTop="1">
      <c r="E15608"/>
    </row>
    <row r="15609" spans="5:5">
      <c r="E15609"/>
    </row>
    <row r="15610" spans="5:5">
      <c r="E15610"/>
    </row>
    <row r="15611" spans="5:5">
      <c r="E15611"/>
    </row>
    <row r="15612" spans="5:5">
      <c r="E15612"/>
    </row>
    <row r="15613" spans="5:5">
      <c r="E15613"/>
    </row>
    <row r="15614" spans="5:5">
      <c r="E15614"/>
    </row>
    <row r="15615" spans="5:5">
      <c r="E15615"/>
    </row>
    <row r="15616" spans="5:5">
      <c r="E15616"/>
    </row>
    <row r="15617" spans="5:5">
      <c r="E15617"/>
    </row>
    <row r="15618" spans="5:5">
      <c r="E15618"/>
    </row>
    <row r="15619" spans="5:5">
      <c r="E15619"/>
    </row>
    <row r="15620" spans="5:5">
      <c r="E15620"/>
    </row>
    <row r="15621" spans="5:5" ht="13" thickBot="1">
      <c r="E15621"/>
    </row>
    <row r="15622" spans="5:5" ht="13.5" thickTop="1" thickBot="1">
      <c r="E15622"/>
    </row>
    <row r="15623" spans="5:5" ht="13.5" thickTop="1" thickBot="1">
      <c r="E15623"/>
    </row>
    <row r="15624" spans="5:5" ht="13.5" thickTop="1" thickBot="1">
      <c r="E15624"/>
    </row>
    <row r="15625" spans="5:5" ht="13.5" thickTop="1" thickBot="1">
      <c r="E15625"/>
    </row>
    <row r="15626" spans="5:5" ht="13.5" thickTop="1" thickBot="1">
      <c r="E15626"/>
    </row>
    <row r="15627" spans="5:5" ht="13.5" thickTop="1" thickBot="1">
      <c r="E15627"/>
    </row>
    <row r="15628" spans="5:5" ht="13.5" thickTop="1" thickBot="1">
      <c r="E15628"/>
    </row>
    <row r="15629" spans="5:5" ht="13.5" thickTop="1" thickBot="1">
      <c r="E15629"/>
    </row>
    <row r="15630" spans="5:5" ht="13.5" thickTop="1" thickBot="1">
      <c r="E15630"/>
    </row>
    <row r="15631" spans="5:5" ht="13.5" thickTop="1" thickBot="1">
      <c r="E15631"/>
    </row>
    <row r="15632" spans="5:5" ht="13.5" thickTop="1" thickBot="1">
      <c r="E15632"/>
    </row>
    <row r="15633" spans="5:5" ht="13.5" thickTop="1" thickBot="1">
      <c r="E15633"/>
    </row>
    <row r="15634" spans="5:5" ht="13.5" thickTop="1" thickBot="1">
      <c r="E15634"/>
    </row>
    <row r="15635" spans="5:5" ht="13.5" thickTop="1" thickBot="1">
      <c r="E15635"/>
    </row>
    <row r="15636" spans="5:5" ht="13.5" thickTop="1" thickBot="1">
      <c r="E15636"/>
    </row>
    <row r="15637" spans="5:5" ht="13.5" thickTop="1" thickBot="1">
      <c r="E15637"/>
    </row>
    <row r="15638" spans="5:5" ht="13.5" thickTop="1" thickBot="1">
      <c r="E15638"/>
    </row>
    <row r="15639" spans="5:5" ht="13.5" thickTop="1" thickBot="1">
      <c r="E15639"/>
    </row>
    <row r="15640" spans="5:5" ht="13.5" thickTop="1" thickBot="1">
      <c r="E15640"/>
    </row>
    <row r="15641" spans="5:5" ht="13.5" thickTop="1" thickBot="1">
      <c r="E15641"/>
    </row>
    <row r="15642" spans="5:5" ht="13.5" thickTop="1" thickBot="1">
      <c r="E15642"/>
    </row>
    <row r="15643" spans="5:5" ht="13.5" thickTop="1" thickBot="1">
      <c r="E15643"/>
    </row>
    <row r="15644" spans="5:5" ht="13.5" thickTop="1" thickBot="1">
      <c r="E15644"/>
    </row>
    <row r="15645" spans="5:5" ht="13.5" thickTop="1" thickBot="1">
      <c r="E15645"/>
    </row>
    <row r="15646" spans="5:5" ht="13.5" thickTop="1" thickBot="1">
      <c r="E15646"/>
    </row>
    <row r="15647" spans="5:5" ht="13.5" thickTop="1" thickBot="1">
      <c r="E15647"/>
    </row>
    <row r="15648" spans="5:5" ht="13.5" thickTop="1" thickBot="1">
      <c r="E15648"/>
    </row>
    <row r="15649" spans="5:5" ht="13.5" thickTop="1" thickBot="1">
      <c r="E15649"/>
    </row>
    <row r="15650" spans="5:5" ht="13.5" thickTop="1" thickBot="1">
      <c r="E15650"/>
    </row>
    <row r="15651" spans="5:5" ht="13.5" thickTop="1" thickBot="1">
      <c r="E15651"/>
    </row>
    <row r="15652" spans="5:5" ht="13.5" thickTop="1" thickBot="1">
      <c r="E15652"/>
    </row>
    <row r="15653" spans="5:5" ht="13.5" thickTop="1" thickBot="1">
      <c r="E15653"/>
    </row>
    <row r="15654" spans="5:5" ht="13.5" thickTop="1" thickBot="1">
      <c r="E15654"/>
    </row>
    <row r="15655" spans="5:5" ht="13.5" thickTop="1" thickBot="1">
      <c r="E15655"/>
    </row>
    <row r="15656" spans="5:5" ht="13.5" thickTop="1" thickBot="1">
      <c r="E15656"/>
    </row>
    <row r="15657" spans="5:5" ht="13.5" thickTop="1" thickBot="1">
      <c r="E15657"/>
    </row>
    <row r="15658" spans="5:5" ht="13.5" thickTop="1" thickBot="1">
      <c r="E15658"/>
    </row>
    <row r="15659" spans="5:5" ht="13.5" thickTop="1" thickBot="1">
      <c r="E15659"/>
    </row>
    <row r="15660" spans="5:5" ht="13.5" thickTop="1" thickBot="1">
      <c r="E15660"/>
    </row>
    <row r="15661" spans="5:5" ht="13.5" thickTop="1" thickBot="1">
      <c r="E15661"/>
    </row>
    <row r="15662" spans="5:5" ht="13.5" thickTop="1" thickBot="1">
      <c r="E15662"/>
    </row>
    <row r="15663" spans="5:5" ht="13.5" thickTop="1" thickBot="1">
      <c r="E15663"/>
    </row>
    <row r="15664" spans="5:5" ht="13.5" thickTop="1" thickBot="1">
      <c r="E15664"/>
    </row>
    <row r="15665" spans="5:5" ht="13.5" thickTop="1" thickBot="1">
      <c r="E15665"/>
    </row>
    <row r="15666" spans="5:5" ht="13.5" thickTop="1" thickBot="1">
      <c r="E15666"/>
    </row>
    <row r="15667" spans="5:5" ht="13.5" thickTop="1" thickBot="1">
      <c r="E15667"/>
    </row>
    <row r="15668" spans="5:5" ht="13.5" thickTop="1" thickBot="1">
      <c r="E15668"/>
    </row>
    <row r="15669" spans="5:5" ht="13.5" thickTop="1" thickBot="1">
      <c r="E15669"/>
    </row>
    <row r="15670" spans="5:5" ht="13.5" thickTop="1" thickBot="1">
      <c r="E15670"/>
    </row>
    <row r="15671" spans="5:5" ht="13.5" thickTop="1" thickBot="1">
      <c r="E15671"/>
    </row>
    <row r="15672" spans="5:5" ht="13.5" thickTop="1" thickBot="1">
      <c r="E15672"/>
    </row>
    <row r="15673" spans="5:5" ht="13.5" thickTop="1" thickBot="1">
      <c r="E15673"/>
    </row>
    <row r="15674" spans="5:5" ht="13.5" thickTop="1" thickBot="1">
      <c r="E15674"/>
    </row>
    <row r="15675" spans="5:5" ht="13.5" thickTop="1" thickBot="1">
      <c r="E15675"/>
    </row>
    <row r="15676" spans="5:5" ht="13.5" thickTop="1" thickBot="1">
      <c r="E15676"/>
    </row>
    <row r="15677" spans="5:5" ht="13.5" thickTop="1" thickBot="1">
      <c r="E15677"/>
    </row>
    <row r="15678" spans="5:5" ht="13" thickTop="1">
      <c r="E15678"/>
    </row>
    <row r="15679" spans="5:5">
      <c r="E15679"/>
    </row>
    <row r="15680" spans="5:5">
      <c r="E15680"/>
    </row>
    <row r="15681" spans="5:5">
      <c r="E15681"/>
    </row>
    <row r="15682" spans="5:5">
      <c r="E15682"/>
    </row>
    <row r="15683" spans="5:5">
      <c r="E15683"/>
    </row>
    <row r="15684" spans="5:5">
      <c r="E15684"/>
    </row>
    <row r="15685" spans="5:5">
      <c r="E15685"/>
    </row>
    <row r="15686" spans="5:5">
      <c r="E15686"/>
    </row>
    <row r="15687" spans="5:5">
      <c r="E15687"/>
    </row>
    <row r="15688" spans="5:5">
      <c r="E15688"/>
    </row>
    <row r="15689" spans="5:5">
      <c r="E15689"/>
    </row>
    <row r="15690" spans="5:5">
      <c r="E15690"/>
    </row>
    <row r="15691" spans="5:5" ht="13" thickBot="1">
      <c r="E15691"/>
    </row>
    <row r="15692" spans="5:5" ht="13.5" thickTop="1" thickBot="1">
      <c r="E15692"/>
    </row>
    <row r="15693" spans="5:5" ht="13.5" thickTop="1" thickBot="1">
      <c r="E15693"/>
    </row>
    <row r="15694" spans="5:5" ht="13.5" thickTop="1" thickBot="1">
      <c r="E15694"/>
    </row>
    <row r="15695" spans="5:5" ht="13.5" thickTop="1" thickBot="1">
      <c r="E15695"/>
    </row>
    <row r="15696" spans="5:5" ht="13.5" thickTop="1" thickBot="1">
      <c r="E15696"/>
    </row>
    <row r="15697" spans="5:5" ht="13.5" thickTop="1" thickBot="1">
      <c r="E15697"/>
    </row>
    <row r="15698" spans="5:5" ht="13.5" thickTop="1" thickBot="1">
      <c r="E15698"/>
    </row>
    <row r="15699" spans="5:5" ht="13.5" thickTop="1" thickBot="1">
      <c r="E15699"/>
    </row>
    <row r="15700" spans="5:5" ht="13.5" thickTop="1" thickBot="1">
      <c r="E15700"/>
    </row>
    <row r="15701" spans="5:5" ht="13.5" thickTop="1" thickBot="1">
      <c r="E15701"/>
    </row>
    <row r="15702" spans="5:5" ht="13.5" thickTop="1" thickBot="1">
      <c r="E15702"/>
    </row>
    <row r="15703" spans="5:5" ht="13.5" thickTop="1" thickBot="1">
      <c r="E15703"/>
    </row>
    <row r="15704" spans="5:5" ht="13.5" thickTop="1" thickBot="1">
      <c r="E15704"/>
    </row>
    <row r="15705" spans="5:5" ht="13.5" thickTop="1" thickBot="1">
      <c r="E15705"/>
    </row>
    <row r="15706" spans="5:5" ht="13.5" thickTop="1" thickBot="1">
      <c r="E15706"/>
    </row>
    <row r="15707" spans="5:5" ht="13.5" thickTop="1" thickBot="1">
      <c r="E15707"/>
    </row>
    <row r="15708" spans="5:5" ht="13.5" thickTop="1" thickBot="1">
      <c r="E15708"/>
    </row>
    <row r="15709" spans="5:5" ht="13.5" thickTop="1" thickBot="1">
      <c r="E15709"/>
    </row>
    <row r="15710" spans="5:5" ht="13.5" thickTop="1" thickBot="1">
      <c r="E15710"/>
    </row>
    <row r="15711" spans="5:5" ht="13.5" thickTop="1" thickBot="1">
      <c r="E15711"/>
    </row>
    <row r="15712" spans="5:5" ht="13.5" thickTop="1" thickBot="1">
      <c r="E15712"/>
    </row>
    <row r="15713" spans="5:5" ht="13.5" thickTop="1" thickBot="1">
      <c r="E15713"/>
    </row>
    <row r="15714" spans="5:5" ht="13.5" thickTop="1" thickBot="1">
      <c r="E15714"/>
    </row>
    <row r="15715" spans="5:5" ht="13.5" thickTop="1" thickBot="1">
      <c r="E15715"/>
    </row>
    <row r="15716" spans="5:5" ht="13.5" thickTop="1" thickBot="1">
      <c r="E15716"/>
    </row>
    <row r="15717" spans="5:5" ht="13.5" thickTop="1" thickBot="1">
      <c r="E15717"/>
    </row>
    <row r="15718" spans="5:5" ht="13.5" thickTop="1" thickBot="1">
      <c r="E15718"/>
    </row>
    <row r="15719" spans="5:5" ht="13.5" thickTop="1" thickBot="1">
      <c r="E15719"/>
    </row>
    <row r="15720" spans="5:5" ht="13.5" thickTop="1" thickBot="1">
      <c r="E15720"/>
    </row>
    <row r="15721" spans="5:5" ht="13.5" thickTop="1" thickBot="1">
      <c r="E15721"/>
    </row>
    <row r="15722" spans="5:5" ht="13.5" thickTop="1" thickBot="1">
      <c r="E15722"/>
    </row>
    <row r="15723" spans="5:5" ht="13.5" thickTop="1" thickBot="1">
      <c r="E15723"/>
    </row>
    <row r="15724" spans="5:5" ht="13.5" thickTop="1" thickBot="1">
      <c r="E15724"/>
    </row>
    <row r="15725" spans="5:5" ht="13.5" thickTop="1" thickBot="1">
      <c r="E15725"/>
    </row>
    <row r="15726" spans="5:5" ht="13.5" thickTop="1" thickBot="1">
      <c r="E15726"/>
    </row>
    <row r="15727" spans="5:5" ht="13.5" thickTop="1" thickBot="1">
      <c r="E15727"/>
    </row>
    <row r="15728" spans="5:5" ht="13.5" thickTop="1" thickBot="1">
      <c r="E15728"/>
    </row>
    <row r="15729" spans="5:5" ht="13.5" thickTop="1" thickBot="1">
      <c r="E15729"/>
    </row>
    <row r="15730" spans="5:5" ht="13.5" thickTop="1" thickBot="1">
      <c r="E15730"/>
    </row>
    <row r="15731" spans="5:5" ht="13.5" thickTop="1" thickBot="1">
      <c r="E15731"/>
    </row>
    <row r="15732" spans="5:5" ht="13.5" thickTop="1" thickBot="1">
      <c r="E15732"/>
    </row>
    <row r="15733" spans="5:5" ht="13.5" thickTop="1" thickBot="1">
      <c r="E15733"/>
    </row>
    <row r="15734" spans="5:5" ht="13.5" thickTop="1" thickBot="1">
      <c r="E15734"/>
    </row>
    <row r="15735" spans="5:5" ht="13.5" thickTop="1" thickBot="1">
      <c r="E15735"/>
    </row>
    <row r="15736" spans="5:5" ht="13.5" thickTop="1" thickBot="1">
      <c r="E15736"/>
    </row>
    <row r="15737" spans="5:5" ht="13.5" thickTop="1" thickBot="1">
      <c r="E15737"/>
    </row>
    <row r="15738" spans="5:5" ht="13.5" thickTop="1" thickBot="1">
      <c r="E15738"/>
    </row>
    <row r="15739" spans="5:5" ht="13.5" thickTop="1" thickBot="1">
      <c r="E15739"/>
    </row>
    <row r="15740" spans="5:5" ht="13.5" thickTop="1" thickBot="1">
      <c r="E15740"/>
    </row>
    <row r="15741" spans="5:5" ht="13.5" thickTop="1" thickBot="1">
      <c r="E15741"/>
    </row>
    <row r="15742" spans="5:5" ht="13.5" thickTop="1" thickBot="1">
      <c r="E15742"/>
    </row>
    <row r="15743" spans="5:5" ht="13.5" thickTop="1" thickBot="1">
      <c r="E15743"/>
    </row>
    <row r="15744" spans="5:5" ht="13.5" thickTop="1" thickBot="1">
      <c r="E15744"/>
    </row>
    <row r="15745" spans="5:5" ht="13.5" thickTop="1" thickBot="1">
      <c r="E15745"/>
    </row>
    <row r="15746" spans="5:5" ht="13.5" thickTop="1" thickBot="1">
      <c r="E15746"/>
    </row>
    <row r="15747" spans="5:5" ht="13.5" thickTop="1" thickBot="1">
      <c r="E15747"/>
    </row>
    <row r="15748" spans="5:5" ht="13" thickTop="1">
      <c r="E15748"/>
    </row>
    <row r="15749" spans="5:5">
      <c r="E15749"/>
    </row>
    <row r="15750" spans="5:5">
      <c r="E15750"/>
    </row>
    <row r="15751" spans="5:5">
      <c r="E15751"/>
    </row>
    <row r="15752" spans="5:5">
      <c r="E15752"/>
    </row>
    <row r="15753" spans="5:5">
      <c r="E15753"/>
    </row>
    <row r="15754" spans="5:5">
      <c r="E15754"/>
    </row>
    <row r="15755" spans="5:5">
      <c r="E15755"/>
    </row>
    <row r="15756" spans="5:5">
      <c r="E15756"/>
    </row>
    <row r="15757" spans="5:5">
      <c r="E15757"/>
    </row>
    <row r="15758" spans="5:5">
      <c r="E15758"/>
    </row>
    <row r="15759" spans="5:5">
      <c r="E15759"/>
    </row>
    <row r="15760" spans="5:5">
      <c r="E15760"/>
    </row>
    <row r="15761" spans="5:5" ht="13" thickBot="1">
      <c r="E15761"/>
    </row>
    <row r="15762" spans="5:5" ht="13.5" thickTop="1" thickBot="1">
      <c r="E15762"/>
    </row>
    <row r="15763" spans="5:5" ht="13.5" thickTop="1" thickBot="1">
      <c r="E15763"/>
    </row>
    <row r="15764" spans="5:5" ht="13.5" thickTop="1" thickBot="1">
      <c r="E15764"/>
    </row>
    <row r="15765" spans="5:5" ht="13.5" thickTop="1" thickBot="1">
      <c r="E15765"/>
    </row>
    <row r="15766" spans="5:5" ht="13.5" thickTop="1" thickBot="1">
      <c r="E15766"/>
    </row>
    <row r="15767" spans="5:5" ht="13.5" thickTop="1" thickBot="1">
      <c r="E15767"/>
    </row>
    <row r="15768" spans="5:5" ht="13.5" thickTop="1" thickBot="1">
      <c r="E15768"/>
    </row>
    <row r="15769" spans="5:5" ht="13.5" thickTop="1" thickBot="1">
      <c r="E15769"/>
    </row>
    <row r="15770" spans="5:5" ht="13.5" thickTop="1" thickBot="1">
      <c r="E15770"/>
    </row>
    <row r="15771" spans="5:5" ht="13.5" thickTop="1" thickBot="1">
      <c r="E15771"/>
    </row>
    <row r="15772" spans="5:5" ht="13.5" thickTop="1" thickBot="1">
      <c r="E15772"/>
    </row>
    <row r="15773" spans="5:5" ht="13.5" thickTop="1" thickBot="1">
      <c r="E15773"/>
    </row>
    <row r="15774" spans="5:5" ht="13.5" thickTop="1" thickBot="1">
      <c r="E15774"/>
    </row>
    <row r="15775" spans="5:5" ht="13.5" thickTop="1" thickBot="1">
      <c r="E15775"/>
    </row>
    <row r="15776" spans="5:5" ht="13.5" thickTop="1" thickBot="1">
      <c r="E15776"/>
    </row>
    <row r="15777" spans="5:5" ht="13.5" thickTop="1" thickBot="1">
      <c r="E15777"/>
    </row>
    <row r="15778" spans="5:5" ht="13.5" thickTop="1" thickBot="1">
      <c r="E15778"/>
    </row>
    <row r="15779" spans="5:5" ht="13.5" thickTop="1" thickBot="1">
      <c r="E15779"/>
    </row>
    <row r="15780" spans="5:5" ht="13.5" thickTop="1" thickBot="1">
      <c r="E15780"/>
    </row>
    <row r="15781" spans="5:5" ht="13.5" thickTop="1" thickBot="1">
      <c r="E15781"/>
    </row>
    <row r="15782" spans="5:5" ht="13.5" thickTop="1" thickBot="1">
      <c r="E15782"/>
    </row>
    <row r="15783" spans="5:5" ht="13.5" thickTop="1" thickBot="1">
      <c r="E15783"/>
    </row>
    <row r="15784" spans="5:5" ht="13.5" thickTop="1" thickBot="1">
      <c r="E15784"/>
    </row>
    <row r="15785" spans="5:5" ht="13.5" thickTop="1" thickBot="1">
      <c r="E15785"/>
    </row>
    <row r="15786" spans="5:5" ht="13.5" thickTop="1" thickBot="1">
      <c r="E15786"/>
    </row>
    <row r="15787" spans="5:5" ht="13.5" thickTop="1" thickBot="1">
      <c r="E15787"/>
    </row>
    <row r="15788" spans="5:5" ht="13.5" thickTop="1" thickBot="1">
      <c r="E15788"/>
    </row>
    <row r="15789" spans="5:5" ht="13.5" thickTop="1" thickBot="1">
      <c r="E15789"/>
    </row>
    <row r="15790" spans="5:5" ht="13.5" thickTop="1" thickBot="1">
      <c r="E15790"/>
    </row>
    <row r="15791" spans="5:5" ht="13.5" thickTop="1" thickBot="1">
      <c r="E15791"/>
    </row>
    <row r="15792" spans="5:5" ht="13.5" thickTop="1" thickBot="1">
      <c r="E15792"/>
    </row>
    <row r="15793" spans="5:5" ht="13.5" thickTop="1" thickBot="1">
      <c r="E15793"/>
    </row>
    <row r="15794" spans="5:5" ht="13.5" thickTop="1" thickBot="1">
      <c r="E15794"/>
    </row>
    <row r="15795" spans="5:5" ht="13.5" thickTop="1" thickBot="1">
      <c r="E15795"/>
    </row>
    <row r="15796" spans="5:5" ht="13.5" thickTop="1" thickBot="1">
      <c r="E15796"/>
    </row>
    <row r="15797" spans="5:5" ht="13.5" thickTop="1" thickBot="1">
      <c r="E15797"/>
    </row>
    <row r="15798" spans="5:5" ht="13.5" thickTop="1" thickBot="1">
      <c r="E15798"/>
    </row>
    <row r="15799" spans="5:5" ht="13.5" thickTop="1" thickBot="1">
      <c r="E15799"/>
    </row>
    <row r="15800" spans="5:5" ht="13.5" thickTop="1" thickBot="1">
      <c r="E15800"/>
    </row>
    <row r="15801" spans="5:5" ht="13.5" thickTop="1" thickBot="1">
      <c r="E15801"/>
    </row>
    <row r="15802" spans="5:5" ht="13.5" thickTop="1" thickBot="1">
      <c r="E15802"/>
    </row>
    <row r="15803" spans="5:5" ht="13.5" thickTop="1" thickBot="1">
      <c r="E15803"/>
    </row>
    <row r="15804" spans="5:5" ht="13.5" thickTop="1" thickBot="1">
      <c r="E15804"/>
    </row>
    <row r="15805" spans="5:5" ht="13.5" thickTop="1" thickBot="1">
      <c r="E15805"/>
    </row>
    <row r="15806" spans="5:5" ht="13.5" thickTop="1" thickBot="1">
      <c r="E15806"/>
    </row>
    <row r="15807" spans="5:5" ht="13.5" thickTop="1" thickBot="1">
      <c r="E15807"/>
    </row>
    <row r="15808" spans="5:5" ht="13.5" thickTop="1" thickBot="1">
      <c r="E15808"/>
    </row>
    <row r="15809" spans="5:5" ht="13.5" thickTop="1" thickBot="1">
      <c r="E15809"/>
    </row>
    <row r="15810" spans="5:5" ht="13.5" thickTop="1" thickBot="1">
      <c r="E15810"/>
    </row>
    <row r="15811" spans="5:5" ht="13.5" thickTop="1" thickBot="1">
      <c r="E15811"/>
    </row>
    <row r="15812" spans="5:5" ht="13.5" thickTop="1" thickBot="1">
      <c r="E15812"/>
    </row>
    <row r="15813" spans="5:5" ht="13.5" thickTop="1" thickBot="1">
      <c r="E15813"/>
    </row>
    <row r="15814" spans="5:5" ht="13.5" thickTop="1" thickBot="1">
      <c r="E15814"/>
    </row>
    <row r="15815" spans="5:5" ht="13.5" thickTop="1" thickBot="1">
      <c r="E15815"/>
    </row>
    <row r="15816" spans="5:5" ht="13.5" thickTop="1" thickBot="1">
      <c r="E15816"/>
    </row>
    <row r="15817" spans="5:5" ht="13.5" thickTop="1" thickBot="1">
      <c r="E15817"/>
    </row>
    <row r="15818" spans="5:5" ht="13" thickTop="1">
      <c r="E15818"/>
    </row>
    <row r="15819" spans="5:5">
      <c r="E15819"/>
    </row>
    <row r="15820" spans="5:5">
      <c r="E15820"/>
    </row>
    <row r="15821" spans="5:5">
      <c r="E15821"/>
    </row>
    <row r="15822" spans="5:5">
      <c r="E15822"/>
    </row>
    <row r="15823" spans="5:5">
      <c r="E15823"/>
    </row>
    <row r="15824" spans="5:5">
      <c r="E15824"/>
    </row>
    <row r="15825" spans="5:5">
      <c r="E15825"/>
    </row>
    <row r="15826" spans="5:5">
      <c r="E15826"/>
    </row>
    <row r="15827" spans="5:5">
      <c r="E15827"/>
    </row>
    <row r="15828" spans="5:5">
      <c r="E15828"/>
    </row>
    <row r="15829" spans="5:5">
      <c r="E15829"/>
    </row>
    <row r="15830" spans="5:5">
      <c r="E15830"/>
    </row>
    <row r="15831" spans="5:5" ht="13" thickBot="1">
      <c r="E15831"/>
    </row>
    <row r="15832" spans="5:5" ht="13.5" thickTop="1" thickBot="1">
      <c r="E15832"/>
    </row>
    <row r="15833" spans="5:5" ht="13.5" thickTop="1" thickBot="1">
      <c r="E15833"/>
    </row>
    <row r="15834" spans="5:5" ht="13.5" thickTop="1" thickBot="1">
      <c r="E15834"/>
    </row>
    <row r="15835" spans="5:5" ht="13.5" thickTop="1" thickBot="1">
      <c r="E15835"/>
    </row>
    <row r="15836" spans="5:5" ht="13.5" thickTop="1" thickBot="1">
      <c r="E15836"/>
    </row>
    <row r="15837" spans="5:5" ht="13.5" thickTop="1" thickBot="1">
      <c r="E15837"/>
    </row>
    <row r="15838" spans="5:5" ht="13.5" thickTop="1" thickBot="1">
      <c r="E15838"/>
    </row>
    <row r="15839" spans="5:5" ht="13.5" thickTop="1" thickBot="1">
      <c r="E15839"/>
    </row>
    <row r="15840" spans="5:5" ht="13.5" thickTop="1" thickBot="1">
      <c r="E15840"/>
    </row>
    <row r="15841" spans="5:5" ht="13.5" thickTop="1" thickBot="1">
      <c r="E15841"/>
    </row>
    <row r="15842" spans="5:5" ht="13.5" thickTop="1" thickBot="1">
      <c r="E15842"/>
    </row>
    <row r="15843" spans="5:5" ht="13.5" thickTop="1" thickBot="1">
      <c r="E15843"/>
    </row>
    <row r="15844" spans="5:5" ht="13.5" thickTop="1" thickBot="1">
      <c r="E15844"/>
    </row>
    <row r="15845" spans="5:5" ht="13.5" thickTop="1" thickBot="1">
      <c r="E15845"/>
    </row>
    <row r="15846" spans="5:5" ht="13.5" thickTop="1" thickBot="1">
      <c r="E15846"/>
    </row>
    <row r="15847" spans="5:5" ht="13.5" thickTop="1" thickBot="1">
      <c r="E15847"/>
    </row>
    <row r="15848" spans="5:5" ht="13.5" thickTop="1" thickBot="1">
      <c r="E15848"/>
    </row>
    <row r="15849" spans="5:5" ht="13.5" thickTop="1" thickBot="1">
      <c r="E15849"/>
    </row>
    <row r="15850" spans="5:5" ht="13.5" thickTop="1" thickBot="1">
      <c r="E15850"/>
    </row>
    <row r="15851" spans="5:5" ht="13.5" thickTop="1" thickBot="1">
      <c r="E15851"/>
    </row>
    <row r="15852" spans="5:5" ht="13.5" thickTop="1" thickBot="1">
      <c r="E15852"/>
    </row>
    <row r="15853" spans="5:5" ht="13.5" thickTop="1" thickBot="1">
      <c r="E15853"/>
    </row>
    <row r="15854" spans="5:5" ht="13.5" thickTop="1" thickBot="1">
      <c r="E15854"/>
    </row>
    <row r="15855" spans="5:5" ht="13.5" thickTop="1" thickBot="1">
      <c r="E15855"/>
    </row>
    <row r="15856" spans="5:5" ht="13.5" thickTop="1" thickBot="1">
      <c r="E15856"/>
    </row>
    <row r="15857" spans="5:5" ht="13.5" thickTop="1" thickBot="1">
      <c r="E15857"/>
    </row>
    <row r="15858" spans="5:5" ht="13.5" thickTop="1" thickBot="1">
      <c r="E15858"/>
    </row>
    <row r="15859" spans="5:5" ht="13.5" thickTop="1" thickBot="1">
      <c r="E15859"/>
    </row>
    <row r="15860" spans="5:5" ht="13.5" thickTop="1" thickBot="1">
      <c r="E15860"/>
    </row>
    <row r="15861" spans="5:5" ht="13.5" thickTop="1" thickBot="1">
      <c r="E15861"/>
    </row>
    <row r="15862" spans="5:5" ht="13.5" thickTop="1" thickBot="1">
      <c r="E15862"/>
    </row>
    <row r="15863" spans="5:5" ht="13.5" thickTop="1" thickBot="1">
      <c r="E15863"/>
    </row>
    <row r="15864" spans="5:5" ht="13.5" thickTop="1" thickBot="1">
      <c r="E15864"/>
    </row>
    <row r="15865" spans="5:5" ht="13.5" thickTop="1" thickBot="1">
      <c r="E15865"/>
    </row>
    <row r="15866" spans="5:5" ht="13.5" thickTop="1" thickBot="1">
      <c r="E15866"/>
    </row>
    <row r="15867" spans="5:5" ht="13.5" thickTop="1" thickBot="1">
      <c r="E15867"/>
    </row>
    <row r="15868" spans="5:5" ht="13.5" thickTop="1" thickBot="1">
      <c r="E15868"/>
    </row>
    <row r="15869" spans="5:5" ht="13.5" thickTop="1" thickBot="1">
      <c r="E15869"/>
    </row>
    <row r="15870" spans="5:5" ht="13.5" thickTop="1" thickBot="1">
      <c r="E15870"/>
    </row>
    <row r="15871" spans="5:5" ht="13.5" thickTop="1" thickBot="1">
      <c r="E15871"/>
    </row>
    <row r="15872" spans="5:5" ht="13.5" thickTop="1" thickBot="1">
      <c r="E15872"/>
    </row>
    <row r="15873" spans="5:5" ht="13.5" thickTop="1" thickBot="1">
      <c r="E15873"/>
    </row>
    <row r="15874" spans="5:5" ht="13.5" thickTop="1" thickBot="1">
      <c r="E15874"/>
    </row>
    <row r="15875" spans="5:5" ht="13.5" thickTop="1" thickBot="1">
      <c r="E15875"/>
    </row>
    <row r="15876" spans="5:5" ht="13.5" thickTop="1" thickBot="1">
      <c r="E15876"/>
    </row>
    <row r="15877" spans="5:5" ht="13.5" thickTop="1" thickBot="1">
      <c r="E15877"/>
    </row>
    <row r="15878" spans="5:5" ht="13.5" thickTop="1" thickBot="1">
      <c r="E15878"/>
    </row>
    <row r="15879" spans="5:5" ht="13.5" thickTop="1" thickBot="1">
      <c r="E15879"/>
    </row>
    <row r="15880" spans="5:5" ht="13.5" thickTop="1" thickBot="1">
      <c r="E15880"/>
    </row>
    <row r="15881" spans="5:5" ht="13.5" thickTop="1" thickBot="1">
      <c r="E15881"/>
    </row>
    <row r="15882" spans="5:5" ht="13.5" thickTop="1" thickBot="1">
      <c r="E15882"/>
    </row>
    <row r="15883" spans="5:5" ht="13.5" thickTop="1" thickBot="1">
      <c r="E15883"/>
    </row>
    <row r="15884" spans="5:5" ht="13.5" thickTop="1" thickBot="1">
      <c r="E15884"/>
    </row>
    <row r="15885" spans="5:5" ht="13.5" thickTop="1" thickBot="1">
      <c r="E15885"/>
    </row>
    <row r="15886" spans="5:5" ht="13.5" thickTop="1" thickBot="1">
      <c r="E15886"/>
    </row>
    <row r="15887" spans="5:5" ht="13.5" thickTop="1" thickBot="1">
      <c r="E15887"/>
    </row>
    <row r="15888" spans="5:5" ht="13" thickTop="1">
      <c r="E15888"/>
    </row>
    <row r="15889" spans="5:5">
      <c r="E15889"/>
    </row>
    <row r="15890" spans="5:5">
      <c r="E15890"/>
    </row>
    <row r="15891" spans="5:5">
      <c r="E15891"/>
    </row>
    <row r="15892" spans="5:5">
      <c r="E15892"/>
    </row>
    <row r="15893" spans="5:5">
      <c r="E15893"/>
    </row>
    <row r="15894" spans="5:5">
      <c r="E15894"/>
    </row>
    <row r="15895" spans="5:5">
      <c r="E15895"/>
    </row>
    <row r="15896" spans="5:5">
      <c r="E15896"/>
    </row>
    <row r="15897" spans="5:5">
      <c r="E15897"/>
    </row>
    <row r="15898" spans="5:5">
      <c r="E15898"/>
    </row>
    <row r="15899" spans="5:5">
      <c r="E15899"/>
    </row>
    <row r="15900" spans="5:5">
      <c r="E15900"/>
    </row>
    <row r="15901" spans="5:5" ht="13" thickBot="1">
      <c r="E15901"/>
    </row>
    <row r="15902" spans="5:5" ht="13.5" thickTop="1" thickBot="1">
      <c r="E15902"/>
    </row>
    <row r="15903" spans="5:5" ht="13.5" thickTop="1" thickBot="1">
      <c r="E15903"/>
    </row>
    <row r="15904" spans="5:5" ht="13.5" thickTop="1" thickBot="1">
      <c r="E15904"/>
    </row>
    <row r="15905" spans="5:5" ht="13.5" thickTop="1" thickBot="1">
      <c r="E15905"/>
    </row>
    <row r="15906" spans="5:5" ht="13.5" thickTop="1" thickBot="1">
      <c r="E15906"/>
    </row>
    <row r="15907" spans="5:5" ht="13.5" thickTop="1" thickBot="1">
      <c r="E15907"/>
    </row>
    <row r="15908" spans="5:5" ht="13.5" thickTop="1" thickBot="1">
      <c r="E15908"/>
    </row>
    <row r="15909" spans="5:5" ht="13.5" thickTop="1" thickBot="1">
      <c r="E15909"/>
    </row>
    <row r="15910" spans="5:5" ht="13.5" thickTop="1" thickBot="1">
      <c r="E15910"/>
    </row>
    <row r="15911" spans="5:5" ht="13.5" thickTop="1" thickBot="1">
      <c r="E15911"/>
    </row>
    <row r="15912" spans="5:5" ht="13.5" thickTop="1" thickBot="1">
      <c r="E15912"/>
    </row>
    <row r="15913" spans="5:5" ht="13.5" thickTop="1" thickBot="1">
      <c r="E15913"/>
    </row>
    <row r="15914" spans="5:5" ht="13.5" thickTop="1" thickBot="1">
      <c r="E15914"/>
    </row>
    <row r="15915" spans="5:5" ht="13.5" thickTop="1" thickBot="1">
      <c r="E15915"/>
    </row>
    <row r="15916" spans="5:5" ht="13.5" thickTop="1" thickBot="1">
      <c r="E15916"/>
    </row>
    <row r="15917" spans="5:5" ht="13.5" thickTop="1" thickBot="1">
      <c r="E15917"/>
    </row>
    <row r="15918" spans="5:5" ht="13.5" thickTop="1" thickBot="1">
      <c r="E15918"/>
    </row>
    <row r="15919" spans="5:5" ht="13.5" thickTop="1" thickBot="1">
      <c r="E15919"/>
    </row>
    <row r="15920" spans="5:5" ht="13.5" thickTop="1" thickBot="1">
      <c r="E15920"/>
    </row>
    <row r="15921" spans="5:5" ht="13.5" thickTop="1" thickBot="1">
      <c r="E15921"/>
    </row>
    <row r="15922" spans="5:5" ht="13.5" thickTop="1" thickBot="1">
      <c r="E15922"/>
    </row>
    <row r="15923" spans="5:5" ht="13.5" thickTop="1" thickBot="1">
      <c r="E15923"/>
    </row>
    <row r="15924" spans="5:5" ht="13.5" thickTop="1" thickBot="1">
      <c r="E15924"/>
    </row>
    <row r="15925" spans="5:5" ht="13.5" thickTop="1" thickBot="1">
      <c r="E15925"/>
    </row>
    <row r="15926" spans="5:5" ht="13.5" thickTop="1" thickBot="1">
      <c r="E15926"/>
    </row>
    <row r="15927" spans="5:5" ht="13.5" thickTop="1" thickBot="1">
      <c r="E15927"/>
    </row>
    <row r="15928" spans="5:5" ht="13.5" thickTop="1" thickBot="1">
      <c r="E15928"/>
    </row>
    <row r="15929" spans="5:5" ht="13.5" thickTop="1" thickBot="1">
      <c r="E15929"/>
    </row>
    <row r="15930" spans="5:5" ht="13.5" thickTop="1" thickBot="1">
      <c r="E15930"/>
    </row>
    <row r="15931" spans="5:5" ht="13.5" thickTop="1" thickBot="1">
      <c r="E15931"/>
    </row>
    <row r="15932" spans="5:5" ht="13.5" thickTop="1" thickBot="1">
      <c r="E15932"/>
    </row>
    <row r="15933" spans="5:5" ht="13.5" thickTop="1" thickBot="1">
      <c r="E15933"/>
    </row>
    <row r="15934" spans="5:5" ht="13.5" thickTop="1" thickBot="1">
      <c r="E15934"/>
    </row>
    <row r="15935" spans="5:5" ht="13.5" thickTop="1" thickBot="1">
      <c r="E15935"/>
    </row>
    <row r="15936" spans="5:5" ht="13.5" thickTop="1" thickBot="1">
      <c r="E15936"/>
    </row>
    <row r="15937" spans="5:5" ht="13.5" thickTop="1" thickBot="1">
      <c r="E15937"/>
    </row>
    <row r="15938" spans="5:5" ht="13.5" thickTop="1" thickBot="1">
      <c r="E15938"/>
    </row>
    <row r="15939" spans="5:5" ht="13.5" thickTop="1" thickBot="1">
      <c r="E15939"/>
    </row>
    <row r="15940" spans="5:5" ht="13.5" thickTop="1" thickBot="1">
      <c r="E15940"/>
    </row>
    <row r="15941" spans="5:5" ht="13.5" thickTop="1" thickBot="1">
      <c r="E15941"/>
    </row>
    <row r="15942" spans="5:5" ht="13.5" thickTop="1" thickBot="1">
      <c r="E15942"/>
    </row>
    <row r="15943" spans="5:5" ht="13.5" thickTop="1" thickBot="1">
      <c r="E15943"/>
    </row>
    <row r="15944" spans="5:5" ht="13.5" thickTop="1" thickBot="1">
      <c r="E15944"/>
    </row>
    <row r="15945" spans="5:5" ht="13.5" thickTop="1" thickBot="1">
      <c r="E15945"/>
    </row>
    <row r="15946" spans="5:5" ht="13.5" thickTop="1" thickBot="1">
      <c r="E15946"/>
    </row>
    <row r="15947" spans="5:5" ht="13.5" thickTop="1" thickBot="1">
      <c r="E15947"/>
    </row>
    <row r="15948" spans="5:5" ht="13.5" thickTop="1" thickBot="1">
      <c r="E15948"/>
    </row>
    <row r="15949" spans="5:5" ht="13.5" thickTop="1" thickBot="1">
      <c r="E15949"/>
    </row>
    <row r="15950" spans="5:5" ht="13.5" thickTop="1" thickBot="1">
      <c r="E15950"/>
    </row>
    <row r="15951" spans="5:5" ht="13.5" thickTop="1" thickBot="1">
      <c r="E15951"/>
    </row>
    <row r="15952" spans="5:5" ht="13.5" thickTop="1" thickBot="1">
      <c r="E15952"/>
    </row>
    <row r="15953" spans="5:5" ht="13.5" thickTop="1" thickBot="1">
      <c r="E15953"/>
    </row>
    <row r="15954" spans="5:5" ht="13.5" thickTop="1" thickBot="1">
      <c r="E15954"/>
    </row>
    <row r="15955" spans="5:5" ht="13.5" thickTop="1" thickBot="1">
      <c r="E15955"/>
    </row>
    <row r="15956" spans="5:5" ht="13.5" thickTop="1" thickBot="1">
      <c r="E15956"/>
    </row>
    <row r="15957" spans="5:5" ht="13.5" thickTop="1" thickBot="1">
      <c r="E15957"/>
    </row>
    <row r="15958" spans="5:5" ht="13" thickTop="1">
      <c r="E15958"/>
    </row>
    <row r="15959" spans="5:5">
      <c r="E15959"/>
    </row>
    <row r="15960" spans="5:5">
      <c r="E15960"/>
    </row>
    <row r="15961" spans="5:5">
      <c r="E15961"/>
    </row>
    <row r="15962" spans="5:5">
      <c r="E15962"/>
    </row>
    <row r="15963" spans="5:5">
      <c r="E15963"/>
    </row>
    <row r="15964" spans="5:5">
      <c r="E15964"/>
    </row>
    <row r="15965" spans="5:5">
      <c r="E15965"/>
    </row>
    <row r="15966" spans="5:5">
      <c r="E15966"/>
    </row>
    <row r="15967" spans="5:5">
      <c r="E15967"/>
    </row>
    <row r="15968" spans="5:5">
      <c r="E15968"/>
    </row>
    <row r="15969" spans="5:5">
      <c r="E15969"/>
    </row>
    <row r="15970" spans="5:5">
      <c r="E15970"/>
    </row>
    <row r="15971" spans="5:5" ht="13" thickBot="1">
      <c r="E15971"/>
    </row>
    <row r="15972" spans="5:5" ht="13.5" thickTop="1" thickBot="1">
      <c r="E15972"/>
    </row>
    <row r="15973" spans="5:5" ht="13.5" thickTop="1" thickBot="1">
      <c r="E15973"/>
    </row>
    <row r="15974" spans="5:5" ht="13.5" thickTop="1" thickBot="1">
      <c r="E15974"/>
    </row>
    <row r="15975" spans="5:5" ht="13.5" thickTop="1" thickBot="1">
      <c r="E15975"/>
    </row>
    <row r="15976" spans="5:5" ht="13.5" thickTop="1" thickBot="1">
      <c r="E15976"/>
    </row>
    <row r="15977" spans="5:5" ht="13.5" thickTop="1" thickBot="1">
      <c r="E15977"/>
    </row>
    <row r="15978" spans="5:5" ht="13.5" thickTop="1" thickBot="1">
      <c r="E15978"/>
    </row>
    <row r="15979" spans="5:5" ht="13.5" thickTop="1" thickBot="1">
      <c r="E15979"/>
    </row>
    <row r="15980" spans="5:5" ht="13.5" thickTop="1" thickBot="1">
      <c r="E15980"/>
    </row>
    <row r="15981" spans="5:5" ht="13.5" thickTop="1" thickBot="1">
      <c r="E15981"/>
    </row>
    <row r="15982" spans="5:5" ht="13.5" thickTop="1" thickBot="1">
      <c r="E15982"/>
    </row>
    <row r="15983" spans="5:5" ht="13.5" thickTop="1" thickBot="1">
      <c r="E15983"/>
    </row>
    <row r="15984" spans="5:5" ht="13.5" thickTop="1" thickBot="1">
      <c r="E15984"/>
    </row>
    <row r="15985" spans="5:5" ht="13.5" thickTop="1" thickBot="1">
      <c r="E15985"/>
    </row>
    <row r="15986" spans="5:5" ht="13.5" thickTop="1" thickBot="1">
      <c r="E15986"/>
    </row>
    <row r="15987" spans="5:5" ht="13.5" thickTop="1" thickBot="1">
      <c r="E15987"/>
    </row>
    <row r="15988" spans="5:5" ht="13.5" thickTop="1" thickBot="1">
      <c r="E15988"/>
    </row>
    <row r="15989" spans="5:5" ht="13.5" thickTop="1" thickBot="1">
      <c r="E15989"/>
    </row>
    <row r="15990" spans="5:5" ht="13.5" thickTop="1" thickBot="1">
      <c r="E15990"/>
    </row>
    <row r="15991" spans="5:5" ht="13.5" thickTop="1" thickBot="1">
      <c r="E15991"/>
    </row>
    <row r="15992" spans="5:5" ht="13.5" thickTop="1" thickBot="1">
      <c r="E15992"/>
    </row>
    <row r="15993" spans="5:5" ht="13.5" thickTop="1" thickBot="1">
      <c r="E15993"/>
    </row>
    <row r="15994" spans="5:5" ht="13.5" thickTop="1" thickBot="1">
      <c r="E15994"/>
    </row>
    <row r="15995" spans="5:5" ht="13.5" thickTop="1" thickBot="1">
      <c r="E15995"/>
    </row>
    <row r="15996" spans="5:5" ht="13.5" thickTop="1" thickBot="1">
      <c r="E15996"/>
    </row>
    <row r="15997" spans="5:5" ht="13.5" thickTop="1" thickBot="1">
      <c r="E15997"/>
    </row>
    <row r="15998" spans="5:5" ht="13.5" thickTop="1" thickBot="1">
      <c r="E15998"/>
    </row>
    <row r="15999" spans="5:5" ht="13.5" thickTop="1" thickBot="1">
      <c r="E15999"/>
    </row>
    <row r="16000" spans="5:5" ht="13.5" thickTop="1" thickBot="1">
      <c r="E16000"/>
    </row>
    <row r="16001" spans="5:5" ht="13.5" thickTop="1" thickBot="1">
      <c r="E16001"/>
    </row>
    <row r="16002" spans="5:5" ht="13.5" thickTop="1" thickBot="1">
      <c r="E16002"/>
    </row>
    <row r="16003" spans="5:5" ht="13.5" thickTop="1" thickBot="1">
      <c r="E16003"/>
    </row>
    <row r="16004" spans="5:5" ht="13.5" thickTop="1" thickBot="1">
      <c r="E16004"/>
    </row>
    <row r="16005" spans="5:5" ht="13.5" thickTop="1" thickBot="1">
      <c r="E16005"/>
    </row>
    <row r="16006" spans="5:5" ht="13.5" thickTop="1" thickBot="1">
      <c r="E16006"/>
    </row>
    <row r="16007" spans="5:5" ht="13.5" thickTop="1" thickBot="1">
      <c r="E16007"/>
    </row>
    <row r="16008" spans="5:5" ht="13.5" thickTop="1" thickBot="1">
      <c r="E16008"/>
    </row>
    <row r="16009" spans="5:5" ht="13.5" thickTop="1" thickBot="1">
      <c r="E16009"/>
    </row>
    <row r="16010" spans="5:5" ht="13.5" thickTop="1" thickBot="1">
      <c r="E16010"/>
    </row>
    <row r="16011" spans="5:5" ht="13.5" thickTop="1" thickBot="1">
      <c r="E16011"/>
    </row>
    <row r="16012" spans="5:5" ht="13.5" thickTop="1" thickBot="1">
      <c r="E16012"/>
    </row>
    <row r="16013" spans="5:5" ht="13.5" thickTop="1" thickBot="1">
      <c r="E16013"/>
    </row>
    <row r="16014" spans="5:5" ht="13.5" thickTop="1" thickBot="1">
      <c r="E16014"/>
    </row>
    <row r="16015" spans="5:5" ht="13.5" thickTop="1" thickBot="1">
      <c r="E16015"/>
    </row>
    <row r="16016" spans="5:5" ht="13.5" thickTop="1" thickBot="1">
      <c r="E16016"/>
    </row>
    <row r="16017" spans="5:5" ht="13.5" thickTop="1" thickBot="1">
      <c r="E16017"/>
    </row>
    <row r="16018" spans="5:5" ht="13.5" thickTop="1" thickBot="1">
      <c r="E16018"/>
    </row>
    <row r="16019" spans="5:5" ht="13.5" thickTop="1" thickBot="1">
      <c r="E16019"/>
    </row>
    <row r="16020" spans="5:5" ht="13.5" thickTop="1" thickBot="1">
      <c r="E16020"/>
    </row>
    <row r="16021" spans="5:5" ht="13.5" thickTop="1" thickBot="1">
      <c r="E16021"/>
    </row>
    <row r="16022" spans="5:5" ht="13.5" thickTop="1" thickBot="1">
      <c r="E16022"/>
    </row>
    <row r="16023" spans="5:5" ht="13.5" thickTop="1" thickBot="1">
      <c r="E16023"/>
    </row>
    <row r="16024" spans="5:5" ht="13.5" thickTop="1" thickBot="1">
      <c r="E16024"/>
    </row>
    <row r="16025" spans="5:5" ht="13.5" thickTop="1" thickBot="1">
      <c r="E16025"/>
    </row>
    <row r="16026" spans="5:5" ht="13.5" thickTop="1" thickBot="1">
      <c r="E16026"/>
    </row>
    <row r="16027" spans="5:5" ht="13.5" thickTop="1" thickBot="1">
      <c r="E16027"/>
    </row>
    <row r="16028" spans="5:5" ht="13" thickTop="1">
      <c r="E16028"/>
    </row>
    <row r="16029" spans="5:5">
      <c r="E16029"/>
    </row>
    <row r="16030" spans="5:5">
      <c r="E16030"/>
    </row>
    <row r="16031" spans="5:5">
      <c r="E16031"/>
    </row>
    <row r="16032" spans="5:5">
      <c r="E16032"/>
    </row>
    <row r="16033" spans="5:5">
      <c r="E16033"/>
    </row>
    <row r="16034" spans="5:5">
      <c r="E16034"/>
    </row>
    <row r="16035" spans="5:5">
      <c r="E16035"/>
    </row>
    <row r="16036" spans="5:5">
      <c r="E16036"/>
    </row>
    <row r="16037" spans="5:5">
      <c r="E16037"/>
    </row>
    <row r="16038" spans="5:5">
      <c r="E16038"/>
    </row>
    <row r="16039" spans="5:5">
      <c r="E16039"/>
    </row>
    <row r="16040" spans="5:5">
      <c r="E16040"/>
    </row>
    <row r="16041" spans="5:5" ht="13" thickBot="1">
      <c r="E16041"/>
    </row>
    <row r="16042" spans="5:5" ht="13.5" thickTop="1" thickBot="1">
      <c r="E16042"/>
    </row>
    <row r="16043" spans="5:5" ht="13.5" thickTop="1" thickBot="1">
      <c r="E16043"/>
    </row>
    <row r="16044" spans="5:5" ht="13.5" thickTop="1" thickBot="1">
      <c r="E16044"/>
    </row>
    <row r="16045" spans="5:5" ht="13.5" thickTop="1" thickBot="1">
      <c r="E16045"/>
    </row>
    <row r="16046" spans="5:5" ht="13.5" thickTop="1" thickBot="1">
      <c r="E16046"/>
    </row>
    <row r="16047" spans="5:5" ht="13.5" thickTop="1" thickBot="1">
      <c r="E16047"/>
    </row>
    <row r="16048" spans="5:5" ht="13.5" thickTop="1" thickBot="1">
      <c r="E16048"/>
    </row>
    <row r="16049" spans="5:5" ht="13.5" thickTop="1" thickBot="1">
      <c r="E16049"/>
    </row>
    <row r="16050" spans="5:5" ht="13.5" thickTop="1" thickBot="1">
      <c r="E16050"/>
    </row>
    <row r="16051" spans="5:5" ht="13.5" thickTop="1" thickBot="1">
      <c r="E16051"/>
    </row>
    <row r="16052" spans="5:5" ht="13.5" thickTop="1" thickBot="1">
      <c r="E16052"/>
    </row>
    <row r="16053" spans="5:5" ht="13.5" thickTop="1" thickBot="1">
      <c r="E16053"/>
    </row>
    <row r="16054" spans="5:5" ht="13.5" thickTop="1" thickBot="1">
      <c r="E16054"/>
    </row>
    <row r="16055" spans="5:5" ht="13.5" thickTop="1" thickBot="1">
      <c r="E16055"/>
    </row>
    <row r="16056" spans="5:5" ht="13.5" thickTop="1" thickBot="1">
      <c r="E16056"/>
    </row>
    <row r="16057" spans="5:5" ht="13.5" thickTop="1" thickBot="1">
      <c r="E16057"/>
    </row>
    <row r="16058" spans="5:5" ht="13.5" thickTop="1" thickBot="1">
      <c r="E16058"/>
    </row>
    <row r="16059" spans="5:5" ht="13.5" thickTop="1" thickBot="1">
      <c r="E16059"/>
    </row>
    <row r="16060" spans="5:5" ht="13.5" thickTop="1" thickBot="1">
      <c r="E16060"/>
    </row>
    <row r="16061" spans="5:5" ht="13.5" thickTop="1" thickBot="1">
      <c r="E16061"/>
    </row>
    <row r="16062" spans="5:5" ht="13.5" thickTop="1" thickBot="1">
      <c r="E16062"/>
    </row>
    <row r="16063" spans="5:5" ht="13.5" thickTop="1" thickBot="1">
      <c r="E16063"/>
    </row>
    <row r="16064" spans="5:5" ht="13.5" thickTop="1" thickBot="1">
      <c r="E16064"/>
    </row>
    <row r="16065" spans="5:5" ht="13.5" thickTop="1" thickBot="1">
      <c r="E16065"/>
    </row>
    <row r="16066" spans="5:5" ht="13.5" thickTop="1" thickBot="1">
      <c r="E16066"/>
    </row>
    <row r="16067" spans="5:5" ht="13.5" thickTop="1" thickBot="1">
      <c r="E16067"/>
    </row>
    <row r="16068" spans="5:5" ht="13.5" thickTop="1" thickBot="1">
      <c r="E16068"/>
    </row>
    <row r="16069" spans="5:5" ht="13.5" thickTop="1" thickBot="1">
      <c r="E16069"/>
    </row>
    <row r="16070" spans="5:5" ht="13.5" thickTop="1" thickBot="1">
      <c r="E16070"/>
    </row>
    <row r="16071" spans="5:5" ht="13.5" thickTop="1" thickBot="1">
      <c r="E16071"/>
    </row>
    <row r="16072" spans="5:5" ht="13.5" thickTop="1" thickBot="1">
      <c r="E16072"/>
    </row>
    <row r="16073" spans="5:5" ht="13.5" thickTop="1" thickBot="1">
      <c r="E16073"/>
    </row>
    <row r="16074" spans="5:5" ht="13.5" thickTop="1" thickBot="1">
      <c r="E16074"/>
    </row>
    <row r="16075" spans="5:5" ht="13.5" thickTop="1" thickBot="1">
      <c r="E16075"/>
    </row>
    <row r="16076" spans="5:5" ht="13.5" thickTop="1" thickBot="1">
      <c r="E16076"/>
    </row>
    <row r="16077" spans="5:5" ht="13.5" thickTop="1" thickBot="1">
      <c r="E16077"/>
    </row>
    <row r="16078" spans="5:5" ht="13.5" thickTop="1" thickBot="1">
      <c r="E16078"/>
    </row>
    <row r="16079" spans="5:5" ht="13.5" thickTop="1" thickBot="1">
      <c r="E16079"/>
    </row>
    <row r="16080" spans="5:5" ht="13.5" thickTop="1" thickBot="1">
      <c r="E16080"/>
    </row>
    <row r="16081" spans="5:5" ht="13.5" thickTop="1" thickBot="1">
      <c r="E16081"/>
    </row>
    <row r="16082" spans="5:5" ht="13.5" thickTop="1" thickBot="1">
      <c r="E16082"/>
    </row>
    <row r="16083" spans="5:5" ht="13.5" thickTop="1" thickBot="1">
      <c r="E16083"/>
    </row>
    <row r="16084" spans="5:5" ht="13.5" thickTop="1" thickBot="1">
      <c r="E16084"/>
    </row>
    <row r="16085" spans="5:5" ht="13.5" thickTop="1" thickBot="1">
      <c r="E16085"/>
    </row>
    <row r="16086" spans="5:5" ht="13.5" thickTop="1" thickBot="1">
      <c r="E16086"/>
    </row>
    <row r="16087" spans="5:5" ht="13.5" thickTop="1" thickBot="1">
      <c r="E16087"/>
    </row>
    <row r="16088" spans="5:5" ht="13.5" thickTop="1" thickBot="1">
      <c r="E16088"/>
    </row>
    <row r="16089" spans="5:5" ht="13.5" thickTop="1" thickBot="1">
      <c r="E16089"/>
    </row>
    <row r="16090" spans="5:5" ht="13.5" thickTop="1" thickBot="1">
      <c r="E16090"/>
    </row>
    <row r="16091" spans="5:5" ht="13.5" thickTop="1" thickBot="1">
      <c r="E16091"/>
    </row>
    <row r="16092" spans="5:5" ht="13.5" thickTop="1" thickBot="1">
      <c r="E16092"/>
    </row>
    <row r="16093" spans="5:5" ht="13.5" thickTop="1" thickBot="1">
      <c r="E16093"/>
    </row>
    <row r="16094" spans="5:5" ht="13.5" thickTop="1" thickBot="1">
      <c r="E16094"/>
    </row>
    <row r="16095" spans="5:5" ht="13.5" thickTop="1" thickBot="1">
      <c r="E16095"/>
    </row>
    <row r="16096" spans="5:5" ht="13.5" thickTop="1" thickBot="1">
      <c r="E16096"/>
    </row>
    <row r="16097" spans="5:5" ht="13.5" thickTop="1" thickBot="1">
      <c r="E16097"/>
    </row>
    <row r="16098" spans="5:5" ht="13" thickTop="1">
      <c r="E16098"/>
    </row>
    <row r="16099" spans="5:5">
      <c r="E16099"/>
    </row>
    <row r="16100" spans="5:5">
      <c r="E16100"/>
    </row>
    <row r="16101" spans="5:5">
      <c r="E16101"/>
    </row>
    <row r="16102" spans="5:5">
      <c r="E16102"/>
    </row>
    <row r="16103" spans="5:5">
      <c r="E16103"/>
    </row>
    <row r="16104" spans="5:5">
      <c r="E16104"/>
    </row>
    <row r="16105" spans="5:5">
      <c r="E16105"/>
    </row>
    <row r="16106" spans="5:5">
      <c r="E16106"/>
    </row>
    <row r="16107" spans="5:5">
      <c r="E16107"/>
    </row>
    <row r="16108" spans="5:5">
      <c r="E16108"/>
    </row>
    <row r="16109" spans="5:5">
      <c r="E16109"/>
    </row>
    <row r="16110" spans="5:5">
      <c r="E16110"/>
    </row>
    <row r="16111" spans="5:5" ht="13" thickBot="1">
      <c r="E16111"/>
    </row>
    <row r="16112" spans="5:5" ht="13.5" thickTop="1" thickBot="1">
      <c r="E16112"/>
    </row>
    <row r="16113" spans="5:5" ht="13.5" thickTop="1" thickBot="1">
      <c r="E16113"/>
    </row>
    <row r="16114" spans="5:5" ht="13.5" thickTop="1" thickBot="1">
      <c r="E16114"/>
    </row>
    <row r="16115" spans="5:5" ht="13.5" thickTop="1" thickBot="1">
      <c r="E16115"/>
    </row>
    <row r="16116" spans="5:5" ht="13.5" thickTop="1" thickBot="1">
      <c r="E16116"/>
    </row>
    <row r="16117" spans="5:5" ht="13.5" thickTop="1" thickBot="1">
      <c r="E16117"/>
    </row>
    <row r="16118" spans="5:5" ht="13.5" thickTop="1" thickBot="1">
      <c r="E16118"/>
    </row>
    <row r="16119" spans="5:5" ht="13.5" thickTop="1" thickBot="1">
      <c r="E16119"/>
    </row>
    <row r="16120" spans="5:5" ht="13.5" thickTop="1" thickBot="1">
      <c r="E16120"/>
    </row>
    <row r="16121" spans="5:5" ht="13.5" thickTop="1" thickBot="1">
      <c r="E16121"/>
    </row>
    <row r="16122" spans="5:5" ht="13.5" thickTop="1" thickBot="1">
      <c r="E16122"/>
    </row>
    <row r="16123" spans="5:5" ht="13.5" thickTop="1" thickBot="1">
      <c r="E16123"/>
    </row>
    <row r="16124" spans="5:5" ht="13.5" thickTop="1" thickBot="1">
      <c r="E16124"/>
    </row>
    <row r="16125" spans="5:5" ht="13.5" thickTop="1" thickBot="1">
      <c r="E16125"/>
    </row>
    <row r="16126" spans="5:5" ht="13.5" thickTop="1" thickBot="1">
      <c r="E16126"/>
    </row>
    <row r="16127" spans="5:5" ht="13.5" thickTop="1" thickBot="1">
      <c r="E16127"/>
    </row>
    <row r="16128" spans="5:5" ht="13.5" thickTop="1" thickBot="1">
      <c r="E16128"/>
    </row>
    <row r="16129" spans="5:5" ht="13.5" thickTop="1" thickBot="1">
      <c r="E16129"/>
    </row>
    <row r="16130" spans="5:5" ht="13.5" thickTop="1" thickBot="1">
      <c r="E16130"/>
    </row>
    <row r="16131" spans="5:5" ht="13.5" thickTop="1" thickBot="1">
      <c r="E16131"/>
    </row>
    <row r="16132" spans="5:5" ht="13.5" thickTop="1" thickBot="1">
      <c r="E16132"/>
    </row>
    <row r="16133" spans="5:5" ht="13.5" thickTop="1" thickBot="1">
      <c r="E16133"/>
    </row>
    <row r="16134" spans="5:5" ht="13.5" thickTop="1" thickBot="1">
      <c r="E16134"/>
    </row>
    <row r="16135" spans="5:5" ht="13.5" thickTop="1" thickBot="1">
      <c r="E16135"/>
    </row>
    <row r="16136" spans="5:5" ht="13.5" thickTop="1" thickBot="1">
      <c r="E16136"/>
    </row>
    <row r="16137" spans="5:5" ht="13.5" thickTop="1" thickBot="1">
      <c r="E16137"/>
    </row>
    <row r="16138" spans="5:5" ht="13.5" thickTop="1" thickBot="1">
      <c r="E16138"/>
    </row>
    <row r="16139" spans="5:5" ht="13.5" thickTop="1" thickBot="1">
      <c r="E16139"/>
    </row>
    <row r="16140" spans="5:5" ht="13.5" thickTop="1" thickBot="1">
      <c r="E16140"/>
    </row>
    <row r="16141" spans="5:5" ht="13.5" thickTop="1" thickBot="1">
      <c r="E16141"/>
    </row>
    <row r="16142" spans="5:5" ht="13.5" thickTop="1" thickBot="1">
      <c r="E16142"/>
    </row>
    <row r="16143" spans="5:5" ht="13.5" thickTop="1" thickBot="1">
      <c r="E16143"/>
    </row>
    <row r="16144" spans="5:5" ht="13.5" thickTop="1" thickBot="1">
      <c r="E16144"/>
    </row>
    <row r="16145" spans="5:5" ht="13.5" thickTop="1" thickBot="1">
      <c r="E16145"/>
    </row>
    <row r="16146" spans="5:5" ht="13.5" thickTop="1" thickBot="1">
      <c r="E16146"/>
    </row>
    <row r="16147" spans="5:5" ht="13.5" thickTop="1" thickBot="1">
      <c r="E16147"/>
    </row>
    <row r="16148" spans="5:5" ht="13.5" thickTop="1" thickBot="1">
      <c r="E16148"/>
    </row>
    <row r="16149" spans="5:5" ht="13.5" thickTop="1" thickBot="1">
      <c r="E16149"/>
    </row>
    <row r="16150" spans="5:5" ht="13.5" thickTop="1" thickBot="1">
      <c r="E16150"/>
    </row>
    <row r="16151" spans="5:5" ht="13.5" thickTop="1" thickBot="1">
      <c r="E16151"/>
    </row>
    <row r="16152" spans="5:5" ht="13.5" thickTop="1" thickBot="1">
      <c r="E16152"/>
    </row>
    <row r="16153" spans="5:5" ht="13.5" thickTop="1" thickBot="1">
      <c r="E16153"/>
    </row>
    <row r="16154" spans="5:5" ht="13.5" thickTop="1" thickBot="1">
      <c r="E16154"/>
    </row>
    <row r="16155" spans="5:5" ht="13.5" thickTop="1" thickBot="1">
      <c r="E16155"/>
    </row>
    <row r="16156" spans="5:5" ht="13.5" thickTop="1" thickBot="1">
      <c r="E16156"/>
    </row>
    <row r="16157" spans="5:5" ht="13.5" thickTop="1" thickBot="1">
      <c r="E16157"/>
    </row>
    <row r="16158" spans="5:5" ht="13.5" thickTop="1" thickBot="1">
      <c r="E16158"/>
    </row>
    <row r="16159" spans="5:5" ht="13.5" thickTop="1" thickBot="1">
      <c r="E16159"/>
    </row>
    <row r="16160" spans="5:5" ht="13.5" thickTop="1" thickBot="1">
      <c r="E16160"/>
    </row>
    <row r="16161" spans="5:5" ht="13.5" thickTop="1" thickBot="1">
      <c r="E16161"/>
    </row>
    <row r="16162" spans="5:5" ht="13.5" thickTop="1" thickBot="1">
      <c r="E16162"/>
    </row>
    <row r="16163" spans="5:5" ht="13.5" thickTop="1" thickBot="1">
      <c r="E16163"/>
    </row>
    <row r="16164" spans="5:5" ht="13.5" thickTop="1" thickBot="1">
      <c r="E16164"/>
    </row>
    <row r="16165" spans="5:5" ht="13.5" thickTop="1" thickBot="1">
      <c r="E16165"/>
    </row>
    <row r="16166" spans="5:5" ht="13.5" thickTop="1" thickBot="1">
      <c r="E16166"/>
    </row>
    <row r="16167" spans="5:5" ht="13.5" thickTop="1" thickBot="1">
      <c r="E16167"/>
    </row>
    <row r="16168" spans="5:5" ht="13" thickTop="1">
      <c r="E16168"/>
    </row>
    <row r="16169" spans="5:5">
      <c r="E16169"/>
    </row>
    <row r="16170" spans="5:5">
      <c r="E16170"/>
    </row>
    <row r="16171" spans="5:5">
      <c r="E16171"/>
    </row>
    <row r="16172" spans="5:5">
      <c r="E16172"/>
    </row>
    <row r="16173" spans="5:5">
      <c r="E16173"/>
    </row>
    <row r="16174" spans="5:5">
      <c r="E16174"/>
    </row>
    <row r="16175" spans="5:5">
      <c r="E16175"/>
    </row>
    <row r="16176" spans="5:5">
      <c r="E16176"/>
    </row>
    <row r="16177" spans="5:5">
      <c r="E16177"/>
    </row>
    <row r="16178" spans="5:5">
      <c r="E16178"/>
    </row>
    <row r="16179" spans="5:5">
      <c r="E16179"/>
    </row>
    <row r="16180" spans="5:5">
      <c r="E16180"/>
    </row>
    <row r="16181" spans="5:5" ht="13" thickBot="1">
      <c r="E16181"/>
    </row>
    <row r="16182" spans="5:5" ht="13.5" thickTop="1" thickBot="1">
      <c r="E16182"/>
    </row>
    <row r="16183" spans="5:5" ht="13.5" thickTop="1" thickBot="1">
      <c r="E16183"/>
    </row>
    <row r="16184" spans="5:5" ht="13.5" thickTop="1" thickBot="1">
      <c r="E16184"/>
    </row>
    <row r="16185" spans="5:5" ht="13.5" thickTop="1" thickBot="1">
      <c r="E16185"/>
    </row>
    <row r="16186" spans="5:5" ht="13.5" thickTop="1" thickBot="1">
      <c r="E16186"/>
    </row>
    <row r="16187" spans="5:5" ht="13.5" thickTop="1" thickBot="1">
      <c r="E16187"/>
    </row>
    <row r="16188" spans="5:5" ht="13.5" thickTop="1" thickBot="1">
      <c r="E16188"/>
    </row>
    <row r="16189" spans="5:5" ht="13.5" thickTop="1" thickBot="1">
      <c r="E16189"/>
    </row>
    <row r="16190" spans="5:5" ht="13.5" thickTop="1" thickBot="1">
      <c r="E16190"/>
    </row>
    <row r="16191" spans="5:5" ht="13.5" thickTop="1" thickBot="1">
      <c r="E16191"/>
    </row>
    <row r="16192" spans="5:5" ht="13.5" thickTop="1" thickBot="1">
      <c r="E16192"/>
    </row>
    <row r="16193" spans="5:5" ht="13.5" thickTop="1" thickBot="1">
      <c r="E16193"/>
    </row>
    <row r="16194" spans="5:5" ht="13.5" thickTop="1" thickBot="1">
      <c r="E16194"/>
    </row>
    <row r="16195" spans="5:5" ht="13.5" thickTop="1" thickBot="1">
      <c r="E16195"/>
    </row>
    <row r="16196" spans="5:5" ht="13.5" thickTop="1" thickBot="1">
      <c r="E16196"/>
    </row>
    <row r="16197" spans="5:5" ht="13.5" thickTop="1" thickBot="1">
      <c r="E16197"/>
    </row>
    <row r="16198" spans="5:5" ht="13.5" thickTop="1" thickBot="1">
      <c r="E16198"/>
    </row>
    <row r="16199" spans="5:5" ht="13.5" thickTop="1" thickBot="1">
      <c r="E16199"/>
    </row>
    <row r="16200" spans="5:5" ht="13.5" thickTop="1" thickBot="1">
      <c r="E16200"/>
    </row>
    <row r="16201" spans="5:5" ht="13.5" thickTop="1" thickBot="1">
      <c r="E16201"/>
    </row>
    <row r="16202" spans="5:5" ht="13.5" thickTop="1" thickBot="1">
      <c r="E16202"/>
    </row>
    <row r="16203" spans="5:5" ht="13.5" thickTop="1" thickBot="1">
      <c r="E16203"/>
    </row>
    <row r="16204" spans="5:5" ht="13.5" thickTop="1" thickBot="1">
      <c r="E16204"/>
    </row>
    <row r="16205" spans="5:5" ht="13.5" thickTop="1" thickBot="1">
      <c r="E16205"/>
    </row>
    <row r="16206" spans="5:5" ht="13.5" thickTop="1" thickBot="1">
      <c r="E16206"/>
    </row>
    <row r="16207" spans="5:5" ht="13.5" thickTop="1" thickBot="1">
      <c r="E16207"/>
    </row>
    <row r="16208" spans="5:5" ht="13.5" thickTop="1" thickBot="1">
      <c r="E16208"/>
    </row>
    <row r="16209" spans="5:5" ht="13.5" thickTop="1" thickBot="1">
      <c r="E16209"/>
    </row>
    <row r="16210" spans="5:5" ht="13.5" thickTop="1" thickBot="1">
      <c r="E16210"/>
    </row>
    <row r="16211" spans="5:5" ht="13.5" thickTop="1" thickBot="1">
      <c r="E16211"/>
    </row>
    <row r="16212" spans="5:5" ht="13.5" thickTop="1" thickBot="1">
      <c r="E16212"/>
    </row>
    <row r="16213" spans="5:5" ht="13.5" thickTop="1" thickBot="1">
      <c r="E16213"/>
    </row>
    <row r="16214" spans="5:5" ht="13.5" thickTop="1" thickBot="1">
      <c r="E16214"/>
    </row>
    <row r="16215" spans="5:5" ht="13.5" thickTop="1" thickBot="1">
      <c r="E16215"/>
    </row>
    <row r="16216" spans="5:5" ht="13.5" thickTop="1" thickBot="1">
      <c r="E16216"/>
    </row>
    <row r="16217" spans="5:5" ht="13.5" thickTop="1" thickBot="1">
      <c r="E16217"/>
    </row>
    <row r="16218" spans="5:5" ht="13.5" thickTop="1" thickBot="1">
      <c r="E16218"/>
    </row>
    <row r="16219" spans="5:5" ht="13.5" thickTop="1" thickBot="1">
      <c r="E16219"/>
    </row>
    <row r="16220" spans="5:5" ht="13.5" thickTop="1" thickBot="1">
      <c r="E16220"/>
    </row>
    <row r="16221" spans="5:5" ht="13.5" thickTop="1" thickBot="1">
      <c r="E16221"/>
    </row>
    <row r="16222" spans="5:5" ht="13.5" thickTop="1" thickBot="1">
      <c r="E16222"/>
    </row>
    <row r="16223" spans="5:5" ht="13.5" thickTop="1" thickBot="1">
      <c r="E16223"/>
    </row>
    <row r="16224" spans="5:5" ht="13.5" thickTop="1" thickBot="1">
      <c r="E16224"/>
    </row>
    <row r="16225" spans="5:5" ht="13.5" thickTop="1" thickBot="1">
      <c r="E16225"/>
    </row>
    <row r="16226" spans="5:5" ht="13.5" thickTop="1" thickBot="1">
      <c r="E16226"/>
    </row>
    <row r="16227" spans="5:5" ht="13.5" thickTop="1" thickBot="1">
      <c r="E16227"/>
    </row>
    <row r="16228" spans="5:5" ht="13.5" thickTop="1" thickBot="1">
      <c r="E16228"/>
    </row>
    <row r="16229" spans="5:5" ht="13.5" thickTop="1" thickBot="1">
      <c r="E16229"/>
    </row>
    <row r="16230" spans="5:5" ht="13.5" thickTop="1" thickBot="1">
      <c r="E16230"/>
    </row>
    <row r="16231" spans="5:5" ht="13.5" thickTop="1" thickBot="1">
      <c r="E16231"/>
    </row>
    <row r="16232" spans="5:5" ht="13.5" thickTop="1" thickBot="1">
      <c r="E16232"/>
    </row>
    <row r="16233" spans="5:5" ht="13.5" thickTop="1" thickBot="1">
      <c r="E16233"/>
    </row>
    <row r="16234" spans="5:5" ht="13.5" thickTop="1" thickBot="1">
      <c r="E16234"/>
    </row>
    <row r="16235" spans="5:5" ht="13.5" thickTop="1" thickBot="1">
      <c r="E16235"/>
    </row>
    <row r="16236" spans="5:5" ht="13.5" thickTop="1" thickBot="1">
      <c r="E16236"/>
    </row>
    <row r="16237" spans="5:5" ht="13.5" thickTop="1" thickBot="1">
      <c r="E16237"/>
    </row>
    <row r="16238" spans="5:5" ht="13" thickTop="1">
      <c r="E16238"/>
    </row>
    <row r="16239" spans="5:5">
      <c r="E16239"/>
    </row>
    <row r="16240" spans="5:5">
      <c r="E16240"/>
    </row>
    <row r="16241" spans="5:5">
      <c r="E16241"/>
    </row>
    <row r="16242" spans="5:5">
      <c r="E16242"/>
    </row>
    <row r="16243" spans="5:5">
      <c r="E16243"/>
    </row>
    <row r="16244" spans="5:5">
      <c r="E16244"/>
    </row>
    <row r="16245" spans="5:5">
      <c r="E16245"/>
    </row>
    <row r="16246" spans="5:5">
      <c r="E16246"/>
    </row>
    <row r="16247" spans="5:5">
      <c r="E16247"/>
    </row>
    <row r="16248" spans="5:5">
      <c r="E16248"/>
    </row>
    <row r="16249" spans="5:5">
      <c r="E16249"/>
    </row>
    <row r="16250" spans="5:5">
      <c r="E16250"/>
    </row>
    <row r="16251" spans="5:5" ht="13" thickBot="1">
      <c r="E16251"/>
    </row>
    <row r="16252" spans="5:5" ht="13.5" thickTop="1" thickBot="1">
      <c r="E16252"/>
    </row>
    <row r="16253" spans="5:5" ht="13.5" thickTop="1" thickBot="1">
      <c r="E16253"/>
    </row>
    <row r="16254" spans="5:5" ht="13.5" thickTop="1" thickBot="1">
      <c r="E16254"/>
    </row>
    <row r="16255" spans="5:5" ht="13.5" thickTop="1" thickBot="1">
      <c r="E16255"/>
    </row>
    <row r="16256" spans="5:5" ht="13.5" thickTop="1" thickBot="1">
      <c r="E16256"/>
    </row>
    <row r="16257" spans="5:5" ht="13.5" thickTop="1" thickBot="1">
      <c r="E16257"/>
    </row>
    <row r="16258" spans="5:5" ht="13.5" thickTop="1" thickBot="1">
      <c r="E16258"/>
    </row>
    <row r="16259" spans="5:5" ht="13.5" thickTop="1" thickBot="1">
      <c r="E16259"/>
    </row>
    <row r="16260" spans="5:5" ht="13.5" thickTop="1" thickBot="1">
      <c r="E16260"/>
    </row>
    <row r="16261" spans="5:5" ht="13.5" thickTop="1" thickBot="1">
      <c r="E16261"/>
    </row>
    <row r="16262" spans="5:5" ht="13.5" thickTop="1" thickBot="1">
      <c r="E16262"/>
    </row>
    <row r="16263" spans="5:5" ht="13.5" thickTop="1" thickBot="1">
      <c r="E16263"/>
    </row>
    <row r="16264" spans="5:5" ht="13.5" thickTop="1" thickBot="1">
      <c r="E16264"/>
    </row>
    <row r="16265" spans="5:5" ht="13.5" thickTop="1" thickBot="1">
      <c r="E16265"/>
    </row>
    <row r="16266" spans="5:5" ht="13.5" thickTop="1" thickBot="1">
      <c r="E16266"/>
    </row>
    <row r="16267" spans="5:5" ht="13.5" thickTop="1" thickBot="1">
      <c r="E16267"/>
    </row>
    <row r="16268" spans="5:5" ht="13.5" thickTop="1" thickBot="1">
      <c r="E16268"/>
    </row>
    <row r="16269" spans="5:5" ht="13.5" thickTop="1" thickBot="1">
      <c r="E16269"/>
    </row>
    <row r="16270" spans="5:5" ht="13.5" thickTop="1" thickBot="1">
      <c r="E16270"/>
    </row>
    <row r="16271" spans="5:5" ht="13.5" thickTop="1" thickBot="1">
      <c r="E16271"/>
    </row>
    <row r="16272" spans="5:5" ht="13.5" thickTop="1" thickBot="1">
      <c r="E16272"/>
    </row>
    <row r="16273" spans="5:5" ht="13.5" thickTop="1" thickBot="1">
      <c r="E16273"/>
    </row>
    <row r="16274" spans="5:5" ht="13.5" thickTop="1" thickBot="1">
      <c r="E16274"/>
    </row>
    <row r="16275" spans="5:5" ht="13.5" thickTop="1" thickBot="1">
      <c r="E16275"/>
    </row>
    <row r="16276" spans="5:5" ht="13.5" thickTop="1" thickBot="1">
      <c r="E16276"/>
    </row>
    <row r="16277" spans="5:5" ht="13.5" thickTop="1" thickBot="1">
      <c r="E16277"/>
    </row>
    <row r="16278" spans="5:5" ht="13.5" thickTop="1" thickBot="1">
      <c r="E16278"/>
    </row>
    <row r="16279" spans="5:5" ht="13.5" thickTop="1" thickBot="1">
      <c r="E16279"/>
    </row>
    <row r="16280" spans="5:5" ht="13.5" thickTop="1" thickBot="1">
      <c r="E16280"/>
    </row>
    <row r="16281" spans="5:5" ht="13.5" thickTop="1" thickBot="1">
      <c r="E16281"/>
    </row>
    <row r="16282" spans="5:5" ht="13.5" thickTop="1" thickBot="1">
      <c r="E16282"/>
    </row>
    <row r="16283" spans="5:5" ht="13.5" thickTop="1" thickBot="1">
      <c r="E16283"/>
    </row>
    <row r="16284" spans="5:5" ht="13.5" thickTop="1" thickBot="1">
      <c r="E16284"/>
    </row>
    <row r="16285" spans="5:5" ht="13.5" thickTop="1" thickBot="1">
      <c r="E16285"/>
    </row>
    <row r="16286" spans="5:5" ht="13.5" thickTop="1" thickBot="1">
      <c r="E16286"/>
    </row>
    <row r="16287" spans="5:5" ht="13.5" thickTop="1" thickBot="1">
      <c r="E16287"/>
    </row>
    <row r="16288" spans="5:5" ht="13.5" thickTop="1" thickBot="1">
      <c r="E16288"/>
    </row>
    <row r="16289" spans="5:5" ht="13.5" thickTop="1" thickBot="1">
      <c r="E16289"/>
    </row>
    <row r="16290" spans="5:5" ht="13.5" thickTop="1" thickBot="1">
      <c r="E16290"/>
    </row>
    <row r="16291" spans="5:5" ht="13.5" thickTop="1" thickBot="1">
      <c r="E16291"/>
    </row>
    <row r="16292" spans="5:5" ht="13.5" thickTop="1" thickBot="1">
      <c r="E16292"/>
    </row>
    <row r="16293" spans="5:5" ht="13.5" thickTop="1" thickBot="1">
      <c r="E16293"/>
    </row>
    <row r="16294" spans="5:5" ht="13.5" thickTop="1" thickBot="1">
      <c r="E16294"/>
    </row>
    <row r="16295" spans="5:5" ht="13.5" thickTop="1" thickBot="1">
      <c r="E16295"/>
    </row>
    <row r="16296" spans="5:5" ht="13.5" thickTop="1" thickBot="1">
      <c r="E16296"/>
    </row>
    <row r="16297" spans="5:5" ht="13.5" thickTop="1" thickBot="1">
      <c r="E16297"/>
    </row>
    <row r="16298" spans="5:5" ht="13.5" thickTop="1" thickBot="1">
      <c r="E16298"/>
    </row>
    <row r="16299" spans="5:5" ht="13.5" thickTop="1" thickBot="1">
      <c r="E16299"/>
    </row>
    <row r="16300" spans="5:5" ht="13.5" thickTop="1" thickBot="1">
      <c r="E16300"/>
    </row>
    <row r="16301" spans="5:5" ht="13.5" thickTop="1" thickBot="1">
      <c r="E16301"/>
    </row>
    <row r="16302" spans="5:5" ht="13.5" thickTop="1" thickBot="1">
      <c r="E16302"/>
    </row>
    <row r="16303" spans="5:5" ht="13.5" thickTop="1" thickBot="1">
      <c r="E16303"/>
    </row>
    <row r="16304" spans="5:5" ht="13.5" thickTop="1" thickBot="1">
      <c r="E16304"/>
    </row>
    <row r="16305" spans="5:5" ht="13.5" thickTop="1" thickBot="1">
      <c r="E16305"/>
    </row>
    <row r="16306" spans="5:5" ht="13.5" thickTop="1" thickBot="1">
      <c r="E16306"/>
    </row>
    <row r="16307" spans="5:5" ht="13.5" thickTop="1" thickBot="1">
      <c r="E16307"/>
    </row>
    <row r="16308" spans="5:5" ht="13" thickTop="1">
      <c r="E16308"/>
    </row>
    <row r="16309" spans="5:5">
      <c r="E16309"/>
    </row>
    <row r="16310" spans="5:5">
      <c r="E16310"/>
    </row>
    <row r="16311" spans="5:5">
      <c r="E16311"/>
    </row>
    <row r="16312" spans="5:5">
      <c r="E16312"/>
    </row>
    <row r="16313" spans="5:5">
      <c r="E16313"/>
    </row>
    <row r="16314" spans="5:5">
      <c r="E16314"/>
    </row>
    <row r="16315" spans="5:5">
      <c r="E16315"/>
    </row>
    <row r="16316" spans="5:5">
      <c r="E16316"/>
    </row>
    <row r="16317" spans="5:5">
      <c r="E16317"/>
    </row>
    <row r="16318" spans="5:5">
      <c r="E16318"/>
    </row>
    <row r="16319" spans="5:5">
      <c r="E16319"/>
    </row>
    <row r="16320" spans="5:5">
      <c r="E16320"/>
    </row>
    <row r="16321" spans="5:5" ht="13" thickBot="1">
      <c r="E16321"/>
    </row>
    <row r="16322" spans="5:5" ht="13.5" thickTop="1" thickBot="1">
      <c r="E16322"/>
    </row>
    <row r="16323" spans="5:5" ht="13.5" thickTop="1" thickBot="1">
      <c r="E16323"/>
    </row>
    <row r="16324" spans="5:5" ht="13.5" thickTop="1" thickBot="1">
      <c r="E16324"/>
    </row>
    <row r="16325" spans="5:5" ht="13.5" thickTop="1" thickBot="1">
      <c r="E16325"/>
    </row>
    <row r="16326" spans="5:5" ht="13.5" thickTop="1" thickBot="1">
      <c r="E16326"/>
    </row>
    <row r="16327" spans="5:5" ht="13.5" thickTop="1" thickBot="1">
      <c r="E16327"/>
    </row>
    <row r="16328" spans="5:5" ht="13.5" thickTop="1" thickBot="1">
      <c r="E16328"/>
    </row>
    <row r="16329" spans="5:5" ht="13.5" thickTop="1" thickBot="1">
      <c r="E16329"/>
    </row>
    <row r="16330" spans="5:5" ht="13.5" thickTop="1" thickBot="1">
      <c r="E16330"/>
    </row>
    <row r="16331" spans="5:5" ht="13.5" thickTop="1" thickBot="1">
      <c r="E16331"/>
    </row>
    <row r="16332" spans="5:5" ht="13.5" thickTop="1" thickBot="1">
      <c r="E16332"/>
    </row>
    <row r="16333" spans="5:5" ht="13.5" thickTop="1" thickBot="1">
      <c r="E16333"/>
    </row>
    <row r="16334" spans="5:5" ht="13.5" thickTop="1" thickBot="1">
      <c r="E16334"/>
    </row>
    <row r="16335" spans="5:5" ht="13.5" thickTop="1" thickBot="1">
      <c r="E16335"/>
    </row>
    <row r="16336" spans="5:5" ht="13.5" thickTop="1" thickBot="1">
      <c r="E16336"/>
    </row>
    <row r="16337" spans="5:5" ht="13.5" thickTop="1" thickBot="1">
      <c r="E16337"/>
    </row>
    <row r="16338" spans="5:5" ht="13.5" thickTop="1" thickBot="1">
      <c r="E16338"/>
    </row>
    <row r="16339" spans="5:5" ht="13.5" thickTop="1" thickBot="1">
      <c r="E16339"/>
    </row>
    <row r="16340" spans="5:5" ht="13.5" thickTop="1" thickBot="1">
      <c r="E16340"/>
    </row>
    <row r="16341" spans="5:5" ht="13.5" thickTop="1" thickBot="1">
      <c r="E16341"/>
    </row>
    <row r="16342" spans="5:5" ht="13.5" thickTop="1" thickBot="1">
      <c r="E16342"/>
    </row>
    <row r="16343" spans="5:5" ht="13.5" thickTop="1" thickBot="1">
      <c r="E16343"/>
    </row>
    <row r="16344" spans="5:5" ht="13.5" thickTop="1" thickBot="1">
      <c r="E16344"/>
    </row>
    <row r="16345" spans="5:5" ht="13.5" thickTop="1" thickBot="1">
      <c r="E16345"/>
    </row>
    <row r="16346" spans="5:5" ht="13.5" thickTop="1" thickBot="1">
      <c r="E16346"/>
    </row>
    <row r="16347" spans="5:5" ht="13.5" thickTop="1" thickBot="1">
      <c r="E16347"/>
    </row>
    <row r="16348" spans="5:5" ht="13.5" thickTop="1" thickBot="1">
      <c r="E16348"/>
    </row>
    <row r="16349" spans="5:5" ht="13.5" thickTop="1" thickBot="1">
      <c r="E16349"/>
    </row>
    <row r="16350" spans="5:5" ht="13.5" thickTop="1" thickBot="1">
      <c r="E16350"/>
    </row>
    <row r="16351" spans="5:5" ht="13.5" thickTop="1" thickBot="1">
      <c r="E16351"/>
    </row>
    <row r="16352" spans="5:5" ht="13.5" thickTop="1" thickBot="1">
      <c r="E16352"/>
    </row>
    <row r="16353" spans="5:5" ht="13.5" thickTop="1" thickBot="1">
      <c r="E16353"/>
    </row>
    <row r="16354" spans="5:5" ht="13.5" thickTop="1" thickBot="1">
      <c r="E16354"/>
    </row>
    <row r="16355" spans="5:5" ht="13.5" thickTop="1" thickBot="1">
      <c r="E16355"/>
    </row>
    <row r="16356" spans="5:5" ht="13.5" thickTop="1" thickBot="1">
      <c r="E16356"/>
    </row>
    <row r="16357" spans="5:5" ht="13.5" thickTop="1" thickBot="1">
      <c r="E16357"/>
    </row>
    <row r="16358" spans="5:5" ht="13.5" thickTop="1" thickBot="1">
      <c r="E16358"/>
    </row>
    <row r="16359" spans="5:5" ht="13.5" thickTop="1" thickBot="1">
      <c r="E16359"/>
    </row>
    <row r="16360" spans="5:5" ht="13.5" thickTop="1" thickBot="1">
      <c r="E16360"/>
    </row>
    <row r="16361" spans="5:5" ht="13.5" thickTop="1" thickBot="1">
      <c r="E16361"/>
    </row>
    <row r="16362" spans="5:5" ht="13.5" thickTop="1" thickBot="1">
      <c r="E16362"/>
    </row>
    <row r="16363" spans="5:5" ht="13.5" thickTop="1" thickBot="1">
      <c r="E16363"/>
    </row>
    <row r="16364" spans="5:5" ht="13.5" thickTop="1" thickBot="1">
      <c r="E16364"/>
    </row>
    <row r="16365" spans="5:5" ht="13.5" thickTop="1" thickBot="1">
      <c r="E16365"/>
    </row>
    <row r="16366" spans="5:5" ht="13.5" thickTop="1" thickBot="1">
      <c r="E16366"/>
    </row>
    <row r="16367" spans="5:5" ht="13.5" thickTop="1" thickBot="1">
      <c r="E16367"/>
    </row>
    <row r="16368" spans="5:5" ht="13.5" thickTop="1" thickBot="1">
      <c r="E16368"/>
    </row>
    <row r="16369" spans="5:5" ht="13.5" thickTop="1" thickBot="1">
      <c r="E16369"/>
    </row>
    <row r="16370" spans="5:5" ht="13.5" thickTop="1" thickBot="1">
      <c r="E16370"/>
    </row>
    <row r="16371" spans="5:5" ht="13.5" thickTop="1" thickBot="1">
      <c r="E16371"/>
    </row>
    <row r="16372" spans="5:5" ht="13.5" thickTop="1" thickBot="1">
      <c r="E16372"/>
    </row>
    <row r="16373" spans="5:5" ht="13.5" thickTop="1" thickBot="1">
      <c r="E16373"/>
    </row>
    <row r="16374" spans="5:5" ht="13.5" thickTop="1" thickBot="1">
      <c r="E16374"/>
    </row>
    <row r="16375" spans="5:5" ht="13.5" thickTop="1" thickBot="1">
      <c r="E16375"/>
    </row>
    <row r="16376" spans="5:5" ht="13.5" thickTop="1" thickBot="1">
      <c r="E16376"/>
    </row>
    <row r="16377" spans="5:5" ht="13.5" thickTop="1" thickBot="1">
      <c r="E16377"/>
    </row>
    <row r="16378" spans="5:5" ht="13" thickTop="1">
      <c r="E16378"/>
    </row>
    <row r="16379" spans="5:5">
      <c r="E16379"/>
    </row>
    <row r="16380" spans="5:5">
      <c r="E16380"/>
    </row>
    <row r="16381" spans="5:5">
      <c r="E16381"/>
    </row>
    <row r="16382" spans="5:5">
      <c r="E16382"/>
    </row>
    <row r="16383" spans="5:5">
      <c r="E16383"/>
    </row>
    <row r="16384" spans="5:5">
      <c r="E16384"/>
    </row>
    <row r="16385" spans="5:5">
      <c r="E16385"/>
    </row>
    <row r="16386" spans="5:5">
      <c r="E16386"/>
    </row>
    <row r="16387" spans="5:5">
      <c r="E16387"/>
    </row>
    <row r="16388" spans="5:5">
      <c r="E16388"/>
    </row>
    <row r="16389" spans="5:5">
      <c r="E16389"/>
    </row>
    <row r="16390" spans="5:5">
      <c r="E16390"/>
    </row>
    <row r="16391" spans="5:5" ht="13" thickBot="1">
      <c r="E16391"/>
    </row>
    <row r="16392" spans="5:5" ht="13.5" thickTop="1" thickBot="1">
      <c r="E16392"/>
    </row>
    <row r="16393" spans="5:5" ht="13.5" thickTop="1" thickBot="1">
      <c r="E16393"/>
    </row>
    <row r="16394" spans="5:5" ht="13.5" thickTop="1" thickBot="1">
      <c r="E16394"/>
    </row>
    <row r="16395" spans="5:5" ht="13.5" thickTop="1" thickBot="1">
      <c r="E16395"/>
    </row>
    <row r="16396" spans="5:5" ht="13.5" thickTop="1" thickBot="1">
      <c r="E16396"/>
    </row>
    <row r="16397" spans="5:5" ht="13.5" thickTop="1" thickBot="1">
      <c r="E16397"/>
    </row>
    <row r="16398" spans="5:5" ht="13.5" thickTop="1" thickBot="1">
      <c r="E16398"/>
    </row>
    <row r="16399" spans="5:5" ht="13.5" thickTop="1" thickBot="1">
      <c r="E16399"/>
    </row>
    <row r="16400" spans="5:5" ht="13.5" thickTop="1" thickBot="1">
      <c r="E16400"/>
    </row>
    <row r="16401" spans="5:5" ht="13.5" thickTop="1" thickBot="1">
      <c r="E16401"/>
    </row>
    <row r="16402" spans="5:5" ht="13.5" thickTop="1" thickBot="1">
      <c r="E16402"/>
    </row>
    <row r="16403" spans="5:5" ht="13.5" thickTop="1" thickBot="1">
      <c r="E16403"/>
    </row>
    <row r="16404" spans="5:5" ht="13.5" thickTop="1" thickBot="1">
      <c r="E16404"/>
    </row>
    <row r="16405" spans="5:5" ht="13.5" thickTop="1" thickBot="1">
      <c r="E16405"/>
    </row>
    <row r="16406" spans="5:5" ht="13.5" thickTop="1" thickBot="1">
      <c r="E16406"/>
    </row>
    <row r="16407" spans="5:5" ht="13.5" thickTop="1" thickBot="1">
      <c r="E16407"/>
    </row>
    <row r="16408" spans="5:5" ht="13.5" thickTop="1" thickBot="1">
      <c r="E16408"/>
    </row>
    <row r="16409" spans="5:5" ht="13.5" thickTop="1" thickBot="1">
      <c r="E16409"/>
    </row>
    <row r="16410" spans="5:5" ht="13.5" thickTop="1" thickBot="1">
      <c r="E16410"/>
    </row>
    <row r="16411" spans="5:5" ht="13.5" thickTop="1" thickBot="1">
      <c r="E16411"/>
    </row>
    <row r="16412" spans="5:5" ht="13.5" thickTop="1" thickBot="1">
      <c r="E16412"/>
    </row>
    <row r="16413" spans="5:5" ht="13.5" thickTop="1" thickBot="1">
      <c r="E16413"/>
    </row>
    <row r="16414" spans="5:5" ht="13.5" thickTop="1" thickBot="1">
      <c r="E16414"/>
    </row>
    <row r="16415" spans="5:5" ht="13.5" thickTop="1" thickBot="1">
      <c r="E16415"/>
    </row>
    <row r="16416" spans="5:5" ht="13.5" thickTop="1" thickBot="1">
      <c r="E16416"/>
    </row>
    <row r="16417" spans="5:5" ht="13.5" thickTop="1" thickBot="1">
      <c r="E16417"/>
    </row>
    <row r="16418" spans="5:5" ht="13.5" thickTop="1" thickBot="1">
      <c r="E16418"/>
    </row>
    <row r="16419" spans="5:5" ht="13.5" thickTop="1" thickBot="1">
      <c r="E16419"/>
    </row>
    <row r="16420" spans="5:5" ht="13.5" thickTop="1" thickBot="1">
      <c r="E16420"/>
    </row>
    <row r="16421" spans="5:5" ht="13.5" thickTop="1" thickBot="1">
      <c r="E16421"/>
    </row>
    <row r="16422" spans="5:5" ht="13.5" thickTop="1" thickBot="1">
      <c r="E16422"/>
    </row>
    <row r="16423" spans="5:5" ht="13.5" thickTop="1" thickBot="1">
      <c r="E16423"/>
    </row>
    <row r="16424" spans="5:5" ht="13.5" thickTop="1" thickBot="1">
      <c r="E16424"/>
    </row>
    <row r="16425" spans="5:5" ht="13.5" thickTop="1" thickBot="1">
      <c r="E16425"/>
    </row>
    <row r="16426" spans="5:5" ht="13.5" thickTop="1" thickBot="1">
      <c r="E16426"/>
    </row>
    <row r="16427" spans="5:5" ht="13.5" thickTop="1" thickBot="1">
      <c r="E16427"/>
    </row>
    <row r="16428" spans="5:5" ht="13.5" thickTop="1" thickBot="1">
      <c r="E16428"/>
    </row>
    <row r="16429" spans="5:5" ht="13.5" thickTop="1" thickBot="1">
      <c r="E16429"/>
    </row>
    <row r="16430" spans="5:5" ht="13.5" thickTop="1" thickBot="1">
      <c r="E16430"/>
    </row>
    <row r="16431" spans="5:5" ht="13.5" thickTop="1" thickBot="1">
      <c r="E16431"/>
    </row>
    <row r="16432" spans="5:5" ht="13.5" thickTop="1" thickBot="1">
      <c r="E16432"/>
    </row>
    <row r="16433" spans="5:5" ht="13.5" thickTop="1" thickBot="1">
      <c r="E16433"/>
    </row>
    <row r="16434" spans="5:5" ht="13.5" thickTop="1" thickBot="1">
      <c r="E16434"/>
    </row>
    <row r="16435" spans="5:5" ht="13.5" thickTop="1" thickBot="1">
      <c r="E16435"/>
    </row>
    <row r="16436" spans="5:5" ht="13.5" thickTop="1" thickBot="1">
      <c r="E16436"/>
    </row>
    <row r="16437" spans="5:5" ht="13.5" thickTop="1" thickBot="1">
      <c r="E16437"/>
    </row>
    <row r="16438" spans="5:5" ht="13.5" thickTop="1" thickBot="1">
      <c r="E16438"/>
    </row>
    <row r="16439" spans="5:5" ht="13.5" thickTop="1" thickBot="1">
      <c r="E16439"/>
    </row>
    <row r="16440" spans="5:5" ht="13.5" thickTop="1" thickBot="1">
      <c r="E16440"/>
    </row>
    <row r="16441" spans="5:5" ht="13.5" thickTop="1" thickBot="1">
      <c r="E16441"/>
    </row>
    <row r="16442" spans="5:5" ht="13.5" thickTop="1" thickBot="1">
      <c r="E16442"/>
    </row>
    <row r="16443" spans="5:5" ht="13.5" thickTop="1" thickBot="1">
      <c r="E16443"/>
    </row>
    <row r="16444" spans="5:5" ht="13.5" thickTop="1" thickBot="1">
      <c r="E16444"/>
    </row>
    <row r="16445" spans="5:5" ht="13.5" thickTop="1" thickBot="1">
      <c r="E16445"/>
    </row>
    <row r="16446" spans="5:5" ht="13.5" thickTop="1" thickBot="1">
      <c r="E16446"/>
    </row>
    <row r="16447" spans="5:5" ht="13.5" thickTop="1" thickBot="1">
      <c r="E16447"/>
    </row>
    <row r="16448" spans="5:5" ht="13" thickTop="1">
      <c r="E16448"/>
    </row>
    <row r="16449" spans="5:5">
      <c r="E16449"/>
    </row>
    <row r="16450" spans="5:5">
      <c r="E16450"/>
    </row>
    <row r="16451" spans="5:5">
      <c r="E16451"/>
    </row>
    <row r="16452" spans="5:5">
      <c r="E16452"/>
    </row>
    <row r="16453" spans="5:5">
      <c r="E16453"/>
    </row>
    <row r="16454" spans="5:5">
      <c r="E16454"/>
    </row>
    <row r="16455" spans="5:5">
      <c r="E16455"/>
    </row>
    <row r="16456" spans="5:5">
      <c r="E16456"/>
    </row>
    <row r="16457" spans="5:5">
      <c r="E16457"/>
    </row>
    <row r="16458" spans="5:5">
      <c r="E16458"/>
    </row>
    <row r="16459" spans="5:5">
      <c r="E16459"/>
    </row>
    <row r="16460" spans="5:5">
      <c r="E16460"/>
    </row>
    <row r="16461" spans="5:5" ht="13" thickBot="1">
      <c r="E16461"/>
    </row>
    <row r="16462" spans="5:5" ht="13.5" thickTop="1" thickBot="1">
      <c r="E16462"/>
    </row>
    <row r="16463" spans="5:5" ht="13.5" thickTop="1" thickBot="1">
      <c r="E16463"/>
    </row>
    <row r="16464" spans="5:5" ht="13.5" thickTop="1" thickBot="1">
      <c r="E16464"/>
    </row>
    <row r="16465" spans="5:5" ht="13.5" thickTop="1" thickBot="1">
      <c r="E16465"/>
    </row>
    <row r="16466" spans="5:5" ht="13.5" thickTop="1" thickBot="1">
      <c r="E16466"/>
    </row>
    <row r="16467" spans="5:5" ht="13.5" thickTop="1" thickBot="1">
      <c r="E16467"/>
    </row>
    <row r="16468" spans="5:5" ht="13.5" thickTop="1" thickBot="1">
      <c r="E16468"/>
    </row>
    <row r="16469" spans="5:5" ht="13.5" thickTop="1" thickBot="1">
      <c r="E16469"/>
    </row>
    <row r="16470" spans="5:5" ht="13.5" thickTop="1" thickBot="1">
      <c r="E16470"/>
    </row>
    <row r="16471" spans="5:5" ht="13.5" thickTop="1" thickBot="1">
      <c r="E16471"/>
    </row>
    <row r="16472" spans="5:5" ht="13.5" thickTop="1" thickBot="1">
      <c r="E16472"/>
    </row>
    <row r="16473" spans="5:5" ht="13.5" thickTop="1" thickBot="1">
      <c r="E16473"/>
    </row>
    <row r="16474" spans="5:5" ht="13.5" thickTop="1" thickBot="1">
      <c r="E16474"/>
    </row>
    <row r="16475" spans="5:5" ht="13.5" thickTop="1" thickBot="1">
      <c r="E16475"/>
    </row>
    <row r="16476" spans="5:5" ht="13.5" thickTop="1" thickBot="1">
      <c r="E16476"/>
    </row>
    <row r="16477" spans="5:5" ht="13.5" thickTop="1" thickBot="1">
      <c r="E16477"/>
    </row>
    <row r="16478" spans="5:5" ht="13.5" thickTop="1" thickBot="1">
      <c r="E16478"/>
    </row>
    <row r="16479" spans="5:5" ht="13.5" thickTop="1" thickBot="1">
      <c r="E16479"/>
    </row>
    <row r="16480" spans="5:5" ht="13.5" thickTop="1" thickBot="1">
      <c r="E16480"/>
    </row>
    <row r="16481" spans="5:5" ht="13.5" thickTop="1" thickBot="1">
      <c r="E16481"/>
    </row>
    <row r="16482" spans="5:5" ht="13.5" thickTop="1" thickBot="1">
      <c r="E16482"/>
    </row>
    <row r="16483" spans="5:5" ht="13.5" thickTop="1" thickBot="1">
      <c r="E16483"/>
    </row>
    <row r="16484" spans="5:5" ht="13.5" thickTop="1" thickBot="1">
      <c r="E16484"/>
    </row>
    <row r="16485" spans="5:5" ht="13.5" thickTop="1" thickBot="1">
      <c r="E16485"/>
    </row>
    <row r="16486" spans="5:5" ht="13.5" thickTop="1" thickBot="1">
      <c r="E16486"/>
    </row>
    <row r="16487" spans="5:5" ht="13.5" thickTop="1" thickBot="1">
      <c r="E16487"/>
    </row>
    <row r="16488" spans="5:5" ht="13.5" thickTop="1" thickBot="1">
      <c r="E16488"/>
    </row>
    <row r="16489" spans="5:5" ht="13.5" thickTop="1" thickBot="1">
      <c r="E16489"/>
    </row>
    <row r="16490" spans="5:5" ht="13.5" thickTop="1" thickBot="1">
      <c r="E16490"/>
    </row>
    <row r="16491" spans="5:5" ht="13.5" thickTop="1" thickBot="1">
      <c r="E16491"/>
    </row>
    <row r="16492" spans="5:5" ht="13.5" thickTop="1" thickBot="1">
      <c r="E16492"/>
    </row>
    <row r="16493" spans="5:5" ht="13.5" thickTop="1" thickBot="1">
      <c r="E16493"/>
    </row>
    <row r="16494" spans="5:5" ht="13.5" thickTop="1" thickBot="1">
      <c r="E16494"/>
    </row>
    <row r="16495" spans="5:5" ht="13.5" thickTop="1" thickBot="1">
      <c r="E16495"/>
    </row>
    <row r="16496" spans="5:5" ht="13.5" thickTop="1" thickBot="1">
      <c r="E16496"/>
    </row>
    <row r="16497" spans="5:5" ht="13.5" thickTop="1" thickBot="1">
      <c r="E16497"/>
    </row>
    <row r="16498" spans="5:5" ht="13.5" thickTop="1" thickBot="1">
      <c r="E16498"/>
    </row>
    <row r="16499" spans="5:5" ht="13.5" thickTop="1" thickBot="1">
      <c r="E16499"/>
    </row>
    <row r="16500" spans="5:5" ht="13.5" thickTop="1" thickBot="1">
      <c r="E16500"/>
    </row>
    <row r="16501" spans="5:5" ht="13.5" thickTop="1" thickBot="1">
      <c r="E16501"/>
    </row>
    <row r="16502" spans="5:5" ht="13.5" thickTop="1" thickBot="1">
      <c r="E16502"/>
    </row>
    <row r="16503" spans="5:5" ht="13.5" thickTop="1" thickBot="1">
      <c r="E16503"/>
    </row>
    <row r="16504" spans="5:5" ht="13.5" thickTop="1" thickBot="1">
      <c r="E16504"/>
    </row>
    <row r="16505" spans="5:5" ht="13.5" thickTop="1" thickBot="1">
      <c r="E16505"/>
    </row>
    <row r="16506" spans="5:5" ht="13.5" thickTop="1" thickBot="1">
      <c r="E16506"/>
    </row>
    <row r="16507" spans="5:5" ht="13.5" thickTop="1" thickBot="1">
      <c r="E16507"/>
    </row>
    <row r="16508" spans="5:5" ht="13.5" thickTop="1" thickBot="1">
      <c r="E16508"/>
    </row>
    <row r="16509" spans="5:5" ht="13.5" thickTop="1" thickBot="1">
      <c r="E16509"/>
    </row>
    <row r="16510" spans="5:5" ht="13.5" thickTop="1" thickBot="1">
      <c r="E16510"/>
    </row>
    <row r="16511" spans="5:5" ht="13.5" thickTop="1" thickBot="1">
      <c r="E16511"/>
    </row>
    <row r="16512" spans="5:5" ht="13.5" thickTop="1" thickBot="1">
      <c r="E16512"/>
    </row>
    <row r="16513" spans="5:5" ht="13.5" thickTop="1" thickBot="1">
      <c r="E16513"/>
    </row>
    <row r="16514" spans="5:5" ht="13.5" thickTop="1" thickBot="1">
      <c r="E16514"/>
    </row>
    <row r="16515" spans="5:5" ht="13.5" thickTop="1" thickBot="1">
      <c r="E16515"/>
    </row>
    <row r="16516" spans="5:5" ht="13.5" thickTop="1" thickBot="1">
      <c r="E16516"/>
    </row>
    <row r="16517" spans="5:5" ht="13.5" thickTop="1" thickBot="1">
      <c r="E16517"/>
    </row>
    <row r="16518" spans="5:5" ht="13" thickTop="1">
      <c r="E16518"/>
    </row>
    <row r="16519" spans="5:5">
      <c r="E16519"/>
    </row>
    <row r="16520" spans="5:5">
      <c r="E16520"/>
    </row>
    <row r="16521" spans="5:5">
      <c r="E16521"/>
    </row>
    <row r="16522" spans="5:5">
      <c r="E16522"/>
    </row>
    <row r="16523" spans="5:5">
      <c r="E16523"/>
    </row>
    <row r="16524" spans="5:5">
      <c r="E16524"/>
    </row>
    <row r="16525" spans="5:5">
      <c r="E16525"/>
    </row>
    <row r="16526" spans="5:5">
      <c r="E16526"/>
    </row>
    <row r="16527" spans="5:5">
      <c r="E16527"/>
    </row>
    <row r="16528" spans="5:5">
      <c r="E16528"/>
    </row>
    <row r="16529" spans="5:5">
      <c r="E16529"/>
    </row>
    <row r="16530" spans="5:5">
      <c r="E16530"/>
    </row>
    <row r="16531" spans="5:5" ht="13" thickBot="1">
      <c r="E16531"/>
    </row>
    <row r="16532" spans="5:5" ht="13.5" thickTop="1" thickBot="1">
      <c r="E16532"/>
    </row>
    <row r="16533" spans="5:5" ht="13.5" thickTop="1" thickBot="1">
      <c r="E16533"/>
    </row>
    <row r="16534" spans="5:5" ht="13.5" thickTop="1" thickBot="1">
      <c r="E16534"/>
    </row>
    <row r="16535" spans="5:5" ht="13.5" thickTop="1" thickBot="1">
      <c r="E16535"/>
    </row>
    <row r="16536" spans="5:5" ht="13.5" thickTop="1" thickBot="1">
      <c r="E16536"/>
    </row>
    <row r="16537" spans="5:5" ht="13.5" thickTop="1" thickBot="1">
      <c r="E16537"/>
    </row>
    <row r="16538" spans="5:5" ht="13.5" thickTop="1" thickBot="1">
      <c r="E16538"/>
    </row>
    <row r="16539" spans="5:5" ht="13.5" thickTop="1" thickBot="1">
      <c r="E16539"/>
    </row>
    <row r="16540" spans="5:5" ht="13.5" thickTop="1" thickBot="1">
      <c r="E16540"/>
    </row>
    <row r="16541" spans="5:5" ht="13.5" thickTop="1" thickBot="1">
      <c r="E16541"/>
    </row>
    <row r="16542" spans="5:5" ht="13.5" thickTop="1" thickBot="1">
      <c r="E16542"/>
    </row>
    <row r="16543" spans="5:5" ht="13.5" thickTop="1" thickBot="1">
      <c r="E16543"/>
    </row>
    <row r="16544" spans="5:5" ht="13.5" thickTop="1" thickBot="1">
      <c r="E16544"/>
    </row>
    <row r="16545" spans="5:5" ht="13.5" thickTop="1" thickBot="1">
      <c r="E16545"/>
    </row>
    <row r="16546" spans="5:5" ht="13.5" thickTop="1" thickBot="1">
      <c r="E16546"/>
    </row>
    <row r="16547" spans="5:5" ht="13.5" thickTop="1" thickBot="1">
      <c r="E16547"/>
    </row>
    <row r="16548" spans="5:5" ht="13.5" thickTop="1" thickBot="1">
      <c r="E16548"/>
    </row>
    <row r="16549" spans="5:5" ht="13.5" thickTop="1" thickBot="1">
      <c r="E16549"/>
    </row>
    <row r="16550" spans="5:5" ht="13.5" thickTop="1" thickBot="1">
      <c r="E16550"/>
    </row>
    <row r="16551" spans="5:5" ht="13.5" thickTop="1" thickBot="1">
      <c r="E16551"/>
    </row>
    <row r="16552" spans="5:5" ht="13.5" thickTop="1" thickBot="1">
      <c r="E16552"/>
    </row>
    <row r="16553" spans="5:5" ht="13.5" thickTop="1" thickBot="1">
      <c r="E16553"/>
    </row>
    <row r="16554" spans="5:5" ht="13.5" thickTop="1" thickBot="1">
      <c r="E16554"/>
    </row>
    <row r="16555" spans="5:5" ht="13.5" thickTop="1" thickBot="1">
      <c r="E16555"/>
    </row>
    <row r="16556" spans="5:5" ht="13.5" thickTop="1" thickBot="1">
      <c r="E16556"/>
    </row>
    <row r="16557" spans="5:5" ht="13.5" thickTop="1" thickBot="1">
      <c r="E16557"/>
    </row>
    <row r="16558" spans="5:5" ht="13.5" thickTop="1" thickBot="1">
      <c r="E16558"/>
    </row>
    <row r="16559" spans="5:5" ht="13.5" thickTop="1" thickBot="1">
      <c r="E16559"/>
    </row>
    <row r="16560" spans="5:5" ht="13.5" thickTop="1" thickBot="1">
      <c r="E16560"/>
    </row>
    <row r="16561" spans="5:5" ht="13.5" thickTop="1" thickBot="1">
      <c r="E16561"/>
    </row>
    <row r="16562" spans="5:5" ht="13.5" thickTop="1" thickBot="1">
      <c r="E16562"/>
    </row>
    <row r="16563" spans="5:5" ht="13.5" thickTop="1" thickBot="1">
      <c r="E16563"/>
    </row>
    <row r="16564" spans="5:5" ht="13.5" thickTop="1" thickBot="1">
      <c r="E16564"/>
    </row>
    <row r="16565" spans="5:5" ht="13.5" thickTop="1" thickBot="1">
      <c r="E16565"/>
    </row>
    <row r="16566" spans="5:5" ht="13.5" thickTop="1" thickBot="1">
      <c r="E16566"/>
    </row>
    <row r="16567" spans="5:5" ht="13.5" thickTop="1" thickBot="1">
      <c r="E16567"/>
    </row>
    <row r="16568" spans="5:5" ht="13.5" thickTop="1" thickBot="1">
      <c r="E16568"/>
    </row>
    <row r="16569" spans="5:5" ht="13.5" thickTop="1" thickBot="1">
      <c r="E16569"/>
    </row>
    <row r="16570" spans="5:5" ht="13.5" thickTop="1" thickBot="1">
      <c r="E16570"/>
    </row>
    <row r="16571" spans="5:5" ht="13.5" thickTop="1" thickBot="1">
      <c r="E16571"/>
    </row>
    <row r="16572" spans="5:5" ht="13.5" thickTop="1" thickBot="1">
      <c r="E16572"/>
    </row>
    <row r="16573" spans="5:5" ht="13.5" thickTop="1" thickBot="1">
      <c r="E16573"/>
    </row>
    <row r="16574" spans="5:5" ht="13.5" thickTop="1" thickBot="1">
      <c r="E16574"/>
    </row>
    <row r="16575" spans="5:5" ht="13.5" thickTop="1" thickBot="1">
      <c r="E16575"/>
    </row>
    <row r="16576" spans="5:5" ht="13.5" thickTop="1" thickBot="1">
      <c r="E16576"/>
    </row>
    <row r="16577" spans="5:5" ht="13.5" thickTop="1" thickBot="1">
      <c r="E16577"/>
    </row>
    <row r="16578" spans="5:5" ht="13.5" thickTop="1" thickBot="1">
      <c r="E16578"/>
    </row>
    <row r="16579" spans="5:5" ht="13.5" thickTop="1" thickBot="1">
      <c r="E16579"/>
    </row>
    <row r="16580" spans="5:5" ht="13.5" thickTop="1" thickBot="1">
      <c r="E16580"/>
    </row>
    <row r="16581" spans="5:5" ht="13.5" thickTop="1" thickBot="1">
      <c r="E16581"/>
    </row>
    <row r="16582" spans="5:5" ht="13.5" thickTop="1" thickBot="1">
      <c r="E16582"/>
    </row>
    <row r="16583" spans="5:5" ht="13.5" thickTop="1" thickBot="1">
      <c r="E16583"/>
    </row>
    <row r="16584" spans="5:5" ht="13.5" thickTop="1" thickBot="1">
      <c r="E16584"/>
    </row>
    <row r="16585" spans="5:5" ht="13.5" thickTop="1" thickBot="1">
      <c r="E16585"/>
    </row>
    <row r="16586" spans="5:5" ht="13.5" thickTop="1" thickBot="1">
      <c r="E16586"/>
    </row>
    <row r="16587" spans="5:5" ht="13.5" thickTop="1" thickBot="1">
      <c r="E16587"/>
    </row>
    <row r="16588" spans="5:5" ht="13" thickTop="1">
      <c r="E16588"/>
    </row>
    <row r="16589" spans="5:5">
      <c r="E16589"/>
    </row>
    <row r="16590" spans="5:5">
      <c r="E16590"/>
    </row>
    <row r="16591" spans="5:5">
      <c r="E16591"/>
    </row>
    <row r="16592" spans="5:5">
      <c r="E16592"/>
    </row>
    <row r="16593" spans="5:5">
      <c r="E16593"/>
    </row>
    <row r="16594" spans="5:5">
      <c r="E16594"/>
    </row>
    <row r="16595" spans="5:5">
      <c r="E16595"/>
    </row>
    <row r="16596" spans="5:5">
      <c r="E16596"/>
    </row>
    <row r="16597" spans="5:5">
      <c r="E16597"/>
    </row>
    <row r="16598" spans="5:5">
      <c r="E16598"/>
    </row>
    <row r="16599" spans="5:5">
      <c r="E16599"/>
    </row>
    <row r="16600" spans="5:5">
      <c r="E16600"/>
    </row>
    <row r="16601" spans="5:5" ht="13" thickBot="1">
      <c r="E16601"/>
    </row>
    <row r="16602" spans="5:5" ht="13.5" thickTop="1" thickBot="1">
      <c r="E16602"/>
    </row>
    <row r="16603" spans="5:5" ht="13.5" thickTop="1" thickBot="1">
      <c r="E16603"/>
    </row>
    <row r="16604" spans="5:5" ht="13.5" thickTop="1" thickBot="1">
      <c r="E16604"/>
    </row>
    <row r="16605" spans="5:5" ht="13.5" thickTop="1" thickBot="1">
      <c r="E16605"/>
    </row>
    <row r="16606" spans="5:5" ht="13.5" thickTop="1" thickBot="1">
      <c r="E16606"/>
    </row>
    <row r="16607" spans="5:5" ht="13.5" thickTop="1" thickBot="1">
      <c r="E16607"/>
    </row>
    <row r="16608" spans="5:5" ht="13.5" thickTop="1" thickBot="1">
      <c r="E16608"/>
    </row>
    <row r="16609" spans="5:5" ht="13.5" thickTop="1" thickBot="1">
      <c r="E16609"/>
    </row>
    <row r="16610" spans="5:5" ht="13.5" thickTop="1" thickBot="1">
      <c r="E16610"/>
    </row>
    <row r="16611" spans="5:5" ht="13.5" thickTop="1" thickBot="1">
      <c r="E16611"/>
    </row>
    <row r="16612" spans="5:5" ht="13.5" thickTop="1" thickBot="1">
      <c r="E16612"/>
    </row>
    <row r="16613" spans="5:5" ht="13.5" thickTop="1" thickBot="1">
      <c r="E16613"/>
    </row>
    <row r="16614" spans="5:5" ht="13.5" thickTop="1" thickBot="1">
      <c r="E16614"/>
    </row>
    <row r="16615" spans="5:5" ht="13.5" thickTop="1" thickBot="1">
      <c r="E16615"/>
    </row>
    <row r="16616" spans="5:5" ht="13.5" thickTop="1" thickBot="1">
      <c r="E16616"/>
    </row>
    <row r="16617" spans="5:5" ht="13.5" thickTop="1" thickBot="1">
      <c r="E16617"/>
    </row>
    <row r="16618" spans="5:5" ht="13.5" thickTop="1" thickBot="1">
      <c r="E16618"/>
    </row>
    <row r="16619" spans="5:5" ht="13.5" thickTop="1" thickBot="1">
      <c r="E16619"/>
    </row>
    <row r="16620" spans="5:5" ht="13.5" thickTop="1" thickBot="1">
      <c r="E16620"/>
    </row>
    <row r="16621" spans="5:5" ht="13.5" thickTop="1" thickBot="1">
      <c r="E16621"/>
    </row>
    <row r="16622" spans="5:5" ht="13.5" thickTop="1" thickBot="1">
      <c r="E16622"/>
    </row>
    <row r="16623" spans="5:5" ht="13.5" thickTop="1" thickBot="1">
      <c r="E16623"/>
    </row>
    <row r="16624" spans="5:5" ht="13.5" thickTop="1" thickBot="1">
      <c r="E16624"/>
    </row>
    <row r="16625" spans="5:5" ht="13.5" thickTop="1" thickBot="1">
      <c r="E16625"/>
    </row>
    <row r="16626" spans="5:5" ht="13.5" thickTop="1" thickBot="1">
      <c r="E16626"/>
    </row>
    <row r="16627" spans="5:5" ht="13.5" thickTop="1" thickBot="1">
      <c r="E16627"/>
    </row>
    <row r="16628" spans="5:5" ht="13.5" thickTop="1" thickBot="1">
      <c r="E16628"/>
    </row>
    <row r="16629" spans="5:5" ht="13.5" thickTop="1" thickBot="1">
      <c r="E16629"/>
    </row>
    <row r="16630" spans="5:5" ht="13.5" thickTop="1" thickBot="1">
      <c r="E16630"/>
    </row>
    <row r="16631" spans="5:5" ht="13.5" thickTop="1" thickBot="1">
      <c r="E16631"/>
    </row>
    <row r="16632" spans="5:5" ht="13.5" thickTop="1" thickBot="1">
      <c r="E16632"/>
    </row>
    <row r="16633" spans="5:5" ht="13.5" thickTop="1" thickBot="1">
      <c r="E16633"/>
    </row>
    <row r="16634" spans="5:5" ht="13.5" thickTop="1" thickBot="1">
      <c r="E16634"/>
    </row>
    <row r="16635" spans="5:5" ht="13.5" thickTop="1" thickBot="1">
      <c r="E16635"/>
    </row>
    <row r="16636" spans="5:5" ht="13.5" thickTop="1" thickBot="1">
      <c r="E16636"/>
    </row>
    <row r="16637" spans="5:5" ht="13.5" thickTop="1" thickBot="1">
      <c r="E16637"/>
    </row>
    <row r="16638" spans="5:5" ht="13.5" thickTop="1" thickBot="1">
      <c r="E16638"/>
    </row>
    <row r="16639" spans="5:5" ht="13.5" thickTop="1" thickBot="1">
      <c r="E16639"/>
    </row>
    <row r="16640" spans="5:5" ht="13.5" thickTop="1" thickBot="1">
      <c r="E16640"/>
    </row>
    <row r="16641" spans="5:5" ht="13.5" thickTop="1" thickBot="1">
      <c r="E16641"/>
    </row>
    <row r="16642" spans="5:5" ht="13.5" thickTop="1" thickBot="1">
      <c r="E16642"/>
    </row>
    <row r="16643" spans="5:5" ht="13.5" thickTop="1" thickBot="1">
      <c r="E16643"/>
    </row>
    <row r="16644" spans="5:5" ht="13.5" thickTop="1" thickBot="1">
      <c r="E16644"/>
    </row>
    <row r="16645" spans="5:5" ht="13.5" thickTop="1" thickBot="1">
      <c r="E16645"/>
    </row>
    <row r="16646" spans="5:5" ht="13.5" thickTop="1" thickBot="1">
      <c r="E16646"/>
    </row>
    <row r="16647" spans="5:5" ht="13.5" thickTop="1" thickBot="1">
      <c r="E16647"/>
    </row>
    <row r="16648" spans="5:5" ht="13.5" thickTop="1" thickBot="1">
      <c r="E16648"/>
    </row>
    <row r="16649" spans="5:5" ht="13.5" thickTop="1" thickBot="1">
      <c r="E16649"/>
    </row>
    <row r="16650" spans="5:5" ht="13.5" thickTop="1" thickBot="1">
      <c r="E16650"/>
    </row>
    <row r="16651" spans="5:5" ht="13.5" thickTop="1" thickBot="1">
      <c r="E16651"/>
    </row>
    <row r="16652" spans="5:5" ht="13.5" thickTop="1" thickBot="1">
      <c r="E16652"/>
    </row>
    <row r="16653" spans="5:5" ht="13.5" thickTop="1" thickBot="1">
      <c r="E16653"/>
    </row>
    <row r="16654" spans="5:5" ht="13.5" thickTop="1" thickBot="1">
      <c r="E16654"/>
    </row>
    <row r="16655" spans="5:5" ht="13.5" thickTop="1" thickBot="1">
      <c r="E16655"/>
    </row>
    <row r="16656" spans="5:5" ht="13.5" thickTop="1" thickBot="1">
      <c r="E16656"/>
    </row>
    <row r="16657" spans="5:5" ht="13.5" thickTop="1" thickBot="1">
      <c r="E16657"/>
    </row>
    <row r="16658" spans="5:5" ht="13" thickTop="1">
      <c r="E16658"/>
    </row>
    <row r="16659" spans="5:5">
      <c r="E16659"/>
    </row>
    <row r="16660" spans="5:5">
      <c r="E16660"/>
    </row>
    <row r="16661" spans="5:5">
      <c r="E16661"/>
    </row>
    <row r="16662" spans="5:5">
      <c r="E16662"/>
    </row>
    <row r="16663" spans="5:5">
      <c r="E16663"/>
    </row>
    <row r="16664" spans="5:5">
      <c r="E16664"/>
    </row>
    <row r="16665" spans="5:5">
      <c r="E16665"/>
    </row>
    <row r="16666" spans="5:5">
      <c r="E16666"/>
    </row>
    <row r="16667" spans="5:5">
      <c r="E16667"/>
    </row>
    <row r="16668" spans="5:5">
      <c r="E16668"/>
    </row>
    <row r="16669" spans="5:5">
      <c r="E16669"/>
    </row>
    <row r="16670" spans="5:5">
      <c r="E16670"/>
    </row>
    <row r="16671" spans="5:5" ht="13" thickBot="1">
      <c r="E16671"/>
    </row>
    <row r="16672" spans="5:5" ht="13.5" thickTop="1" thickBot="1">
      <c r="E16672"/>
    </row>
    <row r="16673" spans="5:5" ht="13.5" thickTop="1" thickBot="1">
      <c r="E16673"/>
    </row>
    <row r="16674" spans="5:5" ht="13.5" thickTop="1" thickBot="1">
      <c r="E16674"/>
    </row>
    <row r="16675" spans="5:5" ht="13.5" thickTop="1" thickBot="1">
      <c r="E16675"/>
    </row>
    <row r="16676" spans="5:5" ht="13.5" thickTop="1" thickBot="1">
      <c r="E16676"/>
    </row>
    <row r="16677" spans="5:5" ht="13.5" thickTop="1" thickBot="1">
      <c r="E16677"/>
    </row>
    <row r="16678" spans="5:5" ht="13.5" thickTop="1" thickBot="1">
      <c r="E16678"/>
    </row>
    <row r="16679" spans="5:5" ht="13.5" thickTop="1" thickBot="1">
      <c r="E16679"/>
    </row>
    <row r="16680" spans="5:5" ht="13.5" thickTop="1" thickBot="1">
      <c r="E16680"/>
    </row>
    <row r="16681" spans="5:5" ht="13.5" thickTop="1" thickBot="1">
      <c r="E16681"/>
    </row>
    <row r="16682" spans="5:5" ht="13.5" thickTop="1" thickBot="1">
      <c r="E16682"/>
    </row>
    <row r="16683" spans="5:5" ht="13.5" thickTop="1" thickBot="1">
      <c r="E16683"/>
    </row>
    <row r="16684" spans="5:5" ht="13.5" thickTop="1" thickBot="1">
      <c r="E16684"/>
    </row>
    <row r="16685" spans="5:5" ht="13.5" thickTop="1" thickBot="1">
      <c r="E16685"/>
    </row>
    <row r="16686" spans="5:5" ht="13.5" thickTop="1" thickBot="1">
      <c r="E16686"/>
    </row>
    <row r="16687" spans="5:5" ht="13.5" thickTop="1" thickBot="1">
      <c r="E16687"/>
    </row>
    <row r="16688" spans="5:5" ht="13.5" thickTop="1" thickBot="1">
      <c r="E16688"/>
    </row>
    <row r="16689" spans="5:5" ht="13.5" thickTop="1" thickBot="1">
      <c r="E16689"/>
    </row>
    <row r="16690" spans="5:5" ht="13.5" thickTop="1" thickBot="1">
      <c r="E16690"/>
    </row>
    <row r="16691" spans="5:5" ht="13.5" thickTop="1" thickBot="1">
      <c r="E16691"/>
    </row>
    <row r="16692" spans="5:5" ht="13.5" thickTop="1" thickBot="1">
      <c r="E16692"/>
    </row>
    <row r="16693" spans="5:5" ht="13.5" thickTop="1" thickBot="1">
      <c r="E16693"/>
    </row>
    <row r="16694" spans="5:5" ht="13.5" thickTop="1" thickBot="1">
      <c r="E16694"/>
    </row>
    <row r="16695" spans="5:5" ht="13.5" thickTop="1" thickBot="1">
      <c r="E16695"/>
    </row>
    <row r="16696" spans="5:5" ht="13.5" thickTop="1" thickBot="1">
      <c r="E16696"/>
    </row>
    <row r="16697" spans="5:5" ht="13.5" thickTop="1" thickBot="1">
      <c r="E16697"/>
    </row>
    <row r="16698" spans="5:5" ht="13.5" thickTop="1" thickBot="1">
      <c r="E16698"/>
    </row>
    <row r="16699" spans="5:5" ht="13.5" thickTop="1" thickBot="1">
      <c r="E16699"/>
    </row>
    <row r="16700" spans="5:5" ht="13.5" thickTop="1" thickBot="1">
      <c r="E16700"/>
    </row>
    <row r="16701" spans="5:5" ht="13.5" thickTop="1" thickBot="1">
      <c r="E16701"/>
    </row>
    <row r="16702" spans="5:5" ht="13.5" thickTop="1" thickBot="1">
      <c r="E16702"/>
    </row>
    <row r="16703" spans="5:5" ht="13.5" thickTop="1" thickBot="1">
      <c r="E16703"/>
    </row>
    <row r="16704" spans="5:5" ht="13.5" thickTop="1" thickBot="1">
      <c r="E16704"/>
    </row>
    <row r="16705" spans="5:5" ht="13.5" thickTop="1" thickBot="1">
      <c r="E16705"/>
    </row>
    <row r="16706" spans="5:5" ht="13.5" thickTop="1" thickBot="1">
      <c r="E16706"/>
    </row>
    <row r="16707" spans="5:5" ht="13.5" thickTop="1" thickBot="1">
      <c r="E16707"/>
    </row>
    <row r="16708" spans="5:5" ht="13.5" thickTop="1" thickBot="1">
      <c r="E16708"/>
    </row>
    <row r="16709" spans="5:5" ht="13.5" thickTop="1" thickBot="1">
      <c r="E16709"/>
    </row>
    <row r="16710" spans="5:5" ht="13.5" thickTop="1" thickBot="1">
      <c r="E16710"/>
    </row>
    <row r="16711" spans="5:5" ht="13.5" thickTop="1" thickBot="1">
      <c r="E16711"/>
    </row>
    <row r="16712" spans="5:5" ht="13.5" thickTop="1" thickBot="1">
      <c r="E16712"/>
    </row>
    <row r="16713" spans="5:5" ht="13.5" thickTop="1" thickBot="1">
      <c r="E16713"/>
    </row>
    <row r="16714" spans="5:5" ht="13.5" thickTop="1" thickBot="1">
      <c r="E16714"/>
    </row>
    <row r="16715" spans="5:5" ht="13.5" thickTop="1" thickBot="1">
      <c r="E16715"/>
    </row>
    <row r="16716" spans="5:5" ht="13.5" thickTop="1" thickBot="1">
      <c r="E16716"/>
    </row>
    <row r="16717" spans="5:5" ht="13.5" thickTop="1" thickBot="1">
      <c r="E16717"/>
    </row>
    <row r="16718" spans="5:5" ht="13.5" thickTop="1" thickBot="1">
      <c r="E16718"/>
    </row>
    <row r="16719" spans="5:5" ht="13.5" thickTop="1" thickBot="1">
      <c r="E16719"/>
    </row>
    <row r="16720" spans="5:5" ht="13.5" thickTop="1" thickBot="1">
      <c r="E16720"/>
    </row>
    <row r="16721" spans="5:5" ht="13.5" thickTop="1" thickBot="1">
      <c r="E16721"/>
    </row>
    <row r="16722" spans="5:5" ht="13.5" thickTop="1" thickBot="1">
      <c r="E16722"/>
    </row>
    <row r="16723" spans="5:5" ht="13.5" thickTop="1" thickBot="1">
      <c r="E16723"/>
    </row>
    <row r="16724" spans="5:5" ht="13.5" thickTop="1" thickBot="1">
      <c r="E16724"/>
    </row>
    <row r="16725" spans="5:5" ht="13.5" thickTop="1" thickBot="1">
      <c r="E16725"/>
    </row>
    <row r="16726" spans="5:5" ht="13.5" thickTop="1" thickBot="1">
      <c r="E16726"/>
    </row>
    <row r="16727" spans="5:5" ht="13.5" thickTop="1" thickBot="1">
      <c r="E16727"/>
    </row>
    <row r="16728" spans="5:5" ht="13" thickTop="1">
      <c r="E16728"/>
    </row>
    <row r="16729" spans="5:5">
      <c r="E16729"/>
    </row>
    <row r="16730" spans="5:5">
      <c r="E16730"/>
    </row>
    <row r="16731" spans="5:5">
      <c r="E16731"/>
    </row>
    <row r="16732" spans="5:5">
      <c r="E16732"/>
    </row>
    <row r="16733" spans="5:5">
      <c r="E16733"/>
    </row>
    <row r="16734" spans="5:5">
      <c r="E16734"/>
    </row>
    <row r="16735" spans="5:5">
      <c r="E16735"/>
    </row>
    <row r="16736" spans="5:5">
      <c r="E16736"/>
    </row>
    <row r="16737" spans="5:5">
      <c r="E16737"/>
    </row>
    <row r="16738" spans="5:5">
      <c r="E16738"/>
    </row>
    <row r="16739" spans="5:5">
      <c r="E16739"/>
    </row>
    <row r="16740" spans="5:5">
      <c r="E16740"/>
    </row>
    <row r="16741" spans="5:5" ht="13" thickBot="1">
      <c r="E16741"/>
    </row>
    <row r="16742" spans="5:5" ht="13.5" thickTop="1" thickBot="1">
      <c r="E16742"/>
    </row>
    <row r="16743" spans="5:5" ht="13.5" thickTop="1" thickBot="1">
      <c r="E16743"/>
    </row>
    <row r="16744" spans="5:5" ht="13.5" thickTop="1" thickBot="1">
      <c r="E16744"/>
    </row>
    <row r="16745" spans="5:5" ht="13.5" thickTop="1" thickBot="1">
      <c r="E16745"/>
    </row>
    <row r="16746" spans="5:5" ht="13.5" thickTop="1" thickBot="1">
      <c r="E16746"/>
    </row>
    <row r="16747" spans="5:5" ht="13.5" thickTop="1" thickBot="1">
      <c r="E16747"/>
    </row>
    <row r="16748" spans="5:5" ht="13.5" thickTop="1" thickBot="1">
      <c r="E16748"/>
    </row>
    <row r="16749" spans="5:5" ht="13.5" thickTop="1" thickBot="1">
      <c r="E16749"/>
    </row>
    <row r="16750" spans="5:5" ht="13.5" thickTop="1" thickBot="1">
      <c r="E16750"/>
    </row>
    <row r="16751" spans="5:5" ht="13.5" thickTop="1" thickBot="1">
      <c r="E16751"/>
    </row>
    <row r="16752" spans="5:5" ht="13.5" thickTop="1" thickBot="1">
      <c r="E16752"/>
    </row>
    <row r="16753" spans="5:5" ht="13.5" thickTop="1" thickBot="1">
      <c r="E16753"/>
    </row>
    <row r="16754" spans="5:5" ht="13.5" thickTop="1" thickBot="1">
      <c r="E16754"/>
    </row>
    <row r="16755" spans="5:5" ht="13.5" thickTop="1" thickBot="1">
      <c r="E16755"/>
    </row>
    <row r="16756" spans="5:5" ht="13.5" thickTop="1" thickBot="1">
      <c r="E16756"/>
    </row>
    <row r="16757" spans="5:5" ht="13.5" thickTop="1" thickBot="1">
      <c r="E16757"/>
    </row>
    <row r="16758" spans="5:5" ht="13.5" thickTop="1" thickBot="1">
      <c r="E16758"/>
    </row>
    <row r="16759" spans="5:5" ht="13.5" thickTop="1" thickBot="1">
      <c r="E16759"/>
    </row>
    <row r="16760" spans="5:5" ht="13.5" thickTop="1" thickBot="1">
      <c r="E16760"/>
    </row>
    <row r="16761" spans="5:5" ht="13.5" thickTop="1" thickBot="1">
      <c r="E16761"/>
    </row>
    <row r="16762" spans="5:5" ht="13.5" thickTop="1" thickBot="1">
      <c r="E16762"/>
    </row>
    <row r="16763" spans="5:5" ht="13.5" thickTop="1" thickBot="1">
      <c r="E16763"/>
    </row>
    <row r="16764" spans="5:5" ht="13.5" thickTop="1" thickBot="1">
      <c r="E16764"/>
    </row>
    <row r="16765" spans="5:5" ht="13.5" thickTop="1" thickBot="1">
      <c r="E16765"/>
    </row>
    <row r="16766" spans="5:5" ht="13.5" thickTop="1" thickBot="1">
      <c r="E16766"/>
    </row>
    <row r="16767" spans="5:5" ht="13.5" thickTop="1" thickBot="1">
      <c r="E16767"/>
    </row>
    <row r="16768" spans="5:5" ht="13.5" thickTop="1" thickBot="1">
      <c r="E16768"/>
    </row>
    <row r="16769" spans="5:5" ht="13.5" thickTop="1" thickBot="1">
      <c r="E16769"/>
    </row>
    <row r="16770" spans="5:5" ht="13.5" thickTop="1" thickBot="1">
      <c r="E16770"/>
    </row>
    <row r="16771" spans="5:5" ht="13.5" thickTop="1" thickBot="1">
      <c r="E16771"/>
    </row>
    <row r="16772" spans="5:5" ht="13.5" thickTop="1" thickBot="1">
      <c r="E16772"/>
    </row>
    <row r="16773" spans="5:5" ht="13.5" thickTop="1" thickBot="1">
      <c r="E16773"/>
    </row>
    <row r="16774" spans="5:5" ht="13.5" thickTop="1" thickBot="1">
      <c r="E16774"/>
    </row>
    <row r="16775" spans="5:5" ht="13.5" thickTop="1" thickBot="1">
      <c r="E16775"/>
    </row>
    <row r="16776" spans="5:5" ht="13.5" thickTop="1" thickBot="1">
      <c r="E16776"/>
    </row>
    <row r="16777" spans="5:5" ht="13.5" thickTop="1" thickBot="1">
      <c r="E16777"/>
    </row>
    <row r="16778" spans="5:5" ht="13.5" thickTop="1" thickBot="1">
      <c r="E16778"/>
    </row>
    <row r="16779" spans="5:5" ht="13.5" thickTop="1" thickBot="1">
      <c r="E16779"/>
    </row>
    <row r="16780" spans="5:5" ht="13.5" thickTop="1" thickBot="1">
      <c r="E16780"/>
    </row>
    <row r="16781" spans="5:5" ht="13.5" thickTop="1" thickBot="1">
      <c r="E16781"/>
    </row>
    <row r="16782" spans="5:5" ht="13.5" thickTop="1" thickBot="1">
      <c r="E16782"/>
    </row>
    <row r="16783" spans="5:5" ht="13.5" thickTop="1" thickBot="1">
      <c r="E16783"/>
    </row>
    <row r="16784" spans="5:5" ht="13.5" thickTop="1" thickBot="1">
      <c r="E16784"/>
    </row>
    <row r="16785" spans="5:5" ht="13.5" thickTop="1" thickBot="1">
      <c r="E16785"/>
    </row>
    <row r="16786" spans="5:5" ht="13.5" thickTop="1" thickBot="1">
      <c r="E16786"/>
    </row>
    <row r="16787" spans="5:5" ht="13.5" thickTop="1" thickBot="1">
      <c r="E16787"/>
    </row>
    <row r="16788" spans="5:5" ht="13.5" thickTop="1" thickBot="1">
      <c r="E16788"/>
    </row>
    <row r="16789" spans="5:5" ht="13.5" thickTop="1" thickBot="1">
      <c r="E16789"/>
    </row>
    <row r="16790" spans="5:5" ht="13.5" thickTop="1" thickBot="1">
      <c r="E16790"/>
    </row>
    <row r="16791" spans="5:5" ht="13.5" thickTop="1" thickBot="1">
      <c r="E16791"/>
    </row>
    <row r="16792" spans="5:5" ht="13.5" thickTop="1" thickBot="1">
      <c r="E16792"/>
    </row>
    <row r="16793" spans="5:5" ht="13.5" thickTop="1" thickBot="1">
      <c r="E16793"/>
    </row>
    <row r="16794" spans="5:5" ht="13.5" thickTop="1" thickBot="1">
      <c r="E16794"/>
    </row>
    <row r="16795" spans="5:5" ht="13.5" thickTop="1" thickBot="1">
      <c r="E16795"/>
    </row>
    <row r="16796" spans="5:5" ht="13.5" thickTop="1" thickBot="1">
      <c r="E16796"/>
    </row>
    <row r="16797" spans="5:5" ht="13.5" thickTop="1" thickBot="1">
      <c r="E16797"/>
    </row>
    <row r="16798" spans="5:5" ht="13" thickTop="1">
      <c r="E16798"/>
    </row>
    <row r="16799" spans="5:5">
      <c r="E16799"/>
    </row>
    <row r="16800" spans="5:5">
      <c r="E16800"/>
    </row>
    <row r="16801" spans="5:5">
      <c r="E16801"/>
    </row>
    <row r="16802" spans="5:5">
      <c r="E16802"/>
    </row>
    <row r="16803" spans="5:5">
      <c r="E16803"/>
    </row>
    <row r="16804" spans="5:5">
      <c r="E16804"/>
    </row>
    <row r="16805" spans="5:5">
      <c r="E16805"/>
    </row>
    <row r="16806" spans="5:5">
      <c r="E16806"/>
    </row>
    <row r="16807" spans="5:5">
      <c r="E16807"/>
    </row>
    <row r="16808" spans="5:5">
      <c r="E16808"/>
    </row>
    <row r="16809" spans="5:5">
      <c r="E16809"/>
    </row>
    <row r="16810" spans="5:5">
      <c r="E16810"/>
    </row>
    <row r="16811" spans="5:5" ht="13" thickBot="1">
      <c r="E16811"/>
    </row>
    <row r="16812" spans="5:5" ht="13.5" thickTop="1" thickBot="1">
      <c r="E16812"/>
    </row>
    <row r="16813" spans="5:5" ht="13.5" thickTop="1" thickBot="1">
      <c r="E16813"/>
    </row>
    <row r="16814" spans="5:5" ht="13.5" thickTop="1" thickBot="1">
      <c r="E16814"/>
    </row>
    <row r="16815" spans="5:5" ht="13.5" thickTop="1" thickBot="1">
      <c r="E16815"/>
    </row>
    <row r="16816" spans="5:5" ht="13.5" thickTop="1" thickBot="1">
      <c r="E16816"/>
    </row>
    <row r="16817" spans="5:5" ht="13.5" thickTop="1" thickBot="1">
      <c r="E16817"/>
    </row>
    <row r="16818" spans="5:5" ht="13.5" thickTop="1" thickBot="1">
      <c r="E16818"/>
    </row>
    <row r="16819" spans="5:5" ht="13.5" thickTop="1" thickBot="1">
      <c r="E16819"/>
    </row>
    <row r="16820" spans="5:5" ht="13.5" thickTop="1" thickBot="1">
      <c r="E16820"/>
    </row>
    <row r="16821" spans="5:5" ht="13.5" thickTop="1" thickBot="1">
      <c r="E16821"/>
    </row>
    <row r="16822" spans="5:5" ht="13.5" thickTop="1" thickBot="1">
      <c r="E16822"/>
    </row>
    <row r="16823" spans="5:5" ht="13.5" thickTop="1" thickBot="1">
      <c r="E16823"/>
    </row>
    <row r="16824" spans="5:5" ht="13.5" thickTop="1" thickBot="1">
      <c r="E16824"/>
    </row>
    <row r="16825" spans="5:5" ht="13.5" thickTop="1" thickBot="1">
      <c r="E16825"/>
    </row>
    <row r="16826" spans="5:5" ht="13.5" thickTop="1" thickBot="1">
      <c r="E16826"/>
    </row>
    <row r="16827" spans="5:5" ht="13.5" thickTop="1" thickBot="1">
      <c r="E16827"/>
    </row>
    <row r="16828" spans="5:5" ht="13.5" thickTop="1" thickBot="1">
      <c r="E16828"/>
    </row>
    <row r="16829" spans="5:5" ht="13.5" thickTop="1" thickBot="1">
      <c r="E16829"/>
    </row>
    <row r="16830" spans="5:5" ht="13.5" thickTop="1" thickBot="1">
      <c r="E16830"/>
    </row>
    <row r="16831" spans="5:5" ht="13.5" thickTop="1" thickBot="1">
      <c r="E16831"/>
    </row>
    <row r="16832" spans="5:5" ht="13.5" thickTop="1" thickBot="1">
      <c r="E16832"/>
    </row>
    <row r="16833" spans="5:5" ht="13.5" thickTop="1" thickBot="1">
      <c r="E16833"/>
    </row>
    <row r="16834" spans="5:5" ht="13.5" thickTop="1" thickBot="1">
      <c r="E16834"/>
    </row>
    <row r="16835" spans="5:5" ht="13.5" thickTop="1" thickBot="1">
      <c r="E16835"/>
    </row>
    <row r="16836" spans="5:5" ht="13.5" thickTop="1" thickBot="1">
      <c r="E16836"/>
    </row>
    <row r="16837" spans="5:5" ht="13.5" thickTop="1" thickBot="1">
      <c r="E16837"/>
    </row>
    <row r="16838" spans="5:5" ht="13.5" thickTop="1" thickBot="1">
      <c r="E16838"/>
    </row>
    <row r="16839" spans="5:5" ht="13.5" thickTop="1" thickBot="1">
      <c r="E16839"/>
    </row>
    <row r="16840" spans="5:5" ht="13.5" thickTop="1" thickBot="1">
      <c r="E16840"/>
    </row>
    <row r="16841" spans="5:5" ht="13.5" thickTop="1" thickBot="1">
      <c r="E16841"/>
    </row>
    <row r="16842" spans="5:5" ht="13.5" thickTop="1" thickBot="1">
      <c r="E16842"/>
    </row>
    <row r="16843" spans="5:5" ht="13.5" thickTop="1" thickBot="1">
      <c r="E16843"/>
    </row>
    <row r="16844" spans="5:5" ht="13.5" thickTop="1" thickBot="1">
      <c r="E16844"/>
    </row>
    <row r="16845" spans="5:5" ht="13.5" thickTop="1" thickBot="1">
      <c r="E16845"/>
    </row>
    <row r="16846" spans="5:5" ht="13.5" thickTop="1" thickBot="1">
      <c r="E16846"/>
    </row>
    <row r="16847" spans="5:5" ht="13.5" thickTop="1" thickBot="1">
      <c r="E16847"/>
    </row>
    <row r="16848" spans="5:5" ht="13.5" thickTop="1" thickBot="1">
      <c r="E16848"/>
    </row>
    <row r="16849" spans="5:5" ht="13.5" thickTop="1" thickBot="1">
      <c r="E16849"/>
    </row>
    <row r="16850" spans="5:5" ht="13.5" thickTop="1" thickBot="1">
      <c r="E16850"/>
    </row>
    <row r="16851" spans="5:5" ht="13.5" thickTop="1" thickBot="1">
      <c r="E16851"/>
    </row>
    <row r="16852" spans="5:5" ht="13.5" thickTop="1" thickBot="1">
      <c r="E16852"/>
    </row>
    <row r="16853" spans="5:5" ht="13.5" thickTop="1" thickBot="1">
      <c r="E16853"/>
    </row>
    <row r="16854" spans="5:5" ht="13.5" thickTop="1" thickBot="1">
      <c r="E16854"/>
    </row>
    <row r="16855" spans="5:5" ht="13.5" thickTop="1" thickBot="1">
      <c r="E16855"/>
    </row>
    <row r="16856" spans="5:5" ht="13.5" thickTop="1" thickBot="1">
      <c r="E16856"/>
    </row>
    <row r="16857" spans="5:5" ht="13.5" thickTop="1" thickBot="1">
      <c r="E16857"/>
    </row>
    <row r="16858" spans="5:5" ht="13.5" thickTop="1" thickBot="1">
      <c r="E16858"/>
    </row>
    <row r="16859" spans="5:5" ht="13.5" thickTop="1" thickBot="1">
      <c r="E16859"/>
    </row>
    <row r="16860" spans="5:5" ht="13.5" thickTop="1" thickBot="1">
      <c r="E16860"/>
    </row>
    <row r="16861" spans="5:5" ht="13.5" thickTop="1" thickBot="1">
      <c r="E16861"/>
    </row>
    <row r="16862" spans="5:5" ht="13.5" thickTop="1" thickBot="1">
      <c r="E16862"/>
    </row>
    <row r="16863" spans="5:5" ht="13.5" thickTop="1" thickBot="1">
      <c r="E16863"/>
    </row>
    <row r="16864" spans="5:5" ht="13.5" thickTop="1" thickBot="1">
      <c r="E16864"/>
    </row>
    <row r="16865" spans="5:5" ht="13.5" thickTop="1" thickBot="1">
      <c r="E16865"/>
    </row>
    <row r="16866" spans="5:5" ht="13.5" thickTop="1" thickBot="1">
      <c r="E16866"/>
    </row>
    <row r="16867" spans="5:5" ht="13.5" thickTop="1" thickBot="1">
      <c r="E16867"/>
    </row>
    <row r="16868" spans="5:5" ht="13" thickTop="1">
      <c r="E16868"/>
    </row>
    <row r="16869" spans="5:5">
      <c r="E16869"/>
    </row>
    <row r="16870" spans="5:5">
      <c r="E16870"/>
    </row>
    <row r="16871" spans="5:5">
      <c r="E16871"/>
    </row>
    <row r="16872" spans="5:5">
      <c r="E16872"/>
    </row>
    <row r="16873" spans="5:5">
      <c r="E16873"/>
    </row>
    <row r="16874" spans="5:5">
      <c r="E16874"/>
    </row>
    <row r="16875" spans="5:5">
      <c r="E16875"/>
    </row>
    <row r="16876" spans="5:5">
      <c r="E16876"/>
    </row>
    <row r="16877" spans="5:5">
      <c r="E16877"/>
    </row>
    <row r="16878" spans="5:5">
      <c r="E16878"/>
    </row>
    <row r="16879" spans="5:5">
      <c r="E16879"/>
    </row>
    <row r="16880" spans="5:5">
      <c r="E16880"/>
    </row>
    <row r="16881" spans="5:5" ht="13" thickBot="1">
      <c r="E16881"/>
    </row>
    <row r="16882" spans="5:5" ht="13.5" thickTop="1" thickBot="1">
      <c r="E16882"/>
    </row>
    <row r="16883" spans="5:5" ht="13.5" thickTop="1" thickBot="1">
      <c r="E16883"/>
    </row>
    <row r="16884" spans="5:5" ht="13.5" thickTop="1" thickBot="1">
      <c r="E16884"/>
    </row>
    <row r="16885" spans="5:5" ht="13.5" thickTop="1" thickBot="1">
      <c r="E16885"/>
    </row>
    <row r="16886" spans="5:5" ht="13.5" thickTop="1" thickBot="1">
      <c r="E16886"/>
    </row>
    <row r="16887" spans="5:5" ht="13.5" thickTop="1" thickBot="1">
      <c r="E16887"/>
    </row>
    <row r="16888" spans="5:5" ht="13.5" thickTop="1" thickBot="1">
      <c r="E16888"/>
    </row>
    <row r="16889" spans="5:5" ht="13.5" thickTop="1" thickBot="1">
      <c r="E16889"/>
    </row>
    <row r="16890" spans="5:5" ht="13.5" thickTop="1" thickBot="1">
      <c r="E16890"/>
    </row>
    <row r="16891" spans="5:5" ht="13.5" thickTop="1" thickBot="1">
      <c r="E16891"/>
    </row>
    <row r="16892" spans="5:5" ht="13.5" thickTop="1" thickBot="1">
      <c r="E16892"/>
    </row>
    <row r="16893" spans="5:5" ht="13.5" thickTop="1" thickBot="1">
      <c r="E16893"/>
    </row>
    <row r="16894" spans="5:5" ht="13.5" thickTop="1" thickBot="1">
      <c r="E16894"/>
    </row>
    <row r="16895" spans="5:5" ht="13.5" thickTop="1" thickBot="1">
      <c r="E16895"/>
    </row>
    <row r="16896" spans="5:5" ht="13.5" thickTop="1" thickBot="1">
      <c r="E16896"/>
    </row>
    <row r="16897" spans="5:5" ht="13.5" thickTop="1" thickBot="1">
      <c r="E16897"/>
    </row>
    <row r="16898" spans="5:5" ht="13.5" thickTop="1" thickBot="1">
      <c r="E16898"/>
    </row>
    <row r="16899" spans="5:5" ht="13.5" thickTop="1" thickBot="1">
      <c r="E16899"/>
    </row>
    <row r="16900" spans="5:5" ht="13.5" thickTop="1" thickBot="1">
      <c r="E16900"/>
    </row>
    <row r="16901" spans="5:5" ht="13.5" thickTop="1" thickBot="1">
      <c r="E16901"/>
    </row>
    <row r="16902" spans="5:5" ht="13.5" thickTop="1" thickBot="1">
      <c r="E16902"/>
    </row>
    <row r="16903" spans="5:5" ht="13.5" thickTop="1" thickBot="1">
      <c r="E16903"/>
    </row>
    <row r="16904" spans="5:5" ht="13.5" thickTop="1" thickBot="1">
      <c r="E16904"/>
    </row>
    <row r="16905" spans="5:5" ht="13.5" thickTop="1" thickBot="1">
      <c r="E16905"/>
    </row>
    <row r="16906" spans="5:5" ht="13.5" thickTop="1" thickBot="1">
      <c r="E16906"/>
    </row>
    <row r="16907" spans="5:5" ht="13.5" thickTop="1" thickBot="1">
      <c r="E16907"/>
    </row>
    <row r="16908" spans="5:5" ht="13.5" thickTop="1" thickBot="1">
      <c r="E16908"/>
    </row>
    <row r="16909" spans="5:5" ht="13.5" thickTop="1" thickBot="1">
      <c r="E16909"/>
    </row>
    <row r="16910" spans="5:5" ht="13.5" thickTop="1" thickBot="1">
      <c r="E16910"/>
    </row>
    <row r="16911" spans="5:5" ht="13.5" thickTop="1" thickBot="1">
      <c r="E16911"/>
    </row>
    <row r="16912" spans="5:5" ht="13.5" thickTop="1" thickBot="1">
      <c r="E16912"/>
    </row>
    <row r="16913" spans="5:5" ht="13.5" thickTop="1" thickBot="1">
      <c r="E16913"/>
    </row>
    <row r="16914" spans="5:5" ht="13.5" thickTop="1" thickBot="1">
      <c r="E16914"/>
    </row>
    <row r="16915" spans="5:5" ht="13.5" thickTop="1" thickBot="1">
      <c r="E16915"/>
    </row>
    <row r="16916" spans="5:5" ht="13.5" thickTop="1" thickBot="1">
      <c r="E16916"/>
    </row>
    <row r="16917" spans="5:5" ht="13.5" thickTop="1" thickBot="1">
      <c r="E16917"/>
    </row>
    <row r="16918" spans="5:5" ht="13.5" thickTop="1" thickBot="1">
      <c r="E16918"/>
    </row>
    <row r="16919" spans="5:5" ht="13.5" thickTop="1" thickBot="1">
      <c r="E16919"/>
    </row>
    <row r="16920" spans="5:5" ht="13.5" thickTop="1" thickBot="1">
      <c r="E16920"/>
    </row>
    <row r="16921" spans="5:5" ht="13.5" thickTop="1" thickBot="1">
      <c r="E16921"/>
    </row>
    <row r="16922" spans="5:5" ht="13.5" thickTop="1" thickBot="1">
      <c r="E16922"/>
    </row>
    <row r="16923" spans="5:5" ht="13.5" thickTop="1" thickBot="1">
      <c r="E16923"/>
    </row>
    <row r="16924" spans="5:5" ht="13.5" thickTop="1" thickBot="1">
      <c r="E16924"/>
    </row>
    <row r="16925" spans="5:5" ht="13.5" thickTop="1" thickBot="1">
      <c r="E16925"/>
    </row>
    <row r="16926" spans="5:5" ht="13.5" thickTop="1" thickBot="1">
      <c r="E16926"/>
    </row>
    <row r="16927" spans="5:5" ht="13.5" thickTop="1" thickBot="1">
      <c r="E16927"/>
    </row>
    <row r="16928" spans="5:5" ht="13.5" thickTop="1" thickBot="1">
      <c r="E16928"/>
    </row>
    <row r="16929" spans="5:5" ht="13.5" thickTop="1" thickBot="1">
      <c r="E16929"/>
    </row>
    <row r="16930" spans="5:5" ht="13.5" thickTop="1" thickBot="1">
      <c r="E16930"/>
    </row>
    <row r="16931" spans="5:5" ht="13.5" thickTop="1" thickBot="1">
      <c r="E16931"/>
    </row>
    <row r="16932" spans="5:5" ht="13.5" thickTop="1" thickBot="1">
      <c r="E16932"/>
    </row>
    <row r="16933" spans="5:5" ht="13.5" thickTop="1" thickBot="1">
      <c r="E16933"/>
    </row>
    <row r="16934" spans="5:5" ht="13.5" thickTop="1" thickBot="1">
      <c r="E16934"/>
    </row>
    <row r="16935" spans="5:5" ht="13.5" thickTop="1" thickBot="1">
      <c r="E16935"/>
    </row>
    <row r="16936" spans="5:5" ht="13.5" thickTop="1" thickBot="1">
      <c r="E16936"/>
    </row>
    <row r="16937" spans="5:5" ht="13.5" thickTop="1" thickBot="1">
      <c r="E16937"/>
    </row>
    <row r="16938" spans="5:5" ht="13" thickTop="1">
      <c r="E16938"/>
    </row>
    <row r="16939" spans="5:5">
      <c r="E16939"/>
    </row>
    <row r="16940" spans="5:5">
      <c r="E16940"/>
    </row>
    <row r="16941" spans="5:5">
      <c r="E16941"/>
    </row>
    <row r="16942" spans="5:5">
      <c r="E16942"/>
    </row>
    <row r="16943" spans="5:5">
      <c r="E16943"/>
    </row>
    <row r="16944" spans="5:5">
      <c r="E16944"/>
    </row>
    <row r="16945" spans="5:5">
      <c r="E16945"/>
    </row>
    <row r="16946" spans="5:5">
      <c r="E16946"/>
    </row>
    <row r="16947" spans="5:5">
      <c r="E16947"/>
    </row>
    <row r="16948" spans="5:5">
      <c r="E16948"/>
    </row>
    <row r="16949" spans="5:5">
      <c r="E16949"/>
    </row>
    <row r="16950" spans="5:5">
      <c r="E16950"/>
    </row>
    <row r="16951" spans="5:5" ht="13" thickBot="1">
      <c r="E16951"/>
    </row>
    <row r="16952" spans="5:5" ht="13.5" thickTop="1" thickBot="1">
      <c r="E16952"/>
    </row>
    <row r="16953" spans="5:5" ht="13.5" thickTop="1" thickBot="1">
      <c r="E16953"/>
    </row>
    <row r="16954" spans="5:5" ht="13.5" thickTop="1" thickBot="1">
      <c r="E16954"/>
    </row>
    <row r="16955" spans="5:5" ht="13.5" thickTop="1" thickBot="1">
      <c r="E16955"/>
    </row>
    <row r="16956" spans="5:5" ht="13.5" thickTop="1" thickBot="1">
      <c r="E16956"/>
    </row>
    <row r="16957" spans="5:5" ht="13.5" thickTop="1" thickBot="1">
      <c r="E16957"/>
    </row>
    <row r="16958" spans="5:5" ht="13.5" thickTop="1" thickBot="1">
      <c r="E16958"/>
    </row>
    <row r="16959" spans="5:5" ht="13.5" thickTop="1" thickBot="1">
      <c r="E16959"/>
    </row>
    <row r="16960" spans="5:5" ht="13.5" thickTop="1" thickBot="1">
      <c r="E16960"/>
    </row>
    <row r="16961" spans="5:5" ht="13.5" thickTop="1" thickBot="1">
      <c r="E16961"/>
    </row>
    <row r="16962" spans="5:5" ht="13.5" thickTop="1" thickBot="1">
      <c r="E16962"/>
    </row>
    <row r="16963" spans="5:5" ht="13.5" thickTop="1" thickBot="1">
      <c r="E16963"/>
    </row>
    <row r="16964" spans="5:5" ht="13.5" thickTop="1" thickBot="1">
      <c r="E16964"/>
    </row>
    <row r="16965" spans="5:5" ht="13.5" thickTop="1" thickBot="1">
      <c r="E16965"/>
    </row>
    <row r="16966" spans="5:5" ht="13.5" thickTop="1" thickBot="1">
      <c r="E16966"/>
    </row>
    <row r="16967" spans="5:5" ht="13.5" thickTop="1" thickBot="1">
      <c r="E16967"/>
    </row>
    <row r="16968" spans="5:5" ht="13.5" thickTop="1" thickBot="1">
      <c r="E16968"/>
    </row>
    <row r="16969" spans="5:5" ht="13.5" thickTop="1" thickBot="1">
      <c r="E16969"/>
    </row>
    <row r="16970" spans="5:5" ht="13.5" thickTop="1" thickBot="1">
      <c r="E16970"/>
    </row>
    <row r="16971" spans="5:5" ht="13.5" thickTop="1" thickBot="1">
      <c r="E16971"/>
    </row>
    <row r="16972" spans="5:5" ht="13.5" thickTop="1" thickBot="1">
      <c r="E16972"/>
    </row>
    <row r="16973" spans="5:5" ht="13.5" thickTop="1" thickBot="1">
      <c r="E16973"/>
    </row>
    <row r="16974" spans="5:5" ht="13.5" thickTop="1" thickBot="1">
      <c r="E16974"/>
    </row>
    <row r="16975" spans="5:5" ht="13.5" thickTop="1" thickBot="1">
      <c r="E16975"/>
    </row>
    <row r="16976" spans="5:5" ht="13.5" thickTop="1" thickBot="1">
      <c r="E16976"/>
    </row>
    <row r="16977" spans="5:5" ht="13.5" thickTop="1" thickBot="1">
      <c r="E16977"/>
    </row>
    <row r="16978" spans="5:5" ht="13.5" thickTop="1" thickBot="1">
      <c r="E16978"/>
    </row>
    <row r="16979" spans="5:5" ht="13.5" thickTop="1" thickBot="1">
      <c r="E16979"/>
    </row>
    <row r="16980" spans="5:5" ht="13.5" thickTop="1" thickBot="1">
      <c r="E16980"/>
    </row>
    <row r="16981" spans="5:5" ht="13.5" thickTop="1" thickBot="1">
      <c r="E16981"/>
    </row>
    <row r="16982" spans="5:5" ht="13.5" thickTop="1" thickBot="1">
      <c r="E16982"/>
    </row>
    <row r="16983" spans="5:5" ht="13.5" thickTop="1" thickBot="1">
      <c r="E16983"/>
    </row>
    <row r="16984" spans="5:5" ht="13.5" thickTop="1" thickBot="1">
      <c r="E16984"/>
    </row>
    <row r="16985" spans="5:5" ht="13.5" thickTop="1" thickBot="1">
      <c r="E16985"/>
    </row>
    <row r="16986" spans="5:5" ht="13.5" thickTop="1" thickBot="1">
      <c r="E16986"/>
    </row>
    <row r="16987" spans="5:5" ht="13.5" thickTop="1" thickBot="1">
      <c r="E16987"/>
    </row>
    <row r="16988" spans="5:5" ht="13.5" thickTop="1" thickBot="1">
      <c r="E16988"/>
    </row>
    <row r="16989" spans="5:5" ht="13.5" thickTop="1" thickBot="1">
      <c r="E16989"/>
    </row>
    <row r="16990" spans="5:5" ht="13.5" thickTop="1" thickBot="1">
      <c r="E16990"/>
    </row>
    <row r="16991" spans="5:5" ht="13.5" thickTop="1" thickBot="1">
      <c r="E16991"/>
    </row>
    <row r="16992" spans="5:5" ht="13.5" thickTop="1" thickBot="1">
      <c r="E16992"/>
    </row>
    <row r="16993" spans="5:5" ht="13.5" thickTop="1" thickBot="1">
      <c r="E16993"/>
    </row>
    <row r="16994" spans="5:5" ht="13.5" thickTop="1" thickBot="1">
      <c r="E16994"/>
    </row>
    <row r="16995" spans="5:5" ht="13.5" thickTop="1" thickBot="1">
      <c r="E16995"/>
    </row>
    <row r="16996" spans="5:5" ht="13.5" thickTop="1" thickBot="1">
      <c r="E16996"/>
    </row>
    <row r="16997" spans="5:5" ht="13.5" thickTop="1" thickBot="1">
      <c r="E16997"/>
    </row>
    <row r="16998" spans="5:5" ht="13.5" thickTop="1" thickBot="1">
      <c r="E16998"/>
    </row>
    <row r="16999" spans="5:5" ht="13.5" thickTop="1" thickBot="1">
      <c r="E16999"/>
    </row>
    <row r="17000" spans="5:5" ht="13.5" thickTop="1" thickBot="1">
      <c r="E17000"/>
    </row>
    <row r="17001" spans="5:5" ht="13.5" thickTop="1" thickBot="1">
      <c r="E17001"/>
    </row>
    <row r="17002" spans="5:5" ht="13.5" thickTop="1" thickBot="1">
      <c r="E17002"/>
    </row>
    <row r="17003" spans="5:5" ht="13.5" thickTop="1" thickBot="1">
      <c r="E17003"/>
    </row>
    <row r="17004" spans="5:5" ht="13.5" thickTop="1" thickBot="1">
      <c r="E17004"/>
    </row>
    <row r="17005" spans="5:5" ht="13.5" thickTop="1" thickBot="1">
      <c r="E17005"/>
    </row>
    <row r="17006" spans="5:5" ht="13.5" thickTop="1" thickBot="1">
      <c r="E17006"/>
    </row>
    <row r="17007" spans="5:5" ht="13.5" thickTop="1" thickBot="1">
      <c r="E17007"/>
    </row>
    <row r="17008" spans="5:5" ht="13" thickTop="1">
      <c r="E17008"/>
    </row>
    <row r="17009" spans="5:5">
      <c r="E17009"/>
    </row>
    <row r="17010" spans="5:5">
      <c r="E17010"/>
    </row>
    <row r="17011" spans="5:5">
      <c r="E17011"/>
    </row>
    <row r="17012" spans="5:5">
      <c r="E17012"/>
    </row>
    <row r="17013" spans="5:5">
      <c r="E17013"/>
    </row>
    <row r="17014" spans="5:5">
      <c r="E17014"/>
    </row>
    <row r="17015" spans="5:5">
      <c r="E17015"/>
    </row>
    <row r="17016" spans="5:5">
      <c r="E17016"/>
    </row>
    <row r="17017" spans="5:5">
      <c r="E17017"/>
    </row>
    <row r="17018" spans="5:5">
      <c r="E17018"/>
    </row>
    <row r="17019" spans="5:5">
      <c r="E17019"/>
    </row>
    <row r="17020" spans="5:5">
      <c r="E17020"/>
    </row>
    <row r="17021" spans="5:5" ht="13" thickBot="1">
      <c r="E17021"/>
    </row>
    <row r="17022" spans="5:5" ht="13.5" thickTop="1" thickBot="1">
      <c r="E17022"/>
    </row>
    <row r="17023" spans="5:5" ht="13.5" thickTop="1" thickBot="1">
      <c r="E17023"/>
    </row>
    <row r="17024" spans="5:5" ht="13.5" thickTop="1" thickBot="1">
      <c r="E17024"/>
    </row>
    <row r="17025" spans="5:5" ht="13.5" thickTop="1" thickBot="1">
      <c r="E17025"/>
    </row>
    <row r="17026" spans="5:5" ht="13.5" thickTop="1" thickBot="1">
      <c r="E17026"/>
    </row>
    <row r="17027" spans="5:5" ht="13.5" thickTop="1" thickBot="1">
      <c r="E17027"/>
    </row>
    <row r="17028" spans="5:5" ht="13.5" thickTop="1" thickBot="1">
      <c r="E17028"/>
    </row>
    <row r="17029" spans="5:5" ht="13.5" thickTop="1" thickBot="1">
      <c r="E17029"/>
    </row>
    <row r="17030" spans="5:5" ht="13.5" thickTop="1" thickBot="1">
      <c r="E17030"/>
    </row>
    <row r="17031" spans="5:5" ht="13.5" thickTop="1" thickBot="1">
      <c r="E17031"/>
    </row>
    <row r="17032" spans="5:5" ht="13.5" thickTop="1" thickBot="1">
      <c r="E17032"/>
    </row>
    <row r="17033" spans="5:5" ht="13.5" thickTop="1" thickBot="1">
      <c r="E17033"/>
    </row>
    <row r="17034" spans="5:5" ht="13.5" thickTop="1" thickBot="1">
      <c r="E17034"/>
    </row>
    <row r="17035" spans="5:5" ht="13.5" thickTop="1" thickBot="1">
      <c r="E17035"/>
    </row>
    <row r="17036" spans="5:5" ht="13.5" thickTop="1" thickBot="1">
      <c r="E17036"/>
    </row>
    <row r="17037" spans="5:5" ht="13.5" thickTop="1" thickBot="1">
      <c r="E17037"/>
    </row>
    <row r="17038" spans="5:5" ht="13.5" thickTop="1" thickBot="1">
      <c r="E17038"/>
    </row>
    <row r="17039" spans="5:5" ht="13.5" thickTop="1" thickBot="1">
      <c r="E17039"/>
    </row>
    <row r="17040" spans="5:5" ht="13.5" thickTop="1" thickBot="1">
      <c r="E17040"/>
    </row>
    <row r="17041" spans="5:5" ht="13.5" thickTop="1" thickBot="1">
      <c r="E17041"/>
    </row>
    <row r="17042" spans="5:5" ht="13.5" thickTop="1" thickBot="1">
      <c r="E17042"/>
    </row>
    <row r="17043" spans="5:5" ht="13.5" thickTop="1" thickBot="1">
      <c r="E17043"/>
    </row>
    <row r="17044" spans="5:5" ht="13.5" thickTop="1" thickBot="1">
      <c r="E17044"/>
    </row>
    <row r="17045" spans="5:5" ht="13.5" thickTop="1" thickBot="1">
      <c r="E17045"/>
    </row>
    <row r="17046" spans="5:5" ht="13.5" thickTop="1" thickBot="1">
      <c r="E17046"/>
    </row>
    <row r="17047" spans="5:5" ht="13.5" thickTop="1" thickBot="1">
      <c r="E17047"/>
    </row>
    <row r="17048" spans="5:5" ht="13.5" thickTop="1" thickBot="1">
      <c r="E17048"/>
    </row>
    <row r="17049" spans="5:5" ht="13.5" thickTop="1" thickBot="1">
      <c r="E17049"/>
    </row>
    <row r="17050" spans="5:5" ht="13.5" thickTop="1" thickBot="1">
      <c r="E17050"/>
    </row>
    <row r="17051" spans="5:5" ht="13.5" thickTop="1" thickBot="1">
      <c r="E17051"/>
    </row>
    <row r="17052" spans="5:5" ht="13.5" thickTop="1" thickBot="1">
      <c r="E17052"/>
    </row>
    <row r="17053" spans="5:5" ht="13.5" thickTop="1" thickBot="1">
      <c r="E17053"/>
    </row>
    <row r="17054" spans="5:5" ht="13.5" thickTop="1" thickBot="1">
      <c r="E17054"/>
    </row>
    <row r="17055" spans="5:5" ht="13.5" thickTop="1" thickBot="1">
      <c r="E17055"/>
    </row>
    <row r="17056" spans="5:5" ht="13.5" thickTop="1" thickBot="1">
      <c r="E17056"/>
    </row>
    <row r="17057" spans="5:5" ht="13.5" thickTop="1" thickBot="1">
      <c r="E17057"/>
    </row>
    <row r="17058" spans="5:5" ht="13.5" thickTop="1" thickBot="1">
      <c r="E17058"/>
    </row>
    <row r="17059" spans="5:5" ht="13.5" thickTop="1" thickBot="1">
      <c r="E17059"/>
    </row>
    <row r="17060" spans="5:5" ht="13.5" thickTop="1" thickBot="1">
      <c r="E17060"/>
    </row>
    <row r="17061" spans="5:5" ht="13.5" thickTop="1" thickBot="1">
      <c r="E17061"/>
    </row>
    <row r="17062" spans="5:5" ht="13.5" thickTop="1" thickBot="1">
      <c r="E17062"/>
    </row>
    <row r="17063" spans="5:5" ht="13.5" thickTop="1" thickBot="1">
      <c r="E17063"/>
    </row>
    <row r="17064" spans="5:5" ht="13.5" thickTop="1" thickBot="1">
      <c r="E17064"/>
    </row>
    <row r="17065" spans="5:5" ht="13.5" thickTop="1" thickBot="1">
      <c r="E17065"/>
    </row>
    <row r="17066" spans="5:5" ht="13.5" thickTop="1" thickBot="1">
      <c r="E17066"/>
    </row>
    <row r="17067" spans="5:5" ht="13.5" thickTop="1" thickBot="1">
      <c r="E17067"/>
    </row>
    <row r="17068" spans="5:5" ht="13.5" thickTop="1" thickBot="1">
      <c r="E17068"/>
    </row>
    <row r="17069" spans="5:5" ht="13.5" thickTop="1" thickBot="1">
      <c r="E17069"/>
    </row>
    <row r="17070" spans="5:5" ht="13.5" thickTop="1" thickBot="1">
      <c r="E17070"/>
    </row>
    <row r="17071" spans="5:5" ht="13.5" thickTop="1" thickBot="1">
      <c r="E17071"/>
    </row>
    <row r="17072" spans="5:5" ht="13.5" thickTop="1" thickBot="1">
      <c r="E17072"/>
    </row>
    <row r="17073" spans="5:5" ht="13.5" thickTop="1" thickBot="1">
      <c r="E17073"/>
    </row>
    <row r="17074" spans="5:5" ht="13.5" thickTop="1" thickBot="1">
      <c r="E17074"/>
    </row>
    <row r="17075" spans="5:5" ht="13.5" thickTop="1" thickBot="1">
      <c r="E17075"/>
    </row>
    <row r="17076" spans="5:5" ht="13.5" thickTop="1" thickBot="1">
      <c r="E17076"/>
    </row>
    <row r="17077" spans="5:5" ht="13.5" thickTop="1" thickBot="1">
      <c r="E17077"/>
    </row>
    <row r="17078" spans="5:5" ht="13" thickTop="1">
      <c r="E17078"/>
    </row>
    <row r="17079" spans="5:5">
      <c r="E17079"/>
    </row>
    <row r="17080" spans="5:5">
      <c r="E17080"/>
    </row>
    <row r="17081" spans="5:5">
      <c r="E17081"/>
    </row>
    <row r="17082" spans="5:5">
      <c r="E17082"/>
    </row>
    <row r="17083" spans="5:5">
      <c r="E17083"/>
    </row>
    <row r="17084" spans="5:5">
      <c r="E17084"/>
    </row>
    <row r="17085" spans="5:5">
      <c r="E17085"/>
    </row>
    <row r="17086" spans="5:5">
      <c r="E17086"/>
    </row>
    <row r="17087" spans="5:5">
      <c r="E17087"/>
    </row>
    <row r="17088" spans="5:5">
      <c r="E17088"/>
    </row>
    <row r="17089" spans="5:5">
      <c r="E17089"/>
    </row>
    <row r="17090" spans="5:5">
      <c r="E17090"/>
    </row>
    <row r="17091" spans="5:5" ht="13" thickBot="1">
      <c r="E17091"/>
    </row>
    <row r="17092" spans="5:5" ht="13.5" thickTop="1" thickBot="1">
      <c r="E17092"/>
    </row>
    <row r="17093" spans="5:5" ht="13.5" thickTop="1" thickBot="1">
      <c r="E17093"/>
    </row>
    <row r="17094" spans="5:5" ht="13.5" thickTop="1" thickBot="1">
      <c r="E17094"/>
    </row>
    <row r="17095" spans="5:5" ht="13.5" thickTop="1" thickBot="1">
      <c r="E17095"/>
    </row>
    <row r="17096" spans="5:5" ht="13.5" thickTop="1" thickBot="1">
      <c r="E17096"/>
    </row>
    <row r="17097" spans="5:5" ht="13.5" thickTop="1" thickBot="1">
      <c r="E17097"/>
    </row>
    <row r="17098" spans="5:5" ht="13.5" thickTop="1" thickBot="1">
      <c r="E17098"/>
    </row>
    <row r="17099" spans="5:5" ht="13.5" thickTop="1" thickBot="1">
      <c r="E17099"/>
    </row>
    <row r="17100" spans="5:5" ht="13.5" thickTop="1" thickBot="1">
      <c r="E17100"/>
    </row>
    <row r="17101" spans="5:5" ht="13.5" thickTop="1" thickBot="1">
      <c r="E17101"/>
    </row>
    <row r="17102" spans="5:5" ht="13.5" thickTop="1" thickBot="1">
      <c r="E17102"/>
    </row>
    <row r="17103" spans="5:5" ht="13.5" thickTop="1" thickBot="1">
      <c r="E17103"/>
    </row>
    <row r="17104" spans="5:5" ht="13.5" thickTop="1" thickBot="1">
      <c r="E17104"/>
    </row>
    <row r="17105" spans="5:5" ht="13.5" thickTop="1" thickBot="1">
      <c r="E17105"/>
    </row>
    <row r="17106" spans="5:5" ht="13.5" thickTop="1" thickBot="1">
      <c r="E17106"/>
    </row>
    <row r="17107" spans="5:5" ht="13.5" thickTop="1" thickBot="1">
      <c r="E17107"/>
    </row>
    <row r="17108" spans="5:5" ht="13.5" thickTop="1" thickBot="1">
      <c r="E17108"/>
    </row>
    <row r="17109" spans="5:5" ht="13.5" thickTop="1" thickBot="1">
      <c r="E17109"/>
    </row>
    <row r="17110" spans="5:5" ht="13.5" thickTop="1" thickBot="1">
      <c r="E17110"/>
    </row>
    <row r="17111" spans="5:5" ht="13.5" thickTop="1" thickBot="1">
      <c r="E17111"/>
    </row>
    <row r="17112" spans="5:5" ht="13.5" thickTop="1" thickBot="1">
      <c r="E17112"/>
    </row>
    <row r="17113" spans="5:5" ht="13.5" thickTop="1" thickBot="1">
      <c r="E17113"/>
    </row>
    <row r="17114" spans="5:5" ht="13.5" thickTop="1" thickBot="1">
      <c r="E17114"/>
    </row>
    <row r="17115" spans="5:5" ht="13.5" thickTop="1" thickBot="1">
      <c r="E17115"/>
    </row>
    <row r="17116" spans="5:5" ht="13.5" thickTop="1" thickBot="1">
      <c r="E17116"/>
    </row>
    <row r="17117" spans="5:5" ht="13.5" thickTop="1" thickBot="1">
      <c r="E17117"/>
    </row>
    <row r="17118" spans="5:5" ht="13.5" thickTop="1" thickBot="1">
      <c r="E17118"/>
    </row>
    <row r="17119" spans="5:5" ht="13.5" thickTop="1" thickBot="1">
      <c r="E17119"/>
    </row>
    <row r="17120" spans="5:5" ht="13.5" thickTop="1" thickBot="1">
      <c r="E17120"/>
    </row>
    <row r="17121" spans="5:5" ht="13.5" thickTop="1" thickBot="1">
      <c r="E17121"/>
    </row>
    <row r="17122" spans="5:5" ht="13.5" thickTop="1" thickBot="1">
      <c r="E17122"/>
    </row>
    <row r="17123" spans="5:5" ht="13.5" thickTop="1" thickBot="1">
      <c r="E17123"/>
    </row>
    <row r="17124" spans="5:5" ht="13.5" thickTop="1" thickBot="1">
      <c r="E17124"/>
    </row>
    <row r="17125" spans="5:5" ht="13.5" thickTop="1" thickBot="1">
      <c r="E17125"/>
    </row>
    <row r="17126" spans="5:5" ht="13.5" thickTop="1" thickBot="1">
      <c r="E17126"/>
    </row>
    <row r="17127" spans="5:5" ht="13.5" thickTop="1" thickBot="1">
      <c r="E17127"/>
    </row>
    <row r="17128" spans="5:5" ht="13.5" thickTop="1" thickBot="1">
      <c r="E17128"/>
    </row>
    <row r="17129" spans="5:5" ht="13.5" thickTop="1" thickBot="1">
      <c r="E17129"/>
    </row>
    <row r="17130" spans="5:5" ht="13.5" thickTop="1" thickBot="1">
      <c r="E17130"/>
    </row>
    <row r="17131" spans="5:5" ht="13.5" thickTop="1" thickBot="1">
      <c r="E17131"/>
    </row>
    <row r="17132" spans="5:5" ht="13.5" thickTop="1" thickBot="1">
      <c r="E17132"/>
    </row>
    <row r="17133" spans="5:5" ht="13.5" thickTop="1" thickBot="1">
      <c r="E17133"/>
    </row>
    <row r="17134" spans="5:5" ht="13.5" thickTop="1" thickBot="1">
      <c r="E17134"/>
    </row>
    <row r="17135" spans="5:5" ht="13.5" thickTop="1" thickBot="1">
      <c r="E17135"/>
    </row>
    <row r="17136" spans="5:5" ht="13.5" thickTop="1" thickBot="1">
      <c r="E17136"/>
    </row>
    <row r="17137" spans="5:5" ht="13.5" thickTop="1" thickBot="1">
      <c r="E17137"/>
    </row>
    <row r="17138" spans="5:5" ht="13.5" thickTop="1" thickBot="1">
      <c r="E17138"/>
    </row>
    <row r="17139" spans="5:5" ht="13.5" thickTop="1" thickBot="1">
      <c r="E17139"/>
    </row>
    <row r="17140" spans="5:5" ht="13.5" thickTop="1" thickBot="1">
      <c r="E17140"/>
    </row>
    <row r="17141" spans="5:5" ht="13.5" thickTop="1" thickBot="1">
      <c r="E17141"/>
    </row>
    <row r="17142" spans="5:5" ht="13.5" thickTop="1" thickBot="1">
      <c r="E17142"/>
    </row>
    <row r="17143" spans="5:5" ht="13.5" thickTop="1" thickBot="1">
      <c r="E17143"/>
    </row>
    <row r="17144" spans="5:5" ht="13.5" thickTop="1" thickBot="1">
      <c r="E17144"/>
    </row>
    <row r="17145" spans="5:5" ht="13.5" thickTop="1" thickBot="1">
      <c r="E17145"/>
    </row>
    <row r="17146" spans="5:5" ht="13.5" thickTop="1" thickBot="1">
      <c r="E17146"/>
    </row>
    <row r="17147" spans="5:5" ht="13.5" thickTop="1" thickBot="1">
      <c r="E17147"/>
    </row>
    <row r="17148" spans="5:5" ht="13" thickTop="1">
      <c r="E17148"/>
    </row>
    <row r="17149" spans="5:5">
      <c r="E17149"/>
    </row>
    <row r="17150" spans="5:5">
      <c r="E17150"/>
    </row>
    <row r="17151" spans="5:5">
      <c r="E17151"/>
    </row>
    <row r="17152" spans="5:5">
      <c r="E17152"/>
    </row>
    <row r="17153" spans="5:5">
      <c r="E17153"/>
    </row>
    <row r="17154" spans="5:5">
      <c r="E17154"/>
    </row>
    <row r="17155" spans="5:5">
      <c r="E17155"/>
    </row>
    <row r="17156" spans="5:5">
      <c r="E17156"/>
    </row>
    <row r="17157" spans="5:5">
      <c r="E17157"/>
    </row>
    <row r="17158" spans="5:5">
      <c r="E17158"/>
    </row>
    <row r="17159" spans="5:5">
      <c r="E17159"/>
    </row>
    <row r="17160" spans="5:5">
      <c r="E17160"/>
    </row>
    <row r="17161" spans="5:5" ht="13" thickBot="1">
      <c r="E17161"/>
    </row>
    <row r="17162" spans="5:5" ht="13.5" thickTop="1" thickBot="1">
      <c r="E17162"/>
    </row>
    <row r="17163" spans="5:5" ht="13.5" thickTop="1" thickBot="1">
      <c r="E17163"/>
    </row>
    <row r="17164" spans="5:5" ht="13.5" thickTop="1" thickBot="1">
      <c r="E17164"/>
    </row>
    <row r="17165" spans="5:5" ht="13.5" thickTop="1" thickBot="1">
      <c r="E17165"/>
    </row>
    <row r="17166" spans="5:5" ht="13.5" thickTop="1" thickBot="1">
      <c r="E17166"/>
    </row>
    <row r="17167" spans="5:5" ht="13.5" thickTop="1" thickBot="1">
      <c r="E17167"/>
    </row>
    <row r="17168" spans="5:5" ht="13.5" thickTop="1" thickBot="1">
      <c r="E17168"/>
    </row>
    <row r="17169" spans="5:5" ht="13.5" thickTop="1" thickBot="1">
      <c r="E17169"/>
    </row>
    <row r="17170" spans="5:5" ht="13.5" thickTop="1" thickBot="1">
      <c r="E17170"/>
    </row>
    <row r="17171" spans="5:5" ht="13.5" thickTop="1" thickBot="1">
      <c r="E17171"/>
    </row>
    <row r="17172" spans="5:5" ht="13.5" thickTop="1" thickBot="1">
      <c r="E17172"/>
    </row>
    <row r="17173" spans="5:5" ht="13.5" thickTop="1" thickBot="1">
      <c r="E17173"/>
    </row>
    <row r="17174" spans="5:5" ht="13.5" thickTop="1" thickBot="1">
      <c r="E17174"/>
    </row>
    <row r="17175" spans="5:5" ht="13.5" thickTop="1" thickBot="1">
      <c r="E17175"/>
    </row>
    <row r="17176" spans="5:5" ht="13.5" thickTop="1" thickBot="1">
      <c r="E17176"/>
    </row>
    <row r="17177" spans="5:5" ht="13.5" thickTop="1" thickBot="1">
      <c r="E17177"/>
    </row>
    <row r="17178" spans="5:5" ht="13.5" thickTop="1" thickBot="1">
      <c r="E17178"/>
    </row>
    <row r="17179" spans="5:5" ht="13.5" thickTop="1" thickBot="1">
      <c r="E17179"/>
    </row>
    <row r="17180" spans="5:5" ht="13.5" thickTop="1" thickBot="1">
      <c r="E17180"/>
    </row>
    <row r="17181" spans="5:5" ht="13.5" thickTop="1" thickBot="1">
      <c r="E17181"/>
    </row>
    <row r="17182" spans="5:5" ht="13.5" thickTop="1" thickBot="1">
      <c r="E17182"/>
    </row>
    <row r="17183" spans="5:5" ht="13.5" thickTop="1" thickBot="1">
      <c r="E17183"/>
    </row>
    <row r="17184" spans="5:5" ht="13.5" thickTop="1" thickBot="1">
      <c r="E17184"/>
    </row>
    <row r="17185" spans="5:5" ht="13.5" thickTop="1" thickBot="1">
      <c r="E17185"/>
    </row>
    <row r="17186" spans="5:5" ht="13.5" thickTop="1" thickBot="1">
      <c r="E17186"/>
    </row>
    <row r="17187" spans="5:5" ht="13.5" thickTop="1" thickBot="1">
      <c r="E17187"/>
    </row>
    <row r="17188" spans="5:5" ht="13.5" thickTop="1" thickBot="1">
      <c r="E17188"/>
    </row>
    <row r="17189" spans="5:5" ht="13.5" thickTop="1" thickBot="1">
      <c r="E17189"/>
    </row>
    <row r="17190" spans="5:5" ht="13.5" thickTop="1" thickBot="1">
      <c r="E17190"/>
    </row>
    <row r="17191" spans="5:5" ht="13.5" thickTop="1" thickBot="1">
      <c r="E17191"/>
    </row>
    <row r="17192" spans="5:5" ht="13.5" thickTop="1" thickBot="1">
      <c r="E17192"/>
    </row>
    <row r="17193" spans="5:5" ht="13.5" thickTop="1" thickBot="1">
      <c r="E17193"/>
    </row>
    <row r="17194" spans="5:5" ht="13.5" thickTop="1" thickBot="1">
      <c r="E17194"/>
    </row>
    <row r="17195" spans="5:5" ht="13.5" thickTop="1" thickBot="1">
      <c r="E17195"/>
    </row>
    <row r="17196" spans="5:5" ht="13.5" thickTop="1" thickBot="1">
      <c r="E17196"/>
    </row>
    <row r="17197" spans="5:5" ht="13.5" thickTop="1" thickBot="1">
      <c r="E17197"/>
    </row>
    <row r="17198" spans="5:5" ht="13.5" thickTop="1" thickBot="1">
      <c r="E17198"/>
    </row>
    <row r="17199" spans="5:5" ht="13.5" thickTop="1" thickBot="1">
      <c r="E17199"/>
    </row>
    <row r="17200" spans="5:5" ht="13.5" thickTop="1" thickBot="1">
      <c r="E17200"/>
    </row>
    <row r="17201" spans="5:5" ht="13.5" thickTop="1" thickBot="1">
      <c r="E17201"/>
    </row>
    <row r="17202" spans="5:5" ht="13.5" thickTop="1" thickBot="1">
      <c r="E17202"/>
    </row>
    <row r="17203" spans="5:5" ht="13.5" thickTop="1" thickBot="1">
      <c r="E17203"/>
    </row>
    <row r="17204" spans="5:5" ht="13.5" thickTop="1" thickBot="1">
      <c r="E17204"/>
    </row>
    <row r="17205" spans="5:5" ht="13.5" thickTop="1" thickBot="1">
      <c r="E17205"/>
    </row>
    <row r="17206" spans="5:5" ht="13.5" thickTop="1" thickBot="1">
      <c r="E17206"/>
    </row>
    <row r="17207" spans="5:5" ht="13.5" thickTop="1" thickBot="1">
      <c r="E17207"/>
    </row>
    <row r="17208" spans="5:5" ht="13.5" thickTop="1" thickBot="1">
      <c r="E17208"/>
    </row>
    <row r="17209" spans="5:5" ht="13.5" thickTop="1" thickBot="1">
      <c r="E17209"/>
    </row>
    <row r="17210" spans="5:5" ht="13.5" thickTop="1" thickBot="1">
      <c r="E17210"/>
    </row>
    <row r="17211" spans="5:5" ht="13.5" thickTop="1" thickBot="1">
      <c r="E17211"/>
    </row>
    <row r="17212" spans="5:5" ht="13.5" thickTop="1" thickBot="1">
      <c r="E17212"/>
    </row>
    <row r="17213" spans="5:5" ht="13.5" thickTop="1" thickBot="1">
      <c r="E17213"/>
    </row>
    <row r="17214" spans="5:5" ht="13.5" thickTop="1" thickBot="1">
      <c r="E17214"/>
    </row>
    <row r="17215" spans="5:5" ht="13.5" thickTop="1" thickBot="1">
      <c r="E17215"/>
    </row>
    <row r="17216" spans="5:5" ht="13.5" thickTop="1" thickBot="1">
      <c r="E17216"/>
    </row>
    <row r="17217" spans="5:5" ht="13.5" thickTop="1" thickBot="1">
      <c r="E17217"/>
    </row>
    <row r="17218" spans="5:5" ht="13" thickTop="1">
      <c r="E17218"/>
    </row>
    <row r="17219" spans="5:5">
      <c r="E17219"/>
    </row>
    <row r="17220" spans="5:5">
      <c r="E17220"/>
    </row>
    <row r="17221" spans="5:5">
      <c r="E17221"/>
    </row>
    <row r="17222" spans="5:5">
      <c r="E17222"/>
    </row>
    <row r="17223" spans="5:5">
      <c r="E17223"/>
    </row>
    <row r="17224" spans="5:5">
      <c r="E17224"/>
    </row>
    <row r="17225" spans="5:5">
      <c r="E17225"/>
    </row>
    <row r="17226" spans="5:5">
      <c r="E17226"/>
    </row>
    <row r="17227" spans="5:5">
      <c r="E17227"/>
    </row>
    <row r="17228" spans="5:5">
      <c r="E17228"/>
    </row>
    <row r="17229" spans="5:5">
      <c r="E17229"/>
    </row>
    <row r="17230" spans="5:5">
      <c r="E17230"/>
    </row>
    <row r="17231" spans="5:5" ht="13" thickBot="1">
      <c r="E17231"/>
    </row>
    <row r="17232" spans="5:5" ht="13.5" thickTop="1" thickBot="1">
      <c r="E17232"/>
    </row>
    <row r="17233" spans="5:5" ht="13.5" thickTop="1" thickBot="1">
      <c r="E17233"/>
    </row>
    <row r="17234" spans="5:5" ht="13.5" thickTop="1" thickBot="1">
      <c r="E17234"/>
    </row>
    <row r="17235" spans="5:5" ht="13.5" thickTop="1" thickBot="1">
      <c r="E17235"/>
    </row>
    <row r="17236" spans="5:5" ht="13.5" thickTop="1" thickBot="1">
      <c r="E17236"/>
    </row>
    <row r="17237" spans="5:5" ht="13.5" thickTop="1" thickBot="1">
      <c r="E17237"/>
    </row>
    <row r="17238" spans="5:5" ht="13.5" thickTop="1" thickBot="1">
      <c r="E17238"/>
    </row>
    <row r="17239" spans="5:5" ht="13.5" thickTop="1" thickBot="1">
      <c r="E17239"/>
    </row>
    <row r="17240" spans="5:5" ht="13.5" thickTop="1" thickBot="1">
      <c r="E17240"/>
    </row>
    <row r="17241" spans="5:5" ht="13.5" thickTop="1" thickBot="1">
      <c r="E17241"/>
    </row>
    <row r="17242" spans="5:5" ht="13.5" thickTop="1" thickBot="1">
      <c r="E17242"/>
    </row>
    <row r="17243" spans="5:5" ht="13.5" thickTop="1" thickBot="1">
      <c r="E17243"/>
    </row>
    <row r="17244" spans="5:5" ht="13.5" thickTop="1" thickBot="1">
      <c r="E17244"/>
    </row>
    <row r="17245" spans="5:5" ht="13.5" thickTop="1" thickBot="1">
      <c r="E17245"/>
    </row>
    <row r="17246" spans="5:5" ht="13.5" thickTop="1" thickBot="1">
      <c r="E17246"/>
    </row>
    <row r="17247" spans="5:5" ht="13.5" thickTop="1" thickBot="1">
      <c r="E17247"/>
    </row>
    <row r="17248" spans="5:5" ht="13.5" thickTop="1" thickBot="1">
      <c r="E17248"/>
    </row>
    <row r="17249" spans="5:5" ht="13.5" thickTop="1" thickBot="1">
      <c r="E17249"/>
    </row>
    <row r="17250" spans="5:5" ht="13.5" thickTop="1" thickBot="1">
      <c r="E17250"/>
    </row>
    <row r="17251" spans="5:5" ht="13.5" thickTop="1" thickBot="1">
      <c r="E17251"/>
    </row>
    <row r="17252" spans="5:5" ht="13.5" thickTop="1" thickBot="1">
      <c r="E17252"/>
    </row>
    <row r="17253" spans="5:5" ht="13.5" thickTop="1" thickBot="1">
      <c r="E17253"/>
    </row>
    <row r="17254" spans="5:5" ht="13.5" thickTop="1" thickBot="1">
      <c r="E17254"/>
    </row>
    <row r="17255" spans="5:5" ht="13.5" thickTop="1" thickBot="1">
      <c r="E17255"/>
    </row>
    <row r="17256" spans="5:5" ht="13.5" thickTop="1" thickBot="1">
      <c r="E17256"/>
    </row>
    <row r="17257" spans="5:5" ht="13.5" thickTop="1" thickBot="1">
      <c r="E17257"/>
    </row>
    <row r="17258" spans="5:5" ht="13.5" thickTop="1" thickBot="1">
      <c r="E17258"/>
    </row>
    <row r="17259" spans="5:5" ht="13.5" thickTop="1" thickBot="1">
      <c r="E17259"/>
    </row>
    <row r="17260" spans="5:5" ht="13.5" thickTop="1" thickBot="1">
      <c r="E17260"/>
    </row>
    <row r="17261" spans="5:5" ht="13.5" thickTop="1" thickBot="1">
      <c r="E17261"/>
    </row>
    <row r="17262" spans="5:5" ht="13.5" thickTop="1" thickBot="1">
      <c r="E17262"/>
    </row>
    <row r="17263" spans="5:5" ht="13.5" thickTop="1" thickBot="1">
      <c r="E17263"/>
    </row>
    <row r="17264" spans="5:5" ht="13.5" thickTop="1" thickBot="1">
      <c r="E17264"/>
    </row>
    <row r="17265" spans="5:5" ht="13.5" thickTop="1" thickBot="1">
      <c r="E17265"/>
    </row>
    <row r="17266" spans="5:5" ht="13.5" thickTop="1" thickBot="1">
      <c r="E17266"/>
    </row>
    <row r="17267" spans="5:5" ht="13.5" thickTop="1" thickBot="1">
      <c r="E17267"/>
    </row>
    <row r="17268" spans="5:5" ht="13.5" thickTop="1" thickBot="1">
      <c r="E17268"/>
    </row>
    <row r="17269" spans="5:5" ht="13.5" thickTop="1" thickBot="1">
      <c r="E17269"/>
    </row>
    <row r="17270" spans="5:5" ht="13.5" thickTop="1" thickBot="1">
      <c r="E17270"/>
    </row>
    <row r="17271" spans="5:5" ht="13.5" thickTop="1" thickBot="1">
      <c r="E17271"/>
    </row>
    <row r="17272" spans="5:5" ht="13.5" thickTop="1" thickBot="1">
      <c r="E17272"/>
    </row>
    <row r="17273" spans="5:5" ht="13.5" thickTop="1" thickBot="1">
      <c r="E17273"/>
    </row>
    <row r="17274" spans="5:5" ht="13.5" thickTop="1" thickBot="1">
      <c r="E17274"/>
    </row>
    <row r="17275" spans="5:5" ht="13.5" thickTop="1" thickBot="1">
      <c r="E17275"/>
    </row>
    <row r="17276" spans="5:5" ht="13.5" thickTop="1" thickBot="1">
      <c r="E17276"/>
    </row>
    <row r="17277" spans="5:5" ht="13.5" thickTop="1" thickBot="1">
      <c r="E17277"/>
    </row>
    <row r="17278" spans="5:5" ht="13.5" thickTop="1" thickBot="1">
      <c r="E17278"/>
    </row>
    <row r="17279" spans="5:5" ht="13.5" thickTop="1" thickBot="1">
      <c r="E17279"/>
    </row>
    <row r="17280" spans="5:5" ht="13.5" thickTop="1" thickBot="1">
      <c r="E17280"/>
    </row>
    <row r="17281" spans="5:5" ht="13.5" thickTop="1" thickBot="1">
      <c r="E17281"/>
    </row>
    <row r="17282" spans="5:5" ht="13.5" thickTop="1" thickBot="1">
      <c r="E17282"/>
    </row>
    <row r="17283" spans="5:5" ht="13.5" thickTop="1" thickBot="1">
      <c r="E17283"/>
    </row>
    <row r="17284" spans="5:5" ht="13.5" thickTop="1" thickBot="1">
      <c r="E17284"/>
    </row>
    <row r="17285" spans="5:5" ht="13.5" thickTop="1" thickBot="1">
      <c r="E17285"/>
    </row>
    <row r="17286" spans="5:5" ht="13.5" thickTop="1" thickBot="1">
      <c r="E17286"/>
    </row>
    <row r="17287" spans="5:5" ht="13.5" thickTop="1" thickBot="1">
      <c r="E17287"/>
    </row>
    <row r="17288" spans="5:5" ht="13" thickTop="1">
      <c r="E17288"/>
    </row>
    <row r="17289" spans="5:5">
      <c r="E17289"/>
    </row>
    <row r="17290" spans="5:5">
      <c r="E17290"/>
    </row>
    <row r="17291" spans="5:5">
      <c r="E17291"/>
    </row>
    <row r="17292" spans="5:5">
      <c r="E17292"/>
    </row>
    <row r="17293" spans="5:5">
      <c r="E17293"/>
    </row>
    <row r="17294" spans="5:5">
      <c r="E17294"/>
    </row>
    <row r="17295" spans="5:5">
      <c r="E17295"/>
    </row>
    <row r="17296" spans="5:5">
      <c r="E17296"/>
    </row>
    <row r="17297" spans="5:5">
      <c r="E17297"/>
    </row>
    <row r="17298" spans="5:5">
      <c r="E17298"/>
    </row>
    <row r="17299" spans="5:5">
      <c r="E17299"/>
    </row>
    <row r="17300" spans="5:5">
      <c r="E17300"/>
    </row>
    <row r="17301" spans="5:5" ht="13" thickBot="1">
      <c r="E17301"/>
    </row>
    <row r="17302" spans="5:5" ht="13.5" thickTop="1" thickBot="1">
      <c r="E17302"/>
    </row>
    <row r="17303" spans="5:5" ht="13.5" thickTop="1" thickBot="1">
      <c r="E17303"/>
    </row>
    <row r="17304" spans="5:5" ht="13.5" thickTop="1" thickBot="1">
      <c r="E17304"/>
    </row>
    <row r="17305" spans="5:5" ht="13.5" thickTop="1" thickBot="1">
      <c r="E17305"/>
    </row>
    <row r="17306" spans="5:5" ht="13.5" thickTop="1" thickBot="1">
      <c r="E17306"/>
    </row>
    <row r="17307" spans="5:5" ht="13.5" thickTop="1" thickBot="1">
      <c r="E17307"/>
    </row>
    <row r="17308" spans="5:5" ht="13.5" thickTop="1" thickBot="1">
      <c r="E17308"/>
    </row>
    <row r="17309" spans="5:5" ht="13.5" thickTop="1" thickBot="1">
      <c r="E17309"/>
    </row>
    <row r="17310" spans="5:5" ht="13.5" thickTop="1" thickBot="1">
      <c r="E17310"/>
    </row>
    <row r="17311" spans="5:5" ht="13.5" thickTop="1" thickBot="1">
      <c r="E17311"/>
    </row>
    <row r="17312" spans="5:5" ht="13.5" thickTop="1" thickBot="1">
      <c r="E17312"/>
    </row>
    <row r="17313" spans="5:5" ht="13.5" thickTop="1" thickBot="1">
      <c r="E17313"/>
    </row>
    <row r="17314" spans="5:5" ht="13.5" thickTop="1" thickBot="1">
      <c r="E17314"/>
    </row>
    <row r="17315" spans="5:5" ht="13.5" thickTop="1" thickBot="1">
      <c r="E17315"/>
    </row>
    <row r="17316" spans="5:5" ht="13.5" thickTop="1" thickBot="1">
      <c r="E17316"/>
    </row>
    <row r="17317" spans="5:5" ht="13.5" thickTop="1" thickBot="1">
      <c r="E17317"/>
    </row>
    <row r="17318" spans="5:5" ht="13.5" thickTop="1" thickBot="1">
      <c r="E17318"/>
    </row>
    <row r="17319" spans="5:5" ht="13.5" thickTop="1" thickBot="1">
      <c r="E17319"/>
    </row>
    <row r="17320" spans="5:5" ht="13.5" thickTop="1" thickBot="1">
      <c r="E17320"/>
    </row>
    <row r="17321" spans="5:5" ht="13.5" thickTop="1" thickBot="1">
      <c r="E17321"/>
    </row>
    <row r="17322" spans="5:5" ht="13.5" thickTop="1" thickBot="1">
      <c r="E17322"/>
    </row>
    <row r="17323" spans="5:5" ht="13.5" thickTop="1" thickBot="1">
      <c r="E17323"/>
    </row>
    <row r="17324" spans="5:5" ht="13.5" thickTop="1" thickBot="1">
      <c r="E17324"/>
    </row>
    <row r="17325" spans="5:5" ht="13.5" thickTop="1" thickBot="1">
      <c r="E17325"/>
    </row>
    <row r="17326" spans="5:5" ht="13.5" thickTop="1" thickBot="1">
      <c r="E17326"/>
    </row>
    <row r="17327" spans="5:5" ht="13.5" thickTop="1" thickBot="1">
      <c r="E17327"/>
    </row>
    <row r="17328" spans="5:5" ht="13.5" thickTop="1" thickBot="1">
      <c r="E17328"/>
    </row>
    <row r="17329" spans="5:5" ht="13.5" thickTop="1" thickBot="1">
      <c r="E17329"/>
    </row>
    <row r="17330" spans="5:5" ht="13.5" thickTop="1" thickBot="1">
      <c r="E17330"/>
    </row>
    <row r="17331" spans="5:5" ht="13.5" thickTop="1" thickBot="1">
      <c r="E17331"/>
    </row>
    <row r="17332" spans="5:5" ht="13.5" thickTop="1" thickBot="1">
      <c r="E17332"/>
    </row>
    <row r="17333" spans="5:5" ht="13.5" thickTop="1" thickBot="1">
      <c r="E17333"/>
    </row>
    <row r="17334" spans="5:5" ht="13.5" thickTop="1" thickBot="1">
      <c r="E17334"/>
    </row>
    <row r="17335" spans="5:5" ht="13.5" thickTop="1" thickBot="1">
      <c r="E17335"/>
    </row>
    <row r="17336" spans="5:5" ht="13.5" thickTop="1" thickBot="1">
      <c r="E17336"/>
    </row>
    <row r="17337" spans="5:5" ht="13.5" thickTop="1" thickBot="1">
      <c r="E17337"/>
    </row>
    <row r="17338" spans="5:5" ht="13.5" thickTop="1" thickBot="1">
      <c r="E17338"/>
    </row>
    <row r="17339" spans="5:5" ht="13.5" thickTop="1" thickBot="1">
      <c r="E17339"/>
    </row>
    <row r="17340" spans="5:5" ht="13.5" thickTop="1" thickBot="1">
      <c r="E17340"/>
    </row>
    <row r="17341" spans="5:5" ht="13.5" thickTop="1" thickBot="1">
      <c r="E17341"/>
    </row>
    <row r="17342" spans="5:5" ht="13.5" thickTop="1" thickBot="1">
      <c r="E17342"/>
    </row>
    <row r="17343" spans="5:5" ht="13.5" thickTop="1" thickBot="1">
      <c r="E17343"/>
    </row>
    <row r="17344" spans="5:5" ht="13.5" thickTop="1" thickBot="1">
      <c r="E17344"/>
    </row>
    <row r="17345" spans="5:5" ht="13.5" thickTop="1" thickBot="1">
      <c r="E17345"/>
    </row>
    <row r="17346" spans="5:5" ht="13.5" thickTop="1" thickBot="1">
      <c r="E17346"/>
    </row>
    <row r="17347" spans="5:5" ht="13.5" thickTop="1" thickBot="1">
      <c r="E17347"/>
    </row>
    <row r="17348" spans="5:5" ht="13.5" thickTop="1" thickBot="1">
      <c r="E17348"/>
    </row>
    <row r="17349" spans="5:5" ht="13.5" thickTop="1" thickBot="1">
      <c r="E17349"/>
    </row>
    <row r="17350" spans="5:5" ht="13.5" thickTop="1" thickBot="1">
      <c r="E17350"/>
    </row>
    <row r="17351" spans="5:5" ht="13.5" thickTop="1" thickBot="1">
      <c r="E17351"/>
    </row>
    <row r="17352" spans="5:5" ht="13.5" thickTop="1" thickBot="1">
      <c r="E17352"/>
    </row>
    <row r="17353" spans="5:5" ht="13.5" thickTop="1" thickBot="1">
      <c r="E17353"/>
    </row>
    <row r="17354" spans="5:5" ht="13.5" thickTop="1" thickBot="1">
      <c r="E17354"/>
    </row>
    <row r="17355" spans="5:5" ht="13.5" thickTop="1" thickBot="1">
      <c r="E17355"/>
    </row>
    <row r="17356" spans="5:5" ht="13.5" thickTop="1" thickBot="1">
      <c r="E17356"/>
    </row>
    <row r="17357" spans="5:5" ht="13.5" thickTop="1" thickBot="1">
      <c r="E17357"/>
    </row>
    <row r="17358" spans="5:5" ht="13" thickTop="1">
      <c r="E17358"/>
    </row>
    <row r="17359" spans="5:5">
      <c r="E17359"/>
    </row>
    <row r="17360" spans="5:5">
      <c r="E17360"/>
    </row>
    <row r="17361" spans="5:5">
      <c r="E17361"/>
    </row>
    <row r="17362" spans="5:5">
      <c r="E17362"/>
    </row>
    <row r="17363" spans="5:5">
      <c r="E17363"/>
    </row>
    <row r="17364" spans="5:5">
      <c r="E17364"/>
    </row>
    <row r="17365" spans="5:5">
      <c r="E17365"/>
    </row>
    <row r="17366" spans="5:5">
      <c r="E17366"/>
    </row>
    <row r="17367" spans="5:5">
      <c r="E17367"/>
    </row>
    <row r="17368" spans="5:5">
      <c r="E17368"/>
    </row>
    <row r="17369" spans="5:5">
      <c r="E17369"/>
    </row>
    <row r="17370" spans="5:5">
      <c r="E17370"/>
    </row>
    <row r="17371" spans="5:5" ht="13" thickBot="1">
      <c r="E17371"/>
    </row>
    <row r="17372" spans="5:5" ht="13.5" thickTop="1" thickBot="1">
      <c r="E17372"/>
    </row>
    <row r="17373" spans="5:5" ht="13.5" thickTop="1" thickBot="1">
      <c r="E17373"/>
    </row>
    <row r="17374" spans="5:5" ht="13.5" thickTop="1" thickBot="1">
      <c r="E17374"/>
    </row>
    <row r="17375" spans="5:5" ht="13.5" thickTop="1" thickBot="1">
      <c r="E17375"/>
    </row>
    <row r="17376" spans="5:5" ht="13.5" thickTop="1" thickBot="1">
      <c r="E17376"/>
    </row>
    <row r="17377" spans="5:5" ht="13.5" thickTop="1" thickBot="1">
      <c r="E17377"/>
    </row>
    <row r="17378" spans="5:5" ht="13.5" thickTop="1" thickBot="1">
      <c r="E17378"/>
    </row>
    <row r="17379" spans="5:5" ht="13.5" thickTop="1" thickBot="1">
      <c r="E17379"/>
    </row>
    <row r="17380" spans="5:5" ht="13.5" thickTop="1" thickBot="1">
      <c r="E17380"/>
    </row>
    <row r="17381" spans="5:5" ht="13.5" thickTop="1" thickBot="1">
      <c r="E17381"/>
    </row>
    <row r="17382" spans="5:5" ht="13.5" thickTop="1" thickBot="1">
      <c r="E17382"/>
    </row>
    <row r="17383" spans="5:5" ht="13.5" thickTop="1" thickBot="1">
      <c r="E17383"/>
    </row>
    <row r="17384" spans="5:5" ht="13.5" thickTop="1" thickBot="1">
      <c r="E17384"/>
    </row>
    <row r="17385" spans="5:5" ht="13.5" thickTop="1" thickBot="1">
      <c r="E17385"/>
    </row>
    <row r="17386" spans="5:5" ht="13.5" thickTop="1" thickBot="1">
      <c r="E17386"/>
    </row>
    <row r="17387" spans="5:5" ht="13.5" thickTop="1" thickBot="1">
      <c r="E17387"/>
    </row>
    <row r="17388" spans="5:5" ht="13.5" thickTop="1" thickBot="1">
      <c r="E17388"/>
    </row>
    <row r="17389" spans="5:5" ht="13.5" thickTop="1" thickBot="1">
      <c r="E17389"/>
    </row>
    <row r="17390" spans="5:5" ht="13.5" thickTop="1" thickBot="1">
      <c r="E17390"/>
    </row>
    <row r="17391" spans="5:5" ht="13.5" thickTop="1" thickBot="1">
      <c r="E17391"/>
    </row>
    <row r="17392" spans="5:5" ht="13.5" thickTop="1" thickBot="1">
      <c r="E17392"/>
    </row>
    <row r="17393" spans="5:5" ht="13.5" thickTop="1" thickBot="1">
      <c r="E17393"/>
    </row>
    <row r="17394" spans="5:5" ht="13.5" thickTop="1" thickBot="1">
      <c r="E17394"/>
    </row>
    <row r="17395" spans="5:5" ht="13.5" thickTop="1" thickBot="1">
      <c r="E17395"/>
    </row>
    <row r="17396" spans="5:5" ht="13.5" thickTop="1" thickBot="1">
      <c r="E17396"/>
    </row>
    <row r="17397" spans="5:5" ht="13.5" thickTop="1" thickBot="1">
      <c r="E17397"/>
    </row>
    <row r="17398" spans="5:5" ht="13.5" thickTop="1" thickBot="1">
      <c r="E17398"/>
    </row>
    <row r="17399" spans="5:5" ht="13.5" thickTop="1" thickBot="1">
      <c r="E17399"/>
    </row>
    <row r="17400" spans="5:5" ht="13.5" thickTop="1" thickBot="1">
      <c r="E17400"/>
    </row>
    <row r="17401" spans="5:5" ht="13.5" thickTop="1" thickBot="1">
      <c r="E17401"/>
    </row>
    <row r="17402" spans="5:5" ht="13.5" thickTop="1" thickBot="1">
      <c r="E17402"/>
    </row>
    <row r="17403" spans="5:5" ht="13.5" thickTop="1" thickBot="1">
      <c r="E17403"/>
    </row>
    <row r="17404" spans="5:5" ht="13.5" thickTop="1" thickBot="1">
      <c r="E17404"/>
    </row>
    <row r="17405" spans="5:5" ht="13.5" thickTop="1" thickBot="1">
      <c r="E17405"/>
    </row>
    <row r="17406" spans="5:5" ht="13.5" thickTop="1" thickBot="1">
      <c r="E17406"/>
    </row>
    <row r="17407" spans="5:5" ht="13.5" thickTop="1" thickBot="1">
      <c r="E17407"/>
    </row>
    <row r="17408" spans="5:5" ht="13.5" thickTop="1" thickBot="1">
      <c r="E17408"/>
    </row>
    <row r="17409" spans="5:5" ht="13.5" thickTop="1" thickBot="1">
      <c r="E17409"/>
    </row>
    <row r="17410" spans="5:5" ht="13.5" thickTop="1" thickBot="1">
      <c r="E17410"/>
    </row>
    <row r="17411" spans="5:5" ht="13.5" thickTop="1" thickBot="1">
      <c r="E17411"/>
    </row>
    <row r="17412" spans="5:5" ht="13.5" thickTop="1" thickBot="1">
      <c r="E17412"/>
    </row>
    <row r="17413" spans="5:5" ht="13.5" thickTop="1" thickBot="1">
      <c r="E17413"/>
    </row>
    <row r="17414" spans="5:5" ht="13.5" thickTop="1" thickBot="1">
      <c r="E17414"/>
    </row>
    <row r="17415" spans="5:5" ht="13.5" thickTop="1" thickBot="1">
      <c r="E17415"/>
    </row>
    <row r="17416" spans="5:5" ht="13.5" thickTop="1" thickBot="1">
      <c r="E17416"/>
    </row>
    <row r="17417" spans="5:5" ht="13.5" thickTop="1" thickBot="1">
      <c r="E17417"/>
    </row>
    <row r="17418" spans="5:5" ht="13.5" thickTop="1" thickBot="1">
      <c r="E17418"/>
    </row>
    <row r="17419" spans="5:5" ht="13.5" thickTop="1" thickBot="1">
      <c r="E17419"/>
    </row>
    <row r="17420" spans="5:5" ht="13.5" thickTop="1" thickBot="1">
      <c r="E17420"/>
    </row>
    <row r="17421" spans="5:5" ht="13.5" thickTop="1" thickBot="1">
      <c r="E17421"/>
    </row>
    <row r="17422" spans="5:5" ht="13.5" thickTop="1" thickBot="1">
      <c r="E17422"/>
    </row>
    <row r="17423" spans="5:5" ht="13.5" thickTop="1" thickBot="1">
      <c r="E17423"/>
    </row>
    <row r="17424" spans="5:5" ht="13.5" thickTop="1" thickBot="1">
      <c r="E17424"/>
    </row>
    <row r="17425" spans="5:5" ht="13.5" thickTop="1" thickBot="1">
      <c r="E17425"/>
    </row>
    <row r="17426" spans="5:5" ht="13.5" thickTop="1" thickBot="1">
      <c r="E17426"/>
    </row>
    <row r="17427" spans="5:5" ht="13.5" thickTop="1" thickBot="1">
      <c r="E17427"/>
    </row>
    <row r="17428" spans="5:5" ht="13" thickTop="1">
      <c r="E17428"/>
    </row>
    <row r="17429" spans="5:5">
      <c r="E17429"/>
    </row>
    <row r="17430" spans="5:5">
      <c r="E17430"/>
    </row>
    <row r="17431" spans="5:5">
      <c r="E17431"/>
    </row>
    <row r="17432" spans="5:5">
      <c r="E17432"/>
    </row>
    <row r="17433" spans="5:5">
      <c r="E17433"/>
    </row>
    <row r="17434" spans="5:5">
      <c r="E17434"/>
    </row>
    <row r="17435" spans="5:5">
      <c r="E17435"/>
    </row>
    <row r="17436" spans="5:5">
      <c r="E17436"/>
    </row>
    <row r="17437" spans="5:5">
      <c r="E17437"/>
    </row>
    <row r="17438" spans="5:5">
      <c r="E17438"/>
    </row>
    <row r="17439" spans="5:5">
      <c r="E17439"/>
    </row>
    <row r="17440" spans="5:5">
      <c r="E17440"/>
    </row>
    <row r="17441" spans="5:5" ht="13" thickBot="1">
      <c r="E17441"/>
    </row>
    <row r="17442" spans="5:5" ht="13.5" thickTop="1" thickBot="1">
      <c r="E17442"/>
    </row>
    <row r="17443" spans="5:5" ht="13.5" thickTop="1" thickBot="1">
      <c r="E17443"/>
    </row>
    <row r="17444" spans="5:5" ht="13.5" thickTop="1" thickBot="1">
      <c r="E17444"/>
    </row>
    <row r="17445" spans="5:5" ht="13.5" thickTop="1" thickBot="1">
      <c r="E17445"/>
    </row>
    <row r="17446" spans="5:5" ht="13.5" thickTop="1" thickBot="1">
      <c r="E17446"/>
    </row>
    <row r="17447" spans="5:5" ht="13.5" thickTop="1" thickBot="1">
      <c r="E17447"/>
    </row>
    <row r="17448" spans="5:5" ht="13.5" thickTop="1" thickBot="1">
      <c r="E17448"/>
    </row>
    <row r="17449" spans="5:5" ht="13.5" thickTop="1" thickBot="1">
      <c r="E17449"/>
    </row>
    <row r="17450" spans="5:5" ht="13.5" thickTop="1" thickBot="1">
      <c r="E17450"/>
    </row>
    <row r="17451" spans="5:5" ht="13.5" thickTop="1" thickBot="1">
      <c r="E17451"/>
    </row>
    <row r="17452" spans="5:5" ht="13.5" thickTop="1" thickBot="1">
      <c r="E17452"/>
    </row>
    <row r="17453" spans="5:5" ht="13.5" thickTop="1" thickBot="1">
      <c r="E17453"/>
    </row>
    <row r="17454" spans="5:5" ht="13.5" thickTop="1" thickBot="1">
      <c r="E17454"/>
    </row>
    <row r="17455" spans="5:5" ht="13.5" thickTop="1" thickBot="1">
      <c r="E17455"/>
    </row>
    <row r="17456" spans="5:5" ht="13.5" thickTop="1" thickBot="1">
      <c r="E17456"/>
    </row>
    <row r="17457" spans="5:5" ht="13.5" thickTop="1" thickBot="1">
      <c r="E17457"/>
    </row>
    <row r="17458" spans="5:5" ht="13.5" thickTop="1" thickBot="1">
      <c r="E17458"/>
    </row>
    <row r="17459" spans="5:5" ht="13.5" thickTop="1" thickBot="1">
      <c r="E17459"/>
    </row>
    <row r="17460" spans="5:5" ht="13.5" thickTop="1" thickBot="1">
      <c r="E17460"/>
    </row>
    <row r="17461" spans="5:5" ht="13.5" thickTop="1" thickBot="1">
      <c r="E17461"/>
    </row>
    <row r="17462" spans="5:5" ht="13.5" thickTop="1" thickBot="1">
      <c r="E17462"/>
    </row>
    <row r="17463" spans="5:5" ht="13.5" thickTop="1" thickBot="1">
      <c r="E17463"/>
    </row>
    <row r="17464" spans="5:5" ht="13.5" thickTop="1" thickBot="1">
      <c r="E17464"/>
    </row>
    <row r="17465" spans="5:5" ht="13.5" thickTop="1" thickBot="1">
      <c r="E17465"/>
    </row>
    <row r="17466" spans="5:5" ht="13.5" thickTop="1" thickBot="1">
      <c r="E17466"/>
    </row>
    <row r="17467" spans="5:5" ht="13.5" thickTop="1" thickBot="1">
      <c r="E17467"/>
    </row>
    <row r="17468" spans="5:5" ht="13.5" thickTop="1" thickBot="1">
      <c r="E17468"/>
    </row>
    <row r="17469" spans="5:5" ht="13.5" thickTop="1" thickBot="1">
      <c r="E17469"/>
    </row>
    <row r="17470" spans="5:5" ht="13.5" thickTop="1" thickBot="1">
      <c r="E17470"/>
    </row>
    <row r="17471" spans="5:5" ht="13.5" thickTop="1" thickBot="1">
      <c r="E17471"/>
    </row>
    <row r="17472" spans="5:5" ht="13.5" thickTop="1" thickBot="1">
      <c r="E17472"/>
    </row>
    <row r="17473" spans="5:5" ht="13.5" thickTop="1" thickBot="1">
      <c r="E17473"/>
    </row>
    <row r="17474" spans="5:5" ht="13.5" thickTop="1" thickBot="1">
      <c r="E17474"/>
    </row>
    <row r="17475" spans="5:5" ht="13.5" thickTop="1" thickBot="1">
      <c r="E17475"/>
    </row>
    <row r="17476" spans="5:5" ht="13.5" thickTop="1" thickBot="1">
      <c r="E17476"/>
    </row>
    <row r="17477" spans="5:5" ht="13.5" thickTop="1" thickBot="1">
      <c r="E17477"/>
    </row>
    <row r="17478" spans="5:5" ht="13.5" thickTop="1" thickBot="1">
      <c r="E17478"/>
    </row>
    <row r="17479" spans="5:5" ht="13.5" thickTop="1" thickBot="1">
      <c r="E17479"/>
    </row>
    <row r="17480" spans="5:5" ht="13.5" thickTop="1" thickBot="1">
      <c r="E17480"/>
    </row>
    <row r="17481" spans="5:5" ht="13.5" thickTop="1" thickBot="1">
      <c r="E17481"/>
    </row>
    <row r="17482" spans="5:5" ht="13.5" thickTop="1" thickBot="1">
      <c r="E17482"/>
    </row>
    <row r="17483" spans="5:5" ht="13.5" thickTop="1" thickBot="1">
      <c r="E17483"/>
    </row>
    <row r="17484" spans="5:5" ht="13.5" thickTop="1" thickBot="1">
      <c r="E17484"/>
    </row>
    <row r="17485" spans="5:5" ht="13.5" thickTop="1" thickBot="1">
      <c r="E17485"/>
    </row>
    <row r="17486" spans="5:5" ht="13.5" thickTop="1" thickBot="1">
      <c r="E17486"/>
    </row>
    <row r="17487" spans="5:5" ht="13.5" thickTop="1" thickBot="1">
      <c r="E17487"/>
    </row>
    <row r="17488" spans="5:5" ht="13.5" thickTop="1" thickBot="1">
      <c r="E17488"/>
    </row>
    <row r="17489" spans="5:5" ht="13.5" thickTop="1" thickBot="1">
      <c r="E17489"/>
    </row>
    <row r="17490" spans="5:5" ht="13.5" thickTop="1" thickBot="1">
      <c r="E17490"/>
    </row>
    <row r="17491" spans="5:5" ht="13.5" thickTop="1" thickBot="1">
      <c r="E17491"/>
    </row>
    <row r="17492" spans="5:5" ht="13.5" thickTop="1" thickBot="1">
      <c r="E17492"/>
    </row>
    <row r="17493" spans="5:5" ht="13.5" thickTop="1" thickBot="1">
      <c r="E17493"/>
    </row>
    <row r="17494" spans="5:5" ht="13.5" thickTop="1" thickBot="1">
      <c r="E17494"/>
    </row>
    <row r="17495" spans="5:5" ht="13.5" thickTop="1" thickBot="1">
      <c r="E17495"/>
    </row>
    <row r="17496" spans="5:5" ht="13.5" thickTop="1" thickBot="1">
      <c r="E17496"/>
    </row>
    <row r="17497" spans="5:5" ht="13.5" thickTop="1" thickBot="1">
      <c r="E17497"/>
    </row>
    <row r="17498" spans="5:5" ht="13" thickTop="1">
      <c r="E17498"/>
    </row>
    <row r="17499" spans="5:5">
      <c r="E17499"/>
    </row>
    <row r="17500" spans="5:5">
      <c r="E17500"/>
    </row>
    <row r="17501" spans="5:5">
      <c r="E17501"/>
    </row>
    <row r="17502" spans="5:5">
      <c r="E17502"/>
    </row>
    <row r="17503" spans="5:5">
      <c r="E17503"/>
    </row>
    <row r="17504" spans="5:5">
      <c r="E17504"/>
    </row>
    <row r="17505" spans="5:5">
      <c r="E17505"/>
    </row>
    <row r="17506" spans="5:5">
      <c r="E17506"/>
    </row>
    <row r="17507" spans="5:5">
      <c r="E17507"/>
    </row>
    <row r="17508" spans="5:5">
      <c r="E17508"/>
    </row>
    <row r="17509" spans="5:5">
      <c r="E17509"/>
    </row>
    <row r="17510" spans="5:5">
      <c r="E17510"/>
    </row>
    <row r="17511" spans="5:5" ht="13" thickBot="1">
      <c r="E17511"/>
    </row>
    <row r="17512" spans="5:5" ht="13.5" thickTop="1" thickBot="1">
      <c r="E17512"/>
    </row>
    <row r="17513" spans="5:5" ht="13.5" thickTop="1" thickBot="1">
      <c r="E17513"/>
    </row>
    <row r="17514" spans="5:5" ht="13.5" thickTop="1" thickBot="1">
      <c r="E17514"/>
    </row>
    <row r="17515" spans="5:5" ht="13.5" thickTop="1" thickBot="1">
      <c r="E17515"/>
    </row>
    <row r="17516" spans="5:5" ht="13.5" thickTop="1" thickBot="1">
      <c r="E17516"/>
    </row>
    <row r="17517" spans="5:5" ht="13.5" thickTop="1" thickBot="1">
      <c r="E17517"/>
    </row>
    <row r="17518" spans="5:5" ht="13.5" thickTop="1" thickBot="1">
      <c r="E17518"/>
    </row>
    <row r="17519" spans="5:5" ht="13.5" thickTop="1" thickBot="1">
      <c r="E17519"/>
    </row>
    <row r="17520" spans="5:5" ht="13.5" thickTop="1" thickBot="1">
      <c r="E17520"/>
    </row>
    <row r="17521" spans="5:5" ht="13.5" thickTop="1" thickBot="1">
      <c r="E17521"/>
    </row>
    <row r="17522" spans="5:5" ht="13.5" thickTop="1" thickBot="1">
      <c r="E17522"/>
    </row>
    <row r="17523" spans="5:5" ht="13.5" thickTop="1" thickBot="1">
      <c r="E17523"/>
    </row>
    <row r="17524" spans="5:5" ht="13.5" thickTop="1" thickBot="1">
      <c r="E17524"/>
    </row>
    <row r="17525" spans="5:5" ht="13.5" thickTop="1" thickBot="1">
      <c r="E17525"/>
    </row>
    <row r="17526" spans="5:5" ht="13.5" thickTop="1" thickBot="1">
      <c r="E17526"/>
    </row>
    <row r="17527" spans="5:5" ht="13.5" thickTop="1" thickBot="1">
      <c r="E17527"/>
    </row>
    <row r="17528" spans="5:5" ht="13.5" thickTop="1" thickBot="1">
      <c r="E17528"/>
    </row>
    <row r="17529" spans="5:5" ht="13.5" thickTop="1" thickBot="1">
      <c r="E17529"/>
    </row>
    <row r="17530" spans="5:5" ht="13.5" thickTop="1" thickBot="1">
      <c r="E17530"/>
    </row>
    <row r="17531" spans="5:5" ht="13.5" thickTop="1" thickBot="1">
      <c r="E17531"/>
    </row>
    <row r="17532" spans="5:5" ht="13.5" thickTop="1" thickBot="1">
      <c r="E17532"/>
    </row>
    <row r="17533" spans="5:5" ht="13.5" thickTop="1" thickBot="1">
      <c r="E17533"/>
    </row>
    <row r="17534" spans="5:5" ht="13.5" thickTop="1" thickBot="1">
      <c r="E17534"/>
    </row>
    <row r="17535" spans="5:5" ht="13.5" thickTop="1" thickBot="1">
      <c r="E17535"/>
    </row>
    <row r="17536" spans="5:5" ht="13.5" thickTop="1" thickBot="1">
      <c r="E17536"/>
    </row>
    <row r="17537" spans="5:5" ht="13.5" thickTop="1" thickBot="1">
      <c r="E17537"/>
    </row>
    <row r="17538" spans="5:5" ht="13.5" thickTop="1" thickBot="1">
      <c r="E17538"/>
    </row>
    <row r="17539" spans="5:5" ht="13.5" thickTop="1" thickBot="1">
      <c r="E17539"/>
    </row>
    <row r="17540" spans="5:5" ht="13.5" thickTop="1" thickBot="1">
      <c r="E17540"/>
    </row>
    <row r="17541" spans="5:5" ht="13.5" thickTop="1" thickBot="1">
      <c r="E17541"/>
    </row>
    <row r="17542" spans="5:5" ht="13.5" thickTop="1" thickBot="1">
      <c r="E17542"/>
    </row>
    <row r="17543" spans="5:5" ht="13.5" thickTop="1" thickBot="1">
      <c r="E17543"/>
    </row>
    <row r="17544" spans="5:5" ht="13.5" thickTop="1" thickBot="1">
      <c r="E17544"/>
    </row>
    <row r="17545" spans="5:5" ht="13.5" thickTop="1" thickBot="1">
      <c r="E17545"/>
    </row>
    <row r="17546" spans="5:5" ht="13.5" thickTop="1" thickBot="1">
      <c r="E17546"/>
    </row>
    <row r="17547" spans="5:5" ht="13.5" thickTop="1" thickBot="1">
      <c r="E17547"/>
    </row>
    <row r="17548" spans="5:5" ht="13.5" thickTop="1" thickBot="1">
      <c r="E17548"/>
    </row>
    <row r="17549" spans="5:5" ht="13.5" thickTop="1" thickBot="1">
      <c r="E17549"/>
    </row>
    <row r="17550" spans="5:5" ht="13.5" thickTop="1" thickBot="1">
      <c r="E17550"/>
    </row>
    <row r="17551" spans="5:5" ht="13.5" thickTop="1" thickBot="1">
      <c r="E17551"/>
    </row>
    <row r="17552" spans="5:5" ht="13.5" thickTop="1" thickBot="1">
      <c r="E17552"/>
    </row>
    <row r="17553" spans="5:5" ht="13.5" thickTop="1" thickBot="1">
      <c r="E17553"/>
    </row>
    <row r="17554" spans="5:5" ht="13.5" thickTop="1" thickBot="1">
      <c r="E17554"/>
    </row>
    <row r="17555" spans="5:5" ht="13.5" thickTop="1" thickBot="1">
      <c r="E17555"/>
    </row>
    <row r="17556" spans="5:5" ht="13.5" thickTop="1" thickBot="1">
      <c r="E17556"/>
    </row>
    <row r="17557" spans="5:5" ht="13.5" thickTop="1" thickBot="1">
      <c r="E17557"/>
    </row>
    <row r="17558" spans="5:5" ht="13.5" thickTop="1" thickBot="1">
      <c r="E17558"/>
    </row>
    <row r="17559" spans="5:5" ht="13.5" thickTop="1" thickBot="1">
      <c r="E17559"/>
    </row>
    <row r="17560" spans="5:5" ht="13.5" thickTop="1" thickBot="1">
      <c r="E17560"/>
    </row>
    <row r="17561" spans="5:5" ht="13.5" thickTop="1" thickBot="1">
      <c r="E17561"/>
    </row>
    <row r="17562" spans="5:5" ht="13.5" thickTop="1" thickBot="1">
      <c r="E17562"/>
    </row>
    <row r="17563" spans="5:5" ht="13.5" thickTop="1" thickBot="1">
      <c r="E17563"/>
    </row>
    <row r="17564" spans="5:5" ht="13.5" thickTop="1" thickBot="1">
      <c r="E17564"/>
    </row>
    <row r="17565" spans="5:5" ht="13.5" thickTop="1" thickBot="1">
      <c r="E17565"/>
    </row>
    <row r="17566" spans="5:5" ht="13.5" thickTop="1" thickBot="1">
      <c r="E17566"/>
    </row>
    <row r="17567" spans="5:5" ht="13.5" thickTop="1" thickBot="1">
      <c r="E17567"/>
    </row>
    <row r="17568" spans="5:5" ht="13" thickTop="1">
      <c r="E17568"/>
    </row>
    <row r="17569" spans="5:5">
      <c r="E17569"/>
    </row>
    <row r="17570" spans="5:5">
      <c r="E17570"/>
    </row>
    <row r="17571" spans="5:5">
      <c r="E17571"/>
    </row>
    <row r="17572" spans="5:5">
      <c r="E17572"/>
    </row>
    <row r="17573" spans="5:5">
      <c r="E17573"/>
    </row>
    <row r="17574" spans="5:5">
      <c r="E17574"/>
    </row>
    <row r="17575" spans="5:5">
      <c r="E17575"/>
    </row>
    <row r="17576" spans="5:5">
      <c r="E17576"/>
    </row>
    <row r="17577" spans="5:5">
      <c r="E17577"/>
    </row>
    <row r="17578" spans="5:5">
      <c r="E17578"/>
    </row>
    <row r="17579" spans="5:5">
      <c r="E17579"/>
    </row>
    <row r="17580" spans="5:5">
      <c r="E17580"/>
    </row>
    <row r="17581" spans="5:5" ht="13" thickBot="1">
      <c r="E17581"/>
    </row>
    <row r="17582" spans="5:5" ht="13.5" thickTop="1" thickBot="1">
      <c r="E17582"/>
    </row>
    <row r="17583" spans="5:5" ht="13.5" thickTop="1" thickBot="1">
      <c r="E17583"/>
    </row>
    <row r="17584" spans="5:5" ht="13.5" thickTop="1" thickBot="1">
      <c r="E17584"/>
    </row>
    <row r="17585" spans="5:5" ht="13.5" thickTop="1" thickBot="1">
      <c r="E17585"/>
    </row>
    <row r="17586" spans="5:5" ht="13.5" thickTop="1" thickBot="1">
      <c r="E17586"/>
    </row>
    <row r="17587" spans="5:5" ht="13.5" thickTop="1" thickBot="1">
      <c r="E17587"/>
    </row>
    <row r="17588" spans="5:5" ht="13.5" thickTop="1" thickBot="1">
      <c r="E17588"/>
    </row>
    <row r="17589" spans="5:5" ht="13.5" thickTop="1" thickBot="1">
      <c r="E17589"/>
    </row>
    <row r="17590" spans="5:5" ht="13.5" thickTop="1" thickBot="1">
      <c r="E17590"/>
    </row>
    <row r="17591" spans="5:5" ht="13.5" thickTop="1" thickBot="1">
      <c r="E17591"/>
    </row>
    <row r="17592" spans="5:5" ht="13.5" thickTop="1" thickBot="1">
      <c r="E17592"/>
    </row>
    <row r="17593" spans="5:5" ht="13.5" thickTop="1" thickBot="1">
      <c r="E17593"/>
    </row>
    <row r="17594" spans="5:5" ht="13.5" thickTop="1" thickBot="1">
      <c r="E17594"/>
    </row>
    <row r="17595" spans="5:5" ht="13.5" thickTop="1" thickBot="1">
      <c r="E17595"/>
    </row>
    <row r="17596" spans="5:5" ht="13.5" thickTop="1" thickBot="1">
      <c r="E17596"/>
    </row>
    <row r="17597" spans="5:5" ht="13.5" thickTop="1" thickBot="1">
      <c r="E17597"/>
    </row>
    <row r="17598" spans="5:5" ht="13.5" thickTop="1" thickBot="1">
      <c r="E17598"/>
    </row>
    <row r="17599" spans="5:5" ht="13.5" thickTop="1" thickBot="1">
      <c r="E17599"/>
    </row>
    <row r="17600" spans="5:5" ht="13.5" thickTop="1" thickBot="1">
      <c r="E17600"/>
    </row>
    <row r="17601" spans="5:5" ht="13.5" thickTop="1" thickBot="1">
      <c r="E17601"/>
    </row>
    <row r="17602" spans="5:5" ht="13.5" thickTop="1" thickBot="1">
      <c r="E17602"/>
    </row>
    <row r="17603" spans="5:5" ht="13.5" thickTop="1" thickBot="1">
      <c r="E17603"/>
    </row>
    <row r="17604" spans="5:5" ht="13.5" thickTop="1" thickBot="1">
      <c r="E17604"/>
    </row>
    <row r="17605" spans="5:5" ht="13.5" thickTop="1" thickBot="1">
      <c r="E17605"/>
    </row>
    <row r="17606" spans="5:5" ht="13.5" thickTop="1" thickBot="1">
      <c r="E17606"/>
    </row>
    <row r="17607" spans="5:5" ht="13.5" thickTop="1" thickBot="1">
      <c r="E17607"/>
    </row>
    <row r="17608" spans="5:5" ht="13.5" thickTop="1" thickBot="1">
      <c r="E17608"/>
    </row>
    <row r="17609" spans="5:5" ht="13.5" thickTop="1" thickBot="1">
      <c r="E17609"/>
    </row>
    <row r="17610" spans="5:5" ht="13.5" thickTop="1" thickBot="1">
      <c r="E17610"/>
    </row>
    <row r="17611" spans="5:5" ht="13.5" thickTop="1" thickBot="1">
      <c r="E17611"/>
    </row>
    <row r="17612" spans="5:5" ht="13.5" thickTop="1" thickBot="1">
      <c r="E17612"/>
    </row>
    <row r="17613" spans="5:5" ht="13.5" thickTop="1" thickBot="1">
      <c r="E17613"/>
    </row>
    <row r="17614" spans="5:5" ht="13.5" thickTop="1" thickBot="1">
      <c r="E17614"/>
    </row>
    <row r="17615" spans="5:5" ht="13.5" thickTop="1" thickBot="1">
      <c r="E17615"/>
    </row>
    <row r="17616" spans="5:5" ht="13.5" thickTop="1" thickBot="1">
      <c r="E17616"/>
    </row>
    <row r="17617" spans="5:5" ht="13.5" thickTop="1" thickBot="1">
      <c r="E17617"/>
    </row>
    <row r="17618" spans="5:5" ht="13.5" thickTop="1" thickBot="1">
      <c r="E17618"/>
    </row>
    <row r="17619" spans="5:5" ht="13.5" thickTop="1" thickBot="1">
      <c r="E17619"/>
    </row>
    <row r="17620" spans="5:5" ht="13.5" thickTop="1" thickBot="1">
      <c r="E17620"/>
    </row>
    <row r="17621" spans="5:5" ht="13.5" thickTop="1" thickBot="1">
      <c r="E17621"/>
    </row>
    <row r="17622" spans="5:5" ht="13.5" thickTop="1" thickBot="1">
      <c r="E17622"/>
    </row>
    <row r="17623" spans="5:5" ht="13.5" thickTop="1" thickBot="1">
      <c r="E17623"/>
    </row>
    <row r="17624" spans="5:5" ht="13.5" thickTop="1" thickBot="1">
      <c r="E17624"/>
    </row>
    <row r="17625" spans="5:5" ht="13.5" thickTop="1" thickBot="1">
      <c r="E17625"/>
    </row>
    <row r="17626" spans="5:5" ht="13.5" thickTop="1" thickBot="1">
      <c r="E17626"/>
    </row>
    <row r="17627" spans="5:5" ht="13.5" thickTop="1" thickBot="1">
      <c r="E17627"/>
    </row>
    <row r="17628" spans="5:5" ht="13.5" thickTop="1" thickBot="1">
      <c r="E17628"/>
    </row>
    <row r="17629" spans="5:5" ht="13.5" thickTop="1" thickBot="1">
      <c r="E17629"/>
    </row>
    <row r="17630" spans="5:5" ht="13.5" thickTop="1" thickBot="1">
      <c r="E17630"/>
    </row>
    <row r="17631" spans="5:5" ht="13.5" thickTop="1" thickBot="1">
      <c r="E17631"/>
    </row>
    <row r="17632" spans="5:5" ht="13.5" thickTop="1" thickBot="1">
      <c r="E17632"/>
    </row>
    <row r="17633" spans="5:5" ht="13.5" thickTop="1" thickBot="1">
      <c r="E17633"/>
    </row>
    <row r="17634" spans="5:5" ht="13.5" thickTop="1" thickBot="1">
      <c r="E17634"/>
    </row>
    <row r="17635" spans="5:5" ht="13.5" thickTop="1" thickBot="1">
      <c r="E17635"/>
    </row>
    <row r="17636" spans="5:5" ht="13.5" thickTop="1" thickBot="1">
      <c r="E17636"/>
    </row>
    <row r="17637" spans="5:5" ht="13.5" thickTop="1" thickBot="1">
      <c r="E17637"/>
    </row>
    <row r="17638" spans="5:5" ht="13" thickTop="1">
      <c r="E17638"/>
    </row>
    <row r="17639" spans="5:5">
      <c r="E17639"/>
    </row>
    <row r="17640" spans="5:5">
      <c r="E17640"/>
    </row>
    <row r="17641" spans="5:5">
      <c r="E17641"/>
    </row>
    <row r="17642" spans="5:5">
      <c r="E17642"/>
    </row>
    <row r="17643" spans="5:5">
      <c r="E17643"/>
    </row>
    <row r="17644" spans="5:5">
      <c r="E17644"/>
    </row>
    <row r="17645" spans="5:5">
      <c r="E17645"/>
    </row>
    <row r="17646" spans="5:5">
      <c r="E17646"/>
    </row>
    <row r="17647" spans="5:5">
      <c r="E17647"/>
    </row>
    <row r="17648" spans="5:5">
      <c r="E17648"/>
    </row>
    <row r="17649" spans="5:5">
      <c r="E17649"/>
    </row>
    <row r="17650" spans="5:5">
      <c r="E17650"/>
    </row>
    <row r="17651" spans="5:5" ht="13" thickBot="1">
      <c r="E17651"/>
    </row>
    <row r="17652" spans="5:5" ht="13.5" thickTop="1" thickBot="1">
      <c r="E17652"/>
    </row>
    <row r="17653" spans="5:5" ht="13.5" thickTop="1" thickBot="1">
      <c r="E17653"/>
    </row>
    <row r="17654" spans="5:5" ht="13.5" thickTop="1" thickBot="1">
      <c r="E17654"/>
    </row>
    <row r="17655" spans="5:5" ht="13.5" thickTop="1" thickBot="1">
      <c r="E17655"/>
    </row>
    <row r="17656" spans="5:5" ht="13.5" thickTop="1" thickBot="1">
      <c r="E17656"/>
    </row>
    <row r="17657" spans="5:5" ht="13.5" thickTop="1" thickBot="1">
      <c r="E17657"/>
    </row>
    <row r="17658" spans="5:5" ht="13.5" thickTop="1" thickBot="1">
      <c r="E17658"/>
    </row>
    <row r="17659" spans="5:5" ht="13.5" thickTop="1" thickBot="1">
      <c r="E17659"/>
    </row>
    <row r="17660" spans="5:5" ht="13.5" thickTop="1" thickBot="1">
      <c r="E17660"/>
    </row>
    <row r="17661" spans="5:5" ht="13.5" thickTop="1" thickBot="1">
      <c r="E17661"/>
    </row>
    <row r="17662" spans="5:5" ht="13.5" thickTop="1" thickBot="1">
      <c r="E17662"/>
    </row>
    <row r="17663" spans="5:5" ht="13.5" thickTop="1" thickBot="1">
      <c r="E17663"/>
    </row>
    <row r="17664" spans="5:5" ht="13.5" thickTop="1" thickBot="1">
      <c r="E17664"/>
    </row>
    <row r="17665" spans="5:5" ht="13.5" thickTop="1" thickBot="1">
      <c r="E17665"/>
    </row>
    <row r="17666" spans="5:5" ht="13.5" thickTop="1" thickBot="1">
      <c r="E17666"/>
    </row>
    <row r="17667" spans="5:5" ht="13.5" thickTop="1" thickBot="1">
      <c r="E17667"/>
    </row>
    <row r="17668" spans="5:5" ht="13.5" thickTop="1" thickBot="1">
      <c r="E17668"/>
    </row>
    <row r="17669" spans="5:5" ht="13.5" thickTop="1" thickBot="1">
      <c r="E17669"/>
    </row>
    <row r="17670" spans="5:5" ht="13.5" thickTop="1" thickBot="1">
      <c r="E17670"/>
    </row>
    <row r="17671" spans="5:5" ht="13.5" thickTop="1" thickBot="1">
      <c r="E17671"/>
    </row>
    <row r="17672" spans="5:5" ht="13.5" thickTop="1" thickBot="1">
      <c r="E17672"/>
    </row>
    <row r="17673" spans="5:5" ht="13.5" thickTop="1" thickBot="1">
      <c r="E17673"/>
    </row>
    <row r="17674" spans="5:5" ht="13.5" thickTop="1" thickBot="1">
      <c r="E17674"/>
    </row>
    <row r="17675" spans="5:5" ht="13.5" thickTop="1" thickBot="1">
      <c r="E17675"/>
    </row>
    <row r="17676" spans="5:5" ht="13.5" thickTop="1" thickBot="1">
      <c r="E17676"/>
    </row>
    <row r="17677" spans="5:5" ht="13.5" thickTop="1" thickBot="1">
      <c r="E17677"/>
    </row>
    <row r="17678" spans="5:5" ht="13.5" thickTop="1" thickBot="1">
      <c r="E17678"/>
    </row>
    <row r="17679" spans="5:5" ht="13.5" thickTop="1" thickBot="1">
      <c r="E17679"/>
    </row>
    <row r="17680" spans="5:5" ht="13.5" thickTop="1" thickBot="1">
      <c r="E17680"/>
    </row>
    <row r="17681" spans="5:5" ht="13.5" thickTop="1" thickBot="1">
      <c r="E17681"/>
    </row>
    <row r="17682" spans="5:5" ht="13.5" thickTop="1" thickBot="1">
      <c r="E17682"/>
    </row>
    <row r="17683" spans="5:5" ht="13.5" thickTop="1" thickBot="1">
      <c r="E17683"/>
    </row>
    <row r="17684" spans="5:5" ht="13.5" thickTop="1" thickBot="1">
      <c r="E17684"/>
    </row>
    <row r="17685" spans="5:5" ht="13.5" thickTop="1" thickBot="1">
      <c r="E17685"/>
    </row>
    <row r="17686" spans="5:5" ht="13.5" thickTop="1" thickBot="1">
      <c r="E17686"/>
    </row>
    <row r="17687" spans="5:5" ht="13.5" thickTop="1" thickBot="1">
      <c r="E17687"/>
    </row>
    <row r="17688" spans="5:5" ht="13.5" thickTop="1" thickBot="1">
      <c r="E17688"/>
    </row>
    <row r="17689" spans="5:5" ht="13.5" thickTop="1" thickBot="1">
      <c r="E17689"/>
    </row>
    <row r="17690" spans="5:5" ht="13.5" thickTop="1" thickBot="1">
      <c r="E17690"/>
    </row>
    <row r="17691" spans="5:5" ht="13.5" thickTop="1" thickBot="1">
      <c r="E17691"/>
    </row>
    <row r="17692" spans="5:5" ht="13.5" thickTop="1" thickBot="1">
      <c r="E17692"/>
    </row>
    <row r="17693" spans="5:5" ht="13.5" thickTop="1" thickBot="1">
      <c r="E17693"/>
    </row>
    <row r="17694" spans="5:5" ht="13.5" thickTop="1" thickBot="1">
      <c r="E17694"/>
    </row>
    <row r="17695" spans="5:5" ht="13.5" thickTop="1" thickBot="1">
      <c r="E17695"/>
    </row>
    <row r="17696" spans="5:5" ht="13.5" thickTop="1" thickBot="1">
      <c r="E17696"/>
    </row>
    <row r="17697" spans="5:5" ht="13.5" thickTop="1" thickBot="1">
      <c r="E17697"/>
    </row>
    <row r="17698" spans="5:5" ht="13.5" thickTop="1" thickBot="1">
      <c r="E17698"/>
    </row>
    <row r="17699" spans="5:5" ht="13.5" thickTop="1" thickBot="1">
      <c r="E17699"/>
    </row>
    <row r="17700" spans="5:5" ht="13.5" thickTop="1" thickBot="1">
      <c r="E17700"/>
    </row>
    <row r="17701" spans="5:5" ht="13.5" thickTop="1" thickBot="1">
      <c r="E17701"/>
    </row>
    <row r="17702" spans="5:5" ht="13.5" thickTop="1" thickBot="1">
      <c r="E17702"/>
    </row>
    <row r="17703" spans="5:5" ht="13.5" thickTop="1" thickBot="1">
      <c r="E17703"/>
    </row>
    <row r="17704" spans="5:5" ht="13.5" thickTop="1" thickBot="1">
      <c r="E17704"/>
    </row>
    <row r="17705" spans="5:5" ht="13.5" thickTop="1" thickBot="1">
      <c r="E17705"/>
    </row>
    <row r="17706" spans="5:5" ht="13.5" thickTop="1" thickBot="1">
      <c r="E17706"/>
    </row>
    <row r="17707" spans="5:5" ht="13.5" thickTop="1" thickBot="1">
      <c r="E17707"/>
    </row>
    <row r="17708" spans="5:5" ht="13" thickTop="1">
      <c r="E17708"/>
    </row>
    <row r="17709" spans="5:5">
      <c r="E17709"/>
    </row>
    <row r="17710" spans="5:5">
      <c r="E17710"/>
    </row>
    <row r="17711" spans="5:5">
      <c r="E17711"/>
    </row>
    <row r="17712" spans="5:5">
      <c r="E17712"/>
    </row>
    <row r="17713" spans="5:5">
      <c r="E17713"/>
    </row>
    <row r="17714" spans="5:5">
      <c r="E17714"/>
    </row>
    <row r="17715" spans="5:5">
      <c r="E17715"/>
    </row>
    <row r="17716" spans="5:5">
      <c r="E17716"/>
    </row>
    <row r="17717" spans="5:5">
      <c r="E17717"/>
    </row>
    <row r="17718" spans="5:5">
      <c r="E17718"/>
    </row>
    <row r="17719" spans="5:5">
      <c r="E17719"/>
    </row>
    <row r="17720" spans="5:5">
      <c r="E17720"/>
    </row>
    <row r="17721" spans="5:5" ht="13" thickBot="1">
      <c r="E17721"/>
    </row>
    <row r="17722" spans="5:5" ht="13.5" thickTop="1" thickBot="1">
      <c r="E17722"/>
    </row>
    <row r="17723" spans="5:5" ht="13.5" thickTop="1" thickBot="1">
      <c r="E17723"/>
    </row>
    <row r="17724" spans="5:5" ht="13.5" thickTop="1" thickBot="1">
      <c r="E17724"/>
    </row>
    <row r="17725" spans="5:5" ht="13.5" thickTop="1" thickBot="1">
      <c r="E17725"/>
    </row>
    <row r="17726" spans="5:5" ht="13.5" thickTop="1" thickBot="1">
      <c r="E17726"/>
    </row>
    <row r="17727" spans="5:5" ht="13.5" thickTop="1" thickBot="1">
      <c r="E17727"/>
    </row>
    <row r="17728" spans="5:5" ht="13.5" thickTop="1" thickBot="1">
      <c r="E17728"/>
    </row>
    <row r="17729" spans="5:5" ht="13.5" thickTop="1" thickBot="1">
      <c r="E17729"/>
    </row>
    <row r="17730" spans="5:5" ht="13.5" thickTop="1" thickBot="1">
      <c r="E17730"/>
    </row>
    <row r="17731" spans="5:5" ht="13.5" thickTop="1" thickBot="1">
      <c r="E17731"/>
    </row>
    <row r="17732" spans="5:5" ht="13.5" thickTop="1" thickBot="1">
      <c r="E17732"/>
    </row>
    <row r="17733" spans="5:5" ht="13.5" thickTop="1" thickBot="1">
      <c r="E17733"/>
    </row>
    <row r="17734" spans="5:5" ht="13.5" thickTop="1" thickBot="1">
      <c r="E17734"/>
    </row>
    <row r="17735" spans="5:5" ht="13.5" thickTop="1" thickBot="1">
      <c r="E17735"/>
    </row>
    <row r="17736" spans="5:5" ht="13.5" thickTop="1" thickBot="1">
      <c r="E17736"/>
    </row>
    <row r="17737" spans="5:5" ht="13.5" thickTop="1" thickBot="1">
      <c r="E17737"/>
    </row>
    <row r="17738" spans="5:5" ht="13.5" thickTop="1" thickBot="1">
      <c r="E17738"/>
    </row>
    <row r="17739" spans="5:5" ht="13.5" thickTop="1" thickBot="1">
      <c r="E17739"/>
    </row>
    <row r="17740" spans="5:5" ht="13.5" thickTop="1" thickBot="1">
      <c r="E17740"/>
    </row>
    <row r="17741" spans="5:5" ht="13.5" thickTop="1" thickBot="1">
      <c r="E17741"/>
    </row>
    <row r="17742" spans="5:5" ht="13.5" thickTop="1" thickBot="1">
      <c r="E17742"/>
    </row>
    <row r="17743" spans="5:5" ht="13.5" thickTop="1" thickBot="1">
      <c r="E17743"/>
    </row>
    <row r="17744" spans="5:5" ht="13.5" thickTop="1" thickBot="1">
      <c r="E17744"/>
    </row>
    <row r="17745" spans="5:5" ht="13.5" thickTop="1" thickBot="1">
      <c r="E17745"/>
    </row>
    <row r="17746" spans="5:5" ht="13.5" thickTop="1" thickBot="1">
      <c r="E17746"/>
    </row>
    <row r="17747" spans="5:5" ht="13.5" thickTop="1" thickBot="1">
      <c r="E17747"/>
    </row>
    <row r="17748" spans="5:5" ht="13.5" thickTop="1" thickBot="1">
      <c r="E17748"/>
    </row>
    <row r="17749" spans="5:5" ht="13.5" thickTop="1" thickBot="1">
      <c r="E17749"/>
    </row>
    <row r="17750" spans="5:5" ht="13.5" thickTop="1" thickBot="1">
      <c r="E17750"/>
    </row>
    <row r="17751" spans="5:5" ht="13.5" thickTop="1" thickBot="1">
      <c r="E17751"/>
    </row>
    <row r="17752" spans="5:5" ht="13.5" thickTop="1" thickBot="1">
      <c r="E17752"/>
    </row>
    <row r="17753" spans="5:5" ht="13.5" thickTop="1" thickBot="1">
      <c r="E17753"/>
    </row>
    <row r="17754" spans="5:5" ht="13.5" thickTop="1" thickBot="1">
      <c r="E17754"/>
    </row>
    <row r="17755" spans="5:5" ht="13.5" thickTop="1" thickBot="1">
      <c r="E17755"/>
    </row>
    <row r="17756" spans="5:5" ht="13.5" thickTop="1" thickBot="1">
      <c r="E17756"/>
    </row>
    <row r="17757" spans="5:5" ht="13.5" thickTop="1" thickBot="1">
      <c r="E17757"/>
    </row>
    <row r="17758" spans="5:5" ht="13.5" thickTop="1" thickBot="1">
      <c r="E17758"/>
    </row>
    <row r="17759" spans="5:5" ht="13.5" thickTop="1" thickBot="1">
      <c r="E17759"/>
    </row>
    <row r="17760" spans="5:5" ht="13.5" thickTop="1" thickBot="1">
      <c r="E17760"/>
    </row>
    <row r="17761" spans="5:5" ht="13.5" thickTop="1" thickBot="1">
      <c r="E17761"/>
    </row>
    <row r="17762" spans="5:5" ht="13.5" thickTop="1" thickBot="1">
      <c r="E17762"/>
    </row>
    <row r="17763" spans="5:5" ht="13.5" thickTop="1" thickBot="1">
      <c r="E17763"/>
    </row>
    <row r="17764" spans="5:5" ht="13.5" thickTop="1" thickBot="1">
      <c r="E17764"/>
    </row>
    <row r="17765" spans="5:5" ht="13.5" thickTop="1" thickBot="1">
      <c r="E17765"/>
    </row>
    <row r="17766" spans="5:5" ht="13.5" thickTop="1" thickBot="1">
      <c r="E17766"/>
    </row>
    <row r="17767" spans="5:5" ht="13.5" thickTop="1" thickBot="1">
      <c r="E17767"/>
    </row>
    <row r="17768" spans="5:5" ht="13.5" thickTop="1" thickBot="1">
      <c r="E17768"/>
    </row>
    <row r="17769" spans="5:5" ht="13.5" thickTop="1" thickBot="1">
      <c r="E17769"/>
    </row>
    <row r="17770" spans="5:5" ht="13.5" thickTop="1" thickBot="1">
      <c r="E17770"/>
    </row>
    <row r="17771" spans="5:5" ht="13.5" thickTop="1" thickBot="1">
      <c r="E17771"/>
    </row>
    <row r="17772" spans="5:5" ht="13.5" thickTop="1" thickBot="1">
      <c r="E17772"/>
    </row>
    <row r="17773" spans="5:5" ht="13.5" thickTop="1" thickBot="1">
      <c r="E17773"/>
    </row>
    <row r="17774" spans="5:5" ht="13.5" thickTop="1" thickBot="1">
      <c r="E17774"/>
    </row>
    <row r="17775" spans="5:5" ht="13.5" thickTop="1" thickBot="1">
      <c r="E17775"/>
    </row>
    <row r="17776" spans="5:5" ht="13.5" thickTop="1" thickBot="1">
      <c r="E17776"/>
    </row>
    <row r="17777" spans="5:5" ht="13.5" thickTop="1" thickBot="1">
      <c r="E17777"/>
    </row>
    <row r="17778" spans="5:5" ht="13" thickTop="1">
      <c r="E17778"/>
    </row>
    <row r="17779" spans="5:5">
      <c r="E17779"/>
    </row>
    <row r="17780" spans="5:5">
      <c r="E17780"/>
    </row>
    <row r="17781" spans="5:5">
      <c r="E17781"/>
    </row>
    <row r="17782" spans="5:5">
      <c r="E17782"/>
    </row>
    <row r="17783" spans="5:5">
      <c r="E17783"/>
    </row>
    <row r="17784" spans="5:5">
      <c r="E17784"/>
    </row>
    <row r="17785" spans="5:5">
      <c r="E17785"/>
    </row>
    <row r="17786" spans="5:5">
      <c r="E17786"/>
    </row>
    <row r="17787" spans="5:5">
      <c r="E17787"/>
    </row>
    <row r="17788" spans="5:5">
      <c r="E17788"/>
    </row>
    <row r="17789" spans="5:5">
      <c r="E17789"/>
    </row>
    <row r="17790" spans="5:5">
      <c r="E17790"/>
    </row>
    <row r="17791" spans="5:5" ht="13" thickBot="1">
      <c r="E17791"/>
    </row>
    <row r="17792" spans="5:5" ht="13.5" thickTop="1" thickBot="1">
      <c r="E17792"/>
    </row>
    <row r="17793" spans="5:5" ht="13.5" thickTop="1" thickBot="1">
      <c r="E17793"/>
    </row>
    <row r="17794" spans="5:5" ht="13.5" thickTop="1" thickBot="1">
      <c r="E17794"/>
    </row>
    <row r="17795" spans="5:5" ht="13.5" thickTop="1" thickBot="1">
      <c r="E17795"/>
    </row>
    <row r="17796" spans="5:5" ht="13.5" thickTop="1" thickBot="1">
      <c r="E17796"/>
    </row>
    <row r="17797" spans="5:5" ht="13.5" thickTop="1" thickBot="1">
      <c r="E17797"/>
    </row>
    <row r="17798" spans="5:5" ht="13.5" thickTop="1" thickBot="1">
      <c r="E17798"/>
    </row>
    <row r="17799" spans="5:5" ht="13.5" thickTop="1" thickBot="1">
      <c r="E17799"/>
    </row>
    <row r="17800" spans="5:5" ht="13.5" thickTop="1" thickBot="1">
      <c r="E17800"/>
    </row>
    <row r="17801" spans="5:5" ht="13.5" thickTop="1" thickBot="1">
      <c r="E17801"/>
    </row>
    <row r="17802" spans="5:5" ht="13.5" thickTop="1" thickBot="1">
      <c r="E17802"/>
    </row>
    <row r="17803" spans="5:5" ht="13.5" thickTop="1" thickBot="1">
      <c r="E17803"/>
    </row>
    <row r="17804" spans="5:5" ht="13.5" thickTop="1" thickBot="1">
      <c r="E17804"/>
    </row>
    <row r="17805" spans="5:5" ht="13.5" thickTop="1" thickBot="1">
      <c r="E17805"/>
    </row>
    <row r="17806" spans="5:5" ht="13.5" thickTop="1" thickBot="1">
      <c r="E17806"/>
    </row>
    <row r="17807" spans="5:5" ht="13.5" thickTop="1" thickBot="1">
      <c r="E17807"/>
    </row>
    <row r="17808" spans="5:5" ht="13.5" thickTop="1" thickBot="1">
      <c r="E17808"/>
    </row>
    <row r="17809" spans="5:5" ht="13.5" thickTop="1" thickBot="1">
      <c r="E17809"/>
    </row>
    <row r="17810" spans="5:5" ht="13.5" thickTop="1" thickBot="1">
      <c r="E17810"/>
    </row>
    <row r="17811" spans="5:5" ht="13.5" thickTop="1" thickBot="1">
      <c r="E17811"/>
    </row>
    <row r="17812" spans="5:5" ht="13.5" thickTop="1" thickBot="1">
      <c r="E17812"/>
    </row>
    <row r="17813" spans="5:5" ht="13.5" thickTop="1" thickBot="1">
      <c r="E17813"/>
    </row>
    <row r="17814" spans="5:5" ht="13.5" thickTop="1" thickBot="1">
      <c r="E17814"/>
    </row>
    <row r="17815" spans="5:5" ht="13.5" thickTop="1" thickBot="1">
      <c r="E17815"/>
    </row>
    <row r="17816" spans="5:5" ht="13.5" thickTop="1" thickBot="1">
      <c r="E17816"/>
    </row>
    <row r="17817" spans="5:5" ht="13.5" thickTop="1" thickBot="1">
      <c r="E17817"/>
    </row>
    <row r="17818" spans="5:5" ht="13.5" thickTop="1" thickBot="1">
      <c r="E17818"/>
    </row>
    <row r="17819" spans="5:5" ht="13.5" thickTop="1" thickBot="1">
      <c r="E17819"/>
    </row>
    <row r="17820" spans="5:5" ht="13.5" thickTop="1" thickBot="1">
      <c r="E17820"/>
    </row>
    <row r="17821" spans="5:5" ht="13.5" thickTop="1" thickBot="1">
      <c r="E17821"/>
    </row>
    <row r="17822" spans="5:5" ht="13.5" thickTop="1" thickBot="1">
      <c r="E17822"/>
    </row>
    <row r="17823" spans="5:5" ht="13.5" thickTop="1" thickBot="1">
      <c r="E17823"/>
    </row>
    <row r="17824" spans="5:5" ht="13.5" thickTop="1" thickBot="1">
      <c r="E17824"/>
    </row>
    <row r="17825" spans="5:5" ht="13.5" thickTop="1" thickBot="1">
      <c r="E17825"/>
    </row>
    <row r="17826" spans="5:5" ht="13.5" thickTop="1" thickBot="1">
      <c r="E17826"/>
    </row>
    <row r="17827" spans="5:5" ht="13.5" thickTop="1" thickBot="1">
      <c r="E17827"/>
    </row>
    <row r="17828" spans="5:5" ht="13.5" thickTop="1" thickBot="1">
      <c r="E17828"/>
    </row>
    <row r="17829" spans="5:5" ht="13.5" thickTop="1" thickBot="1">
      <c r="E17829"/>
    </row>
    <row r="17830" spans="5:5" ht="13.5" thickTop="1" thickBot="1">
      <c r="E17830"/>
    </row>
    <row r="17831" spans="5:5" ht="13.5" thickTop="1" thickBot="1">
      <c r="E17831"/>
    </row>
    <row r="17832" spans="5:5" ht="13.5" thickTop="1" thickBot="1">
      <c r="E17832"/>
    </row>
    <row r="17833" spans="5:5" ht="13.5" thickTop="1" thickBot="1">
      <c r="E17833"/>
    </row>
    <row r="17834" spans="5:5" ht="13.5" thickTop="1" thickBot="1">
      <c r="E17834"/>
    </row>
    <row r="17835" spans="5:5" ht="13.5" thickTop="1" thickBot="1">
      <c r="E17835"/>
    </row>
    <row r="17836" spans="5:5" ht="13.5" thickTop="1" thickBot="1">
      <c r="E17836"/>
    </row>
    <row r="17837" spans="5:5" ht="13.5" thickTop="1" thickBot="1">
      <c r="E17837"/>
    </row>
    <row r="17838" spans="5:5" ht="13.5" thickTop="1" thickBot="1">
      <c r="E17838"/>
    </row>
    <row r="17839" spans="5:5" ht="13.5" thickTop="1" thickBot="1">
      <c r="E17839"/>
    </row>
    <row r="17840" spans="5:5" ht="13.5" thickTop="1" thickBot="1">
      <c r="E17840"/>
    </row>
    <row r="17841" spans="5:5" ht="13.5" thickTop="1" thickBot="1">
      <c r="E17841"/>
    </row>
    <row r="17842" spans="5:5" ht="13.5" thickTop="1" thickBot="1">
      <c r="E17842"/>
    </row>
    <row r="17843" spans="5:5" ht="13.5" thickTop="1" thickBot="1">
      <c r="E17843"/>
    </row>
    <row r="17844" spans="5:5" ht="13.5" thickTop="1" thickBot="1">
      <c r="E17844"/>
    </row>
    <row r="17845" spans="5:5" ht="13.5" thickTop="1" thickBot="1">
      <c r="E17845"/>
    </row>
    <row r="17846" spans="5:5" ht="13.5" thickTop="1" thickBot="1">
      <c r="E17846"/>
    </row>
    <row r="17847" spans="5:5" ht="13.5" thickTop="1" thickBot="1">
      <c r="E17847"/>
    </row>
    <row r="17848" spans="5:5" ht="13" thickTop="1">
      <c r="E17848"/>
    </row>
    <row r="17849" spans="5:5">
      <c r="E17849"/>
    </row>
    <row r="17850" spans="5:5">
      <c r="E17850"/>
    </row>
    <row r="17851" spans="5:5">
      <c r="E17851"/>
    </row>
    <row r="17852" spans="5:5">
      <c r="E17852"/>
    </row>
    <row r="17853" spans="5:5">
      <c r="E17853"/>
    </row>
    <row r="17854" spans="5:5">
      <c r="E17854"/>
    </row>
    <row r="17855" spans="5:5">
      <c r="E17855"/>
    </row>
    <row r="17856" spans="5:5">
      <c r="E17856"/>
    </row>
    <row r="17857" spans="5:5">
      <c r="E17857"/>
    </row>
    <row r="17858" spans="5:5">
      <c r="E17858"/>
    </row>
    <row r="17859" spans="5:5">
      <c r="E17859"/>
    </row>
    <row r="17860" spans="5:5">
      <c r="E17860"/>
    </row>
    <row r="17861" spans="5:5" ht="13" thickBot="1">
      <c r="E17861"/>
    </row>
    <row r="17862" spans="5:5" ht="13.5" thickTop="1" thickBot="1">
      <c r="E17862"/>
    </row>
    <row r="17863" spans="5:5" ht="13.5" thickTop="1" thickBot="1">
      <c r="E17863"/>
    </row>
    <row r="17864" spans="5:5" ht="13.5" thickTop="1" thickBot="1">
      <c r="E17864"/>
    </row>
    <row r="17865" spans="5:5" ht="13.5" thickTop="1" thickBot="1">
      <c r="E17865"/>
    </row>
    <row r="17866" spans="5:5" ht="13.5" thickTop="1" thickBot="1">
      <c r="E17866"/>
    </row>
    <row r="17867" spans="5:5" ht="13.5" thickTop="1" thickBot="1">
      <c r="E17867"/>
    </row>
    <row r="17868" spans="5:5" ht="13.5" thickTop="1" thickBot="1">
      <c r="E17868"/>
    </row>
    <row r="17869" spans="5:5" ht="13.5" thickTop="1" thickBot="1">
      <c r="E17869"/>
    </row>
    <row r="17870" spans="5:5" ht="13.5" thickTop="1" thickBot="1">
      <c r="E17870"/>
    </row>
    <row r="17871" spans="5:5" ht="13.5" thickTop="1" thickBot="1">
      <c r="E17871"/>
    </row>
    <row r="17872" spans="5:5" ht="13.5" thickTop="1" thickBot="1">
      <c r="E17872"/>
    </row>
    <row r="17873" spans="5:5" ht="13.5" thickTop="1" thickBot="1">
      <c r="E17873"/>
    </row>
    <row r="17874" spans="5:5" ht="13.5" thickTop="1" thickBot="1">
      <c r="E17874"/>
    </row>
    <row r="17875" spans="5:5" ht="13.5" thickTop="1" thickBot="1">
      <c r="E17875"/>
    </row>
    <row r="17876" spans="5:5" ht="13.5" thickTop="1" thickBot="1">
      <c r="E17876"/>
    </row>
    <row r="17877" spans="5:5" ht="13.5" thickTop="1" thickBot="1">
      <c r="E17877"/>
    </row>
    <row r="17878" spans="5:5" ht="13.5" thickTop="1" thickBot="1">
      <c r="E17878"/>
    </row>
    <row r="17879" spans="5:5" ht="13.5" thickTop="1" thickBot="1">
      <c r="E17879"/>
    </row>
    <row r="17880" spans="5:5" ht="13.5" thickTop="1" thickBot="1">
      <c r="E17880"/>
    </row>
    <row r="17881" spans="5:5" ht="13.5" thickTop="1" thickBot="1">
      <c r="E17881"/>
    </row>
    <row r="17882" spans="5:5" ht="13.5" thickTop="1" thickBot="1">
      <c r="E17882"/>
    </row>
    <row r="17883" spans="5:5" ht="13.5" thickTop="1" thickBot="1">
      <c r="E17883"/>
    </row>
    <row r="17884" spans="5:5" ht="13.5" thickTop="1" thickBot="1">
      <c r="E17884"/>
    </row>
    <row r="17885" spans="5:5" ht="13.5" thickTop="1" thickBot="1">
      <c r="E17885"/>
    </row>
    <row r="17886" spans="5:5" ht="13.5" thickTop="1" thickBot="1">
      <c r="E17886"/>
    </row>
    <row r="17887" spans="5:5" ht="13.5" thickTop="1" thickBot="1">
      <c r="E17887"/>
    </row>
    <row r="17888" spans="5:5" ht="13.5" thickTop="1" thickBot="1">
      <c r="E17888"/>
    </row>
    <row r="17889" spans="5:5" ht="13.5" thickTop="1" thickBot="1">
      <c r="E17889"/>
    </row>
    <row r="17890" spans="5:5" ht="13.5" thickTop="1" thickBot="1">
      <c r="E17890"/>
    </row>
    <row r="17891" spans="5:5" ht="13.5" thickTop="1" thickBot="1">
      <c r="E17891"/>
    </row>
    <row r="17892" spans="5:5" ht="13.5" thickTop="1" thickBot="1">
      <c r="E17892"/>
    </row>
    <row r="17893" spans="5:5" ht="13.5" thickTop="1" thickBot="1">
      <c r="E17893"/>
    </row>
    <row r="17894" spans="5:5" ht="13.5" thickTop="1" thickBot="1">
      <c r="E17894"/>
    </row>
    <row r="17895" spans="5:5" ht="13.5" thickTop="1" thickBot="1">
      <c r="E17895"/>
    </row>
    <row r="17896" spans="5:5" ht="13.5" thickTop="1" thickBot="1">
      <c r="E17896"/>
    </row>
    <row r="17897" spans="5:5" ht="13.5" thickTop="1" thickBot="1">
      <c r="E17897"/>
    </row>
    <row r="17898" spans="5:5" ht="13.5" thickTop="1" thickBot="1">
      <c r="E17898"/>
    </row>
    <row r="17899" spans="5:5" ht="13.5" thickTop="1" thickBot="1">
      <c r="E17899"/>
    </row>
    <row r="17900" spans="5:5" ht="13.5" thickTop="1" thickBot="1">
      <c r="E17900"/>
    </row>
    <row r="17901" spans="5:5" ht="13.5" thickTop="1" thickBot="1">
      <c r="E17901"/>
    </row>
    <row r="17902" spans="5:5" ht="13.5" thickTop="1" thickBot="1">
      <c r="E17902"/>
    </row>
    <row r="17903" spans="5:5" ht="13.5" thickTop="1" thickBot="1">
      <c r="E17903"/>
    </row>
    <row r="17904" spans="5:5" ht="13.5" thickTop="1" thickBot="1">
      <c r="E17904"/>
    </row>
    <row r="17905" spans="5:5" ht="13.5" thickTop="1" thickBot="1">
      <c r="E17905"/>
    </row>
    <row r="17906" spans="5:5" ht="13.5" thickTop="1" thickBot="1">
      <c r="E17906"/>
    </row>
    <row r="17907" spans="5:5" ht="13.5" thickTop="1" thickBot="1">
      <c r="E17907"/>
    </row>
    <row r="17908" spans="5:5" ht="13.5" thickTop="1" thickBot="1">
      <c r="E17908"/>
    </row>
    <row r="17909" spans="5:5" ht="13.5" thickTop="1" thickBot="1">
      <c r="E17909"/>
    </row>
    <row r="17910" spans="5:5" ht="13.5" thickTop="1" thickBot="1">
      <c r="E17910"/>
    </row>
    <row r="17911" spans="5:5" ht="13.5" thickTop="1" thickBot="1">
      <c r="E17911"/>
    </row>
    <row r="17912" spans="5:5" ht="13.5" thickTop="1" thickBot="1">
      <c r="E17912"/>
    </row>
    <row r="17913" spans="5:5" ht="13.5" thickTop="1" thickBot="1">
      <c r="E17913"/>
    </row>
    <row r="17914" spans="5:5" ht="13.5" thickTop="1" thickBot="1">
      <c r="E17914"/>
    </row>
    <row r="17915" spans="5:5" ht="13.5" thickTop="1" thickBot="1">
      <c r="E17915"/>
    </row>
    <row r="17916" spans="5:5" ht="13.5" thickTop="1" thickBot="1">
      <c r="E17916"/>
    </row>
    <row r="17917" spans="5:5" ht="13.5" thickTop="1" thickBot="1">
      <c r="E17917"/>
    </row>
    <row r="17918" spans="5:5" ht="13" thickTop="1">
      <c r="E17918"/>
    </row>
    <row r="17919" spans="5:5">
      <c r="E17919"/>
    </row>
    <row r="17920" spans="5:5">
      <c r="E17920"/>
    </row>
    <row r="17921" spans="5:5">
      <c r="E17921"/>
    </row>
    <row r="17922" spans="5:5">
      <c r="E17922"/>
    </row>
    <row r="17923" spans="5:5">
      <c r="E17923"/>
    </row>
    <row r="17924" spans="5:5">
      <c r="E17924"/>
    </row>
    <row r="17925" spans="5:5">
      <c r="E17925"/>
    </row>
    <row r="17926" spans="5:5">
      <c r="E17926"/>
    </row>
    <row r="17927" spans="5:5">
      <c r="E17927"/>
    </row>
    <row r="17928" spans="5:5">
      <c r="E17928"/>
    </row>
    <row r="17929" spans="5:5">
      <c r="E17929"/>
    </row>
    <row r="17930" spans="5:5">
      <c r="E17930"/>
    </row>
    <row r="17931" spans="5:5" ht="13" thickBot="1">
      <c r="E17931"/>
    </row>
    <row r="17932" spans="5:5" ht="13.5" thickTop="1" thickBot="1">
      <c r="E17932"/>
    </row>
    <row r="17933" spans="5:5" ht="13.5" thickTop="1" thickBot="1">
      <c r="E17933"/>
    </row>
    <row r="17934" spans="5:5" ht="13.5" thickTop="1" thickBot="1">
      <c r="E17934"/>
    </row>
    <row r="17935" spans="5:5" ht="13.5" thickTop="1" thickBot="1">
      <c r="E17935"/>
    </row>
    <row r="17936" spans="5:5" ht="13.5" thickTop="1" thickBot="1">
      <c r="E17936"/>
    </row>
    <row r="17937" spans="5:5" ht="13.5" thickTop="1" thickBot="1">
      <c r="E17937"/>
    </row>
    <row r="17938" spans="5:5" ht="13.5" thickTop="1" thickBot="1">
      <c r="E17938"/>
    </row>
    <row r="17939" spans="5:5" ht="13.5" thickTop="1" thickBot="1">
      <c r="E17939"/>
    </row>
    <row r="17940" spans="5:5" ht="13.5" thickTop="1" thickBot="1">
      <c r="E17940"/>
    </row>
    <row r="17941" spans="5:5" ht="13.5" thickTop="1" thickBot="1">
      <c r="E17941"/>
    </row>
    <row r="17942" spans="5:5" ht="13.5" thickTop="1" thickBot="1">
      <c r="E17942"/>
    </row>
    <row r="17943" spans="5:5" ht="13.5" thickTop="1" thickBot="1">
      <c r="E17943"/>
    </row>
    <row r="17944" spans="5:5" ht="13.5" thickTop="1" thickBot="1">
      <c r="E17944"/>
    </row>
    <row r="17945" spans="5:5" ht="13.5" thickTop="1" thickBot="1">
      <c r="E17945"/>
    </row>
    <row r="17946" spans="5:5" ht="13.5" thickTop="1" thickBot="1">
      <c r="E17946"/>
    </row>
    <row r="17947" spans="5:5" ht="13.5" thickTop="1" thickBot="1">
      <c r="E17947"/>
    </row>
    <row r="17948" spans="5:5" ht="13.5" thickTop="1" thickBot="1">
      <c r="E17948"/>
    </row>
    <row r="17949" spans="5:5" ht="13.5" thickTop="1" thickBot="1">
      <c r="E17949"/>
    </row>
    <row r="17950" spans="5:5" ht="13.5" thickTop="1" thickBot="1">
      <c r="E17950"/>
    </row>
    <row r="17951" spans="5:5" ht="13.5" thickTop="1" thickBot="1">
      <c r="E17951"/>
    </row>
    <row r="17952" spans="5:5" ht="13.5" thickTop="1" thickBot="1">
      <c r="E17952"/>
    </row>
    <row r="17953" spans="5:5" ht="13.5" thickTop="1" thickBot="1">
      <c r="E17953"/>
    </row>
    <row r="17954" spans="5:5" ht="13.5" thickTop="1" thickBot="1">
      <c r="E17954"/>
    </row>
    <row r="17955" spans="5:5" ht="13.5" thickTop="1" thickBot="1">
      <c r="E17955"/>
    </row>
    <row r="17956" spans="5:5" ht="13.5" thickTop="1" thickBot="1">
      <c r="E17956"/>
    </row>
    <row r="17957" spans="5:5" ht="13.5" thickTop="1" thickBot="1">
      <c r="E17957"/>
    </row>
    <row r="17958" spans="5:5" ht="13.5" thickTop="1" thickBot="1">
      <c r="E17958"/>
    </row>
    <row r="17959" spans="5:5" ht="13.5" thickTop="1" thickBot="1">
      <c r="E17959"/>
    </row>
    <row r="17960" spans="5:5" ht="13.5" thickTop="1" thickBot="1">
      <c r="E17960"/>
    </row>
    <row r="17961" spans="5:5" ht="13.5" thickTop="1" thickBot="1">
      <c r="E17961"/>
    </row>
    <row r="17962" spans="5:5" ht="13.5" thickTop="1" thickBot="1">
      <c r="E17962"/>
    </row>
    <row r="17963" spans="5:5" ht="13.5" thickTop="1" thickBot="1">
      <c r="E17963"/>
    </row>
    <row r="17964" spans="5:5" ht="13.5" thickTop="1" thickBot="1">
      <c r="E17964"/>
    </row>
    <row r="17965" spans="5:5" ht="13.5" thickTop="1" thickBot="1">
      <c r="E17965"/>
    </row>
    <row r="17966" spans="5:5" ht="13.5" thickTop="1" thickBot="1">
      <c r="E17966"/>
    </row>
    <row r="17967" spans="5:5" ht="13.5" thickTop="1" thickBot="1">
      <c r="E17967"/>
    </row>
    <row r="17968" spans="5:5" ht="13.5" thickTop="1" thickBot="1">
      <c r="E17968"/>
    </row>
    <row r="17969" spans="5:5" ht="13.5" thickTop="1" thickBot="1">
      <c r="E17969"/>
    </row>
    <row r="17970" spans="5:5" ht="13.5" thickTop="1" thickBot="1">
      <c r="E17970"/>
    </row>
    <row r="17971" spans="5:5" ht="13.5" thickTop="1" thickBot="1">
      <c r="E17971"/>
    </row>
    <row r="17972" spans="5:5" ht="13.5" thickTop="1" thickBot="1">
      <c r="E17972"/>
    </row>
    <row r="17973" spans="5:5" ht="13.5" thickTop="1" thickBot="1">
      <c r="E17973"/>
    </row>
    <row r="17974" spans="5:5" ht="13.5" thickTop="1" thickBot="1">
      <c r="E17974"/>
    </row>
    <row r="17975" spans="5:5" ht="13.5" thickTop="1" thickBot="1">
      <c r="E17975"/>
    </row>
    <row r="17976" spans="5:5" ht="13.5" thickTop="1" thickBot="1">
      <c r="E17976"/>
    </row>
    <row r="17977" spans="5:5" ht="13.5" thickTop="1" thickBot="1">
      <c r="E17977"/>
    </row>
    <row r="17978" spans="5:5" ht="13.5" thickTop="1" thickBot="1">
      <c r="E17978"/>
    </row>
    <row r="17979" spans="5:5" ht="13.5" thickTop="1" thickBot="1">
      <c r="E17979"/>
    </row>
    <row r="17980" spans="5:5" ht="13.5" thickTop="1" thickBot="1">
      <c r="E17980"/>
    </row>
    <row r="17981" spans="5:5" ht="13.5" thickTop="1" thickBot="1">
      <c r="E17981"/>
    </row>
    <row r="17982" spans="5:5" ht="13.5" thickTop="1" thickBot="1">
      <c r="E17982"/>
    </row>
    <row r="17983" spans="5:5" ht="13.5" thickTop="1" thickBot="1">
      <c r="E17983"/>
    </row>
    <row r="17984" spans="5:5" ht="13.5" thickTop="1" thickBot="1">
      <c r="E17984"/>
    </row>
    <row r="17985" spans="5:5" ht="13.5" thickTop="1" thickBot="1">
      <c r="E17985"/>
    </row>
    <row r="17986" spans="5:5" ht="13.5" thickTop="1" thickBot="1">
      <c r="E17986"/>
    </row>
    <row r="17987" spans="5:5" ht="13.5" thickTop="1" thickBot="1">
      <c r="E17987"/>
    </row>
    <row r="17988" spans="5:5" ht="13" thickTop="1">
      <c r="E17988"/>
    </row>
    <row r="17989" spans="5:5">
      <c r="E17989"/>
    </row>
    <row r="17990" spans="5:5">
      <c r="E17990"/>
    </row>
    <row r="17991" spans="5:5">
      <c r="E17991"/>
    </row>
    <row r="17992" spans="5:5">
      <c r="E17992"/>
    </row>
    <row r="17993" spans="5:5">
      <c r="E17993"/>
    </row>
    <row r="17994" spans="5:5">
      <c r="E17994"/>
    </row>
    <row r="17995" spans="5:5">
      <c r="E17995"/>
    </row>
    <row r="17996" spans="5:5">
      <c r="E17996"/>
    </row>
    <row r="17997" spans="5:5">
      <c r="E17997"/>
    </row>
    <row r="17998" spans="5:5">
      <c r="E17998"/>
    </row>
    <row r="17999" spans="5:5">
      <c r="E17999"/>
    </row>
    <row r="18000" spans="5:5">
      <c r="E18000"/>
    </row>
    <row r="18001" spans="5:5" ht="13" thickBot="1">
      <c r="E18001"/>
    </row>
    <row r="18002" spans="5:5" ht="13.5" thickTop="1" thickBot="1">
      <c r="E18002"/>
    </row>
    <row r="18003" spans="5:5" ht="13.5" thickTop="1" thickBot="1">
      <c r="E18003"/>
    </row>
    <row r="18004" spans="5:5" ht="13.5" thickTop="1" thickBot="1">
      <c r="E18004"/>
    </row>
    <row r="18005" spans="5:5" ht="13.5" thickTop="1" thickBot="1">
      <c r="E18005"/>
    </row>
    <row r="18006" spans="5:5" ht="13.5" thickTop="1" thickBot="1">
      <c r="E18006"/>
    </row>
    <row r="18007" spans="5:5" ht="13.5" thickTop="1" thickBot="1">
      <c r="E18007"/>
    </row>
    <row r="18008" spans="5:5" ht="13.5" thickTop="1" thickBot="1">
      <c r="E18008"/>
    </row>
    <row r="18009" spans="5:5" ht="13.5" thickTop="1" thickBot="1">
      <c r="E18009"/>
    </row>
    <row r="18010" spans="5:5" ht="13.5" thickTop="1" thickBot="1">
      <c r="E18010"/>
    </row>
    <row r="18011" spans="5:5" ht="13.5" thickTop="1" thickBot="1">
      <c r="E18011"/>
    </row>
    <row r="18012" spans="5:5" ht="13.5" thickTop="1" thickBot="1">
      <c r="E18012"/>
    </row>
    <row r="18013" spans="5:5" ht="13.5" thickTop="1" thickBot="1">
      <c r="E18013"/>
    </row>
    <row r="18014" spans="5:5" ht="13.5" thickTop="1" thickBot="1">
      <c r="E18014"/>
    </row>
    <row r="18015" spans="5:5" ht="13.5" thickTop="1" thickBot="1">
      <c r="E18015"/>
    </row>
    <row r="18016" spans="5:5" ht="13.5" thickTop="1" thickBot="1">
      <c r="E18016"/>
    </row>
    <row r="18017" spans="5:5" ht="13.5" thickTop="1" thickBot="1">
      <c r="E18017"/>
    </row>
    <row r="18018" spans="5:5" ht="13.5" thickTop="1" thickBot="1">
      <c r="E18018"/>
    </row>
    <row r="18019" spans="5:5" ht="13.5" thickTop="1" thickBot="1">
      <c r="E18019"/>
    </row>
    <row r="18020" spans="5:5" ht="13.5" thickTop="1" thickBot="1">
      <c r="E18020"/>
    </row>
    <row r="18021" spans="5:5" ht="13.5" thickTop="1" thickBot="1">
      <c r="E18021"/>
    </row>
    <row r="18022" spans="5:5" ht="13.5" thickTop="1" thickBot="1">
      <c r="E18022"/>
    </row>
    <row r="18023" spans="5:5" ht="13.5" thickTop="1" thickBot="1">
      <c r="E18023"/>
    </row>
    <row r="18024" spans="5:5" ht="13.5" thickTop="1" thickBot="1">
      <c r="E18024"/>
    </row>
    <row r="18025" spans="5:5" ht="13.5" thickTop="1" thickBot="1">
      <c r="E18025"/>
    </row>
    <row r="18026" spans="5:5" ht="13.5" thickTop="1" thickBot="1">
      <c r="E18026"/>
    </row>
    <row r="18027" spans="5:5" ht="13.5" thickTop="1" thickBot="1">
      <c r="E18027"/>
    </row>
    <row r="18028" spans="5:5" ht="13.5" thickTop="1" thickBot="1">
      <c r="E18028"/>
    </row>
    <row r="18029" spans="5:5" ht="13.5" thickTop="1" thickBot="1">
      <c r="E18029"/>
    </row>
    <row r="18030" spans="5:5" ht="13.5" thickTop="1" thickBot="1">
      <c r="E18030"/>
    </row>
    <row r="18031" spans="5:5" ht="13.5" thickTop="1" thickBot="1">
      <c r="E18031"/>
    </row>
    <row r="18032" spans="5:5" ht="13.5" thickTop="1" thickBot="1">
      <c r="E18032"/>
    </row>
    <row r="18033" spans="5:5" ht="13.5" thickTop="1" thickBot="1">
      <c r="E18033"/>
    </row>
    <row r="18034" spans="5:5" ht="13.5" thickTop="1" thickBot="1">
      <c r="E18034"/>
    </row>
    <row r="18035" spans="5:5" ht="13.5" thickTop="1" thickBot="1">
      <c r="E18035"/>
    </row>
    <row r="18036" spans="5:5" ht="13.5" thickTop="1" thickBot="1">
      <c r="E18036"/>
    </row>
    <row r="18037" spans="5:5" ht="13.5" thickTop="1" thickBot="1">
      <c r="E18037"/>
    </row>
    <row r="18038" spans="5:5" ht="13.5" thickTop="1" thickBot="1">
      <c r="E18038"/>
    </row>
    <row r="18039" spans="5:5" ht="13.5" thickTop="1" thickBot="1">
      <c r="E18039"/>
    </row>
    <row r="18040" spans="5:5" ht="13.5" thickTop="1" thickBot="1">
      <c r="E18040"/>
    </row>
    <row r="18041" spans="5:5" ht="13.5" thickTop="1" thickBot="1">
      <c r="E18041"/>
    </row>
    <row r="18042" spans="5:5" ht="13.5" thickTop="1" thickBot="1">
      <c r="E18042"/>
    </row>
    <row r="18043" spans="5:5" ht="13.5" thickTop="1" thickBot="1">
      <c r="E18043"/>
    </row>
    <row r="18044" spans="5:5" ht="13.5" thickTop="1" thickBot="1">
      <c r="E18044"/>
    </row>
    <row r="18045" spans="5:5" ht="13.5" thickTop="1" thickBot="1">
      <c r="E18045"/>
    </row>
    <row r="18046" spans="5:5" ht="13.5" thickTop="1" thickBot="1">
      <c r="E18046"/>
    </row>
    <row r="18047" spans="5:5" ht="13.5" thickTop="1" thickBot="1">
      <c r="E18047"/>
    </row>
    <row r="18048" spans="5:5" ht="13.5" thickTop="1" thickBot="1">
      <c r="E18048"/>
    </row>
    <row r="18049" spans="5:5" ht="13.5" thickTop="1" thickBot="1">
      <c r="E18049"/>
    </row>
    <row r="18050" spans="5:5" ht="13.5" thickTop="1" thickBot="1">
      <c r="E18050"/>
    </row>
    <row r="18051" spans="5:5" ht="13.5" thickTop="1" thickBot="1">
      <c r="E18051"/>
    </row>
    <row r="18052" spans="5:5" ht="13.5" thickTop="1" thickBot="1">
      <c r="E18052"/>
    </row>
    <row r="18053" spans="5:5" ht="13.5" thickTop="1" thickBot="1">
      <c r="E18053"/>
    </row>
    <row r="18054" spans="5:5" ht="13.5" thickTop="1" thickBot="1">
      <c r="E18054"/>
    </row>
    <row r="18055" spans="5:5" ht="13.5" thickTop="1" thickBot="1">
      <c r="E18055"/>
    </row>
    <row r="18056" spans="5:5" ht="13.5" thickTop="1" thickBot="1">
      <c r="E18056"/>
    </row>
    <row r="18057" spans="5:5" ht="13.5" thickTop="1" thickBot="1">
      <c r="E18057"/>
    </row>
    <row r="18058" spans="5:5" ht="13" thickTop="1">
      <c r="E18058"/>
    </row>
    <row r="18059" spans="5:5">
      <c r="E18059"/>
    </row>
    <row r="18060" spans="5:5">
      <c r="E18060"/>
    </row>
    <row r="18061" spans="5:5">
      <c r="E18061"/>
    </row>
    <row r="18062" spans="5:5">
      <c r="E18062"/>
    </row>
    <row r="18063" spans="5:5">
      <c r="E18063"/>
    </row>
    <row r="18064" spans="5:5">
      <c r="E18064"/>
    </row>
    <row r="18065" spans="5:5">
      <c r="E18065"/>
    </row>
    <row r="18066" spans="5:5">
      <c r="E18066"/>
    </row>
    <row r="18067" spans="5:5">
      <c r="E18067"/>
    </row>
    <row r="18068" spans="5:5">
      <c r="E18068"/>
    </row>
    <row r="18069" spans="5:5">
      <c r="E18069"/>
    </row>
    <row r="18070" spans="5:5">
      <c r="E18070"/>
    </row>
    <row r="18071" spans="5:5" ht="13" thickBot="1">
      <c r="E18071"/>
    </row>
    <row r="18072" spans="5:5" ht="13.5" thickTop="1" thickBot="1">
      <c r="E18072"/>
    </row>
    <row r="18073" spans="5:5" ht="13.5" thickTop="1" thickBot="1">
      <c r="E18073"/>
    </row>
    <row r="18074" spans="5:5" ht="13.5" thickTop="1" thickBot="1">
      <c r="E18074"/>
    </row>
    <row r="18075" spans="5:5" ht="13.5" thickTop="1" thickBot="1">
      <c r="E18075"/>
    </row>
    <row r="18076" spans="5:5" ht="13.5" thickTop="1" thickBot="1">
      <c r="E18076"/>
    </row>
    <row r="18077" spans="5:5" ht="13.5" thickTop="1" thickBot="1">
      <c r="E18077"/>
    </row>
    <row r="18078" spans="5:5" ht="13.5" thickTop="1" thickBot="1">
      <c r="E18078"/>
    </row>
    <row r="18079" spans="5:5" ht="13.5" thickTop="1" thickBot="1">
      <c r="E18079"/>
    </row>
    <row r="18080" spans="5:5" ht="13.5" thickTop="1" thickBot="1">
      <c r="E18080"/>
    </row>
    <row r="18081" spans="5:5" ht="13.5" thickTop="1" thickBot="1">
      <c r="E18081"/>
    </row>
    <row r="18082" spans="5:5" ht="13.5" thickTop="1" thickBot="1">
      <c r="E18082"/>
    </row>
    <row r="18083" spans="5:5" ht="13.5" thickTop="1" thickBot="1">
      <c r="E18083"/>
    </row>
    <row r="18084" spans="5:5" ht="13.5" thickTop="1" thickBot="1">
      <c r="E18084"/>
    </row>
    <row r="18085" spans="5:5" ht="13.5" thickTop="1" thickBot="1">
      <c r="E18085"/>
    </row>
    <row r="18086" spans="5:5" ht="13.5" thickTop="1" thickBot="1">
      <c r="E18086"/>
    </row>
    <row r="18087" spans="5:5" ht="13.5" thickTop="1" thickBot="1">
      <c r="E18087"/>
    </row>
    <row r="18088" spans="5:5" ht="13.5" thickTop="1" thickBot="1">
      <c r="E18088"/>
    </row>
    <row r="18089" spans="5:5" ht="13.5" thickTop="1" thickBot="1">
      <c r="E18089"/>
    </row>
    <row r="18090" spans="5:5" ht="13.5" thickTop="1" thickBot="1">
      <c r="E18090"/>
    </row>
    <row r="18091" spans="5:5" ht="13.5" thickTop="1" thickBot="1">
      <c r="E18091"/>
    </row>
    <row r="18092" spans="5:5" ht="13.5" thickTop="1" thickBot="1">
      <c r="E18092"/>
    </row>
    <row r="18093" spans="5:5" ht="13.5" thickTop="1" thickBot="1">
      <c r="E18093"/>
    </row>
    <row r="18094" spans="5:5" ht="13.5" thickTop="1" thickBot="1">
      <c r="E18094"/>
    </row>
    <row r="18095" spans="5:5" ht="13.5" thickTop="1" thickBot="1">
      <c r="E18095"/>
    </row>
    <row r="18096" spans="5:5" ht="13.5" thickTop="1" thickBot="1">
      <c r="E18096"/>
    </row>
    <row r="18097" spans="5:5" ht="13.5" thickTop="1" thickBot="1">
      <c r="E18097"/>
    </row>
    <row r="18098" spans="5:5" ht="13.5" thickTop="1" thickBot="1">
      <c r="E18098"/>
    </row>
    <row r="18099" spans="5:5" ht="13.5" thickTop="1" thickBot="1">
      <c r="E18099"/>
    </row>
    <row r="18100" spans="5:5" ht="13.5" thickTop="1" thickBot="1">
      <c r="E18100"/>
    </row>
    <row r="18101" spans="5:5" ht="13.5" thickTop="1" thickBot="1">
      <c r="E18101"/>
    </row>
    <row r="18102" spans="5:5" ht="13.5" thickTop="1" thickBot="1">
      <c r="E18102"/>
    </row>
    <row r="18103" spans="5:5" ht="13.5" thickTop="1" thickBot="1">
      <c r="E18103"/>
    </row>
    <row r="18104" spans="5:5" ht="13.5" thickTop="1" thickBot="1">
      <c r="E18104"/>
    </row>
    <row r="18105" spans="5:5" ht="13.5" thickTop="1" thickBot="1">
      <c r="E18105"/>
    </row>
    <row r="18106" spans="5:5" ht="13.5" thickTop="1" thickBot="1">
      <c r="E18106"/>
    </row>
    <row r="18107" spans="5:5" ht="13.5" thickTop="1" thickBot="1">
      <c r="E18107"/>
    </row>
    <row r="18108" spans="5:5" ht="13.5" thickTop="1" thickBot="1">
      <c r="E18108"/>
    </row>
    <row r="18109" spans="5:5" ht="13.5" thickTop="1" thickBot="1">
      <c r="E18109"/>
    </row>
    <row r="18110" spans="5:5" ht="13.5" thickTop="1" thickBot="1">
      <c r="E18110"/>
    </row>
    <row r="18111" spans="5:5" ht="13.5" thickTop="1" thickBot="1">
      <c r="E18111"/>
    </row>
    <row r="18112" spans="5:5" ht="13.5" thickTop="1" thickBot="1">
      <c r="E18112"/>
    </row>
    <row r="18113" spans="5:5" ht="13.5" thickTop="1" thickBot="1">
      <c r="E18113"/>
    </row>
    <row r="18114" spans="5:5" ht="13.5" thickTop="1" thickBot="1">
      <c r="E18114"/>
    </row>
    <row r="18115" spans="5:5" ht="13.5" thickTop="1" thickBot="1">
      <c r="E18115"/>
    </row>
    <row r="18116" spans="5:5" ht="13.5" thickTop="1" thickBot="1">
      <c r="E18116"/>
    </row>
    <row r="18117" spans="5:5" ht="13.5" thickTop="1" thickBot="1">
      <c r="E18117"/>
    </row>
    <row r="18118" spans="5:5" ht="13.5" thickTop="1" thickBot="1">
      <c r="E18118"/>
    </row>
    <row r="18119" spans="5:5" ht="13.5" thickTop="1" thickBot="1">
      <c r="E18119"/>
    </row>
    <row r="18120" spans="5:5" ht="13.5" thickTop="1" thickBot="1">
      <c r="E18120"/>
    </row>
    <row r="18121" spans="5:5" ht="13.5" thickTop="1" thickBot="1">
      <c r="E18121"/>
    </row>
    <row r="18122" spans="5:5" ht="13.5" thickTop="1" thickBot="1">
      <c r="E18122"/>
    </row>
    <row r="18123" spans="5:5" ht="13.5" thickTop="1" thickBot="1">
      <c r="E18123"/>
    </row>
    <row r="18124" spans="5:5" ht="13.5" thickTop="1" thickBot="1">
      <c r="E18124"/>
    </row>
    <row r="18125" spans="5:5" ht="13.5" thickTop="1" thickBot="1">
      <c r="E18125"/>
    </row>
    <row r="18126" spans="5:5" ht="13.5" thickTop="1" thickBot="1">
      <c r="E18126"/>
    </row>
    <row r="18127" spans="5:5" ht="13.5" thickTop="1" thickBot="1">
      <c r="E18127"/>
    </row>
    <row r="18128" spans="5:5" ht="13" thickTop="1">
      <c r="E18128"/>
    </row>
    <row r="18129" spans="5:5">
      <c r="E18129"/>
    </row>
    <row r="18130" spans="5:5">
      <c r="E18130"/>
    </row>
    <row r="18131" spans="5:5">
      <c r="E18131"/>
    </row>
    <row r="18132" spans="5:5">
      <c r="E18132"/>
    </row>
    <row r="18133" spans="5:5">
      <c r="E18133"/>
    </row>
    <row r="18134" spans="5:5">
      <c r="E18134"/>
    </row>
    <row r="18135" spans="5:5">
      <c r="E18135"/>
    </row>
    <row r="18136" spans="5:5">
      <c r="E18136"/>
    </row>
    <row r="18137" spans="5:5">
      <c r="E18137"/>
    </row>
    <row r="18138" spans="5:5">
      <c r="E18138"/>
    </row>
    <row r="18139" spans="5:5">
      <c r="E18139"/>
    </row>
    <row r="18140" spans="5:5">
      <c r="E18140"/>
    </row>
    <row r="18141" spans="5:5" ht="13" thickBot="1">
      <c r="E18141"/>
    </row>
    <row r="18142" spans="5:5" ht="13.5" thickTop="1" thickBot="1">
      <c r="E18142"/>
    </row>
    <row r="18143" spans="5:5" ht="13.5" thickTop="1" thickBot="1">
      <c r="E18143"/>
    </row>
    <row r="18144" spans="5:5" ht="13.5" thickTop="1" thickBot="1">
      <c r="E18144"/>
    </row>
    <row r="18145" spans="5:5" ht="13.5" thickTop="1" thickBot="1">
      <c r="E18145"/>
    </row>
    <row r="18146" spans="5:5" ht="13.5" thickTop="1" thickBot="1">
      <c r="E18146"/>
    </row>
    <row r="18147" spans="5:5" ht="13.5" thickTop="1" thickBot="1">
      <c r="E18147"/>
    </row>
    <row r="18148" spans="5:5" ht="13.5" thickTop="1" thickBot="1">
      <c r="E18148"/>
    </row>
    <row r="18149" spans="5:5" ht="13.5" thickTop="1" thickBot="1">
      <c r="E18149"/>
    </row>
    <row r="18150" spans="5:5" ht="13.5" thickTop="1" thickBot="1">
      <c r="E18150"/>
    </row>
    <row r="18151" spans="5:5" ht="13.5" thickTop="1" thickBot="1">
      <c r="E18151"/>
    </row>
    <row r="18152" spans="5:5" ht="13.5" thickTop="1" thickBot="1">
      <c r="E18152"/>
    </row>
    <row r="18153" spans="5:5" ht="13.5" thickTop="1" thickBot="1">
      <c r="E18153"/>
    </row>
    <row r="18154" spans="5:5" ht="13.5" thickTop="1" thickBot="1">
      <c r="E18154"/>
    </row>
    <row r="18155" spans="5:5" ht="13.5" thickTop="1" thickBot="1">
      <c r="E18155"/>
    </row>
    <row r="18156" spans="5:5" ht="13.5" thickTop="1" thickBot="1">
      <c r="E18156"/>
    </row>
    <row r="18157" spans="5:5" ht="13.5" thickTop="1" thickBot="1">
      <c r="E18157"/>
    </row>
    <row r="18158" spans="5:5" ht="13.5" thickTop="1" thickBot="1">
      <c r="E18158"/>
    </row>
    <row r="18159" spans="5:5" ht="13.5" thickTop="1" thickBot="1">
      <c r="E18159"/>
    </row>
    <row r="18160" spans="5:5" ht="13.5" thickTop="1" thickBot="1">
      <c r="E18160"/>
    </row>
    <row r="18161" spans="5:5" ht="13.5" thickTop="1" thickBot="1">
      <c r="E18161"/>
    </row>
    <row r="18162" spans="5:5" ht="13.5" thickTop="1" thickBot="1">
      <c r="E18162"/>
    </row>
    <row r="18163" spans="5:5" ht="13.5" thickTop="1" thickBot="1">
      <c r="E18163"/>
    </row>
    <row r="18164" spans="5:5" ht="13.5" thickTop="1" thickBot="1">
      <c r="E18164"/>
    </row>
    <row r="18165" spans="5:5" ht="13.5" thickTop="1" thickBot="1">
      <c r="E18165"/>
    </row>
    <row r="18166" spans="5:5" ht="13.5" thickTop="1" thickBot="1">
      <c r="E18166"/>
    </row>
    <row r="18167" spans="5:5" ht="13.5" thickTop="1" thickBot="1">
      <c r="E18167"/>
    </row>
    <row r="18168" spans="5:5" ht="13.5" thickTop="1" thickBot="1">
      <c r="E18168"/>
    </row>
    <row r="18169" spans="5:5" ht="13.5" thickTop="1" thickBot="1">
      <c r="E18169"/>
    </row>
    <row r="18170" spans="5:5" ht="13.5" thickTop="1" thickBot="1">
      <c r="E18170"/>
    </row>
    <row r="18171" spans="5:5" ht="13.5" thickTop="1" thickBot="1">
      <c r="E18171"/>
    </row>
    <row r="18172" spans="5:5" ht="13.5" thickTop="1" thickBot="1">
      <c r="E18172"/>
    </row>
    <row r="18173" spans="5:5" ht="13.5" thickTop="1" thickBot="1">
      <c r="E18173"/>
    </row>
    <row r="18174" spans="5:5" ht="13.5" thickTop="1" thickBot="1">
      <c r="E18174"/>
    </row>
    <row r="18175" spans="5:5" ht="13.5" thickTop="1" thickBot="1">
      <c r="E18175"/>
    </row>
    <row r="18176" spans="5:5" ht="13.5" thickTop="1" thickBot="1">
      <c r="E18176"/>
    </row>
    <row r="18177" spans="5:5" ht="13.5" thickTop="1" thickBot="1">
      <c r="E18177"/>
    </row>
    <row r="18178" spans="5:5" ht="13.5" thickTop="1" thickBot="1">
      <c r="E18178"/>
    </row>
    <row r="18179" spans="5:5" ht="13.5" thickTop="1" thickBot="1">
      <c r="E18179"/>
    </row>
    <row r="18180" spans="5:5" ht="13.5" thickTop="1" thickBot="1">
      <c r="E18180"/>
    </row>
    <row r="18181" spans="5:5" ht="13.5" thickTop="1" thickBot="1">
      <c r="E18181"/>
    </row>
    <row r="18182" spans="5:5" ht="13.5" thickTop="1" thickBot="1">
      <c r="E18182"/>
    </row>
    <row r="18183" spans="5:5" ht="13.5" thickTop="1" thickBot="1">
      <c r="E18183"/>
    </row>
    <row r="18184" spans="5:5" ht="13.5" thickTop="1" thickBot="1">
      <c r="E18184"/>
    </row>
    <row r="18185" spans="5:5" ht="13.5" thickTop="1" thickBot="1">
      <c r="E18185"/>
    </row>
    <row r="18186" spans="5:5" ht="13.5" thickTop="1" thickBot="1">
      <c r="E18186"/>
    </row>
    <row r="18187" spans="5:5" ht="13.5" thickTop="1" thickBot="1">
      <c r="E18187"/>
    </row>
    <row r="18188" spans="5:5" ht="13.5" thickTop="1" thickBot="1">
      <c r="E18188"/>
    </row>
    <row r="18189" spans="5:5" ht="13.5" thickTop="1" thickBot="1">
      <c r="E18189"/>
    </row>
    <row r="18190" spans="5:5" ht="13.5" thickTop="1" thickBot="1">
      <c r="E18190"/>
    </row>
    <row r="18191" spans="5:5" ht="13.5" thickTop="1" thickBot="1">
      <c r="E18191"/>
    </row>
    <row r="18192" spans="5:5" ht="13.5" thickTop="1" thickBot="1">
      <c r="E18192"/>
    </row>
    <row r="18193" spans="5:5" ht="13.5" thickTop="1" thickBot="1">
      <c r="E18193"/>
    </row>
    <row r="18194" spans="5:5" ht="13.5" thickTop="1" thickBot="1">
      <c r="E18194"/>
    </row>
    <row r="18195" spans="5:5" ht="13.5" thickTop="1" thickBot="1">
      <c r="E18195"/>
    </row>
    <row r="18196" spans="5:5" ht="13.5" thickTop="1" thickBot="1">
      <c r="E18196"/>
    </row>
    <row r="18197" spans="5:5" ht="13.5" thickTop="1" thickBot="1">
      <c r="E18197"/>
    </row>
    <row r="18198" spans="5:5" ht="13" thickTop="1">
      <c r="E18198"/>
    </row>
    <row r="18199" spans="5:5">
      <c r="E18199"/>
    </row>
    <row r="18200" spans="5:5">
      <c r="E18200"/>
    </row>
    <row r="18201" spans="5:5">
      <c r="E18201"/>
    </row>
    <row r="18202" spans="5:5">
      <c r="E18202"/>
    </row>
    <row r="18203" spans="5:5">
      <c r="E18203"/>
    </row>
    <row r="18204" spans="5:5">
      <c r="E18204"/>
    </row>
    <row r="18205" spans="5:5">
      <c r="E18205"/>
    </row>
    <row r="18206" spans="5:5">
      <c r="E18206"/>
    </row>
    <row r="18207" spans="5:5">
      <c r="E18207"/>
    </row>
    <row r="18208" spans="5:5">
      <c r="E18208"/>
    </row>
    <row r="18209" spans="5:5">
      <c r="E18209"/>
    </row>
    <row r="18210" spans="5:5">
      <c r="E18210"/>
    </row>
    <row r="18211" spans="5:5" ht="13" thickBot="1">
      <c r="E18211"/>
    </row>
    <row r="18212" spans="5:5" ht="13.5" thickTop="1" thickBot="1">
      <c r="E18212"/>
    </row>
    <row r="18213" spans="5:5" ht="13.5" thickTop="1" thickBot="1">
      <c r="E18213"/>
    </row>
    <row r="18214" spans="5:5" ht="13.5" thickTop="1" thickBot="1">
      <c r="E18214"/>
    </row>
    <row r="18215" spans="5:5" ht="13.5" thickTop="1" thickBot="1">
      <c r="E18215"/>
    </row>
    <row r="18216" spans="5:5" ht="13.5" thickTop="1" thickBot="1">
      <c r="E18216"/>
    </row>
    <row r="18217" spans="5:5" ht="13.5" thickTop="1" thickBot="1">
      <c r="E18217"/>
    </row>
    <row r="18218" spans="5:5" ht="13.5" thickTop="1" thickBot="1">
      <c r="E18218"/>
    </row>
    <row r="18219" spans="5:5" ht="13.5" thickTop="1" thickBot="1">
      <c r="E18219"/>
    </row>
    <row r="18220" spans="5:5" ht="13.5" thickTop="1" thickBot="1">
      <c r="E18220"/>
    </row>
    <row r="18221" spans="5:5" ht="13.5" thickTop="1" thickBot="1">
      <c r="E18221"/>
    </row>
    <row r="18222" spans="5:5" ht="13.5" thickTop="1" thickBot="1">
      <c r="E18222"/>
    </row>
    <row r="18223" spans="5:5" ht="13.5" thickTop="1" thickBot="1">
      <c r="E18223"/>
    </row>
    <row r="18224" spans="5:5" ht="13.5" thickTop="1" thickBot="1">
      <c r="E18224"/>
    </row>
    <row r="18225" spans="5:5" ht="13.5" thickTop="1" thickBot="1">
      <c r="E18225"/>
    </row>
    <row r="18226" spans="5:5" ht="13.5" thickTop="1" thickBot="1">
      <c r="E18226"/>
    </row>
    <row r="18227" spans="5:5" ht="13.5" thickTop="1" thickBot="1">
      <c r="E18227"/>
    </row>
    <row r="18228" spans="5:5" ht="13.5" thickTop="1" thickBot="1">
      <c r="E18228"/>
    </row>
    <row r="18229" spans="5:5" ht="13.5" thickTop="1" thickBot="1">
      <c r="E18229"/>
    </row>
    <row r="18230" spans="5:5" ht="13.5" thickTop="1" thickBot="1">
      <c r="E18230"/>
    </row>
    <row r="18231" spans="5:5" ht="13.5" thickTop="1" thickBot="1">
      <c r="E18231"/>
    </row>
    <row r="18232" spans="5:5" ht="13.5" thickTop="1" thickBot="1">
      <c r="E18232"/>
    </row>
    <row r="18233" spans="5:5" ht="13.5" thickTop="1" thickBot="1">
      <c r="E18233"/>
    </row>
    <row r="18234" spans="5:5" ht="13.5" thickTop="1" thickBot="1">
      <c r="E18234"/>
    </row>
    <row r="18235" spans="5:5" ht="13.5" thickTop="1" thickBot="1">
      <c r="E18235"/>
    </row>
    <row r="18236" spans="5:5" ht="13.5" thickTop="1" thickBot="1">
      <c r="E18236"/>
    </row>
    <row r="18237" spans="5:5" ht="13.5" thickTop="1" thickBot="1">
      <c r="E18237"/>
    </row>
    <row r="18238" spans="5:5" ht="13.5" thickTop="1" thickBot="1">
      <c r="E18238"/>
    </row>
    <row r="18239" spans="5:5" ht="13.5" thickTop="1" thickBot="1">
      <c r="E18239"/>
    </row>
    <row r="18240" spans="5:5" ht="13.5" thickTop="1" thickBot="1">
      <c r="E18240"/>
    </row>
    <row r="18241" spans="5:5" ht="13.5" thickTop="1" thickBot="1">
      <c r="E18241"/>
    </row>
    <row r="18242" spans="5:5" ht="13.5" thickTop="1" thickBot="1">
      <c r="E18242"/>
    </row>
    <row r="18243" spans="5:5" ht="13.5" thickTop="1" thickBot="1">
      <c r="E18243"/>
    </row>
    <row r="18244" spans="5:5" ht="13.5" thickTop="1" thickBot="1">
      <c r="E18244"/>
    </row>
    <row r="18245" spans="5:5" ht="13.5" thickTop="1" thickBot="1">
      <c r="E18245"/>
    </row>
    <row r="18246" spans="5:5" ht="13.5" thickTop="1" thickBot="1">
      <c r="E18246"/>
    </row>
    <row r="18247" spans="5:5" ht="13.5" thickTop="1" thickBot="1">
      <c r="E18247"/>
    </row>
    <row r="18248" spans="5:5" ht="13.5" thickTop="1" thickBot="1">
      <c r="E18248"/>
    </row>
    <row r="18249" spans="5:5" ht="13.5" thickTop="1" thickBot="1">
      <c r="E18249"/>
    </row>
    <row r="18250" spans="5:5" ht="13.5" thickTop="1" thickBot="1">
      <c r="E18250"/>
    </row>
    <row r="18251" spans="5:5" ht="13.5" thickTop="1" thickBot="1">
      <c r="E18251"/>
    </row>
    <row r="18252" spans="5:5" ht="13.5" thickTop="1" thickBot="1">
      <c r="E18252"/>
    </row>
    <row r="18253" spans="5:5" ht="13.5" thickTop="1" thickBot="1">
      <c r="E18253"/>
    </row>
    <row r="18254" spans="5:5" ht="13.5" thickTop="1" thickBot="1">
      <c r="E18254"/>
    </row>
    <row r="18255" spans="5:5" ht="13.5" thickTop="1" thickBot="1">
      <c r="E18255"/>
    </row>
    <row r="18256" spans="5:5" ht="13.5" thickTop="1" thickBot="1">
      <c r="E18256"/>
    </row>
    <row r="18257" spans="5:5" ht="13.5" thickTop="1" thickBot="1">
      <c r="E18257"/>
    </row>
    <row r="18258" spans="5:5" ht="13.5" thickTop="1" thickBot="1">
      <c r="E18258"/>
    </row>
    <row r="18259" spans="5:5" ht="13.5" thickTop="1" thickBot="1">
      <c r="E18259"/>
    </row>
    <row r="18260" spans="5:5" ht="13.5" thickTop="1" thickBot="1">
      <c r="E18260"/>
    </row>
    <row r="18261" spans="5:5" ht="13.5" thickTop="1" thickBot="1">
      <c r="E18261"/>
    </row>
    <row r="18262" spans="5:5" ht="13.5" thickTop="1" thickBot="1">
      <c r="E18262"/>
    </row>
    <row r="18263" spans="5:5" ht="13.5" thickTop="1" thickBot="1">
      <c r="E18263"/>
    </row>
    <row r="18264" spans="5:5" ht="13.5" thickTop="1" thickBot="1">
      <c r="E18264"/>
    </row>
    <row r="18265" spans="5:5" ht="13.5" thickTop="1" thickBot="1">
      <c r="E18265"/>
    </row>
    <row r="18266" spans="5:5" ht="13.5" thickTop="1" thickBot="1">
      <c r="E18266"/>
    </row>
    <row r="18267" spans="5:5" ht="13.5" thickTop="1" thickBot="1">
      <c r="E18267"/>
    </row>
    <row r="18268" spans="5:5" ht="13" thickTop="1">
      <c r="E18268"/>
    </row>
    <row r="18269" spans="5:5">
      <c r="E18269"/>
    </row>
    <row r="18270" spans="5:5">
      <c r="E18270"/>
    </row>
    <row r="18271" spans="5:5">
      <c r="E18271"/>
    </row>
    <row r="18272" spans="5:5">
      <c r="E18272"/>
    </row>
    <row r="18273" spans="5:5">
      <c r="E18273"/>
    </row>
    <row r="18274" spans="5:5">
      <c r="E18274"/>
    </row>
    <row r="18275" spans="5:5">
      <c r="E18275"/>
    </row>
    <row r="18276" spans="5:5">
      <c r="E18276"/>
    </row>
    <row r="18277" spans="5:5">
      <c r="E18277"/>
    </row>
    <row r="18278" spans="5:5">
      <c r="E18278"/>
    </row>
    <row r="18279" spans="5:5">
      <c r="E18279"/>
    </row>
    <row r="18280" spans="5:5">
      <c r="E18280"/>
    </row>
    <row r="18281" spans="5:5" ht="13" thickBot="1">
      <c r="E18281"/>
    </row>
    <row r="18282" spans="5:5" ht="13.5" thickTop="1" thickBot="1">
      <c r="E18282"/>
    </row>
    <row r="18283" spans="5:5" ht="13.5" thickTop="1" thickBot="1">
      <c r="E18283"/>
    </row>
    <row r="18284" spans="5:5" ht="13.5" thickTop="1" thickBot="1">
      <c r="E18284"/>
    </row>
    <row r="18285" spans="5:5" ht="13.5" thickTop="1" thickBot="1">
      <c r="E18285"/>
    </row>
    <row r="18286" spans="5:5" ht="13.5" thickTop="1" thickBot="1">
      <c r="E18286"/>
    </row>
    <row r="18287" spans="5:5" ht="13.5" thickTop="1" thickBot="1">
      <c r="E18287"/>
    </row>
    <row r="18288" spans="5:5" ht="13.5" thickTop="1" thickBot="1">
      <c r="E18288"/>
    </row>
    <row r="18289" spans="5:5" ht="13.5" thickTop="1" thickBot="1">
      <c r="E18289"/>
    </row>
    <row r="18290" spans="5:5" ht="13.5" thickTop="1" thickBot="1">
      <c r="E18290"/>
    </row>
    <row r="18291" spans="5:5" ht="13.5" thickTop="1" thickBot="1">
      <c r="E18291"/>
    </row>
    <row r="18292" spans="5:5" ht="13.5" thickTop="1" thickBot="1">
      <c r="E18292"/>
    </row>
    <row r="18293" spans="5:5" ht="13.5" thickTop="1" thickBot="1">
      <c r="E18293"/>
    </row>
    <row r="18294" spans="5:5" ht="13.5" thickTop="1" thickBot="1">
      <c r="E18294"/>
    </row>
    <row r="18295" spans="5:5" ht="13.5" thickTop="1" thickBot="1">
      <c r="E18295"/>
    </row>
    <row r="18296" spans="5:5" ht="13.5" thickTop="1" thickBot="1">
      <c r="E18296"/>
    </row>
    <row r="18297" spans="5:5" ht="13.5" thickTop="1" thickBot="1">
      <c r="E18297"/>
    </row>
    <row r="18298" spans="5:5" ht="13.5" thickTop="1" thickBot="1">
      <c r="E18298"/>
    </row>
    <row r="18299" spans="5:5" ht="13.5" thickTop="1" thickBot="1">
      <c r="E18299"/>
    </row>
    <row r="18300" spans="5:5" ht="13.5" thickTop="1" thickBot="1">
      <c r="E18300"/>
    </row>
    <row r="18301" spans="5:5" ht="13.5" thickTop="1" thickBot="1">
      <c r="E18301"/>
    </row>
    <row r="18302" spans="5:5" ht="13.5" thickTop="1" thickBot="1">
      <c r="E18302"/>
    </row>
    <row r="18303" spans="5:5" ht="13.5" thickTop="1" thickBot="1">
      <c r="E18303"/>
    </row>
    <row r="18304" spans="5:5" ht="13.5" thickTop="1" thickBot="1">
      <c r="E18304"/>
    </row>
    <row r="18305" spans="5:5" ht="13.5" thickTop="1" thickBot="1">
      <c r="E18305"/>
    </row>
    <row r="18306" spans="5:5" ht="13.5" thickTop="1" thickBot="1">
      <c r="E18306"/>
    </row>
    <row r="18307" spans="5:5" ht="13.5" thickTop="1" thickBot="1">
      <c r="E18307"/>
    </row>
    <row r="18308" spans="5:5" ht="13.5" thickTop="1" thickBot="1">
      <c r="E18308"/>
    </row>
    <row r="18309" spans="5:5" ht="13.5" thickTop="1" thickBot="1">
      <c r="E18309"/>
    </row>
    <row r="18310" spans="5:5" ht="13.5" thickTop="1" thickBot="1">
      <c r="E18310"/>
    </row>
    <row r="18311" spans="5:5" ht="13.5" thickTop="1" thickBot="1">
      <c r="E18311"/>
    </row>
    <row r="18312" spans="5:5" ht="13.5" thickTop="1" thickBot="1">
      <c r="E18312"/>
    </row>
    <row r="18313" spans="5:5" ht="13.5" thickTop="1" thickBot="1">
      <c r="E18313"/>
    </row>
    <row r="18314" spans="5:5" ht="13.5" thickTop="1" thickBot="1">
      <c r="E18314"/>
    </row>
    <row r="18315" spans="5:5" ht="13.5" thickTop="1" thickBot="1">
      <c r="E18315"/>
    </row>
    <row r="18316" spans="5:5" ht="13.5" thickTop="1" thickBot="1">
      <c r="E18316"/>
    </row>
    <row r="18317" spans="5:5" ht="13.5" thickTop="1" thickBot="1">
      <c r="E18317"/>
    </row>
    <row r="18318" spans="5:5" ht="13.5" thickTop="1" thickBot="1">
      <c r="E18318"/>
    </row>
    <row r="18319" spans="5:5" ht="13.5" thickTop="1" thickBot="1">
      <c r="E18319"/>
    </row>
    <row r="18320" spans="5:5" ht="13.5" thickTop="1" thickBot="1">
      <c r="E18320"/>
    </row>
    <row r="18321" spans="5:5" ht="13.5" thickTop="1" thickBot="1">
      <c r="E18321"/>
    </row>
    <row r="18322" spans="5:5" ht="13.5" thickTop="1" thickBot="1">
      <c r="E18322"/>
    </row>
    <row r="18323" spans="5:5" ht="13.5" thickTop="1" thickBot="1">
      <c r="E18323"/>
    </row>
    <row r="18324" spans="5:5" ht="13.5" thickTop="1" thickBot="1">
      <c r="E18324"/>
    </row>
    <row r="18325" spans="5:5" ht="13.5" thickTop="1" thickBot="1">
      <c r="E18325"/>
    </row>
    <row r="18326" spans="5:5" ht="13.5" thickTop="1" thickBot="1">
      <c r="E18326"/>
    </row>
    <row r="18327" spans="5:5" ht="13.5" thickTop="1" thickBot="1">
      <c r="E18327"/>
    </row>
    <row r="18328" spans="5:5" ht="13.5" thickTop="1" thickBot="1">
      <c r="E18328"/>
    </row>
    <row r="18329" spans="5:5" ht="13.5" thickTop="1" thickBot="1">
      <c r="E18329"/>
    </row>
    <row r="18330" spans="5:5" ht="13.5" thickTop="1" thickBot="1">
      <c r="E18330"/>
    </row>
    <row r="18331" spans="5:5" ht="13.5" thickTop="1" thickBot="1">
      <c r="E18331"/>
    </row>
    <row r="18332" spans="5:5" ht="13.5" thickTop="1" thickBot="1">
      <c r="E18332"/>
    </row>
    <row r="18333" spans="5:5" ht="13.5" thickTop="1" thickBot="1">
      <c r="E18333"/>
    </row>
    <row r="18334" spans="5:5" ht="13.5" thickTop="1" thickBot="1">
      <c r="E18334"/>
    </row>
    <row r="18335" spans="5:5" ht="13.5" thickTop="1" thickBot="1">
      <c r="E18335"/>
    </row>
    <row r="18336" spans="5:5" ht="13.5" thickTop="1" thickBot="1">
      <c r="E18336"/>
    </row>
    <row r="18337" spans="5:5" ht="13.5" thickTop="1" thickBot="1">
      <c r="E18337"/>
    </row>
    <row r="18338" spans="5:5" ht="13" thickTop="1">
      <c r="E18338"/>
    </row>
    <row r="18339" spans="5:5">
      <c r="E18339"/>
    </row>
    <row r="18340" spans="5:5">
      <c r="E18340"/>
    </row>
    <row r="18341" spans="5:5">
      <c r="E18341"/>
    </row>
    <row r="18342" spans="5:5">
      <c r="E18342"/>
    </row>
    <row r="18343" spans="5:5">
      <c r="E18343"/>
    </row>
    <row r="18344" spans="5:5">
      <c r="E18344"/>
    </row>
    <row r="18345" spans="5:5">
      <c r="E18345"/>
    </row>
    <row r="18346" spans="5:5">
      <c r="E18346"/>
    </row>
    <row r="18347" spans="5:5">
      <c r="E18347"/>
    </row>
    <row r="18348" spans="5:5">
      <c r="E18348"/>
    </row>
    <row r="18349" spans="5:5">
      <c r="E18349"/>
    </row>
    <row r="18350" spans="5:5">
      <c r="E18350"/>
    </row>
    <row r="18351" spans="5:5" ht="13" thickBot="1">
      <c r="E18351"/>
    </row>
    <row r="18352" spans="5:5" ht="13.5" thickTop="1" thickBot="1">
      <c r="E18352"/>
    </row>
    <row r="18353" spans="5:5" ht="13.5" thickTop="1" thickBot="1">
      <c r="E18353"/>
    </row>
    <row r="18354" spans="5:5" ht="13.5" thickTop="1" thickBot="1">
      <c r="E18354"/>
    </row>
    <row r="18355" spans="5:5" ht="13.5" thickTop="1" thickBot="1">
      <c r="E18355"/>
    </row>
    <row r="18356" spans="5:5" ht="13.5" thickTop="1" thickBot="1">
      <c r="E18356"/>
    </row>
    <row r="18357" spans="5:5" ht="13.5" thickTop="1" thickBot="1">
      <c r="E18357"/>
    </row>
    <row r="18358" spans="5:5" ht="13.5" thickTop="1" thickBot="1">
      <c r="E18358"/>
    </row>
    <row r="18359" spans="5:5" ht="13.5" thickTop="1" thickBot="1">
      <c r="E18359"/>
    </row>
    <row r="18360" spans="5:5" ht="13.5" thickTop="1" thickBot="1">
      <c r="E18360"/>
    </row>
    <row r="18361" spans="5:5" ht="13.5" thickTop="1" thickBot="1">
      <c r="E18361"/>
    </row>
    <row r="18362" spans="5:5" ht="13.5" thickTop="1" thickBot="1">
      <c r="E18362"/>
    </row>
    <row r="18363" spans="5:5" ht="13.5" thickTop="1" thickBot="1">
      <c r="E18363"/>
    </row>
    <row r="18364" spans="5:5" ht="13.5" thickTop="1" thickBot="1">
      <c r="E18364"/>
    </row>
    <row r="18365" spans="5:5" ht="13.5" thickTop="1" thickBot="1">
      <c r="E18365"/>
    </row>
    <row r="18366" spans="5:5" ht="13.5" thickTop="1" thickBot="1">
      <c r="E18366"/>
    </row>
    <row r="18367" spans="5:5" ht="13.5" thickTop="1" thickBot="1">
      <c r="E18367"/>
    </row>
    <row r="18368" spans="5:5" ht="13.5" thickTop="1" thickBot="1">
      <c r="E18368"/>
    </row>
    <row r="18369" spans="5:5" ht="13.5" thickTop="1" thickBot="1">
      <c r="E18369"/>
    </row>
    <row r="18370" spans="5:5" ht="13.5" thickTop="1" thickBot="1">
      <c r="E18370"/>
    </row>
    <row r="18371" spans="5:5" ht="13.5" thickTop="1" thickBot="1">
      <c r="E18371"/>
    </row>
    <row r="18372" spans="5:5" ht="13.5" thickTop="1" thickBot="1">
      <c r="E18372"/>
    </row>
    <row r="18373" spans="5:5" ht="13.5" thickTop="1" thickBot="1">
      <c r="E18373"/>
    </row>
    <row r="18374" spans="5:5" ht="13.5" thickTop="1" thickBot="1">
      <c r="E18374"/>
    </row>
    <row r="18375" spans="5:5" ht="13.5" thickTop="1" thickBot="1">
      <c r="E18375"/>
    </row>
    <row r="18376" spans="5:5" ht="13.5" thickTop="1" thickBot="1">
      <c r="E18376"/>
    </row>
    <row r="18377" spans="5:5" ht="13.5" thickTop="1" thickBot="1">
      <c r="E18377"/>
    </row>
    <row r="18378" spans="5:5" ht="13.5" thickTop="1" thickBot="1">
      <c r="E18378"/>
    </row>
    <row r="18379" spans="5:5" ht="13.5" thickTop="1" thickBot="1">
      <c r="E18379"/>
    </row>
    <row r="18380" spans="5:5" ht="13.5" thickTop="1" thickBot="1">
      <c r="E18380"/>
    </row>
    <row r="18381" spans="5:5" ht="13.5" thickTop="1" thickBot="1">
      <c r="E18381"/>
    </row>
    <row r="18382" spans="5:5" ht="13.5" thickTop="1" thickBot="1">
      <c r="E18382"/>
    </row>
    <row r="18383" spans="5:5" ht="13.5" thickTop="1" thickBot="1">
      <c r="E18383"/>
    </row>
    <row r="18384" spans="5:5" ht="13.5" thickTop="1" thickBot="1">
      <c r="E18384"/>
    </row>
    <row r="18385" spans="5:5" ht="13.5" thickTop="1" thickBot="1">
      <c r="E18385"/>
    </row>
    <row r="18386" spans="5:5" ht="13.5" thickTop="1" thickBot="1">
      <c r="E18386"/>
    </row>
    <row r="18387" spans="5:5" ht="13.5" thickTop="1" thickBot="1">
      <c r="E18387"/>
    </row>
    <row r="18388" spans="5:5" ht="13.5" thickTop="1" thickBot="1">
      <c r="E18388"/>
    </row>
    <row r="18389" spans="5:5" ht="13.5" thickTop="1" thickBot="1">
      <c r="E18389"/>
    </row>
    <row r="18390" spans="5:5" ht="13.5" thickTop="1" thickBot="1">
      <c r="E18390"/>
    </row>
    <row r="18391" spans="5:5" ht="13.5" thickTop="1" thickBot="1">
      <c r="E18391"/>
    </row>
    <row r="18392" spans="5:5" ht="13.5" thickTop="1" thickBot="1">
      <c r="E18392"/>
    </row>
    <row r="18393" spans="5:5" ht="13.5" thickTop="1" thickBot="1">
      <c r="E18393"/>
    </row>
    <row r="18394" spans="5:5" ht="13.5" thickTop="1" thickBot="1">
      <c r="E18394"/>
    </row>
    <row r="18395" spans="5:5" ht="13.5" thickTop="1" thickBot="1">
      <c r="E18395"/>
    </row>
    <row r="18396" spans="5:5" ht="13.5" thickTop="1" thickBot="1">
      <c r="E18396"/>
    </row>
    <row r="18397" spans="5:5" ht="13.5" thickTop="1" thickBot="1">
      <c r="E18397"/>
    </row>
    <row r="18398" spans="5:5" ht="13.5" thickTop="1" thickBot="1">
      <c r="E18398"/>
    </row>
    <row r="18399" spans="5:5" ht="13.5" thickTop="1" thickBot="1">
      <c r="E18399"/>
    </row>
    <row r="18400" spans="5:5" ht="13.5" thickTop="1" thickBot="1">
      <c r="E18400"/>
    </row>
    <row r="18401" spans="5:5" ht="13.5" thickTop="1" thickBot="1">
      <c r="E18401"/>
    </row>
    <row r="18402" spans="5:5" ht="13.5" thickTop="1" thickBot="1">
      <c r="E18402"/>
    </row>
    <row r="18403" spans="5:5" ht="13.5" thickTop="1" thickBot="1">
      <c r="E18403"/>
    </row>
    <row r="18404" spans="5:5" ht="13.5" thickTop="1" thickBot="1">
      <c r="E18404"/>
    </row>
    <row r="18405" spans="5:5" ht="13.5" thickTop="1" thickBot="1">
      <c r="E18405"/>
    </row>
    <row r="18406" spans="5:5" ht="13.5" thickTop="1" thickBot="1">
      <c r="E18406"/>
    </row>
    <row r="18407" spans="5:5" ht="13.5" thickTop="1" thickBot="1">
      <c r="E18407"/>
    </row>
    <row r="18408" spans="5:5" ht="13" thickTop="1">
      <c r="E18408"/>
    </row>
    <row r="18409" spans="5:5">
      <c r="E18409"/>
    </row>
    <row r="18410" spans="5:5">
      <c r="E18410"/>
    </row>
    <row r="18411" spans="5:5">
      <c r="E18411"/>
    </row>
    <row r="18412" spans="5:5">
      <c r="E18412"/>
    </row>
    <row r="18413" spans="5:5">
      <c r="E18413"/>
    </row>
    <row r="18414" spans="5:5">
      <c r="E18414"/>
    </row>
    <row r="18415" spans="5:5">
      <c r="E18415"/>
    </row>
    <row r="18416" spans="5:5">
      <c r="E18416"/>
    </row>
    <row r="18417" spans="5:5">
      <c r="E18417"/>
    </row>
    <row r="18418" spans="5:5">
      <c r="E18418"/>
    </row>
    <row r="18419" spans="5:5">
      <c r="E18419"/>
    </row>
    <row r="18420" spans="5:5">
      <c r="E18420"/>
    </row>
    <row r="18421" spans="5:5" ht="13" thickBot="1">
      <c r="E18421"/>
    </row>
    <row r="18422" spans="5:5" ht="13.5" thickTop="1" thickBot="1">
      <c r="E18422"/>
    </row>
    <row r="18423" spans="5:5" ht="13.5" thickTop="1" thickBot="1">
      <c r="E18423"/>
    </row>
    <row r="18424" spans="5:5" ht="13.5" thickTop="1" thickBot="1">
      <c r="E18424"/>
    </row>
    <row r="18425" spans="5:5" ht="13.5" thickTop="1" thickBot="1">
      <c r="E18425"/>
    </row>
    <row r="18426" spans="5:5" ht="13.5" thickTop="1" thickBot="1">
      <c r="E18426"/>
    </row>
    <row r="18427" spans="5:5" ht="13.5" thickTop="1" thickBot="1">
      <c r="E18427"/>
    </row>
    <row r="18428" spans="5:5" ht="13.5" thickTop="1" thickBot="1">
      <c r="E18428"/>
    </row>
    <row r="18429" spans="5:5" ht="13.5" thickTop="1" thickBot="1">
      <c r="E18429"/>
    </row>
    <row r="18430" spans="5:5" ht="13.5" thickTop="1" thickBot="1">
      <c r="E18430"/>
    </row>
    <row r="18431" spans="5:5" ht="13.5" thickTop="1" thickBot="1">
      <c r="E18431"/>
    </row>
    <row r="18432" spans="5:5" ht="13.5" thickTop="1" thickBot="1">
      <c r="E18432"/>
    </row>
    <row r="18433" spans="5:5" ht="13.5" thickTop="1" thickBot="1">
      <c r="E18433"/>
    </row>
    <row r="18434" spans="5:5" ht="13.5" thickTop="1" thickBot="1">
      <c r="E18434"/>
    </row>
    <row r="18435" spans="5:5" ht="13.5" thickTop="1" thickBot="1">
      <c r="E18435"/>
    </row>
    <row r="18436" spans="5:5" ht="13.5" thickTop="1" thickBot="1">
      <c r="E18436"/>
    </row>
    <row r="18437" spans="5:5" ht="13.5" thickTop="1" thickBot="1">
      <c r="E18437"/>
    </row>
    <row r="18438" spans="5:5" ht="13.5" thickTop="1" thickBot="1">
      <c r="E18438"/>
    </row>
    <row r="18439" spans="5:5" ht="13.5" thickTop="1" thickBot="1">
      <c r="E18439"/>
    </row>
    <row r="18440" spans="5:5" ht="13.5" thickTop="1" thickBot="1">
      <c r="E18440"/>
    </row>
    <row r="18441" spans="5:5" ht="13.5" thickTop="1" thickBot="1">
      <c r="E18441"/>
    </row>
    <row r="18442" spans="5:5" ht="13.5" thickTop="1" thickBot="1">
      <c r="E18442"/>
    </row>
    <row r="18443" spans="5:5" ht="13.5" thickTop="1" thickBot="1">
      <c r="E18443"/>
    </row>
    <row r="18444" spans="5:5" ht="13.5" thickTop="1" thickBot="1">
      <c r="E18444"/>
    </row>
    <row r="18445" spans="5:5" ht="13.5" thickTop="1" thickBot="1">
      <c r="E18445"/>
    </row>
    <row r="18446" spans="5:5" ht="13.5" thickTop="1" thickBot="1">
      <c r="E18446"/>
    </row>
    <row r="18447" spans="5:5" ht="13.5" thickTop="1" thickBot="1">
      <c r="E18447"/>
    </row>
    <row r="18448" spans="5:5" ht="13.5" thickTop="1" thickBot="1">
      <c r="E18448"/>
    </row>
    <row r="18449" spans="5:5" ht="13.5" thickTop="1" thickBot="1">
      <c r="E18449"/>
    </row>
    <row r="18450" spans="5:5" ht="13.5" thickTop="1" thickBot="1">
      <c r="E18450"/>
    </row>
    <row r="18451" spans="5:5" ht="13.5" thickTop="1" thickBot="1">
      <c r="E18451"/>
    </row>
    <row r="18452" spans="5:5" ht="13.5" thickTop="1" thickBot="1">
      <c r="E18452"/>
    </row>
    <row r="18453" spans="5:5" ht="13.5" thickTop="1" thickBot="1">
      <c r="E18453"/>
    </row>
    <row r="18454" spans="5:5" ht="13.5" thickTop="1" thickBot="1">
      <c r="E18454"/>
    </row>
    <row r="18455" spans="5:5" ht="13.5" thickTop="1" thickBot="1">
      <c r="E18455"/>
    </row>
    <row r="18456" spans="5:5" ht="13.5" thickTop="1" thickBot="1">
      <c r="E18456"/>
    </row>
    <row r="18457" spans="5:5" ht="13.5" thickTop="1" thickBot="1">
      <c r="E18457"/>
    </row>
    <row r="18458" spans="5:5" ht="13.5" thickTop="1" thickBot="1">
      <c r="E18458"/>
    </row>
    <row r="18459" spans="5:5" ht="13.5" thickTop="1" thickBot="1">
      <c r="E18459"/>
    </row>
    <row r="18460" spans="5:5" ht="13.5" thickTop="1" thickBot="1">
      <c r="E18460"/>
    </row>
    <row r="18461" spans="5:5" ht="13.5" thickTop="1" thickBot="1">
      <c r="E18461"/>
    </row>
    <row r="18462" spans="5:5" ht="13.5" thickTop="1" thickBot="1">
      <c r="E18462"/>
    </row>
    <row r="18463" spans="5:5" ht="13.5" thickTop="1" thickBot="1">
      <c r="E18463"/>
    </row>
    <row r="18464" spans="5:5" ht="13.5" thickTop="1" thickBot="1">
      <c r="E18464"/>
    </row>
    <row r="18465" spans="5:5" ht="13.5" thickTop="1" thickBot="1">
      <c r="E18465"/>
    </row>
    <row r="18466" spans="5:5" ht="13.5" thickTop="1" thickBot="1">
      <c r="E18466"/>
    </row>
    <row r="18467" spans="5:5" ht="13.5" thickTop="1" thickBot="1">
      <c r="E18467"/>
    </row>
    <row r="18468" spans="5:5" ht="13.5" thickTop="1" thickBot="1">
      <c r="E18468"/>
    </row>
    <row r="18469" spans="5:5" ht="13.5" thickTop="1" thickBot="1">
      <c r="E18469"/>
    </row>
    <row r="18470" spans="5:5" ht="13.5" thickTop="1" thickBot="1">
      <c r="E18470"/>
    </row>
    <row r="18471" spans="5:5" ht="13.5" thickTop="1" thickBot="1">
      <c r="E18471"/>
    </row>
    <row r="18472" spans="5:5" ht="13.5" thickTop="1" thickBot="1">
      <c r="E18472"/>
    </row>
    <row r="18473" spans="5:5" ht="13.5" thickTop="1" thickBot="1">
      <c r="E18473"/>
    </row>
    <row r="18474" spans="5:5" ht="13.5" thickTop="1" thickBot="1">
      <c r="E18474"/>
    </row>
    <row r="18475" spans="5:5" ht="13.5" thickTop="1" thickBot="1">
      <c r="E18475"/>
    </row>
    <row r="18476" spans="5:5" ht="13.5" thickTop="1" thickBot="1">
      <c r="E18476"/>
    </row>
    <row r="18477" spans="5:5" ht="13.5" thickTop="1" thickBot="1">
      <c r="E18477"/>
    </row>
    <row r="18478" spans="5:5" ht="13" thickTop="1">
      <c r="E18478"/>
    </row>
    <row r="18479" spans="5:5">
      <c r="E18479"/>
    </row>
    <row r="18480" spans="5:5">
      <c r="E18480"/>
    </row>
    <row r="18481" spans="5:5">
      <c r="E18481"/>
    </row>
    <row r="18482" spans="5:5">
      <c r="E18482"/>
    </row>
    <row r="18483" spans="5:5">
      <c r="E18483"/>
    </row>
    <row r="18484" spans="5:5">
      <c r="E18484"/>
    </row>
    <row r="18485" spans="5:5">
      <c r="E18485"/>
    </row>
    <row r="18486" spans="5:5">
      <c r="E18486"/>
    </row>
    <row r="18487" spans="5:5">
      <c r="E18487"/>
    </row>
    <row r="18488" spans="5:5">
      <c r="E18488"/>
    </row>
    <row r="18489" spans="5:5">
      <c r="E18489"/>
    </row>
    <row r="18490" spans="5:5">
      <c r="E18490"/>
    </row>
    <row r="18491" spans="5:5" ht="13" thickBot="1">
      <c r="E18491"/>
    </row>
    <row r="18492" spans="5:5" ht="13.5" thickTop="1" thickBot="1">
      <c r="E18492"/>
    </row>
    <row r="18493" spans="5:5" ht="13.5" thickTop="1" thickBot="1">
      <c r="E18493"/>
    </row>
    <row r="18494" spans="5:5" ht="13.5" thickTop="1" thickBot="1">
      <c r="E18494"/>
    </row>
    <row r="18495" spans="5:5" ht="13.5" thickTop="1" thickBot="1">
      <c r="E18495"/>
    </row>
    <row r="18496" spans="5:5" ht="13.5" thickTop="1" thickBot="1">
      <c r="E18496"/>
    </row>
    <row r="18497" spans="5:5" ht="13.5" thickTop="1" thickBot="1">
      <c r="E18497"/>
    </row>
    <row r="18498" spans="5:5" ht="13.5" thickTop="1" thickBot="1">
      <c r="E18498"/>
    </row>
    <row r="18499" spans="5:5" ht="13.5" thickTop="1" thickBot="1">
      <c r="E18499"/>
    </row>
    <row r="18500" spans="5:5" ht="13.5" thickTop="1" thickBot="1">
      <c r="E18500"/>
    </row>
    <row r="18501" spans="5:5" ht="13.5" thickTop="1" thickBot="1">
      <c r="E18501"/>
    </row>
    <row r="18502" spans="5:5" ht="13.5" thickTop="1" thickBot="1">
      <c r="E18502"/>
    </row>
    <row r="18503" spans="5:5" ht="13.5" thickTop="1" thickBot="1">
      <c r="E18503"/>
    </row>
    <row r="18504" spans="5:5" ht="13.5" thickTop="1" thickBot="1">
      <c r="E18504"/>
    </row>
    <row r="18505" spans="5:5" ht="13.5" thickTop="1" thickBot="1">
      <c r="E18505"/>
    </row>
    <row r="18506" spans="5:5" ht="13.5" thickTop="1" thickBot="1">
      <c r="E18506"/>
    </row>
    <row r="18507" spans="5:5" ht="13.5" thickTop="1" thickBot="1">
      <c r="E18507"/>
    </row>
    <row r="18508" spans="5:5" ht="13.5" thickTop="1" thickBot="1">
      <c r="E18508"/>
    </row>
    <row r="18509" spans="5:5" ht="13.5" thickTop="1" thickBot="1">
      <c r="E18509"/>
    </row>
    <row r="18510" spans="5:5" ht="13.5" thickTop="1" thickBot="1">
      <c r="E18510"/>
    </row>
    <row r="18511" spans="5:5" ht="13.5" thickTop="1" thickBot="1">
      <c r="E18511"/>
    </row>
    <row r="18512" spans="5:5" ht="13.5" thickTop="1" thickBot="1">
      <c r="E18512"/>
    </row>
    <row r="18513" spans="5:5" ht="13.5" thickTop="1" thickBot="1">
      <c r="E18513"/>
    </row>
    <row r="18514" spans="5:5" ht="13.5" thickTop="1" thickBot="1">
      <c r="E18514"/>
    </row>
    <row r="18515" spans="5:5" ht="13.5" thickTop="1" thickBot="1">
      <c r="E18515"/>
    </row>
    <row r="18516" spans="5:5" ht="13.5" thickTop="1" thickBot="1">
      <c r="E18516"/>
    </row>
    <row r="18517" spans="5:5" ht="13.5" thickTop="1" thickBot="1">
      <c r="E18517"/>
    </row>
    <row r="18518" spans="5:5" ht="13.5" thickTop="1" thickBot="1">
      <c r="E18518"/>
    </row>
    <row r="18519" spans="5:5" ht="13.5" thickTop="1" thickBot="1">
      <c r="E18519"/>
    </row>
    <row r="18520" spans="5:5" ht="13.5" thickTop="1" thickBot="1">
      <c r="E18520"/>
    </row>
    <row r="18521" spans="5:5" ht="13.5" thickTop="1" thickBot="1">
      <c r="E18521"/>
    </row>
    <row r="18522" spans="5:5" ht="13.5" thickTop="1" thickBot="1">
      <c r="E18522"/>
    </row>
    <row r="18523" spans="5:5" ht="13.5" thickTop="1" thickBot="1">
      <c r="E18523"/>
    </row>
    <row r="18524" spans="5:5" ht="13.5" thickTop="1" thickBot="1">
      <c r="E18524"/>
    </row>
    <row r="18525" spans="5:5" ht="13.5" thickTop="1" thickBot="1">
      <c r="E18525"/>
    </row>
    <row r="18526" spans="5:5" ht="13.5" thickTop="1" thickBot="1">
      <c r="E18526"/>
    </row>
    <row r="18527" spans="5:5" ht="13.5" thickTop="1" thickBot="1">
      <c r="E18527"/>
    </row>
    <row r="18528" spans="5:5" ht="13.5" thickTop="1" thickBot="1">
      <c r="E18528"/>
    </row>
    <row r="18529" spans="5:5" ht="13.5" thickTop="1" thickBot="1">
      <c r="E18529"/>
    </row>
    <row r="18530" spans="5:5" ht="13.5" thickTop="1" thickBot="1">
      <c r="E18530"/>
    </row>
    <row r="18531" spans="5:5" ht="13.5" thickTop="1" thickBot="1">
      <c r="E18531"/>
    </row>
    <row r="18532" spans="5:5" ht="13.5" thickTop="1" thickBot="1">
      <c r="E18532"/>
    </row>
    <row r="18533" spans="5:5" ht="13.5" thickTop="1" thickBot="1">
      <c r="E18533"/>
    </row>
    <row r="18534" spans="5:5" ht="13.5" thickTop="1" thickBot="1">
      <c r="E18534"/>
    </row>
    <row r="18535" spans="5:5" ht="13.5" thickTop="1" thickBot="1">
      <c r="E18535"/>
    </row>
    <row r="18536" spans="5:5" ht="13.5" thickTop="1" thickBot="1">
      <c r="E18536"/>
    </row>
    <row r="18537" spans="5:5" ht="13.5" thickTop="1" thickBot="1">
      <c r="E18537"/>
    </row>
    <row r="18538" spans="5:5" ht="13.5" thickTop="1" thickBot="1">
      <c r="E18538"/>
    </row>
    <row r="18539" spans="5:5" ht="13.5" thickTop="1" thickBot="1">
      <c r="E18539"/>
    </row>
    <row r="18540" spans="5:5" ht="13.5" thickTop="1" thickBot="1">
      <c r="E18540"/>
    </row>
    <row r="18541" spans="5:5" ht="13.5" thickTop="1" thickBot="1">
      <c r="E18541"/>
    </row>
    <row r="18542" spans="5:5" ht="13.5" thickTop="1" thickBot="1">
      <c r="E18542"/>
    </row>
    <row r="18543" spans="5:5" ht="13.5" thickTop="1" thickBot="1">
      <c r="E18543"/>
    </row>
    <row r="18544" spans="5:5" ht="13.5" thickTop="1" thickBot="1">
      <c r="E18544"/>
    </row>
    <row r="18545" spans="5:5" ht="13.5" thickTop="1" thickBot="1">
      <c r="E18545"/>
    </row>
    <row r="18546" spans="5:5" ht="13.5" thickTop="1" thickBot="1">
      <c r="E18546"/>
    </row>
    <row r="18547" spans="5:5" ht="13.5" thickTop="1" thickBot="1">
      <c r="E18547"/>
    </row>
    <row r="18548" spans="5:5" ht="13" thickTop="1">
      <c r="E18548"/>
    </row>
    <row r="18549" spans="5:5">
      <c r="E18549"/>
    </row>
    <row r="18550" spans="5:5">
      <c r="E18550"/>
    </row>
    <row r="18551" spans="5:5">
      <c r="E18551"/>
    </row>
    <row r="18552" spans="5:5">
      <c r="E18552"/>
    </row>
    <row r="18553" spans="5:5">
      <c r="E18553"/>
    </row>
    <row r="18554" spans="5:5">
      <c r="E18554"/>
    </row>
    <row r="18555" spans="5:5">
      <c r="E18555"/>
    </row>
    <row r="18556" spans="5:5">
      <c r="E18556"/>
    </row>
    <row r="18557" spans="5:5">
      <c r="E18557"/>
    </row>
    <row r="18558" spans="5:5">
      <c r="E18558"/>
    </row>
    <row r="18559" spans="5:5">
      <c r="E18559"/>
    </row>
    <row r="18560" spans="5:5">
      <c r="E18560"/>
    </row>
    <row r="18561" spans="5:5" ht="13" thickBot="1">
      <c r="E18561"/>
    </row>
    <row r="18562" spans="5:5" ht="13.5" thickTop="1" thickBot="1">
      <c r="E18562"/>
    </row>
    <row r="18563" spans="5:5" ht="13.5" thickTop="1" thickBot="1">
      <c r="E18563"/>
    </row>
    <row r="18564" spans="5:5" ht="13.5" thickTop="1" thickBot="1">
      <c r="E18564"/>
    </row>
    <row r="18565" spans="5:5" ht="13.5" thickTop="1" thickBot="1">
      <c r="E18565"/>
    </row>
    <row r="18566" spans="5:5" ht="13.5" thickTop="1" thickBot="1">
      <c r="E18566"/>
    </row>
    <row r="18567" spans="5:5" ht="13.5" thickTop="1" thickBot="1">
      <c r="E18567"/>
    </row>
    <row r="18568" spans="5:5" ht="13.5" thickTop="1" thickBot="1">
      <c r="E18568"/>
    </row>
    <row r="18569" spans="5:5" ht="13.5" thickTop="1" thickBot="1">
      <c r="E18569"/>
    </row>
    <row r="18570" spans="5:5" ht="13.5" thickTop="1" thickBot="1">
      <c r="E18570"/>
    </row>
    <row r="18571" spans="5:5" ht="13.5" thickTop="1" thickBot="1">
      <c r="E18571"/>
    </row>
    <row r="18572" spans="5:5" ht="13.5" thickTop="1" thickBot="1">
      <c r="E18572"/>
    </row>
    <row r="18573" spans="5:5" ht="13.5" thickTop="1" thickBot="1">
      <c r="E18573"/>
    </row>
    <row r="18574" spans="5:5" ht="13.5" thickTop="1" thickBot="1">
      <c r="E18574"/>
    </row>
    <row r="18575" spans="5:5" ht="13.5" thickTop="1" thickBot="1">
      <c r="E18575"/>
    </row>
    <row r="18576" spans="5:5" ht="13.5" thickTop="1" thickBot="1">
      <c r="E18576"/>
    </row>
    <row r="18577" spans="5:5" ht="13.5" thickTop="1" thickBot="1">
      <c r="E18577"/>
    </row>
    <row r="18578" spans="5:5" ht="13.5" thickTop="1" thickBot="1">
      <c r="E18578"/>
    </row>
    <row r="18579" spans="5:5" ht="13.5" thickTop="1" thickBot="1">
      <c r="E18579"/>
    </row>
    <row r="18580" spans="5:5" ht="13.5" thickTop="1" thickBot="1">
      <c r="E18580"/>
    </row>
    <row r="18581" spans="5:5" ht="13.5" thickTop="1" thickBot="1">
      <c r="E18581"/>
    </row>
    <row r="18582" spans="5:5" ht="13.5" thickTop="1" thickBot="1">
      <c r="E18582"/>
    </row>
    <row r="18583" spans="5:5" ht="13.5" thickTop="1" thickBot="1">
      <c r="E18583"/>
    </row>
    <row r="18584" spans="5:5" ht="13.5" thickTop="1" thickBot="1">
      <c r="E18584"/>
    </row>
    <row r="18585" spans="5:5" ht="13.5" thickTop="1" thickBot="1">
      <c r="E18585"/>
    </row>
    <row r="18586" spans="5:5" ht="13.5" thickTop="1" thickBot="1">
      <c r="E18586"/>
    </row>
    <row r="18587" spans="5:5" ht="13.5" thickTop="1" thickBot="1">
      <c r="E18587"/>
    </row>
    <row r="18588" spans="5:5" ht="13.5" thickTop="1" thickBot="1">
      <c r="E18588"/>
    </row>
    <row r="18589" spans="5:5" ht="13.5" thickTop="1" thickBot="1">
      <c r="E18589"/>
    </row>
    <row r="18590" spans="5:5" ht="13.5" thickTop="1" thickBot="1">
      <c r="E18590"/>
    </row>
    <row r="18591" spans="5:5" ht="13.5" thickTop="1" thickBot="1">
      <c r="E18591"/>
    </row>
    <row r="18592" spans="5:5" ht="13.5" thickTop="1" thickBot="1">
      <c r="E18592"/>
    </row>
    <row r="18593" spans="5:5" ht="13.5" thickTop="1" thickBot="1">
      <c r="E18593"/>
    </row>
    <row r="18594" spans="5:5" ht="13.5" thickTop="1" thickBot="1">
      <c r="E18594"/>
    </row>
    <row r="18595" spans="5:5" ht="13.5" thickTop="1" thickBot="1">
      <c r="E18595"/>
    </row>
    <row r="18596" spans="5:5" ht="13.5" thickTop="1" thickBot="1">
      <c r="E18596"/>
    </row>
    <row r="18597" spans="5:5" ht="13.5" thickTop="1" thickBot="1">
      <c r="E18597"/>
    </row>
    <row r="18598" spans="5:5" ht="13.5" thickTop="1" thickBot="1">
      <c r="E18598"/>
    </row>
    <row r="18599" spans="5:5" ht="13.5" thickTop="1" thickBot="1">
      <c r="E18599"/>
    </row>
    <row r="18600" spans="5:5" ht="13.5" thickTop="1" thickBot="1">
      <c r="E18600"/>
    </row>
    <row r="18601" spans="5:5" ht="13.5" thickTop="1" thickBot="1">
      <c r="E18601"/>
    </row>
    <row r="18602" spans="5:5" ht="13.5" thickTop="1" thickBot="1">
      <c r="E18602"/>
    </row>
    <row r="18603" spans="5:5" ht="13.5" thickTop="1" thickBot="1">
      <c r="E18603"/>
    </row>
    <row r="18604" spans="5:5" ht="13.5" thickTop="1" thickBot="1">
      <c r="E18604"/>
    </row>
    <row r="18605" spans="5:5" ht="13.5" thickTop="1" thickBot="1">
      <c r="E18605"/>
    </row>
    <row r="18606" spans="5:5" ht="13.5" thickTop="1" thickBot="1">
      <c r="E18606"/>
    </row>
    <row r="18607" spans="5:5" ht="13.5" thickTop="1" thickBot="1">
      <c r="E18607"/>
    </row>
    <row r="18608" spans="5:5" ht="13.5" thickTop="1" thickBot="1">
      <c r="E18608"/>
    </row>
    <row r="18609" spans="5:5" ht="13.5" thickTop="1" thickBot="1">
      <c r="E18609"/>
    </row>
    <row r="18610" spans="5:5" ht="13.5" thickTop="1" thickBot="1">
      <c r="E18610"/>
    </row>
    <row r="18611" spans="5:5" ht="13.5" thickTop="1" thickBot="1">
      <c r="E18611"/>
    </row>
    <row r="18612" spans="5:5" ht="13.5" thickTop="1" thickBot="1">
      <c r="E18612"/>
    </row>
    <row r="18613" spans="5:5" ht="13.5" thickTop="1" thickBot="1">
      <c r="E18613"/>
    </row>
    <row r="18614" spans="5:5" ht="13.5" thickTop="1" thickBot="1">
      <c r="E18614"/>
    </row>
    <row r="18615" spans="5:5" ht="13.5" thickTop="1" thickBot="1">
      <c r="E18615"/>
    </row>
    <row r="18616" spans="5:5" ht="13.5" thickTop="1" thickBot="1">
      <c r="E18616"/>
    </row>
    <row r="18617" spans="5:5" ht="13.5" thickTop="1" thickBot="1">
      <c r="E18617"/>
    </row>
    <row r="18618" spans="5:5" ht="13" thickTop="1">
      <c r="E18618"/>
    </row>
    <row r="18619" spans="5:5">
      <c r="E18619"/>
    </row>
    <row r="18620" spans="5:5">
      <c r="E18620"/>
    </row>
    <row r="18621" spans="5:5">
      <c r="E18621"/>
    </row>
    <row r="18622" spans="5:5">
      <c r="E18622"/>
    </row>
    <row r="18623" spans="5:5">
      <c r="E18623"/>
    </row>
    <row r="18624" spans="5:5">
      <c r="E18624"/>
    </row>
    <row r="18625" spans="5:5">
      <c r="E18625"/>
    </row>
    <row r="18626" spans="5:5">
      <c r="E18626"/>
    </row>
    <row r="18627" spans="5:5">
      <c r="E18627"/>
    </row>
    <row r="18628" spans="5:5">
      <c r="E18628"/>
    </row>
    <row r="18629" spans="5:5">
      <c r="E18629"/>
    </row>
    <row r="18630" spans="5:5">
      <c r="E18630"/>
    </row>
    <row r="18631" spans="5:5" ht="13" thickBot="1">
      <c r="E18631"/>
    </row>
    <row r="18632" spans="5:5" ht="13.5" thickTop="1" thickBot="1">
      <c r="E18632"/>
    </row>
    <row r="18633" spans="5:5" ht="13.5" thickTop="1" thickBot="1">
      <c r="E18633"/>
    </row>
    <row r="18634" spans="5:5" ht="13.5" thickTop="1" thickBot="1">
      <c r="E18634"/>
    </row>
    <row r="18635" spans="5:5" ht="13.5" thickTop="1" thickBot="1">
      <c r="E18635"/>
    </row>
    <row r="18636" spans="5:5" ht="13.5" thickTop="1" thickBot="1">
      <c r="E18636"/>
    </row>
    <row r="18637" spans="5:5" ht="13.5" thickTop="1" thickBot="1">
      <c r="E18637"/>
    </row>
    <row r="18638" spans="5:5" ht="13.5" thickTop="1" thickBot="1">
      <c r="E18638"/>
    </row>
    <row r="18639" spans="5:5" ht="13.5" thickTop="1" thickBot="1">
      <c r="E18639"/>
    </row>
    <row r="18640" spans="5:5" ht="13.5" thickTop="1" thickBot="1">
      <c r="E18640"/>
    </row>
    <row r="18641" spans="5:5" ht="13.5" thickTop="1" thickBot="1">
      <c r="E18641"/>
    </row>
    <row r="18642" spans="5:5" ht="13.5" thickTop="1" thickBot="1">
      <c r="E18642"/>
    </row>
    <row r="18643" spans="5:5" ht="13.5" thickTop="1" thickBot="1">
      <c r="E18643"/>
    </row>
    <row r="18644" spans="5:5" ht="13.5" thickTop="1" thickBot="1">
      <c r="E18644"/>
    </row>
    <row r="18645" spans="5:5" ht="13.5" thickTop="1" thickBot="1">
      <c r="E18645"/>
    </row>
    <row r="18646" spans="5:5" ht="13.5" thickTop="1" thickBot="1">
      <c r="E18646"/>
    </row>
    <row r="18647" spans="5:5" ht="13.5" thickTop="1" thickBot="1">
      <c r="E18647"/>
    </row>
    <row r="18648" spans="5:5" ht="13.5" thickTop="1" thickBot="1">
      <c r="E18648"/>
    </row>
    <row r="18649" spans="5:5" ht="13.5" thickTop="1" thickBot="1">
      <c r="E18649"/>
    </row>
    <row r="18650" spans="5:5" ht="13.5" thickTop="1" thickBot="1">
      <c r="E18650"/>
    </row>
    <row r="18651" spans="5:5" ht="13.5" thickTop="1" thickBot="1">
      <c r="E18651"/>
    </row>
    <row r="18652" spans="5:5" ht="13.5" thickTop="1" thickBot="1">
      <c r="E18652"/>
    </row>
    <row r="18653" spans="5:5" ht="13.5" thickTop="1" thickBot="1">
      <c r="E18653"/>
    </row>
    <row r="18654" spans="5:5" ht="13.5" thickTop="1" thickBot="1">
      <c r="E18654"/>
    </row>
    <row r="18655" spans="5:5" ht="13.5" thickTop="1" thickBot="1">
      <c r="E18655"/>
    </row>
    <row r="18656" spans="5:5" ht="13.5" thickTop="1" thickBot="1">
      <c r="E18656"/>
    </row>
    <row r="18657" spans="5:5" ht="13.5" thickTop="1" thickBot="1">
      <c r="E18657"/>
    </row>
    <row r="18658" spans="5:5" ht="13.5" thickTop="1" thickBot="1">
      <c r="E18658"/>
    </row>
    <row r="18659" spans="5:5" ht="13.5" thickTop="1" thickBot="1">
      <c r="E18659"/>
    </row>
    <row r="18660" spans="5:5" ht="13.5" thickTop="1" thickBot="1">
      <c r="E18660"/>
    </row>
    <row r="18661" spans="5:5" ht="13.5" thickTop="1" thickBot="1">
      <c r="E18661"/>
    </row>
    <row r="18662" spans="5:5" ht="13.5" thickTop="1" thickBot="1">
      <c r="E18662"/>
    </row>
    <row r="18663" spans="5:5" ht="13.5" thickTop="1" thickBot="1">
      <c r="E18663"/>
    </row>
    <row r="18664" spans="5:5" ht="13.5" thickTop="1" thickBot="1">
      <c r="E18664"/>
    </row>
    <row r="18665" spans="5:5" ht="13.5" thickTop="1" thickBot="1">
      <c r="E18665"/>
    </row>
    <row r="18666" spans="5:5" ht="13.5" thickTop="1" thickBot="1">
      <c r="E18666"/>
    </row>
    <row r="18667" spans="5:5" ht="13.5" thickTop="1" thickBot="1">
      <c r="E18667"/>
    </row>
    <row r="18668" spans="5:5" ht="13.5" thickTop="1" thickBot="1">
      <c r="E18668"/>
    </row>
    <row r="18669" spans="5:5" ht="13.5" thickTop="1" thickBot="1">
      <c r="E18669"/>
    </row>
    <row r="18670" spans="5:5" ht="13.5" thickTop="1" thickBot="1">
      <c r="E18670"/>
    </row>
    <row r="18671" spans="5:5" ht="13.5" thickTop="1" thickBot="1">
      <c r="E18671"/>
    </row>
    <row r="18672" spans="5:5" ht="13.5" thickTop="1" thickBot="1">
      <c r="E18672"/>
    </row>
    <row r="18673" spans="5:5" ht="13.5" thickTop="1" thickBot="1">
      <c r="E18673"/>
    </row>
    <row r="18674" spans="5:5" ht="13.5" thickTop="1" thickBot="1">
      <c r="E18674"/>
    </row>
    <row r="18675" spans="5:5" ht="13.5" thickTop="1" thickBot="1">
      <c r="E18675"/>
    </row>
    <row r="18676" spans="5:5" ht="13.5" thickTop="1" thickBot="1">
      <c r="E18676"/>
    </row>
    <row r="18677" spans="5:5" ht="13.5" thickTop="1" thickBot="1">
      <c r="E18677"/>
    </row>
    <row r="18678" spans="5:5" ht="13.5" thickTop="1" thickBot="1">
      <c r="E18678"/>
    </row>
    <row r="18679" spans="5:5" ht="13.5" thickTop="1" thickBot="1">
      <c r="E18679"/>
    </row>
    <row r="18680" spans="5:5" ht="13.5" thickTop="1" thickBot="1">
      <c r="E18680"/>
    </row>
    <row r="18681" spans="5:5" ht="13.5" thickTop="1" thickBot="1">
      <c r="E18681"/>
    </row>
    <row r="18682" spans="5:5" ht="13.5" thickTop="1" thickBot="1">
      <c r="E18682"/>
    </row>
    <row r="18683" spans="5:5" ht="13.5" thickTop="1" thickBot="1">
      <c r="E18683"/>
    </row>
    <row r="18684" spans="5:5" ht="13.5" thickTop="1" thickBot="1">
      <c r="E18684"/>
    </row>
    <row r="18685" spans="5:5" ht="13.5" thickTop="1" thickBot="1">
      <c r="E18685"/>
    </row>
    <row r="18686" spans="5:5" ht="13.5" thickTop="1" thickBot="1">
      <c r="E18686"/>
    </row>
    <row r="18687" spans="5:5" ht="13.5" thickTop="1" thickBot="1">
      <c r="E18687"/>
    </row>
    <row r="18688" spans="5:5" ht="13" thickTop="1">
      <c r="E18688"/>
    </row>
    <row r="18689" spans="5:5">
      <c r="E18689"/>
    </row>
    <row r="18690" spans="5:5">
      <c r="E18690"/>
    </row>
    <row r="18691" spans="5:5">
      <c r="E18691"/>
    </row>
    <row r="18692" spans="5:5">
      <c r="E18692"/>
    </row>
    <row r="18693" spans="5:5">
      <c r="E18693"/>
    </row>
    <row r="18694" spans="5:5">
      <c r="E18694"/>
    </row>
    <row r="18695" spans="5:5">
      <c r="E18695"/>
    </row>
    <row r="18696" spans="5:5">
      <c r="E18696"/>
    </row>
    <row r="18697" spans="5:5">
      <c r="E18697"/>
    </row>
    <row r="18698" spans="5:5">
      <c r="E18698"/>
    </row>
    <row r="18699" spans="5:5">
      <c r="E18699"/>
    </row>
    <row r="18700" spans="5:5">
      <c r="E18700"/>
    </row>
    <row r="18701" spans="5:5" ht="13" thickBot="1">
      <c r="E18701"/>
    </row>
    <row r="18702" spans="5:5" ht="13.5" thickTop="1" thickBot="1">
      <c r="E18702"/>
    </row>
    <row r="18703" spans="5:5" ht="13.5" thickTop="1" thickBot="1">
      <c r="E18703"/>
    </row>
    <row r="18704" spans="5:5" ht="13.5" thickTop="1" thickBot="1">
      <c r="E18704"/>
    </row>
    <row r="18705" spans="5:5" ht="13.5" thickTop="1" thickBot="1">
      <c r="E18705"/>
    </row>
    <row r="18706" spans="5:5" ht="13.5" thickTop="1" thickBot="1">
      <c r="E18706"/>
    </row>
    <row r="18707" spans="5:5" ht="13.5" thickTop="1" thickBot="1">
      <c r="E18707"/>
    </row>
    <row r="18708" spans="5:5" ht="13.5" thickTop="1" thickBot="1">
      <c r="E18708"/>
    </row>
    <row r="18709" spans="5:5" ht="13.5" thickTop="1" thickBot="1">
      <c r="E18709"/>
    </row>
    <row r="18710" spans="5:5" ht="13.5" thickTop="1" thickBot="1">
      <c r="E18710"/>
    </row>
    <row r="18711" spans="5:5" ht="13.5" thickTop="1" thickBot="1">
      <c r="E18711"/>
    </row>
    <row r="18712" spans="5:5" ht="13.5" thickTop="1" thickBot="1">
      <c r="E18712"/>
    </row>
    <row r="18713" spans="5:5" ht="13.5" thickTop="1" thickBot="1">
      <c r="E18713"/>
    </row>
    <row r="18714" spans="5:5" ht="13.5" thickTop="1" thickBot="1">
      <c r="E18714"/>
    </row>
    <row r="18715" spans="5:5" ht="13.5" thickTop="1" thickBot="1">
      <c r="E18715"/>
    </row>
    <row r="18716" spans="5:5" ht="13.5" thickTop="1" thickBot="1">
      <c r="E18716"/>
    </row>
    <row r="18717" spans="5:5" ht="13.5" thickTop="1" thickBot="1">
      <c r="E18717"/>
    </row>
    <row r="18718" spans="5:5" ht="13.5" thickTop="1" thickBot="1">
      <c r="E18718"/>
    </row>
    <row r="18719" spans="5:5" ht="13.5" thickTop="1" thickBot="1">
      <c r="E18719"/>
    </row>
    <row r="18720" spans="5:5" ht="13.5" thickTop="1" thickBot="1">
      <c r="E18720"/>
    </row>
    <row r="18721" spans="5:5" ht="13.5" thickTop="1" thickBot="1">
      <c r="E18721"/>
    </row>
    <row r="18722" spans="5:5" ht="13.5" thickTop="1" thickBot="1">
      <c r="E18722"/>
    </row>
    <row r="18723" spans="5:5" ht="13.5" thickTop="1" thickBot="1">
      <c r="E18723"/>
    </row>
    <row r="18724" spans="5:5" ht="13.5" thickTop="1" thickBot="1">
      <c r="E18724"/>
    </row>
    <row r="18725" spans="5:5" ht="13.5" thickTop="1" thickBot="1">
      <c r="E18725"/>
    </row>
    <row r="18726" spans="5:5" ht="13.5" thickTop="1" thickBot="1">
      <c r="E18726"/>
    </row>
    <row r="18727" spans="5:5" ht="13.5" thickTop="1" thickBot="1">
      <c r="E18727"/>
    </row>
    <row r="18728" spans="5:5" ht="13.5" thickTop="1" thickBot="1">
      <c r="E18728"/>
    </row>
    <row r="18729" spans="5:5" ht="13.5" thickTop="1" thickBot="1">
      <c r="E18729"/>
    </row>
    <row r="18730" spans="5:5" ht="13.5" thickTop="1" thickBot="1">
      <c r="E18730"/>
    </row>
    <row r="18731" spans="5:5" ht="13.5" thickTop="1" thickBot="1">
      <c r="E18731"/>
    </row>
    <row r="18732" spans="5:5" ht="13.5" thickTop="1" thickBot="1">
      <c r="E18732"/>
    </row>
    <row r="18733" spans="5:5" ht="13.5" thickTop="1" thickBot="1">
      <c r="E18733"/>
    </row>
    <row r="18734" spans="5:5" ht="13.5" thickTop="1" thickBot="1">
      <c r="E18734"/>
    </row>
    <row r="18735" spans="5:5" ht="13.5" thickTop="1" thickBot="1">
      <c r="E18735"/>
    </row>
    <row r="18736" spans="5:5" ht="13.5" thickTop="1" thickBot="1">
      <c r="E18736"/>
    </row>
    <row r="18737" spans="5:5" ht="13.5" thickTop="1" thickBot="1">
      <c r="E18737"/>
    </row>
    <row r="18738" spans="5:5" ht="13.5" thickTop="1" thickBot="1">
      <c r="E18738"/>
    </row>
    <row r="18739" spans="5:5" ht="13.5" thickTop="1" thickBot="1">
      <c r="E18739"/>
    </row>
    <row r="18740" spans="5:5" ht="13.5" thickTop="1" thickBot="1">
      <c r="E18740"/>
    </row>
    <row r="18741" spans="5:5" ht="13.5" thickTop="1" thickBot="1">
      <c r="E18741"/>
    </row>
    <row r="18742" spans="5:5" ht="13.5" thickTop="1" thickBot="1">
      <c r="E18742"/>
    </row>
    <row r="18743" spans="5:5" ht="13.5" thickTop="1" thickBot="1">
      <c r="E18743"/>
    </row>
    <row r="18744" spans="5:5" ht="13.5" thickTop="1" thickBot="1">
      <c r="E18744"/>
    </row>
    <row r="18745" spans="5:5" ht="13.5" thickTop="1" thickBot="1">
      <c r="E18745"/>
    </row>
    <row r="18746" spans="5:5" ht="13.5" thickTop="1" thickBot="1">
      <c r="E18746"/>
    </row>
    <row r="18747" spans="5:5" ht="13.5" thickTop="1" thickBot="1">
      <c r="E18747"/>
    </row>
    <row r="18748" spans="5:5" ht="13.5" thickTop="1" thickBot="1">
      <c r="E18748"/>
    </row>
    <row r="18749" spans="5:5" ht="13.5" thickTop="1" thickBot="1">
      <c r="E18749"/>
    </row>
    <row r="18750" spans="5:5" ht="13.5" thickTop="1" thickBot="1">
      <c r="E18750"/>
    </row>
    <row r="18751" spans="5:5" ht="13.5" thickTop="1" thickBot="1">
      <c r="E18751"/>
    </row>
    <row r="18752" spans="5:5" ht="13.5" thickTop="1" thickBot="1">
      <c r="E18752"/>
    </row>
    <row r="18753" spans="5:5" ht="13.5" thickTop="1" thickBot="1">
      <c r="E18753"/>
    </row>
    <row r="18754" spans="5:5" ht="13.5" thickTop="1" thickBot="1">
      <c r="E18754"/>
    </row>
    <row r="18755" spans="5:5" ht="13.5" thickTop="1" thickBot="1">
      <c r="E18755"/>
    </row>
    <row r="18756" spans="5:5" ht="13.5" thickTop="1" thickBot="1">
      <c r="E18756"/>
    </row>
    <row r="18757" spans="5:5" ht="13.5" thickTop="1" thickBot="1">
      <c r="E18757"/>
    </row>
    <row r="18758" spans="5:5" ht="13" thickTop="1">
      <c r="E18758"/>
    </row>
    <row r="18759" spans="5:5">
      <c r="E18759"/>
    </row>
    <row r="18760" spans="5:5">
      <c r="E18760"/>
    </row>
    <row r="18761" spans="5:5">
      <c r="E18761"/>
    </row>
    <row r="18762" spans="5:5">
      <c r="E18762"/>
    </row>
    <row r="18763" spans="5:5">
      <c r="E18763"/>
    </row>
    <row r="18764" spans="5:5">
      <c r="E18764"/>
    </row>
    <row r="18765" spans="5:5">
      <c r="E18765"/>
    </row>
    <row r="18766" spans="5:5">
      <c r="E18766"/>
    </row>
    <row r="18767" spans="5:5">
      <c r="E18767"/>
    </row>
    <row r="18768" spans="5:5">
      <c r="E18768"/>
    </row>
    <row r="18769" spans="5:5">
      <c r="E18769"/>
    </row>
    <row r="18770" spans="5:5">
      <c r="E18770"/>
    </row>
    <row r="18771" spans="5:5" ht="13" thickBot="1">
      <c r="E18771"/>
    </row>
    <row r="18772" spans="5:5" ht="13.5" thickTop="1" thickBot="1">
      <c r="E18772"/>
    </row>
    <row r="18773" spans="5:5" ht="13.5" thickTop="1" thickBot="1">
      <c r="E18773"/>
    </row>
    <row r="18774" spans="5:5" ht="13.5" thickTop="1" thickBot="1">
      <c r="E18774"/>
    </row>
    <row r="18775" spans="5:5" ht="13.5" thickTop="1" thickBot="1">
      <c r="E18775"/>
    </row>
    <row r="18776" spans="5:5" ht="13.5" thickTop="1" thickBot="1">
      <c r="E18776"/>
    </row>
    <row r="18777" spans="5:5" ht="13.5" thickTop="1" thickBot="1">
      <c r="E18777"/>
    </row>
    <row r="18778" spans="5:5" ht="13.5" thickTop="1" thickBot="1">
      <c r="E18778"/>
    </row>
    <row r="18779" spans="5:5" ht="13.5" thickTop="1" thickBot="1">
      <c r="E18779"/>
    </row>
    <row r="18780" spans="5:5" ht="13.5" thickTop="1" thickBot="1">
      <c r="E18780"/>
    </row>
    <row r="18781" spans="5:5" ht="13.5" thickTop="1" thickBot="1">
      <c r="E18781"/>
    </row>
    <row r="18782" spans="5:5" ht="13.5" thickTop="1" thickBot="1">
      <c r="E18782"/>
    </row>
    <row r="18783" spans="5:5" ht="13.5" thickTop="1" thickBot="1">
      <c r="E18783"/>
    </row>
    <row r="18784" spans="5:5" ht="13.5" thickTop="1" thickBot="1">
      <c r="E18784"/>
    </row>
    <row r="18785" spans="5:5" ht="13.5" thickTop="1" thickBot="1">
      <c r="E18785"/>
    </row>
    <row r="18786" spans="5:5" ht="13.5" thickTop="1" thickBot="1">
      <c r="E18786"/>
    </row>
    <row r="18787" spans="5:5" ht="13.5" thickTop="1" thickBot="1">
      <c r="E18787"/>
    </row>
    <row r="18788" spans="5:5" ht="13.5" thickTop="1" thickBot="1">
      <c r="E18788"/>
    </row>
    <row r="18789" spans="5:5" ht="13.5" thickTop="1" thickBot="1">
      <c r="E18789"/>
    </row>
    <row r="18790" spans="5:5" ht="13.5" thickTop="1" thickBot="1">
      <c r="E18790"/>
    </row>
    <row r="18791" spans="5:5" ht="13.5" thickTop="1" thickBot="1">
      <c r="E18791"/>
    </row>
    <row r="18792" spans="5:5" ht="13.5" thickTop="1" thickBot="1">
      <c r="E18792"/>
    </row>
    <row r="18793" spans="5:5" ht="13.5" thickTop="1" thickBot="1">
      <c r="E18793"/>
    </row>
    <row r="18794" spans="5:5" ht="13.5" thickTop="1" thickBot="1">
      <c r="E18794"/>
    </row>
    <row r="18795" spans="5:5" ht="13.5" thickTop="1" thickBot="1">
      <c r="E18795"/>
    </row>
    <row r="18796" spans="5:5" ht="13.5" thickTop="1" thickBot="1">
      <c r="E18796"/>
    </row>
    <row r="18797" spans="5:5" ht="13.5" thickTop="1" thickBot="1">
      <c r="E18797"/>
    </row>
    <row r="18798" spans="5:5" ht="13.5" thickTop="1" thickBot="1">
      <c r="E18798"/>
    </row>
    <row r="18799" spans="5:5" ht="13.5" thickTop="1" thickBot="1">
      <c r="E18799"/>
    </row>
    <row r="18800" spans="5:5" ht="13.5" thickTop="1" thickBot="1">
      <c r="E18800"/>
    </row>
    <row r="18801" spans="5:5" ht="13.5" thickTop="1" thickBot="1">
      <c r="E18801"/>
    </row>
    <row r="18802" spans="5:5" ht="13.5" thickTop="1" thickBot="1">
      <c r="E18802"/>
    </row>
    <row r="18803" spans="5:5" ht="13.5" thickTop="1" thickBot="1">
      <c r="E18803"/>
    </row>
    <row r="18804" spans="5:5" ht="13.5" thickTop="1" thickBot="1">
      <c r="E18804"/>
    </row>
    <row r="18805" spans="5:5" ht="13.5" thickTop="1" thickBot="1">
      <c r="E18805"/>
    </row>
    <row r="18806" spans="5:5" ht="13.5" thickTop="1" thickBot="1">
      <c r="E18806"/>
    </row>
    <row r="18807" spans="5:5" ht="13.5" thickTop="1" thickBot="1">
      <c r="E18807"/>
    </row>
    <row r="18808" spans="5:5" ht="13.5" thickTop="1" thickBot="1">
      <c r="E18808"/>
    </row>
    <row r="18809" spans="5:5" ht="13.5" thickTop="1" thickBot="1">
      <c r="E18809"/>
    </row>
    <row r="18810" spans="5:5" ht="13.5" thickTop="1" thickBot="1">
      <c r="E18810"/>
    </row>
    <row r="18811" spans="5:5" ht="13.5" thickTop="1" thickBot="1">
      <c r="E18811"/>
    </row>
    <row r="18812" spans="5:5" ht="13.5" thickTop="1" thickBot="1">
      <c r="E18812"/>
    </row>
    <row r="18813" spans="5:5" ht="13.5" thickTop="1" thickBot="1">
      <c r="E18813"/>
    </row>
    <row r="18814" spans="5:5" ht="13.5" thickTop="1" thickBot="1">
      <c r="E18814"/>
    </row>
    <row r="18815" spans="5:5" ht="13.5" thickTop="1" thickBot="1">
      <c r="E18815"/>
    </row>
    <row r="18816" spans="5:5" ht="13.5" thickTop="1" thickBot="1">
      <c r="E18816"/>
    </row>
    <row r="18817" spans="5:5" ht="13.5" thickTop="1" thickBot="1">
      <c r="E18817"/>
    </row>
    <row r="18818" spans="5:5" ht="13.5" thickTop="1" thickBot="1">
      <c r="E18818"/>
    </row>
    <row r="18819" spans="5:5" ht="13.5" thickTop="1" thickBot="1">
      <c r="E18819"/>
    </row>
    <row r="18820" spans="5:5" ht="13.5" thickTop="1" thickBot="1">
      <c r="E18820"/>
    </row>
    <row r="18821" spans="5:5" ht="13.5" thickTop="1" thickBot="1">
      <c r="E18821"/>
    </row>
    <row r="18822" spans="5:5" ht="13.5" thickTop="1" thickBot="1">
      <c r="E18822"/>
    </row>
    <row r="18823" spans="5:5" ht="13.5" thickTop="1" thickBot="1">
      <c r="E18823"/>
    </row>
    <row r="18824" spans="5:5" ht="13.5" thickTop="1" thickBot="1">
      <c r="E18824"/>
    </row>
    <row r="18825" spans="5:5" ht="13.5" thickTop="1" thickBot="1">
      <c r="E18825"/>
    </row>
    <row r="18826" spans="5:5" ht="13.5" thickTop="1" thickBot="1">
      <c r="E18826"/>
    </row>
    <row r="18827" spans="5:5" ht="13.5" thickTop="1" thickBot="1">
      <c r="E18827"/>
    </row>
    <row r="18828" spans="5:5" ht="13" thickTop="1">
      <c r="E18828"/>
    </row>
    <row r="18829" spans="5:5">
      <c r="E18829"/>
    </row>
    <row r="18830" spans="5:5">
      <c r="E18830"/>
    </row>
    <row r="18831" spans="5:5">
      <c r="E18831"/>
    </row>
    <row r="18832" spans="5:5">
      <c r="E18832"/>
    </row>
    <row r="18833" spans="5:5">
      <c r="E18833"/>
    </row>
    <row r="18834" spans="5:5">
      <c r="E18834"/>
    </row>
    <row r="18835" spans="5:5">
      <c r="E18835"/>
    </row>
    <row r="18836" spans="5:5">
      <c r="E18836"/>
    </row>
    <row r="18837" spans="5:5">
      <c r="E18837"/>
    </row>
    <row r="18838" spans="5:5">
      <c r="E18838"/>
    </row>
    <row r="18839" spans="5:5">
      <c r="E18839"/>
    </row>
    <row r="18840" spans="5:5">
      <c r="E18840"/>
    </row>
    <row r="18841" spans="5:5" ht="13" thickBot="1">
      <c r="E18841"/>
    </row>
    <row r="18842" spans="5:5" ht="13.5" thickTop="1" thickBot="1">
      <c r="E18842"/>
    </row>
    <row r="18843" spans="5:5" ht="13.5" thickTop="1" thickBot="1">
      <c r="E18843"/>
    </row>
    <row r="18844" spans="5:5" ht="13.5" thickTop="1" thickBot="1">
      <c r="E18844"/>
    </row>
    <row r="18845" spans="5:5" ht="13.5" thickTop="1" thickBot="1">
      <c r="E18845"/>
    </row>
    <row r="18846" spans="5:5" ht="13.5" thickTop="1" thickBot="1">
      <c r="E18846"/>
    </row>
    <row r="18847" spans="5:5" ht="13.5" thickTop="1" thickBot="1">
      <c r="E18847"/>
    </row>
    <row r="18848" spans="5:5" ht="13.5" thickTop="1" thickBot="1">
      <c r="E18848"/>
    </row>
    <row r="18849" spans="5:5" ht="13.5" thickTop="1" thickBot="1">
      <c r="E18849"/>
    </row>
    <row r="18850" spans="5:5" ht="13.5" thickTop="1" thickBot="1">
      <c r="E18850"/>
    </row>
    <row r="18851" spans="5:5" ht="13.5" thickTop="1" thickBot="1">
      <c r="E18851"/>
    </row>
    <row r="18852" spans="5:5" ht="13.5" thickTop="1" thickBot="1">
      <c r="E18852"/>
    </row>
    <row r="18853" spans="5:5" ht="13.5" thickTop="1" thickBot="1">
      <c r="E18853"/>
    </row>
    <row r="18854" spans="5:5" ht="13.5" thickTop="1" thickBot="1">
      <c r="E18854"/>
    </row>
    <row r="18855" spans="5:5" ht="13.5" thickTop="1" thickBot="1">
      <c r="E18855"/>
    </row>
    <row r="18856" spans="5:5" ht="13.5" thickTop="1" thickBot="1">
      <c r="E18856"/>
    </row>
    <row r="18857" spans="5:5" ht="13.5" thickTop="1" thickBot="1">
      <c r="E18857"/>
    </row>
    <row r="18858" spans="5:5" ht="13.5" thickTop="1" thickBot="1">
      <c r="E18858"/>
    </row>
    <row r="18859" spans="5:5" ht="13.5" thickTop="1" thickBot="1">
      <c r="E18859"/>
    </row>
    <row r="18860" spans="5:5" ht="13.5" thickTop="1" thickBot="1">
      <c r="E18860"/>
    </row>
    <row r="18861" spans="5:5" ht="13.5" thickTop="1" thickBot="1">
      <c r="E18861"/>
    </row>
    <row r="18862" spans="5:5" ht="13.5" thickTop="1" thickBot="1">
      <c r="E18862"/>
    </row>
    <row r="18863" spans="5:5" ht="13.5" thickTop="1" thickBot="1">
      <c r="E18863"/>
    </row>
    <row r="18864" spans="5:5" ht="13.5" thickTop="1" thickBot="1">
      <c r="E18864"/>
    </row>
    <row r="18865" spans="5:5" ht="13.5" thickTop="1" thickBot="1">
      <c r="E18865"/>
    </row>
    <row r="18866" spans="5:5" ht="13.5" thickTop="1" thickBot="1">
      <c r="E18866"/>
    </row>
    <row r="18867" spans="5:5" ht="13.5" thickTop="1" thickBot="1">
      <c r="E18867"/>
    </row>
    <row r="18868" spans="5:5" ht="13.5" thickTop="1" thickBot="1">
      <c r="E18868"/>
    </row>
    <row r="18869" spans="5:5" ht="13.5" thickTop="1" thickBot="1">
      <c r="E18869"/>
    </row>
    <row r="18870" spans="5:5" ht="13.5" thickTop="1" thickBot="1">
      <c r="E18870"/>
    </row>
    <row r="18871" spans="5:5" ht="13.5" thickTop="1" thickBot="1">
      <c r="E18871"/>
    </row>
    <row r="18872" spans="5:5" ht="13.5" thickTop="1" thickBot="1">
      <c r="E18872"/>
    </row>
    <row r="18873" spans="5:5" ht="13.5" thickTop="1" thickBot="1">
      <c r="E18873"/>
    </row>
    <row r="18874" spans="5:5" ht="13.5" thickTop="1" thickBot="1">
      <c r="E18874"/>
    </row>
    <row r="18875" spans="5:5" ht="13.5" thickTop="1" thickBot="1">
      <c r="E18875"/>
    </row>
    <row r="18876" spans="5:5" ht="13.5" thickTop="1" thickBot="1">
      <c r="E18876"/>
    </row>
    <row r="18877" spans="5:5" ht="13.5" thickTop="1" thickBot="1">
      <c r="E18877"/>
    </row>
    <row r="18878" spans="5:5" ht="13.5" thickTop="1" thickBot="1">
      <c r="E18878"/>
    </row>
    <row r="18879" spans="5:5" ht="13.5" thickTop="1" thickBot="1">
      <c r="E18879"/>
    </row>
    <row r="18880" spans="5:5" ht="13.5" thickTop="1" thickBot="1">
      <c r="E18880"/>
    </row>
    <row r="18881" spans="5:5" ht="13.5" thickTop="1" thickBot="1">
      <c r="E18881"/>
    </row>
    <row r="18882" spans="5:5" ht="13.5" thickTop="1" thickBot="1">
      <c r="E18882"/>
    </row>
    <row r="18883" spans="5:5" ht="13.5" thickTop="1" thickBot="1">
      <c r="E18883"/>
    </row>
    <row r="18884" spans="5:5" ht="13.5" thickTop="1" thickBot="1">
      <c r="E18884"/>
    </row>
    <row r="18885" spans="5:5" ht="13.5" thickTop="1" thickBot="1">
      <c r="E18885"/>
    </row>
    <row r="18886" spans="5:5" ht="13.5" thickTop="1" thickBot="1">
      <c r="E18886"/>
    </row>
    <row r="18887" spans="5:5" ht="13.5" thickTop="1" thickBot="1">
      <c r="E18887"/>
    </row>
    <row r="18888" spans="5:5" ht="13.5" thickTop="1" thickBot="1">
      <c r="E18888"/>
    </row>
    <row r="18889" spans="5:5" ht="13.5" thickTop="1" thickBot="1">
      <c r="E18889"/>
    </row>
    <row r="18890" spans="5:5" ht="13.5" thickTop="1" thickBot="1">
      <c r="E18890"/>
    </row>
    <row r="18891" spans="5:5" ht="13.5" thickTop="1" thickBot="1">
      <c r="E18891"/>
    </row>
    <row r="18892" spans="5:5" ht="13.5" thickTop="1" thickBot="1">
      <c r="E18892"/>
    </row>
    <row r="18893" spans="5:5" ht="13.5" thickTop="1" thickBot="1">
      <c r="E18893"/>
    </row>
    <row r="18894" spans="5:5" ht="13.5" thickTop="1" thickBot="1">
      <c r="E18894"/>
    </row>
    <row r="18895" spans="5:5" ht="13.5" thickTop="1" thickBot="1">
      <c r="E18895"/>
    </row>
    <row r="18896" spans="5:5" ht="13.5" thickTop="1" thickBot="1">
      <c r="E18896"/>
    </row>
    <row r="18897" spans="5:5" ht="13.5" thickTop="1" thickBot="1">
      <c r="E18897"/>
    </row>
    <row r="18898" spans="5:5" ht="13" thickTop="1">
      <c r="E18898"/>
    </row>
    <row r="18899" spans="5:5">
      <c r="E18899"/>
    </row>
    <row r="18900" spans="5:5">
      <c r="E18900"/>
    </row>
    <row r="18901" spans="5:5">
      <c r="E18901"/>
    </row>
    <row r="18902" spans="5:5">
      <c r="E18902"/>
    </row>
    <row r="18903" spans="5:5">
      <c r="E18903"/>
    </row>
    <row r="18904" spans="5:5">
      <c r="E18904"/>
    </row>
    <row r="18905" spans="5:5">
      <c r="E18905"/>
    </row>
    <row r="18906" spans="5:5">
      <c r="E18906"/>
    </row>
    <row r="18907" spans="5:5">
      <c r="E18907"/>
    </row>
    <row r="18908" spans="5:5">
      <c r="E18908"/>
    </row>
    <row r="18909" spans="5:5">
      <c r="E18909"/>
    </row>
    <row r="18910" spans="5:5">
      <c r="E18910"/>
    </row>
    <row r="18911" spans="5:5" ht="13" thickBot="1">
      <c r="E18911"/>
    </row>
    <row r="18912" spans="5:5" ht="13.5" thickTop="1" thickBot="1">
      <c r="E18912"/>
    </row>
    <row r="18913" spans="5:5" ht="13.5" thickTop="1" thickBot="1">
      <c r="E18913"/>
    </row>
    <row r="18914" spans="5:5" ht="13.5" thickTop="1" thickBot="1">
      <c r="E18914"/>
    </row>
    <row r="18915" spans="5:5" ht="13.5" thickTop="1" thickBot="1">
      <c r="E18915"/>
    </row>
    <row r="18916" spans="5:5" ht="13.5" thickTop="1" thickBot="1">
      <c r="E18916"/>
    </row>
    <row r="18917" spans="5:5" ht="13.5" thickTop="1" thickBot="1">
      <c r="E18917"/>
    </row>
    <row r="18918" spans="5:5" ht="13.5" thickTop="1" thickBot="1">
      <c r="E18918"/>
    </row>
    <row r="18919" spans="5:5" ht="13.5" thickTop="1" thickBot="1">
      <c r="E18919"/>
    </row>
    <row r="18920" spans="5:5" ht="13.5" thickTop="1" thickBot="1">
      <c r="E18920"/>
    </row>
    <row r="18921" spans="5:5" ht="13.5" thickTop="1" thickBot="1">
      <c r="E18921"/>
    </row>
    <row r="18922" spans="5:5" ht="13.5" thickTop="1" thickBot="1">
      <c r="E18922"/>
    </row>
    <row r="18923" spans="5:5" ht="13.5" thickTop="1" thickBot="1">
      <c r="E18923"/>
    </row>
    <row r="18924" spans="5:5" ht="13.5" thickTop="1" thickBot="1">
      <c r="E18924"/>
    </row>
    <row r="18925" spans="5:5" ht="13.5" thickTop="1" thickBot="1">
      <c r="E18925"/>
    </row>
    <row r="18926" spans="5:5" ht="13.5" thickTop="1" thickBot="1">
      <c r="E18926"/>
    </row>
    <row r="18927" spans="5:5" ht="13.5" thickTop="1" thickBot="1">
      <c r="E18927"/>
    </row>
    <row r="18928" spans="5:5" ht="13.5" thickTop="1" thickBot="1">
      <c r="E18928"/>
    </row>
    <row r="18929" spans="5:5" ht="13.5" thickTop="1" thickBot="1">
      <c r="E18929"/>
    </row>
    <row r="18930" spans="5:5" ht="13.5" thickTop="1" thickBot="1">
      <c r="E18930"/>
    </row>
    <row r="18931" spans="5:5" ht="13.5" thickTop="1" thickBot="1">
      <c r="E18931"/>
    </row>
    <row r="18932" spans="5:5" ht="13.5" thickTop="1" thickBot="1">
      <c r="E18932"/>
    </row>
    <row r="18933" spans="5:5" ht="13.5" thickTop="1" thickBot="1">
      <c r="E18933"/>
    </row>
    <row r="18934" spans="5:5" ht="13.5" thickTop="1" thickBot="1">
      <c r="E18934"/>
    </row>
    <row r="18935" spans="5:5" ht="13.5" thickTop="1" thickBot="1">
      <c r="E18935"/>
    </row>
    <row r="18936" spans="5:5" ht="13.5" thickTop="1" thickBot="1">
      <c r="E18936"/>
    </row>
    <row r="18937" spans="5:5" ht="13.5" thickTop="1" thickBot="1">
      <c r="E18937"/>
    </row>
    <row r="18938" spans="5:5" ht="13.5" thickTop="1" thickBot="1">
      <c r="E18938"/>
    </row>
    <row r="18939" spans="5:5" ht="13.5" thickTop="1" thickBot="1">
      <c r="E18939"/>
    </row>
    <row r="18940" spans="5:5" ht="13.5" thickTop="1" thickBot="1">
      <c r="E18940"/>
    </row>
    <row r="18941" spans="5:5" ht="13.5" thickTop="1" thickBot="1">
      <c r="E18941"/>
    </row>
    <row r="18942" spans="5:5" ht="13.5" thickTop="1" thickBot="1">
      <c r="E18942"/>
    </row>
    <row r="18943" spans="5:5" ht="13.5" thickTop="1" thickBot="1">
      <c r="E18943"/>
    </row>
    <row r="18944" spans="5:5" ht="13.5" thickTop="1" thickBot="1">
      <c r="E18944"/>
    </row>
    <row r="18945" spans="5:5" ht="13.5" thickTop="1" thickBot="1">
      <c r="E18945"/>
    </row>
    <row r="18946" spans="5:5" ht="13.5" thickTop="1" thickBot="1">
      <c r="E18946"/>
    </row>
    <row r="18947" spans="5:5" ht="13.5" thickTop="1" thickBot="1">
      <c r="E18947"/>
    </row>
    <row r="18948" spans="5:5" ht="13.5" thickTop="1" thickBot="1">
      <c r="E18948"/>
    </row>
    <row r="18949" spans="5:5" ht="13.5" thickTop="1" thickBot="1">
      <c r="E18949"/>
    </row>
    <row r="18950" spans="5:5" ht="13.5" thickTop="1" thickBot="1">
      <c r="E18950"/>
    </row>
    <row r="18951" spans="5:5" ht="13.5" thickTop="1" thickBot="1">
      <c r="E18951"/>
    </row>
    <row r="18952" spans="5:5" ht="13.5" thickTop="1" thickBot="1">
      <c r="E18952"/>
    </row>
    <row r="18953" spans="5:5" ht="13.5" thickTop="1" thickBot="1">
      <c r="E18953"/>
    </row>
    <row r="18954" spans="5:5" ht="13.5" thickTop="1" thickBot="1">
      <c r="E18954"/>
    </row>
    <row r="18955" spans="5:5" ht="13.5" thickTop="1" thickBot="1">
      <c r="E18955"/>
    </row>
    <row r="18956" spans="5:5" ht="13.5" thickTop="1" thickBot="1">
      <c r="E18956"/>
    </row>
    <row r="18957" spans="5:5" ht="13.5" thickTop="1" thickBot="1">
      <c r="E18957"/>
    </row>
    <row r="18958" spans="5:5" ht="13.5" thickTop="1" thickBot="1">
      <c r="E18958"/>
    </row>
    <row r="18959" spans="5:5" ht="13.5" thickTop="1" thickBot="1">
      <c r="E18959"/>
    </row>
    <row r="18960" spans="5:5" ht="13.5" thickTop="1" thickBot="1">
      <c r="E18960"/>
    </row>
    <row r="18961" spans="5:5" ht="13.5" thickTop="1" thickBot="1">
      <c r="E18961"/>
    </row>
    <row r="18962" spans="5:5" ht="13.5" thickTop="1" thickBot="1">
      <c r="E18962"/>
    </row>
    <row r="18963" spans="5:5" ht="13.5" thickTop="1" thickBot="1">
      <c r="E18963"/>
    </row>
    <row r="18964" spans="5:5" ht="13.5" thickTop="1" thickBot="1">
      <c r="E18964"/>
    </row>
    <row r="18965" spans="5:5" ht="13.5" thickTop="1" thickBot="1">
      <c r="E18965"/>
    </row>
    <row r="18966" spans="5:5" ht="13.5" thickTop="1" thickBot="1">
      <c r="E18966"/>
    </row>
    <row r="18967" spans="5:5" ht="13.5" thickTop="1" thickBot="1">
      <c r="E18967"/>
    </row>
    <row r="18968" spans="5:5" ht="13" thickTop="1">
      <c r="E18968"/>
    </row>
    <row r="18969" spans="5:5">
      <c r="E18969"/>
    </row>
    <row r="18970" spans="5:5">
      <c r="E18970"/>
    </row>
    <row r="18971" spans="5:5">
      <c r="E18971"/>
    </row>
    <row r="18972" spans="5:5">
      <c r="E18972"/>
    </row>
    <row r="18973" spans="5:5">
      <c r="E18973"/>
    </row>
    <row r="18974" spans="5:5">
      <c r="E18974"/>
    </row>
    <row r="18975" spans="5:5">
      <c r="E18975"/>
    </row>
    <row r="18976" spans="5:5">
      <c r="E18976"/>
    </row>
    <row r="18977" spans="5:5">
      <c r="E18977"/>
    </row>
    <row r="18978" spans="5:5">
      <c r="E18978"/>
    </row>
    <row r="18979" spans="5:5">
      <c r="E18979"/>
    </row>
    <row r="18980" spans="5:5">
      <c r="E18980"/>
    </row>
    <row r="18981" spans="5:5" ht="13" thickBot="1">
      <c r="E18981"/>
    </row>
    <row r="18982" spans="5:5" ht="13.5" thickTop="1" thickBot="1">
      <c r="E18982"/>
    </row>
    <row r="18983" spans="5:5" ht="13.5" thickTop="1" thickBot="1">
      <c r="E18983"/>
    </row>
    <row r="18984" spans="5:5" ht="13.5" thickTop="1" thickBot="1">
      <c r="E18984"/>
    </row>
    <row r="18985" spans="5:5" ht="13.5" thickTop="1" thickBot="1">
      <c r="E18985"/>
    </row>
    <row r="18986" spans="5:5" ht="13.5" thickTop="1" thickBot="1">
      <c r="E18986"/>
    </row>
    <row r="18987" spans="5:5" ht="13.5" thickTop="1" thickBot="1">
      <c r="E18987"/>
    </row>
    <row r="18988" spans="5:5" ht="13.5" thickTop="1" thickBot="1">
      <c r="E18988"/>
    </row>
    <row r="18989" spans="5:5" ht="13.5" thickTop="1" thickBot="1">
      <c r="E18989"/>
    </row>
    <row r="18990" spans="5:5" ht="13.5" thickTop="1" thickBot="1">
      <c r="E18990"/>
    </row>
    <row r="18991" spans="5:5" ht="13.5" thickTop="1" thickBot="1">
      <c r="E18991"/>
    </row>
    <row r="18992" spans="5:5" ht="13.5" thickTop="1" thickBot="1">
      <c r="E18992"/>
    </row>
    <row r="18993" spans="5:5" ht="13.5" thickTop="1" thickBot="1">
      <c r="E18993"/>
    </row>
    <row r="18994" spans="5:5" ht="13.5" thickTop="1" thickBot="1">
      <c r="E18994"/>
    </row>
    <row r="18995" spans="5:5" ht="13.5" thickTop="1" thickBot="1">
      <c r="E18995"/>
    </row>
    <row r="18996" spans="5:5" ht="13.5" thickTop="1" thickBot="1">
      <c r="E18996"/>
    </row>
    <row r="18997" spans="5:5" ht="13.5" thickTop="1" thickBot="1">
      <c r="E18997"/>
    </row>
    <row r="18998" spans="5:5" ht="13.5" thickTop="1" thickBot="1">
      <c r="E18998"/>
    </row>
    <row r="18999" spans="5:5" ht="13.5" thickTop="1" thickBot="1">
      <c r="E18999"/>
    </row>
    <row r="19000" spans="5:5" ht="13.5" thickTop="1" thickBot="1">
      <c r="E19000"/>
    </row>
    <row r="19001" spans="5:5" ht="13.5" thickTop="1" thickBot="1">
      <c r="E19001"/>
    </row>
    <row r="19002" spans="5:5" ht="13.5" thickTop="1" thickBot="1">
      <c r="E19002"/>
    </row>
    <row r="19003" spans="5:5" ht="13.5" thickTop="1" thickBot="1">
      <c r="E19003"/>
    </row>
    <row r="19004" spans="5:5" ht="13.5" thickTop="1" thickBot="1">
      <c r="E19004"/>
    </row>
    <row r="19005" spans="5:5" ht="13.5" thickTop="1" thickBot="1">
      <c r="E19005"/>
    </row>
    <row r="19006" spans="5:5" ht="13.5" thickTop="1" thickBot="1">
      <c r="E19006"/>
    </row>
    <row r="19007" spans="5:5" ht="13.5" thickTop="1" thickBot="1">
      <c r="E19007"/>
    </row>
    <row r="19008" spans="5:5" ht="13.5" thickTop="1" thickBot="1">
      <c r="E19008"/>
    </row>
    <row r="19009" spans="5:5" ht="13.5" thickTop="1" thickBot="1">
      <c r="E19009"/>
    </row>
    <row r="19010" spans="5:5" ht="13.5" thickTop="1" thickBot="1">
      <c r="E19010"/>
    </row>
    <row r="19011" spans="5:5" ht="13.5" thickTop="1" thickBot="1">
      <c r="E19011"/>
    </row>
    <row r="19012" spans="5:5" ht="13.5" thickTop="1" thickBot="1">
      <c r="E19012"/>
    </row>
    <row r="19013" spans="5:5" ht="13.5" thickTop="1" thickBot="1">
      <c r="E19013"/>
    </row>
    <row r="19014" spans="5:5" ht="13.5" thickTop="1" thickBot="1">
      <c r="E19014"/>
    </row>
    <row r="19015" spans="5:5" ht="13.5" thickTop="1" thickBot="1">
      <c r="E19015"/>
    </row>
    <row r="19016" spans="5:5" ht="13.5" thickTop="1" thickBot="1">
      <c r="E19016"/>
    </row>
    <row r="19017" spans="5:5" ht="13.5" thickTop="1" thickBot="1">
      <c r="E19017"/>
    </row>
    <row r="19018" spans="5:5" ht="13.5" thickTop="1" thickBot="1">
      <c r="E19018"/>
    </row>
    <row r="19019" spans="5:5" ht="13.5" thickTop="1" thickBot="1">
      <c r="E19019"/>
    </row>
    <row r="19020" spans="5:5" ht="13.5" thickTop="1" thickBot="1">
      <c r="E19020"/>
    </row>
    <row r="19021" spans="5:5" ht="13.5" thickTop="1" thickBot="1">
      <c r="E19021"/>
    </row>
    <row r="19022" spans="5:5" ht="13.5" thickTop="1" thickBot="1">
      <c r="E19022"/>
    </row>
    <row r="19023" spans="5:5" ht="13.5" thickTop="1" thickBot="1">
      <c r="E19023"/>
    </row>
    <row r="19024" spans="5:5" ht="13.5" thickTop="1" thickBot="1">
      <c r="E19024"/>
    </row>
    <row r="19025" spans="5:5" ht="13.5" thickTop="1" thickBot="1">
      <c r="E19025"/>
    </row>
    <row r="19026" spans="5:5" ht="13.5" thickTop="1" thickBot="1">
      <c r="E19026"/>
    </row>
    <row r="19027" spans="5:5" ht="13.5" thickTop="1" thickBot="1">
      <c r="E19027"/>
    </row>
    <row r="19028" spans="5:5" ht="13.5" thickTop="1" thickBot="1">
      <c r="E19028"/>
    </row>
    <row r="19029" spans="5:5" ht="13.5" thickTop="1" thickBot="1">
      <c r="E19029"/>
    </row>
    <row r="19030" spans="5:5" ht="13.5" thickTop="1" thickBot="1">
      <c r="E19030"/>
    </row>
    <row r="19031" spans="5:5" ht="13.5" thickTop="1" thickBot="1">
      <c r="E19031"/>
    </row>
    <row r="19032" spans="5:5" ht="13.5" thickTop="1" thickBot="1">
      <c r="E19032"/>
    </row>
    <row r="19033" spans="5:5" ht="13.5" thickTop="1" thickBot="1">
      <c r="E19033"/>
    </row>
    <row r="19034" spans="5:5" ht="13.5" thickTop="1" thickBot="1">
      <c r="E19034"/>
    </row>
    <row r="19035" spans="5:5" ht="13.5" thickTop="1" thickBot="1">
      <c r="E19035"/>
    </row>
    <row r="19036" spans="5:5" ht="13.5" thickTop="1" thickBot="1">
      <c r="E19036"/>
    </row>
    <row r="19037" spans="5:5" ht="13.5" thickTop="1" thickBot="1">
      <c r="E19037"/>
    </row>
    <row r="19038" spans="5:5" ht="13" thickTop="1">
      <c r="E19038"/>
    </row>
    <row r="19039" spans="5:5">
      <c r="E19039"/>
    </row>
    <row r="19040" spans="5:5">
      <c r="E19040"/>
    </row>
    <row r="19041" spans="5:5">
      <c r="E19041"/>
    </row>
    <row r="19042" spans="5:5">
      <c r="E19042"/>
    </row>
    <row r="19043" spans="5:5">
      <c r="E19043"/>
    </row>
    <row r="19044" spans="5:5">
      <c r="E19044"/>
    </row>
    <row r="19045" spans="5:5">
      <c r="E19045"/>
    </row>
    <row r="19046" spans="5:5">
      <c r="E19046"/>
    </row>
    <row r="19047" spans="5:5">
      <c r="E19047"/>
    </row>
    <row r="19048" spans="5:5">
      <c r="E19048"/>
    </row>
    <row r="19049" spans="5:5">
      <c r="E19049"/>
    </row>
    <row r="19050" spans="5:5">
      <c r="E19050"/>
    </row>
    <row r="19051" spans="5:5" ht="13" thickBot="1">
      <c r="E19051"/>
    </row>
    <row r="19052" spans="5:5" ht="13.5" thickTop="1" thickBot="1">
      <c r="E19052"/>
    </row>
    <row r="19053" spans="5:5" ht="13.5" thickTop="1" thickBot="1">
      <c r="E19053"/>
    </row>
    <row r="19054" spans="5:5" ht="13.5" thickTop="1" thickBot="1">
      <c r="E19054"/>
    </row>
    <row r="19055" spans="5:5" ht="13.5" thickTop="1" thickBot="1">
      <c r="E19055"/>
    </row>
    <row r="19056" spans="5:5" ht="13.5" thickTop="1" thickBot="1">
      <c r="E19056"/>
    </row>
    <row r="19057" spans="5:5" ht="13.5" thickTop="1" thickBot="1">
      <c r="E19057"/>
    </row>
    <row r="19058" spans="5:5" ht="13.5" thickTop="1" thickBot="1">
      <c r="E19058"/>
    </row>
    <row r="19059" spans="5:5" ht="13.5" thickTop="1" thickBot="1">
      <c r="E19059"/>
    </row>
    <row r="19060" spans="5:5" ht="13.5" thickTop="1" thickBot="1">
      <c r="E19060"/>
    </row>
    <row r="19061" spans="5:5" ht="13.5" thickTop="1" thickBot="1">
      <c r="E19061"/>
    </row>
    <row r="19062" spans="5:5" ht="13.5" thickTop="1" thickBot="1">
      <c r="E19062"/>
    </row>
    <row r="19063" spans="5:5" ht="13.5" thickTop="1" thickBot="1">
      <c r="E19063"/>
    </row>
    <row r="19064" spans="5:5" ht="13.5" thickTop="1" thickBot="1">
      <c r="E19064"/>
    </row>
    <row r="19065" spans="5:5" ht="13.5" thickTop="1" thickBot="1">
      <c r="E19065"/>
    </row>
    <row r="19066" spans="5:5" ht="13.5" thickTop="1" thickBot="1">
      <c r="E19066"/>
    </row>
    <row r="19067" spans="5:5" ht="13.5" thickTop="1" thickBot="1">
      <c r="E19067"/>
    </row>
    <row r="19068" spans="5:5" ht="13.5" thickTop="1" thickBot="1">
      <c r="E19068"/>
    </row>
    <row r="19069" spans="5:5" ht="13.5" thickTop="1" thickBot="1">
      <c r="E19069"/>
    </row>
    <row r="19070" spans="5:5" ht="13.5" thickTop="1" thickBot="1">
      <c r="E19070"/>
    </row>
    <row r="19071" spans="5:5" ht="13.5" thickTop="1" thickBot="1">
      <c r="E19071"/>
    </row>
    <row r="19072" spans="5:5" ht="13.5" thickTop="1" thickBot="1">
      <c r="E19072"/>
    </row>
    <row r="19073" spans="5:5" ht="13.5" thickTop="1" thickBot="1">
      <c r="E19073"/>
    </row>
    <row r="19074" spans="5:5" ht="13.5" thickTop="1" thickBot="1">
      <c r="E19074"/>
    </row>
    <row r="19075" spans="5:5" ht="13.5" thickTop="1" thickBot="1">
      <c r="E19075"/>
    </row>
    <row r="19076" spans="5:5" ht="13.5" thickTop="1" thickBot="1">
      <c r="E19076"/>
    </row>
    <row r="19077" spans="5:5" ht="13.5" thickTop="1" thickBot="1">
      <c r="E19077"/>
    </row>
    <row r="19078" spans="5:5" ht="13.5" thickTop="1" thickBot="1">
      <c r="E19078"/>
    </row>
    <row r="19079" spans="5:5" ht="13.5" thickTop="1" thickBot="1">
      <c r="E19079"/>
    </row>
    <row r="19080" spans="5:5" ht="13.5" thickTop="1" thickBot="1">
      <c r="E19080"/>
    </row>
    <row r="19081" spans="5:5" ht="13.5" thickTop="1" thickBot="1">
      <c r="E19081"/>
    </row>
    <row r="19082" spans="5:5" ht="13.5" thickTop="1" thickBot="1">
      <c r="E19082"/>
    </row>
    <row r="19083" spans="5:5" ht="13.5" thickTop="1" thickBot="1">
      <c r="E19083"/>
    </row>
    <row r="19084" spans="5:5" ht="13.5" thickTop="1" thickBot="1">
      <c r="E19084"/>
    </row>
    <row r="19085" spans="5:5" ht="13.5" thickTop="1" thickBot="1">
      <c r="E19085"/>
    </row>
    <row r="19086" spans="5:5" ht="13.5" thickTop="1" thickBot="1">
      <c r="E19086"/>
    </row>
    <row r="19087" spans="5:5" ht="13.5" thickTop="1" thickBot="1">
      <c r="E19087"/>
    </row>
    <row r="19088" spans="5:5" ht="13.5" thickTop="1" thickBot="1">
      <c r="E19088"/>
    </row>
    <row r="19089" spans="5:5" ht="13.5" thickTop="1" thickBot="1">
      <c r="E19089"/>
    </row>
    <row r="19090" spans="5:5" ht="13.5" thickTop="1" thickBot="1">
      <c r="E19090"/>
    </row>
    <row r="19091" spans="5:5" ht="13.5" thickTop="1" thickBot="1">
      <c r="E19091"/>
    </row>
    <row r="19092" spans="5:5" ht="13.5" thickTop="1" thickBot="1">
      <c r="E19092"/>
    </row>
    <row r="19093" spans="5:5" ht="13.5" thickTop="1" thickBot="1">
      <c r="E19093"/>
    </row>
    <row r="19094" spans="5:5" ht="13.5" thickTop="1" thickBot="1">
      <c r="E19094"/>
    </row>
    <row r="19095" spans="5:5" ht="13.5" thickTop="1" thickBot="1">
      <c r="E19095"/>
    </row>
    <row r="19096" spans="5:5" ht="13.5" thickTop="1" thickBot="1">
      <c r="E19096"/>
    </row>
    <row r="19097" spans="5:5" ht="13.5" thickTop="1" thickBot="1">
      <c r="E19097"/>
    </row>
    <row r="19098" spans="5:5" ht="13.5" thickTop="1" thickBot="1">
      <c r="E19098"/>
    </row>
    <row r="19099" spans="5:5" ht="13.5" thickTop="1" thickBot="1">
      <c r="E19099"/>
    </row>
    <row r="19100" spans="5:5" ht="13.5" thickTop="1" thickBot="1">
      <c r="E19100"/>
    </row>
    <row r="19101" spans="5:5" ht="13.5" thickTop="1" thickBot="1">
      <c r="E19101"/>
    </row>
    <row r="19102" spans="5:5" ht="13.5" thickTop="1" thickBot="1">
      <c r="E19102"/>
    </row>
    <row r="19103" spans="5:5" ht="13.5" thickTop="1" thickBot="1">
      <c r="E19103"/>
    </row>
    <row r="19104" spans="5:5" ht="13.5" thickTop="1" thickBot="1">
      <c r="E19104"/>
    </row>
    <row r="19105" spans="5:5" ht="13.5" thickTop="1" thickBot="1">
      <c r="E19105"/>
    </row>
    <row r="19106" spans="5:5" ht="13.5" thickTop="1" thickBot="1">
      <c r="E19106"/>
    </row>
    <row r="19107" spans="5:5" ht="13.5" thickTop="1" thickBot="1">
      <c r="E19107"/>
    </row>
    <row r="19108" spans="5:5" ht="13" thickTop="1">
      <c r="E19108"/>
    </row>
    <row r="19109" spans="5:5">
      <c r="E19109"/>
    </row>
    <row r="19110" spans="5:5">
      <c r="E19110"/>
    </row>
    <row r="19111" spans="5:5">
      <c r="E19111"/>
    </row>
    <row r="19112" spans="5:5">
      <c r="E19112"/>
    </row>
    <row r="19113" spans="5:5">
      <c r="E19113"/>
    </row>
    <row r="19114" spans="5:5">
      <c r="E19114"/>
    </row>
    <row r="19115" spans="5:5">
      <c r="E19115"/>
    </row>
    <row r="19116" spans="5:5">
      <c r="E19116"/>
    </row>
    <row r="19117" spans="5:5">
      <c r="E19117"/>
    </row>
    <row r="19118" spans="5:5">
      <c r="E19118"/>
    </row>
    <row r="19119" spans="5:5">
      <c r="E19119"/>
    </row>
    <row r="19120" spans="5:5">
      <c r="E19120"/>
    </row>
    <row r="19121" spans="5:5" ht="13" thickBot="1">
      <c r="E19121"/>
    </row>
    <row r="19122" spans="5:5" ht="13.5" thickTop="1" thickBot="1">
      <c r="E19122"/>
    </row>
    <row r="19123" spans="5:5" ht="13.5" thickTop="1" thickBot="1">
      <c r="E19123"/>
    </row>
    <row r="19124" spans="5:5" ht="13.5" thickTop="1" thickBot="1">
      <c r="E19124"/>
    </row>
    <row r="19125" spans="5:5" ht="13.5" thickTop="1" thickBot="1">
      <c r="E19125"/>
    </row>
    <row r="19126" spans="5:5" ht="13.5" thickTop="1" thickBot="1">
      <c r="E19126"/>
    </row>
    <row r="19127" spans="5:5" ht="13.5" thickTop="1" thickBot="1">
      <c r="E19127"/>
    </row>
    <row r="19128" spans="5:5" ht="13.5" thickTop="1" thickBot="1">
      <c r="E19128"/>
    </row>
    <row r="19129" spans="5:5" ht="13.5" thickTop="1" thickBot="1">
      <c r="E19129"/>
    </row>
    <row r="19130" spans="5:5" ht="13.5" thickTop="1" thickBot="1">
      <c r="E19130"/>
    </row>
    <row r="19131" spans="5:5" ht="13.5" thickTop="1" thickBot="1">
      <c r="E19131"/>
    </row>
    <row r="19132" spans="5:5" ht="13.5" thickTop="1" thickBot="1">
      <c r="E19132"/>
    </row>
    <row r="19133" spans="5:5" ht="13.5" thickTop="1" thickBot="1">
      <c r="E19133"/>
    </row>
    <row r="19134" spans="5:5" ht="13.5" thickTop="1" thickBot="1">
      <c r="E19134"/>
    </row>
    <row r="19135" spans="5:5" ht="13.5" thickTop="1" thickBot="1">
      <c r="E19135"/>
    </row>
    <row r="19136" spans="5:5" ht="13.5" thickTop="1" thickBot="1">
      <c r="E19136"/>
    </row>
    <row r="19137" spans="5:5" ht="13.5" thickTop="1" thickBot="1">
      <c r="E19137"/>
    </row>
    <row r="19138" spans="5:5" ht="13.5" thickTop="1" thickBot="1">
      <c r="E19138"/>
    </row>
    <row r="19139" spans="5:5" ht="13.5" thickTop="1" thickBot="1">
      <c r="E19139"/>
    </row>
    <row r="19140" spans="5:5" ht="13.5" thickTop="1" thickBot="1">
      <c r="E19140"/>
    </row>
    <row r="19141" spans="5:5" ht="13.5" thickTop="1" thickBot="1">
      <c r="E19141"/>
    </row>
    <row r="19142" spans="5:5" ht="13.5" thickTop="1" thickBot="1">
      <c r="E19142"/>
    </row>
    <row r="19143" spans="5:5" ht="13.5" thickTop="1" thickBot="1">
      <c r="E19143"/>
    </row>
    <row r="19144" spans="5:5" ht="13.5" thickTop="1" thickBot="1">
      <c r="E19144"/>
    </row>
    <row r="19145" spans="5:5" ht="13.5" thickTop="1" thickBot="1">
      <c r="E19145"/>
    </row>
    <row r="19146" spans="5:5" ht="13.5" thickTop="1" thickBot="1">
      <c r="E19146"/>
    </row>
    <row r="19147" spans="5:5" ht="13.5" thickTop="1" thickBot="1">
      <c r="E19147"/>
    </row>
    <row r="19148" spans="5:5" ht="13.5" thickTop="1" thickBot="1">
      <c r="E19148"/>
    </row>
    <row r="19149" spans="5:5" ht="13.5" thickTop="1" thickBot="1">
      <c r="E19149"/>
    </row>
    <row r="19150" spans="5:5" ht="13.5" thickTop="1" thickBot="1">
      <c r="E19150"/>
    </row>
    <row r="19151" spans="5:5" ht="13.5" thickTop="1" thickBot="1">
      <c r="E19151"/>
    </row>
    <row r="19152" spans="5:5" ht="13.5" thickTop="1" thickBot="1">
      <c r="E19152"/>
    </row>
    <row r="19153" spans="5:5" ht="13.5" thickTop="1" thickBot="1">
      <c r="E19153"/>
    </row>
    <row r="19154" spans="5:5" ht="13.5" thickTop="1" thickBot="1">
      <c r="E19154"/>
    </row>
    <row r="19155" spans="5:5" ht="13.5" thickTop="1" thickBot="1">
      <c r="E19155"/>
    </row>
    <row r="19156" spans="5:5" ht="13.5" thickTop="1" thickBot="1">
      <c r="E19156"/>
    </row>
    <row r="19157" spans="5:5" ht="13.5" thickTop="1" thickBot="1">
      <c r="E19157"/>
    </row>
    <row r="19158" spans="5:5" ht="13.5" thickTop="1" thickBot="1">
      <c r="E19158"/>
    </row>
    <row r="19159" spans="5:5" ht="13.5" thickTop="1" thickBot="1">
      <c r="E19159"/>
    </row>
    <row r="19160" spans="5:5" ht="13.5" thickTop="1" thickBot="1">
      <c r="E19160"/>
    </row>
    <row r="19161" spans="5:5" ht="13.5" thickTop="1" thickBot="1">
      <c r="E19161"/>
    </row>
    <row r="19162" spans="5:5" ht="13.5" thickTop="1" thickBot="1">
      <c r="E19162"/>
    </row>
    <row r="19163" spans="5:5" ht="13.5" thickTop="1" thickBot="1">
      <c r="E19163"/>
    </row>
    <row r="19164" spans="5:5" ht="13.5" thickTop="1" thickBot="1">
      <c r="E19164"/>
    </row>
    <row r="19165" spans="5:5" ht="13.5" thickTop="1" thickBot="1">
      <c r="E19165"/>
    </row>
    <row r="19166" spans="5:5" ht="13.5" thickTop="1" thickBot="1">
      <c r="E19166"/>
    </row>
    <row r="19167" spans="5:5" ht="13.5" thickTop="1" thickBot="1">
      <c r="E19167"/>
    </row>
    <row r="19168" spans="5:5" ht="13.5" thickTop="1" thickBot="1">
      <c r="E19168"/>
    </row>
    <row r="19169" spans="5:5" ht="13.5" thickTop="1" thickBot="1">
      <c r="E19169"/>
    </row>
    <row r="19170" spans="5:5" ht="13.5" thickTop="1" thickBot="1">
      <c r="E19170"/>
    </row>
    <row r="19171" spans="5:5" ht="13.5" thickTop="1" thickBot="1">
      <c r="E19171"/>
    </row>
    <row r="19172" spans="5:5" ht="13.5" thickTop="1" thickBot="1">
      <c r="E19172"/>
    </row>
    <row r="19173" spans="5:5" ht="13.5" thickTop="1" thickBot="1">
      <c r="E19173"/>
    </row>
    <row r="19174" spans="5:5" ht="13.5" thickTop="1" thickBot="1">
      <c r="E19174"/>
    </row>
    <row r="19175" spans="5:5" ht="13.5" thickTop="1" thickBot="1">
      <c r="E19175"/>
    </row>
    <row r="19176" spans="5:5" ht="13.5" thickTop="1" thickBot="1">
      <c r="E19176"/>
    </row>
    <row r="19177" spans="5:5" ht="13.5" thickTop="1" thickBot="1">
      <c r="E19177"/>
    </row>
    <row r="19178" spans="5:5" ht="13" thickTop="1">
      <c r="E19178"/>
    </row>
    <row r="19179" spans="5:5">
      <c r="E19179"/>
    </row>
    <row r="19180" spans="5:5">
      <c r="E19180"/>
    </row>
    <row r="19181" spans="5:5">
      <c r="E19181"/>
    </row>
    <row r="19182" spans="5:5">
      <c r="E19182"/>
    </row>
    <row r="19183" spans="5:5">
      <c r="E19183"/>
    </row>
    <row r="19184" spans="5:5">
      <c r="E19184"/>
    </row>
    <row r="19185" spans="5:5">
      <c r="E19185"/>
    </row>
    <row r="19186" spans="5:5">
      <c r="E19186"/>
    </row>
    <row r="19187" spans="5:5">
      <c r="E19187"/>
    </row>
    <row r="19188" spans="5:5">
      <c r="E19188"/>
    </row>
    <row r="19189" spans="5:5">
      <c r="E19189"/>
    </row>
    <row r="19190" spans="5:5">
      <c r="E19190"/>
    </row>
    <row r="19191" spans="5:5" ht="13" thickBot="1">
      <c r="E19191"/>
    </row>
    <row r="19192" spans="5:5" ht="13.5" thickTop="1" thickBot="1">
      <c r="E19192"/>
    </row>
    <row r="19193" spans="5:5" ht="13.5" thickTop="1" thickBot="1">
      <c r="E19193"/>
    </row>
    <row r="19194" spans="5:5" ht="13.5" thickTop="1" thickBot="1">
      <c r="E19194"/>
    </row>
    <row r="19195" spans="5:5" ht="13.5" thickTop="1" thickBot="1">
      <c r="E19195"/>
    </row>
    <row r="19196" spans="5:5" ht="13.5" thickTop="1" thickBot="1">
      <c r="E19196"/>
    </row>
    <row r="19197" spans="5:5" ht="13.5" thickTop="1" thickBot="1">
      <c r="E19197"/>
    </row>
    <row r="19198" spans="5:5" ht="13.5" thickTop="1" thickBot="1">
      <c r="E19198"/>
    </row>
    <row r="19199" spans="5:5" ht="13.5" thickTop="1" thickBot="1">
      <c r="E19199"/>
    </row>
    <row r="19200" spans="5:5" ht="13.5" thickTop="1" thickBot="1">
      <c r="E19200"/>
    </row>
    <row r="19201" spans="5:5" ht="13.5" thickTop="1" thickBot="1">
      <c r="E19201"/>
    </row>
    <row r="19202" spans="5:5" ht="13.5" thickTop="1" thickBot="1">
      <c r="E19202"/>
    </row>
    <row r="19203" spans="5:5" ht="13.5" thickTop="1" thickBot="1">
      <c r="E19203"/>
    </row>
    <row r="19204" spans="5:5" ht="13.5" thickTop="1" thickBot="1">
      <c r="E19204"/>
    </row>
    <row r="19205" spans="5:5" ht="13.5" thickTop="1" thickBot="1">
      <c r="E19205"/>
    </row>
    <row r="19206" spans="5:5" ht="13.5" thickTop="1" thickBot="1">
      <c r="E19206"/>
    </row>
    <row r="19207" spans="5:5" ht="13.5" thickTop="1" thickBot="1">
      <c r="E19207"/>
    </row>
    <row r="19208" spans="5:5" ht="13.5" thickTop="1" thickBot="1">
      <c r="E19208"/>
    </row>
    <row r="19209" spans="5:5" ht="13.5" thickTop="1" thickBot="1">
      <c r="E19209"/>
    </row>
    <row r="19210" spans="5:5" ht="13.5" thickTop="1" thickBot="1">
      <c r="E19210"/>
    </row>
    <row r="19211" spans="5:5" ht="13.5" thickTop="1" thickBot="1">
      <c r="E19211"/>
    </row>
    <row r="19212" spans="5:5" ht="13.5" thickTop="1" thickBot="1">
      <c r="E19212"/>
    </row>
    <row r="19213" spans="5:5" ht="13.5" thickTop="1" thickBot="1">
      <c r="E19213"/>
    </row>
    <row r="19214" spans="5:5" ht="13.5" thickTop="1" thickBot="1">
      <c r="E19214"/>
    </row>
    <row r="19215" spans="5:5" ht="13.5" thickTop="1" thickBot="1">
      <c r="E19215"/>
    </row>
    <row r="19216" spans="5:5" ht="13.5" thickTop="1" thickBot="1">
      <c r="E19216"/>
    </row>
    <row r="19217" spans="5:5" ht="13.5" thickTop="1" thickBot="1">
      <c r="E19217"/>
    </row>
    <row r="19218" spans="5:5" ht="13.5" thickTop="1" thickBot="1">
      <c r="E19218"/>
    </row>
    <row r="19219" spans="5:5" ht="13.5" thickTop="1" thickBot="1">
      <c r="E19219"/>
    </row>
    <row r="19220" spans="5:5" ht="13.5" thickTop="1" thickBot="1">
      <c r="E19220"/>
    </row>
    <row r="19221" spans="5:5" ht="13.5" thickTop="1" thickBot="1">
      <c r="E19221"/>
    </row>
    <row r="19222" spans="5:5" ht="13.5" thickTop="1" thickBot="1">
      <c r="E19222"/>
    </row>
    <row r="19223" spans="5:5" ht="13.5" thickTop="1" thickBot="1">
      <c r="E19223"/>
    </row>
    <row r="19224" spans="5:5" ht="13.5" thickTop="1" thickBot="1">
      <c r="E19224"/>
    </row>
    <row r="19225" spans="5:5" ht="13.5" thickTop="1" thickBot="1">
      <c r="E19225"/>
    </row>
    <row r="19226" spans="5:5" ht="13.5" thickTop="1" thickBot="1">
      <c r="E19226"/>
    </row>
    <row r="19227" spans="5:5" ht="13.5" thickTop="1" thickBot="1">
      <c r="E19227"/>
    </row>
    <row r="19228" spans="5:5" ht="13.5" thickTop="1" thickBot="1">
      <c r="E19228"/>
    </row>
    <row r="19229" spans="5:5" ht="13.5" thickTop="1" thickBot="1">
      <c r="E19229"/>
    </row>
    <row r="19230" spans="5:5" ht="13.5" thickTop="1" thickBot="1">
      <c r="E19230"/>
    </row>
    <row r="19231" spans="5:5" ht="13.5" thickTop="1" thickBot="1">
      <c r="E19231"/>
    </row>
    <row r="19232" spans="5:5" ht="13.5" thickTop="1" thickBot="1">
      <c r="E19232"/>
    </row>
    <row r="19233" spans="5:5" ht="13.5" thickTop="1" thickBot="1">
      <c r="E19233"/>
    </row>
    <row r="19234" spans="5:5" ht="13.5" thickTop="1" thickBot="1">
      <c r="E19234"/>
    </row>
    <row r="19235" spans="5:5" ht="13.5" thickTop="1" thickBot="1">
      <c r="E19235"/>
    </row>
    <row r="19236" spans="5:5" ht="13.5" thickTop="1" thickBot="1">
      <c r="E19236"/>
    </row>
    <row r="19237" spans="5:5" ht="13.5" thickTop="1" thickBot="1">
      <c r="E19237"/>
    </row>
    <row r="19238" spans="5:5" ht="13.5" thickTop="1" thickBot="1">
      <c r="E19238"/>
    </row>
    <row r="19239" spans="5:5" ht="13.5" thickTop="1" thickBot="1">
      <c r="E19239"/>
    </row>
    <row r="19240" spans="5:5" ht="13.5" thickTop="1" thickBot="1">
      <c r="E19240"/>
    </row>
    <row r="19241" spans="5:5" ht="13.5" thickTop="1" thickBot="1">
      <c r="E19241"/>
    </row>
    <row r="19242" spans="5:5" ht="13.5" thickTop="1" thickBot="1">
      <c r="E19242"/>
    </row>
    <row r="19243" spans="5:5" ht="13.5" thickTop="1" thickBot="1">
      <c r="E19243"/>
    </row>
    <row r="19244" spans="5:5" ht="13.5" thickTop="1" thickBot="1">
      <c r="E19244"/>
    </row>
    <row r="19245" spans="5:5" ht="13.5" thickTop="1" thickBot="1">
      <c r="E19245"/>
    </row>
    <row r="19246" spans="5:5" ht="13.5" thickTop="1" thickBot="1">
      <c r="E19246"/>
    </row>
    <row r="19247" spans="5:5" ht="13.5" thickTop="1" thickBot="1">
      <c r="E19247"/>
    </row>
    <row r="19248" spans="5:5" ht="13" thickTop="1">
      <c r="E19248"/>
    </row>
    <row r="19249" spans="5:5">
      <c r="E19249"/>
    </row>
    <row r="19250" spans="5:5">
      <c r="E19250"/>
    </row>
    <row r="19251" spans="5:5">
      <c r="E19251"/>
    </row>
    <row r="19252" spans="5:5">
      <c r="E19252"/>
    </row>
    <row r="19253" spans="5:5">
      <c r="E19253"/>
    </row>
    <row r="19254" spans="5:5">
      <c r="E19254"/>
    </row>
    <row r="19255" spans="5:5">
      <c r="E19255"/>
    </row>
    <row r="19256" spans="5:5">
      <c r="E19256"/>
    </row>
    <row r="19257" spans="5:5">
      <c r="E19257"/>
    </row>
    <row r="19258" spans="5:5">
      <c r="E19258"/>
    </row>
    <row r="19259" spans="5:5">
      <c r="E19259"/>
    </row>
    <row r="19260" spans="5:5">
      <c r="E19260"/>
    </row>
    <row r="19261" spans="5:5" ht="13" thickBot="1">
      <c r="E19261"/>
    </row>
    <row r="19262" spans="5:5" ht="13.5" thickTop="1" thickBot="1">
      <c r="E19262"/>
    </row>
    <row r="19263" spans="5:5" ht="13.5" thickTop="1" thickBot="1">
      <c r="E19263"/>
    </row>
    <row r="19264" spans="5:5" ht="13.5" thickTop="1" thickBot="1">
      <c r="E19264"/>
    </row>
    <row r="19265" spans="5:5" ht="13.5" thickTop="1" thickBot="1">
      <c r="E19265"/>
    </row>
    <row r="19266" spans="5:5" ht="13.5" thickTop="1" thickBot="1">
      <c r="E19266"/>
    </row>
    <row r="19267" spans="5:5" ht="13.5" thickTop="1" thickBot="1">
      <c r="E19267"/>
    </row>
    <row r="19268" spans="5:5" ht="13.5" thickTop="1" thickBot="1">
      <c r="E19268"/>
    </row>
    <row r="19269" spans="5:5" ht="13.5" thickTop="1" thickBot="1">
      <c r="E19269"/>
    </row>
    <row r="19270" spans="5:5" ht="13.5" thickTop="1" thickBot="1">
      <c r="E19270"/>
    </row>
    <row r="19271" spans="5:5" ht="13.5" thickTop="1" thickBot="1">
      <c r="E19271"/>
    </row>
    <row r="19272" spans="5:5" ht="13.5" thickTop="1" thickBot="1">
      <c r="E19272"/>
    </row>
    <row r="19273" spans="5:5" ht="13.5" thickTop="1" thickBot="1">
      <c r="E19273"/>
    </row>
    <row r="19274" spans="5:5" ht="13.5" thickTop="1" thickBot="1">
      <c r="E19274"/>
    </row>
    <row r="19275" spans="5:5" ht="13.5" thickTop="1" thickBot="1">
      <c r="E19275"/>
    </row>
    <row r="19276" spans="5:5" ht="13.5" thickTop="1" thickBot="1">
      <c r="E19276"/>
    </row>
    <row r="19277" spans="5:5" ht="13.5" thickTop="1" thickBot="1">
      <c r="E19277"/>
    </row>
    <row r="19278" spans="5:5" ht="13.5" thickTop="1" thickBot="1">
      <c r="E19278"/>
    </row>
    <row r="19279" spans="5:5" ht="13.5" thickTop="1" thickBot="1">
      <c r="E19279"/>
    </row>
    <row r="19280" spans="5:5" ht="13.5" thickTop="1" thickBot="1">
      <c r="E19280"/>
    </row>
    <row r="19281" spans="5:5" ht="13.5" thickTop="1" thickBot="1">
      <c r="E19281"/>
    </row>
    <row r="19282" spans="5:5" ht="13.5" thickTop="1" thickBot="1">
      <c r="E19282"/>
    </row>
    <row r="19283" spans="5:5" ht="13.5" thickTop="1" thickBot="1">
      <c r="E19283"/>
    </row>
    <row r="19284" spans="5:5" ht="13.5" thickTop="1" thickBot="1">
      <c r="E19284"/>
    </row>
    <row r="19285" spans="5:5" ht="13.5" thickTop="1" thickBot="1">
      <c r="E19285"/>
    </row>
    <row r="19286" spans="5:5" ht="13.5" thickTop="1" thickBot="1">
      <c r="E19286"/>
    </row>
    <row r="19287" spans="5:5" ht="13.5" thickTop="1" thickBot="1">
      <c r="E19287"/>
    </row>
    <row r="19288" spans="5:5" ht="13.5" thickTop="1" thickBot="1">
      <c r="E19288"/>
    </row>
    <row r="19289" spans="5:5" ht="13.5" thickTop="1" thickBot="1">
      <c r="E19289"/>
    </row>
    <row r="19290" spans="5:5" ht="13.5" thickTop="1" thickBot="1">
      <c r="E19290"/>
    </row>
    <row r="19291" spans="5:5" ht="13.5" thickTop="1" thickBot="1">
      <c r="E19291"/>
    </row>
    <row r="19292" spans="5:5" ht="13.5" thickTop="1" thickBot="1">
      <c r="E19292"/>
    </row>
    <row r="19293" spans="5:5" ht="13.5" thickTop="1" thickBot="1">
      <c r="E19293"/>
    </row>
    <row r="19294" spans="5:5" ht="13.5" thickTop="1" thickBot="1">
      <c r="E19294"/>
    </row>
    <row r="19295" spans="5:5" ht="13.5" thickTop="1" thickBot="1">
      <c r="E19295"/>
    </row>
    <row r="19296" spans="5:5" ht="13.5" thickTop="1" thickBot="1">
      <c r="E19296"/>
    </row>
    <row r="19297" spans="5:5" ht="13.5" thickTop="1" thickBot="1">
      <c r="E19297"/>
    </row>
    <row r="19298" spans="5:5" ht="13.5" thickTop="1" thickBot="1">
      <c r="E19298"/>
    </row>
    <row r="19299" spans="5:5" ht="13.5" thickTop="1" thickBot="1">
      <c r="E19299"/>
    </row>
    <row r="19300" spans="5:5" ht="13.5" thickTop="1" thickBot="1">
      <c r="E19300"/>
    </row>
    <row r="19301" spans="5:5" ht="13.5" thickTop="1" thickBot="1">
      <c r="E19301"/>
    </row>
    <row r="19302" spans="5:5" ht="13.5" thickTop="1" thickBot="1">
      <c r="E19302"/>
    </row>
    <row r="19303" spans="5:5" ht="13.5" thickTop="1" thickBot="1">
      <c r="E19303"/>
    </row>
    <row r="19304" spans="5:5" ht="13.5" thickTop="1" thickBot="1">
      <c r="E19304"/>
    </row>
    <row r="19305" spans="5:5" ht="13.5" thickTop="1" thickBot="1">
      <c r="E19305"/>
    </row>
    <row r="19306" spans="5:5" ht="13.5" thickTop="1" thickBot="1">
      <c r="E19306"/>
    </row>
    <row r="19307" spans="5:5" ht="13.5" thickTop="1" thickBot="1">
      <c r="E19307"/>
    </row>
    <row r="19308" spans="5:5" ht="13.5" thickTop="1" thickBot="1">
      <c r="E19308"/>
    </row>
    <row r="19309" spans="5:5" ht="13.5" thickTop="1" thickBot="1">
      <c r="E19309"/>
    </row>
    <row r="19310" spans="5:5" ht="13.5" thickTop="1" thickBot="1">
      <c r="E19310"/>
    </row>
    <row r="19311" spans="5:5" ht="13.5" thickTop="1" thickBot="1">
      <c r="E19311"/>
    </row>
    <row r="19312" spans="5:5" ht="13.5" thickTop="1" thickBot="1">
      <c r="E19312"/>
    </row>
    <row r="19313" spans="5:5" ht="13.5" thickTop="1" thickBot="1">
      <c r="E19313"/>
    </row>
    <row r="19314" spans="5:5" ht="13.5" thickTop="1" thickBot="1">
      <c r="E19314"/>
    </row>
    <row r="19315" spans="5:5" ht="13.5" thickTop="1" thickBot="1">
      <c r="E19315"/>
    </row>
    <row r="19316" spans="5:5" ht="13.5" thickTop="1" thickBot="1">
      <c r="E19316"/>
    </row>
    <row r="19317" spans="5:5" ht="13.5" thickTop="1" thickBot="1">
      <c r="E19317"/>
    </row>
    <row r="19318" spans="5:5" ht="13" thickTop="1">
      <c r="E19318"/>
    </row>
    <row r="19319" spans="5:5">
      <c r="E19319"/>
    </row>
    <row r="19320" spans="5:5">
      <c r="E19320"/>
    </row>
    <row r="19321" spans="5:5">
      <c r="E19321"/>
    </row>
    <row r="19322" spans="5:5">
      <c r="E19322"/>
    </row>
    <row r="19323" spans="5:5">
      <c r="E19323"/>
    </row>
    <row r="19324" spans="5:5">
      <c r="E19324"/>
    </row>
    <row r="19325" spans="5:5">
      <c r="E19325"/>
    </row>
    <row r="19326" spans="5:5">
      <c r="E19326"/>
    </row>
    <row r="19327" spans="5:5">
      <c r="E19327"/>
    </row>
    <row r="19328" spans="5:5">
      <c r="E19328"/>
    </row>
    <row r="19329" spans="5:5">
      <c r="E19329"/>
    </row>
    <row r="19330" spans="5:5">
      <c r="E19330"/>
    </row>
    <row r="19331" spans="5:5" ht="13" thickBot="1">
      <c r="E19331"/>
    </row>
    <row r="19332" spans="5:5" ht="13.5" thickTop="1" thickBot="1">
      <c r="E19332"/>
    </row>
    <row r="19333" spans="5:5" ht="13.5" thickTop="1" thickBot="1">
      <c r="E19333"/>
    </row>
    <row r="19334" spans="5:5" ht="13.5" thickTop="1" thickBot="1">
      <c r="E19334"/>
    </row>
    <row r="19335" spans="5:5" ht="13.5" thickTop="1" thickBot="1">
      <c r="E19335"/>
    </row>
    <row r="19336" spans="5:5" ht="13.5" thickTop="1" thickBot="1">
      <c r="E19336"/>
    </row>
    <row r="19337" spans="5:5" ht="13.5" thickTop="1" thickBot="1">
      <c r="E19337"/>
    </row>
    <row r="19338" spans="5:5" ht="13.5" thickTop="1" thickBot="1">
      <c r="E19338"/>
    </row>
    <row r="19339" spans="5:5" ht="13.5" thickTop="1" thickBot="1">
      <c r="E19339"/>
    </row>
    <row r="19340" spans="5:5" ht="13.5" thickTop="1" thickBot="1">
      <c r="E19340"/>
    </row>
    <row r="19341" spans="5:5" ht="13.5" thickTop="1" thickBot="1">
      <c r="E19341"/>
    </row>
    <row r="19342" spans="5:5" ht="13.5" thickTop="1" thickBot="1">
      <c r="E19342"/>
    </row>
    <row r="19343" spans="5:5" ht="13.5" thickTop="1" thickBot="1">
      <c r="E19343"/>
    </row>
    <row r="19344" spans="5:5" ht="13.5" thickTop="1" thickBot="1">
      <c r="E19344"/>
    </row>
    <row r="19345" spans="5:5" ht="13.5" thickTop="1" thickBot="1">
      <c r="E19345"/>
    </row>
    <row r="19346" spans="5:5" ht="13.5" thickTop="1" thickBot="1">
      <c r="E19346"/>
    </row>
    <row r="19347" spans="5:5" ht="13.5" thickTop="1" thickBot="1">
      <c r="E19347"/>
    </row>
    <row r="19348" spans="5:5" ht="13.5" thickTop="1" thickBot="1">
      <c r="E19348"/>
    </row>
    <row r="19349" spans="5:5" ht="13.5" thickTop="1" thickBot="1">
      <c r="E19349"/>
    </row>
    <row r="19350" spans="5:5" ht="13.5" thickTop="1" thickBot="1">
      <c r="E19350"/>
    </row>
    <row r="19351" spans="5:5" ht="13.5" thickTop="1" thickBot="1">
      <c r="E19351"/>
    </row>
    <row r="19352" spans="5:5" ht="13.5" thickTop="1" thickBot="1">
      <c r="E19352"/>
    </row>
    <row r="19353" spans="5:5" ht="13.5" thickTop="1" thickBot="1">
      <c r="E19353"/>
    </row>
    <row r="19354" spans="5:5" ht="13.5" thickTop="1" thickBot="1">
      <c r="E19354"/>
    </row>
    <row r="19355" spans="5:5" ht="13.5" thickTop="1" thickBot="1">
      <c r="E19355"/>
    </row>
    <row r="19356" spans="5:5" ht="13.5" thickTop="1" thickBot="1">
      <c r="E19356"/>
    </row>
    <row r="19357" spans="5:5" ht="13.5" thickTop="1" thickBot="1">
      <c r="E19357"/>
    </row>
    <row r="19358" spans="5:5" ht="13.5" thickTop="1" thickBot="1">
      <c r="E19358"/>
    </row>
    <row r="19359" spans="5:5" ht="13.5" thickTop="1" thickBot="1">
      <c r="E19359"/>
    </row>
    <row r="19360" spans="5:5" ht="13.5" thickTop="1" thickBot="1">
      <c r="E19360"/>
    </row>
    <row r="19361" spans="5:5" ht="13.5" thickTop="1" thickBot="1">
      <c r="E19361"/>
    </row>
    <row r="19362" spans="5:5" ht="13.5" thickTop="1" thickBot="1">
      <c r="E19362"/>
    </row>
    <row r="19363" spans="5:5" ht="13.5" thickTop="1" thickBot="1">
      <c r="E19363"/>
    </row>
    <row r="19364" spans="5:5" ht="13.5" thickTop="1" thickBot="1">
      <c r="E19364"/>
    </row>
    <row r="19365" spans="5:5" ht="13.5" thickTop="1" thickBot="1">
      <c r="E19365"/>
    </row>
    <row r="19366" spans="5:5" ht="13.5" thickTop="1" thickBot="1">
      <c r="E19366"/>
    </row>
    <row r="19367" spans="5:5" ht="13.5" thickTop="1" thickBot="1">
      <c r="E19367"/>
    </row>
    <row r="19368" spans="5:5" ht="13.5" thickTop="1" thickBot="1">
      <c r="E19368"/>
    </row>
    <row r="19369" spans="5:5" ht="13.5" thickTop="1" thickBot="1">
      <c r="E19369"/>
    </row>
    <row r="19370" spans="5:5" ht="13.5" thickTop="1" thickBot="1">
      <c r="E19370"/>
    </row>
    <row r="19371" spans="5:5" ht="13.5" thickTop="1" thickBot="1">
      <c r="E19371"/>
    </row>
    <row r="19372" spans="5:5" ht="13.5" thickTop="1" thickBot="1">
      <c r="E19372"/>
    </row>
    <row r="19373" spans="5:5" ht="13.5" thickTop="1" thickBot="1">
      <c r="E19373"/>
    </row>
    <row r="19374" spans="5:5" ht="13.5" thickTop="1" thickBot="1">
      <c r="E19374"/>
    </row>
    <row r="19375" spans="5:5" ht="13.5" thickTop="1" thickBot="1">
      <c r="E19375"/>
    </row>
    <row r="19376" spans="5:5" ht="13.5" thickTop="1" thickBot="1">
      <c r="E19376"/>
    </row>
    <row r="19377" spans="5:5" ht="13.5" thickTop="1" thickBot="1">
      <c r="E19377"/>
    </row>
    <row r="19378" spans="5:5" ht="13.5" thickTop="1" thickBot="1">
      <c r="E19378"/>
    </row>
    <row r="19379" spans="5:5" ht="13.5" thickTop="1" thickBot="1">
      <c r="E19379"/>
    </row>
    <row r="19380" spans="5:5" ht="13.5" thickTop="1" thickBot="1">
      <c r="E19380"/>
    </row>
    <row r="19381" spans="5:5" ht="13.5" thickTop="1" thickBot="1">
      <c r="E19381"/>
    </row>
    <row r="19382" spans="5:5" ht="13.5" thickTop="1" thickBot="1">
      <c r="E19382"/>
    </row>
    <row r="19383" spans="5:5" ht="13.5" thickTop="1" thickBot="1">
      <c r="E19383"/>
    </row>
    <row r="19384" spans="5:5" ht="13.5" thickTop="1" thickBot="1">
      <c r="E19384"/>
    </row>
    <row r="19385" spans="5:5" ht="13.5" thickTop="1" thickBot="1">
      <c r="E19385"/>
    </row>
    <row r="19386" spans="5:5" ht="13.5" thickTop="1" thickBot="1">
      <c r="E19386"/>
    </row>
    <row r="19387" spans="5:5" ht="13.5" thickTop="1" thickBot="1">
      <c r="E19387"/>
    </row>
    <row r="19388" spans="5:5" ht="13" thickTop="1">
      <c r="E19388"/>
    </row>
    <row r="19389" spans="5:5">
      <c r="E19389"/>
    </row>
    <row r="19390" spans="5:5">
      <c r="E19390"/>
    </row>
    <row r="19391" spans="5:5">
      <c r="E19391"/>
    </row>
    <row r="19392" spans="5:5">
      <c r="E19392"/>
    </row>
    <row r="19393" spans="5:5">
      <c r="E19393"/>
    </row>
    <row r="19394" spans="5:5">
      <c r="E19394"/>
    </row>
    <row r="19395" spans="5:5">
      <c r="E19395"/>
    </row>
    <row r="19396" spans="5:5">
      <c r="E19396"/>
    </row>
    <row r="19397" spans="5:5">
      <c r="E19397"/>
    </row>
    <row r="19398" spans="5:5">
      <c r="E19398"/>
    </row>
    <row r="19399" spans="5:5">
      <c r="E19399"/>
    </row>
    <row r="19400" spans="5:5">
      <c r="E19400"/>
    </row>
    <row r="19401" spans="5:5" ht="13" thickBot="1">
      <c r="E19401"/>
    </row>
    <row r="19402" spans="5:5" ht="13.5" thickTop="1" thickBot="1">
      <c r="E19402"/>
    </row>
    <row r="19403" spans="5:5" ht="13.5" thickTop="1" thickBot="1">
      <c r="E19403"/>
    </row>
    <row r="19404" spans="5:5" ht="13.5" thickTop="1" thickBot="1">
      <c r="E19404"/>
    </row>
    <row r="19405" spans="5:5" ht="13.5" thickTop="1" thickBot="1">
      <c r="E19405"/>
    </row>
    <row r="19406" spans="5:5" ht="13.5" thickTop="1" thickBot="1">
      <c r="E19406"/>
    </row>
    <row r="19407" spans="5:5" ht="13.5" thickTop="1" thickBot="1">
      <c r="E19407"/>
    </row>
    <row r="19408" spans="5:5" ht="13.5" thickTop="1" thickBot="1">
      <c r="E19408"/>
    </row>
    <row r="19409" spans="5:5" ht="13.5" thickTop="1" thickBot="1">
      <c r="E19409"/>
    </row>
    <row r="19410" spans="5:5" ht="13.5" thickTop="1" thickBot="1">
      <c r="E19410"/>
    </row>
    <row r="19411" spans="5:5" ht="13.5" thickTop="1" thickBot="1">
      <c r="E19411"/>
    </row>
    <row r="19412" spans="5:5" ht="13.5" thickTop="1" thickBot="1">
      <c r="E19412"/>
    </row>
    <row r="19413" spans="5:5" ht="13.5" thickTop="1" thickBot="1">
      <c r="E19413"/>
    </row>
    <row r="19414" spans="5:5" ht="13.5" thickTop="1" thickBot="1">
      <c r="E19414"/>
    </row>
    <row r="19415" spans="5:5" ht="13.5" thickTop="1" thickBot="1">
      <c r="E19415"/>
    </row>
    <row r="19416" spans="5:5" ht="13.5" thickTop="1" thickBot="1">
      <c r="E19416"/>
    </row>
    <row r="19417" spans="5:5" ht="13.5" thickTop="1" thickBot="1">
      <c r="E19417"/>
    </row>
    <row r="19418" spans="5:5" ht="13.5" thickTop="1" thickBot="1">
      <c r="E19418"/>
    </row>
    <row r="19419" spans="5:5" ht="13.5" thickTop="1" thickBot="1">
      <c r="E19419"/>
    </row>
    <row r="19420" spans="5:5" ht="13.5" thickTop="1" thickBot="1">
      <c r="E19420"/>
    </row>
    <row r="19421" spans="5:5" ht="13.5" thickTop="1" thickBot="1">
      <c r="E19421"/>
    </row>
    <row r="19422" spans="5:5" ht="13.5" thickTop="1" thickBot="1">
      <c r="E19422"/>
    </row>
    <row r="19423" spans="5:5" ht="13.5" thickTop="1" thickBot="1">
      <c r="E19423"/>
    </row>
    <row r="19424" spans="5:5" ht="13.5" thickTop="1" thickBot="1">
      <c r="E19424"/>
    </row>
    <row r="19425" spans="5:5" ht="13.5" thickTop="1" thickBot="1">
      <c r="E19425"/>
    </row>
    <row r="19426" spans="5:5" ht="13.5" thickTop="1" thickBot="1">
      <c r="E19426"/>
    </row>
    <row r="19427" spans="5:5" ht="13.5" thickTop="1" thickBot="1">
      <c r="E19427"/>
    </row>
    <row r="19428" spans="5:5" ht="13.5" thickTop="1" thickBot="1">
      <c r="E19428"/>
    </row>
    <row r="19429" spans="5:5" ht="13.5" thickTop="1" thickBot="1">
      <c r="E19429"/>
    </row>
    <row r="19430" spans="5:5" ht="13.5" thickTop="1" thickBot="1">
      <c r="E19430"/>
    </row>
    <row r="19431" spans="5:5" ht="13.5" thickTop="1" thickBot="1">
      <c r="E19431"/>
    </row>
    <row r="19432" spans="5:5" ht="13.5" thickTop="1" thickBot="1">
      <c r="E19432"/>
    </row>
    <row r="19433" spans="5:5" ht="13.5" thickTop="1" thickBot="1">
      <c r="E19433"/>
    </row>
    <row r="19434" spans="5:5" ht="13.5" thickTop="1" thickBot="1">
      <c r="E19434"/>
    </row>
    <row r="19435" spans="5:5" ht="13.5" thickTop="1" thickBot="1">
      <c r="E19435"/>
    </row>
    <row r="19436" spans="5:5" ht="13.5" thickTop="1" thickBot="1">
      <c r="E19436"/>
    </row>
    <row r="19437" spans="5:5" ht="13.5" thickTop="1" thickBot="1">
      <c r="E19437"/>
    </row>
    <row r="19438" spans="5:5" ht="13.5" thickTop="1" thickBot="1">
      <c r="E19438"/>
    </row>
    <row r="19439" spans="5:5" ht="13.5" thickTop="1" thickBot="1">
      <c r="E19439"/>
    </row>
    <row r="19440" spans="5:5" ht="13.5" thickTop="1" thickBot="1">
      <c r="E19440"/>
    </row>
    <row r="19441" spans="5:5" ht="13.5" thickTop="1" thickBot="1">
      <c r="E19441"/>
    </row>
    <row r="19442" spans="5:5" ht="13.5" thickTop="1" thickBot="1">
      <c r="E19442"/>
    </row>
    <row r="19443" spans="5:5" ht="13.5" thickTop="1" thickBot="1">
      <c r="E19443"/>
    </row>
    <row r="19444" spans="5:5" ht="13.5" thickTop="1" thickBot="1">
      <c r="E19444"/>
    </row>
    <row r="19445" spans="5:5" ht="13.5" thickTop="1" thickBot="1">
      <c r="E19445"/>
    </row>
    <row r="19446" spans="5:5" ht="13.5" thickTop="1" thickBot="1">
      <c r="E19446"/>
    </row>
    <row r="19447" spans="5:5" ht="13.5" thickTop="1" thickBot="1">
      <c r="E19447"/>
    </row>
    <row r="19448" spans="5:5" ht="13.5" thickTop="1" thickBot="1">
      <c r="E19448"/>
    </row>
    <row r="19449" spans="5:5" ht="13.5" thickTop="1" thickBot="1">
      <c r="E19449"/>
    </row>
    <row r="19450" spans="5:5" ht="13.5" thickTop="1" thickBot="1">
      <c r="E19450"/>
    </row>
    <row r="19451" spans="5:5" ht="13.5" thickTop="1" thickBot="1">
      <c r="E19451"/>
    </row>
    <row r="19452" spans="5:5" ht="13.5" thickTop="1" thickBot="1">
      <c r="E19452"/>
    </row>
    <row r="19453" spans="5:5" ht="13.5" thickTop="1" thickBot="1">
      <c r="E19453"/>
    </row>
    <row r="19454" spans="5:5" ht="13.5" thickTop="1" thickBot="1">
      <c r="E19454"/>
    </row>
    <row r="19455" spans="5:5" ht="13.5" thickTop="1" thickBot="1">
      <c r="E19455"/>
    </row>
    <row r="19456" spans="5:5" ht="13.5" thickTop="1" thickBot="1">
      <c r="E19456"/>
    </row>
    <row r="19457" spans="5:5" ht="13.5" thickTop="1" thickBot="1">
      <c r="E19457"/>
    </row>
    <row r="19458" spans="5:5" ht="13" thickTop="1">
      <c r="E19458"/>
    </row>
    <row r="19459" spans="5:5">
      <c r="E19459"/>
    </row>
    <row r="19460" spans="5:5">
      <c r="E19460"/>
    </row>
    <row r="19461" spans="5:5">
      <c r="E19461"/>
    </row>
    <row r="19462" spans="5:5">
      <c r="E19462"/>
    </row>
    <row r="19463" spans="5:5">
      <c r="E19463"/>
    </row>
    <row r="19464" spans="5:5">
      <c r="E19464"/>
    </row>
    <row r="19465" spans="5:5">
      <c r="E19465"/>
    </row>
    <row r="19466" spans="5:5">
      <c r="E19466"/>
    </row>
    <row r="19467" spans="5:5">
      <c r="E19467"/>
    </row>
    <row r="19468" spans="5:5">
      <c r="E19468"/>
    </row>
    <row r="19469" spans="5:5">
      <c r="E19469"/>
    </row>
    <row r="19470" spans="5:5">
      <c r="E19470"/>
    </row>
    <row r="19471" spans="5:5" ht="13" thickBot="1">
      <c r="E19471"/>
    </row>
    <row r="19472" spans="5:5" ht="13.5" thickTop="1" thickBot="1">
      <c r="E19472"/>
    </row>
    <row r="19473" spans="5:5" ht="13.5" thickTop="1" thickBot="1">
      <c r="E19473"/>
    </row>
    <row r="19474" spans="5:5" ht="13.5" thickTop="1" thickBot="1">
      <c r="E19474"/>
    </row>
    <row r="19475" spans="5:5" ht="13.5" thickTop="1" thickBot="1">
      <c r="E19475"/>
    </row>
    <row r="19476" spans="5:5" ht="13.5" thickTop="1" thickBot="1">
      <c r="E19476"/>
    </row>
    <row r="19477" spans="5:5" ht="13.5" thickTop="1" thickBot="1">
      <c r="E19477"/>
    </row>
    <row r="19478" spans="5:5" ht="13.5" thickTop="1" thickBot="1">
      <c r="E19478"/>
    </row>
    <row r="19479" spans="5:5" ht="13.5" thickTop="1" thickBot="1">
      <c r="E19479"/>
    </row>
    <row r="19480" spans="5:5" ht="13.5" thickTop="1" thickBot="1">
      <c r="E19480"/>
    </row>
    <row r="19481" spans="5:5" ht="13.5" thickTop="1" thickBot="1">
      <c r="E19481"/>
    </row>
    <row r="19482" spans="5:5" ht="13.5" thickTop="1" thickBot="1">
      <c r="E19482"/>
    </row>
    <row r="19483" spans="5:5" ht="13.5" thickTop="1" thickBot="1">
      <c r="E19483"/>
    </row>
    <row r="19484" spans="5:5" ht="13.5" thickTop="1" thickBot="1">
      <c r="E19484"/>
    </row>
    <row r="19485" spans="5:5" ht="13.5" thickTop="1" thickBot="1">
      <c r="E19485"/>
    </row>
    <row r="19486" spans="5:5" ht="13.5" thickTop="1" thickBot="1">
      <c r="E19486"/>
    </row>
    <row r="19487" spans="5:5" ht="13.5" thickTop="1" thickBot="1">
      <c r="E19487"/>
    </row>
    <row r="19488" spans="5:5" ht="13.5" thickTop="1" thickBot="1">
      <c r="E19488"/>
    </row>
    <row r="19489" spans="5:5" ht="13.5" thickTop="1" thickBot="1">
      <c r="E19489"/>
    </row>
    <row r="19490" spans="5:5" ht="13.5" thickTop="1" thickBot="1">
      <c r="E19490"/>
    </row>
    <row r="19491" spans="5:5" ht="13.5" thickTop="1" thickBot="1">
      <c r="E19491"/>
    </row>
    <row r="19492" spans="5:5" ht="13.5" thickTop="1" thickBot="1">
      <c r="E19492"/>
    </row>
    <row r="19493" spans="5:5" ht="13.5" thickTop="1" thickBot="1">
      <c r="E19493"/>
    </row>
    <row r="19494" spans="5:5" ht="13.5" thickTop="1" thickBot="1">
      <c r="E19494"/>
    </row>
    <row r="19495" spans="5:5" ht="13.5" thickTop="1" thickBot="1">
      <c r="E19495"/>
    </row>
    <row r="19496" spans="5:5" ht="13.5" thickTop="1" thickBot="1">
      <c r="E19496"/>
    </row>
    <row r="19497" spans="5:5" ht="13.5" thickTop="1" thickBot="1">
      <c r="E19497"/>
    </row>
    <row r="19498" spans="5:5" ht="13.5" thickTop="1" thickBot="1">
      <c r="E19498"/>
    </row>
    <row r="19499" spans="5:5" ht="13.5" thickTop="1" thickBot="1">
      <c r="E19499"/>
    </row>
    <row r="19500" spans="5:5" ht="13.5" thickTop="1" thickBot="1">
      <c r="E19500"/>
    </row>
    <row r="19501" spans="5:5" ht="13.5" thickTop="1" thickBot="1">
      <c r="E19501"/>
    </row>
    <row r="19502" spans="5:5" ht="13.5" thickTop="1" thickBot="1">
      <c r="E19502"/>
    </row>
    <row r="19503" spans="5:5" ht="13.5" thickTop="1" thickBot="1">
      <c r="E19503"/>
    </row>
    <row r="19504" spans="5:5" ht="13.5" thickTop="1" thickBot="1">
      <c r="E19504"/>
    </row>
    <row r="19505" spans="5:5" ht="13.5" thickTop="1" thickBot="1">
      <c r="E19505"/>
    </row>
    <row r="19506" spans="5:5" ht="13.5" thickTop="1" thickBot="1">
      <c r="E19506"/>
    </row>
    <row r="19507" spans="5:5" ht="13.5" thickTop="1" thickBot="1">
      <c r="E19507"/>
    </row>
    <row r="19508" spans="5:5" ht="13.5" thickTop="1" thickBot="1">
      <c r="E19508"/>
    </row>
    <row r="19509" spans="5:5" ht="13.5" thickTop="1" thickBot="1">
      <c r="E19509"/>
    </row>
    <row r="19510" spans="5:5" ht="13.5" thickTop="1" thickBot="1">
      <c r="E19510"/>
    </row>
    <row r="19511" spans="5:5" ht="13.5" thickTop="1" thickBot="1">
      <c r="E19511"/>
    </row>
    <row r="19512" spans="5:5" ht="13.5" thickTop="1" thickBot="1">
      <c r="E19512"/>
    </row>
    <row r="19513" spans="5:5" ht="13.5" thickTop="1" thickBot="1">
      <c r="E19513"/>
    </row>
    <row r="19514" spans="5:5" ht="13.5" thickTop="1" thickBot="1">
      <c r="E19514"/>
    </row>
    <row r="19515" spans="5:5" ht="13.5" thickTop="1" thickBot="1">
      <c r="E19515"/>
    </row>
    <row r="19516" spans="5:5" ht="13.5" thickTop="1" thickBot="1">
      <c r="E19516"/>
    </row>
    <row r="19517" spans="5:5" ht="13.5" thickTop="1" thickBot="1">
      <c r="E19517"/>
    </row>
    <row r="19518" spans="5:5" ht="13.5" thickTop="1" thickBot="1">
      <c r="E19518"/>
    </row>
    <row r="19519" spans="5:5" ht="13.5" thickTop="1" thickBot="1">
      <c r="E19519"/>
    </row>
    <row r="19520" spans="5:5" ht="13.5" thickTop="1" thickBot="1">
      <c r="E19520"/>
    </row>
    <row r="19521" spans="5:5" ht="13.5" thickTop="1" thickBot="1">
      <c r="E19521"/>
    </row>
    <row r="19522" spans="5:5" ht="13.5" thickTop="1" thickBot="1">
      <c r="E19522"/>
    </row>
    <row r="19523" spans="5:5" ht="13.5" thickTop="1" thickBot="1">
      <c r="E19523"/>
    </row>
    <row r="19524" spans="5:5" ht="13.5" thickTop="1" thickBot="1">
      <c r="E19524"/>
    </row>
    <row r="19525" spans="5:5" ht="13.5" thickTop="1" thickBot="1">
      <c r="E19525"/>
    </row>
    <row r="19526" spans="5:5" ht="13.5" thickTop="1" thickBot="1">
      <c r="E19526"/>
    </row>
    <row r="19527" spans="5:5" ht="13.5" thickTop="1" thickBot="1">
      <c r="E19527"/>
    </row>
    <row r="19528" spans="5:5" ht="13" thickTop="1">
      <c r="E19528"/>
    </row>
    <row r="19529" spans="5:5">
      <c r="E19529"/>
    </row>
    <row r="19530" spans="5:5">
      <c r="E19530"/>
    </row>
    <row r="19531" spans="5:5">
      <c r="E19531"/>
    </row>
    <row r="19532" spans="5:5">
      <c r="E19532"/>
    </row>
    <row r="19533" spans="5:5">
      <c r="E19533"/>
    </row>
    <row r="19534" spans="5:5">
      <c r="E19534"/>
    </row>
    <row r="19535" spans="5:5">
      <c r="E19535"/>
    </row>
    <row r="19536" spans="5:5">
      <c r="E19536"/>
    </row>
    <row r="19537" spans="5:5">
      <c r="E19537"/>
    </row>
    <row r="19538" spans="5:5">
      <c r="E19538"/>
    </row>
    <row r="19539" spans="5:5">
      <c r="E19539"/>
    </row>
    <row r="19540" spans="5:5">
      <c r="E19540"/>
    </row>
    <row r="19541" spans="5:5" ht="13" thickBot="1">
      <c r="E19541"/>
    </row>
    <row r="19542" spans="5:5" ht="13.5" thickTop="1" thickBot="1">
      <c r="E19542"/>
    </row>
    <row r="19543" spans="5:5" ht="13.5" thickTop="1" thickBot="1">
      <c r="E19543"/>
    </row>
    <row r="19544" spans="5:5" ht="13.5" thickTop="1" thickBot="1">
      <c r="E19544"/>
    </row>
    <row r="19545" spans="5:5" ht="13.5" thickTop="1" thickBot="1">
      <c r="E19545"/>
    </row>
    <row r="19546" spans="5:5" ht="13.5" thickTop="1" thickBot="1">
      <c r="E19546"/>
    </row>
    <row r="19547" spans="5:5" ht="13.5" thickTop="1" thickBot="1">
      <c r="E19547"/>
    </row>
    <row r="19548" spans="5:5" ht="13.5" thickTop="1" thickBot="1">
      <c r="E19548"/>
    </row>
    <row r="19549" spans="5:5" ht="13.5" thickTop="1" thickBot="1">
      <c r="E19549"/>
    </row>
    <row r="19550" spans="5:5" ht="13.5" thickTop="1" thickBot="1">
      <c r="E19550"/>
    </row>
    <row r="19551" spans="5:5" ht="13.5" thickTop="1" thickBot="1">
      <c r="E19551"/>
    </row>
    <row r="19552" spans="5:5" ht="13.5" thickTop="1" thickBot="1">
      <c r="E19552"/>
    </row>
    <row r="19553" spans="5:5" ht="13.5" thickTop="1" thickBot="1">
      <c r="E19553"/>
    </row>
    <row r="19554" spans="5:5" ht="13.5" thickTop="1" thickBot="1">
      <c r="E19554"/>
    </row>
    <row r="19555" spans="5:5" ht="13.5" thickTop="1" thickBot="1">
      <c r="E19555"/>
    </row>
    <row r="19556" spans="5:5" ht="13.5" thickTop="1" thickBot="1">
      <c r="E19556"/>
    </row>
    <row r="19557" spans="5:5" ht="13.5" thickTop="1" thickBot="1">
      <c r="E19557"/>
    </row>
    <row r="19558" spans="5:5" ht="13.5" thickTop="1" thickBot="1">
      <c r="E19558"/>
    </row>
    <row r="19559" spans="5:5" ht="13.5" thickTop="1" thickBot="1">
      <c r="E19559"/>
    </row>
    <row r="19560" spans="5:5" ht="13.5" thickTop="1" thickBot="1">
      <c r="E19560"/>
    </row>
    <row r="19561" spans="5:5" ht="13.5" thickTop="1" thickBot="1">
      <c r="E19561"/>
    </row>
    <row r="19562" spans="5:5" ht="13.5" thickTop="1" thickBot="1">
      <c r="E19562"/>
    </row>
    <row r="19563" spans="5:5" ht="13.5" thickTop="1" thickBot="1">
      <c r="E19563"/>
    </row>
    <row r="19564" spans="5:5" ht="13.5" thickTop="1" thickBot="1">
      <c r="E19564"/>
    </row>
    <row r="19565" spans="5:5" ht="13.5" thickTop="1" thickBot="1">
      <c r="E19565"/>
    </row>
    <row r="19566" spans="5:5" ht="13.5" thickTop="1" thickBot="1">
      <c r="E19566"/>
    </row>
    <row r="19567" spans="5:5" ht="13.5" thickTop="1" thickBot="1">
      <c r="E19567"/>
    </row>
    <row r="19568" spans="5:5" ht="13.5" thickTop="1" thickBot="1">
      <c r="E19568"/>
    </row>
    <row r="19569" spans="5:5" ht="13.5" thickTop="1" thickBot="1">
      <c r="E19569"/>
    </row>
    <row r="19570" spans="5:5" ht="13.5" thickTop="1" thickBot="1">
      <c r="E19570"/>
    </row>
    <row r="19571" spans="5:5" ht="13.5" thickTop="1" thickBot="1">
      <c r="E19571"/>
    </row>
    <row r="19572" spans="5:5" ht="13.5" thickTop="1" thickBot="1">
      <c r="E19572"/>
    </row>
    <row r="19573" spans="5:5" ht="13.5" thickTop="1" thickBot="1">
      <c r="E19573"/>
    </row>
    <row r="19574" spans="5:5" ht="13.5" thickTop="1" thickBot="1">
      <c r="E19574"/>
    </row>
    <row r="19575" spans="5:5" ht="13.5" thickTop="1" thickBot="1">
      <c r="E19575"/>
    </row>
    <row r="19576" spans="5:5" ht="13.5" thickTop="1" thickBot="1">
      <c r="E19576"/>
    </row>
    <row r="19577" spans="5:5" ht="13.5" thickTop="1" thickBot="1">
      <c r="E19577"/>
    </row>
    <row r="19578" spans="5:5" ht="13.5" thickTop="1" thickBot="1">
      <c r="E19578"/>
    </row>
    <row r="19579" spans="5:5" ht="13.5" thickTop="1" thickBot="1">
      <c r="E19579"/>
    </row>
    <row r="19580" spans="5:5" ht="13.5" thickTop="1" thickBot="1">
      <c r="E19580"/>
    </row>
    <row r="19581" spans="5:5" ht="13.5" thickTop="1" thickBot="1">
      <c r="E19581"/>
    </row>
    <row r="19582" spans="5:5" ht="13.5" thickTop="1" thickBot="1">
      <c r="E19582"/>
    </row>
    <row r="19583" spans="5:5" ht="13.5" thickTop="1" thickBot="1">
      <c r="E19583"/>
    </row>
    <row r="19584" spans="5:5" ht="13.5" thickTop="1" thickBot="1">
      <c r="E19584"/>
    </row>
    <row r="19585" spans="5:5" ht="13.5" thickTop="1" thickBot="1">
      <c r="E19585"/>
    </row>
    <row r="19586" spans="5:5" ht="13.5" thickTop="1" thickBot="1">
      <c r="E19586"/>
    </row>
    <row r="19587" spans="5:5" ht="13.5" thickTop="1" thickBot="1">
      <c r="E19587"/>
    </row>
    <row r="19588" spans="5:5" ht="13.5" thickTop="1" thickBot="1">
      <c r="E19588"/>
    </row>
    <row r="19589" spans="5:5" ht="13.5" thickTop="1" thickBot="1">
      <c r="E19589"/>
    </row>
    <row r="19590" spans="5:5" ht="13.5" thickTop="1" thickBot="1">
      <c r="E19590"/>
    </row>
    <row r="19591" spans="5:5" ht="13.5" thickTop="1" thickBot="1">
      <c r="E19591"/>
    </row>
    <row r="19592" spans="5:5" ht="13.5" thickTop="1" thickBot="1">
      <c r="E19592"/>
    </row>
    <row r="19593" spans="5:5" ht="13.5" thickTop="1" thickBot="1">
      <c r="E19593"/>
    </row>
    <row r="19594" spans="5:5" ht="13.5" thickTop="1" thickBot="1">
      <c r="E19594"/>
    </row>
    <row r="19595" spans="5:5" ht="13.5" thickTop="1" thickBot="1">
      <c r="E19595"/>
    </row>
    <row r="19596" spans="5:5" ht="13.5" thickTop="1" thickBot="1">
      <c r="E19596"/>
    </row>
    <row r="19597" spans="5:5" ht="13.5" thickTop="1" thickBot="1">
      <c r="E19597"/>
    </row>
    <row r="19598" spans="5:5" ht="13" thickTop="1">
      <c r="E19598"/>
    </row>
    <row r="19599" spans="5:5">
      <c r="E19599"/>
    </row>
    <row r="19600" spans="5:5">
      <c r="E19600"/>
    </row>
    <row r="19601" spans="5:5">
      <c r="E19601"/>
    </row>
    <row r="19602" spans="5:5">
      <c r="E19602"/>
    </row>
    <row r="19603" spans="5:5">
      <c r="E19603"/>
    </row>
    <row r="19604" spans="5:5">
      <c r="E19604"/>
    </row>
    <row r="19605" spans="5:5">
      <c r="E19605"/>
    </row>
    <row r="19606" spans="5:5">
      <c r="E19606"/>
    </row>
    <row r="19607" spans="5:5">
      <c r="E19607"/>
    </row>
    <row r="19608" spans="5:5">
      <c r="E19608"/>
    </row>
    <row r="19609" spans="5:5">
      <c r="E19609"/>
    </row>
    <row r="19610" spans="5:5">
      <c r="E19610"/>
    </row>
    <row r="19611" spans="5:5" ht="13" thickBot="1">
      <c r="E19611"/>
    </row>
    <row r="19612" spans="5:5" ht="13.5" thickTop="1" thickBot="1">
      <c r="E19612"/>
    </row>
    <row r="19613" spans="5:5" ht="13.5" thickTop="1" thickBot="1">
      <c r="E19613"/>
    </row>
    <row r="19614" spans="5:5" ht="13.5" thickTop="1" thickBot="1">
      <c r="E19614"/>
    </row>
    <row r="19615" spans="5:5" ht="13.5" thickTop="1" thickBot="1">
      <c r="E19615"/>
    </row>
    <row r="19616" spans="5:5" ht="13.5" thickTop="1" thickBot="1">
      <c r="E19616"/>
    </row>
    <row r="19617" spans="5:5" ht="13.5" thickTop="1" thickBot="1">
      <c r="E19617"/>
    </row>
    <row r="19618" spans="5:5" ht="13.5" thickTop="1" thickBot="1">
      <c r="E19618"/>
    </row>
    <row r="19619" spans="5:5" ht="13.5" thickTop="1" thickBot="1">
      <c r="E19619"/>
    </row>
    <row r="19620" spans="5:5" ht="13.5" thickTop="1" thickBot="1">
      <c r="E19620"/>
    </row>
    <row r="19621" spans="5:5" ht="13.5" thickTop="1" thickBot="1">
      <c r="E19621"/>
    </row>
    <row r="19622" spans="5:5" ht="13.5" thickTop="1" thickBot="1">
      <c r="E19622"/>
    </row>
    <row r="19623" spans="5:5" ht="13.5" thickTop="1" thickBot="1">
      <c r="E19623"/>
    </row>
    <row r="19624" spans="5:5" ht="13.5" thickTop="1" thickBot="1">
      <c r="E19624"/>
    </row>
    <row r="19625" spans="5:5" ht="13.5" thickTop="1" thickBot="1">
      <c r="E19625"/>
    </row>
    <row r="19626" spans="5:5" ht="13.5" thickTop="1" thickBot="1">
      <c r="E19626"/>
    </row>
    <row r="19627" spans="5:5" ht="13.5" thickTop="1" thickBot="1">
      <c r="E19627"/>
    </row>
    <row r="19628" spans="5:5" ht="13.5" thickTop="1" thickBot="1">
      <c r="E19628"/>
    </row>
    <row r="19629" spans="5:5" ht="13.5" thickTop="1" thickBot="1">
      <c r="E19629"/>
    </row>
    <row r="19630" spans="5:5" ht="13.5" thickTop="1" thickBot="1">
      <c r="E19630"/>
    </row>
    <row r="19631" spans="5:5" ht="13.5" thickTop="1" thickBot="1">
      <c r="E19631"/>
    </row>
    <row r="19632" spans="5:5" ht="13.5" thickTop="1" thickBot="1">
      <c r="E19632"/>
    </row>
    <row r="19633" spans="5:5" ht="13.5" thickTop="1" thickBot="1">
      <c r="E19633"/>
    </row>
    <row r="19634" spans="5:5" ht="13.5" thickTop="1" thickBot="1">
      <c r="E19634"/>
    </row>
    <row r="19635" spans="5:5" ht="13.5" thickTop="1" thickBot="1">
      <c r="E19635"/>
    </row>
    <row r="19636" spans="5:5" ht="13.5" thickTop="1" thickBot="1">
      <c r="E19636"/>
    </row>
    <row r="19637" spans="5:5" ht="13.5" thickTop="1" thickBot="1">
      <c r="E19637"/>
    </row>
    <row r="19638" spans="5:5" ht="13.5" thickTop="1" thickBot="1">
      <c r="E19638"/>
    </row>
    <row r="19639" spans="5:5" ht="13.5" thickTop="1" thickBot="1">
      <c r="E19639"/>
    </row>
    <row r="19640" spans="5:5" ht="13.5" thickTop="1" thickBot="1">
      <c r="E19640"/>
    </row>
    <row r="19641" spans="5:5" ht="13.5" thickTop="1" thickBot="1">
      <c r="E19641"/>
    </row>
    <row r="19642" spans="5:5" ht="13.5" thickTop="1" thickBot="1">
      <c r="E19642"/>
    </row>
    <row r="19643" spans="5:5" ht="13.5" thickTop="1" thickBot="1">
      <c r="E19643"/>
    </row>
    <row r="19644" spans="5:5" ht="13.5" thickTop="1" thickBot="1">
      <c r="E19644"/>
    </row>
    <row r="19645" spans="5:5" ht="13.5" thickTop="1" thickBot="1">
      <c r="E19645"/>
    </row>
    <row r="19646" spans="5:5" ht="13.5" thickTop="1" thickBot="1">
      <c r="E19646"/>
    </row>
    <row r="19647" spans="5:5" ht="13.5" thickTop="1" thickBot="1">
      <c r="E19647"/>
    </row>
    <row r="19648" spans="5:5" ht="13.5" thickTop="1" thickBot="1">
      <c r="E19648"/>
    </row>
    <row r="19649" spans="5:5" ht="13.5" thickTop="1" thickBot="1">
      <c r="E19649"/>
    </row>
    <row r="19650" spans="5:5" ht="13.5" thickTop="1" thickBot="1">
      <c r="E19650"/>
    </row>
    <row r="19651" spans="5:5" ht="13.5" thickTop="1" thickBot="1">
      <c r="E19651"/>
    </row>
    <row r="19652" spans="5:5" ht="13.5" thickTop="1" thickBot="1">
      <c r="E19652"/>
    </row>
    <row r="19653" spans="5:5" ht="13.5" thickTop="1" thickBot="1">
      <c r="E19653"/>
    </row>
    <row r="19654" spans="5:5" ht="13.5" thickTop="1" thickBot="1">
      <c r="E19654"/>
    </row>
    <row r="19655" spans="5:5" ht="13.5" thickTop="1" thickBot="1">
      <c r="E19655"/>
    </row>
    <row r="19656" spans="5:5" ht="13.5" thickTop="1" thickBot="1">
      <c r="E19656"/>
    </row>
    <row r="19657" spans="5:5" ht="13.5" thickTop="1" thickBot="1">
      <c r="E19657"/>
    </row>
    <row r="19658" spans="5:5" ht="13.5" thickTop="1" thickBot="1">
      <c r="E19658"/>
    </row>
    <row r="19659" spans="5:5" ht="13.5" thickTop="1" thickBot="1">
      <c r="E19659"/>
    </row>
    <row r="19660" spans="5:5" ht="13.5" thickTop="1" thickBot="1">
      <c r="E19660"/>
    </row>
    <row r="19661" spans="5:5" ht="13.5" thickTop="1" thickBot="1">
      <c r="E19661"/>
    </row>
    <row r="19662" spans="5:5" ht="13.5" thickTop="1" thickBot="1">
      <c r="E19662"/>
    </row>
    <row r="19663" spans="5:5" ht="13.5" thickTop="1" thickBot="1">
      <c r="E19663"/>
    </row>
    <row r="19664" spans="5:5" ht="13.5" thickTop="1" thickBot="1">
      <c r="E19664"/>
    </row>
    <row r="19665" spans="5:5" ht="13.5" thickTop="1" thickBot="1">
      <c r="E19665"/>
    </row>
    <row r="19666" spans="5:5" ht="13.5" thickTop="1" thickBot="1">
      <c r="E19666"/>
    </row>
    <row r="19667" spans="5:5" ht="13.5" thickTop="1" thickBot="1">
      <c r="E19667"/>
    </row>
    <row r="19668" spans="5:5" ht="13" thickTop="1">
      <c r="E19668"/>
    </row>
    <row r="19669" spans="5:5">
      <c r="E19669"/>
    </row>
    <row r="19670" spans="5:5">
      <c r="E19670"/>
    </row>
    <row r="19671" spans="5:5">
      <c r="E19671"/>
    </row>
    <row r="19672" spans="5:5">
      <c r="E19672"/>
    </row>
    <row r="19673" spans="5:5">
      <c r="E19673"/>
    </row>
    <row r="19674" spans="5:5">
      <c r="E19674"/>
    </row>
    <row r="19675" spans="5:5">
      <c r="E19675"/>
    </row>
    <row r="19676" spans="5:5">
      <c r="E19676"/>
    </row>
    <row r="19677" spans="5:5">
      <c r="E19677"/>
    </row>
    <row r="19678" spans="5:5">
      <c r="E19678"/>
    </row>
    <row r="19679" spans="5:5">
      <c r="E19679"/>
    </row>
    <row r="19680" spans="5:5">
      <c r="E19680"/>
    </row>
    <row r="19681" spans="5:5" ht="13" thickBot="1">
      <c r="E19681"/>
    </row>
    <row r="19682" spans="5:5" ht="13.5" thickTop="1" thickBot="1">
      <c r="E19682"/>
    </row>
    <row r="19683" spans="5:5" ht="13.5" thickTop="1" thickBot="1">
      <c r="E19683"/>
    </row>
    <row r="19684" spans="5:5" ht="13.5" thickTop="1" thickBot="1">
      <c r="E19684"/>
    </row>
    <row r="19685" spans="5:5" ht="13.5" thickTop="1" thickBot="1">
      <c r="E19685"/>
    </row>
    <row r="19686" spans="5:5" ht="13.5" thickTop="1" thickBot="1">
      <c r="E19686"/>
    </row>
    <row r="19687" spans="5:5" ht="13.5" thickTop="1" thickBot="1">
      <c r="E19687"/>
    </row>
    <row r="19688" spans="5:5" ht="13.5" thickTop="1" thickBot="1">
      <c r="E19688"/>
    </row>
    <row r="19689" spans="5:5" ht="13.5" thickTop="1" thickBot="1">
      <c r="E19689"/>
    </row>
    <row r="19690" spans="5:5" ht="13.5" thickTop="1" thickBot="1">
      <c r="E19690"/>
    </row>
    <row r="19691" spans="5:5" ht="13.5" thickTop="1" thickBot="1">
      <c r="E19691"/>
    </row>
    <row r="19692" spans="5:5" ht="13.5" thickTop="1" thickBot="1">
      <c r="E19692"/>
    </row>
    <row r="19693" spans="5:5" ht="13.5" thickTop="1" thickBot="1">
      <c r="E19693"/>
    </row>
    <row r="19694" spans="5:5" ht="13.5" thickTop="1" thickBot="1">
      <c r="E19694"/>
    </row>
    <row r="19695" spans="5:5" ht="13.5" thickTop="1" thickBot="1">
      <c r="E19695"/>
    </row>
    <row r="19696" spans="5:5" ht="13.5" thickTop="1" thickBot="1">
      <c r="E19696"/>
    </row>
    <row r="19697" spans="5:5" ht="13.5" thickTop="1" thickBot="1">
      <c r="E19697"/>
    </row>
    <row r="19698" spans="5:5" ht="13.5" thickTop="1" thickBot="1">
      <c r="E19698"/>
    </row>
    <row r="19699" spans="5:5" ht="13.5" thickTop="1" thickBot="1">
      <c r="E19699"/>
    </row>
    <row r="19700" spans="5:5" ht="13.5" thickTop="1" thickBot="1">
      <c r="E19700"/>
    </row>
    <row r="19701" spans="5:5" ht="13.5" thickTop="1" thickBot="1">
      <c r="E19701"/>
    </row>
    <row r="19702" spans="5:5" ht="13.5" thickTop="1" thickBot="1">
      <c r="E19702"/>
    </row>
    <row r="19703" spans="5:5" ht="13.5" thickTop="1" thickBot="1">
      <c r="E19703"/>
    </row>
    <row r="19704" spans="5:5" ht="13.5" thickTop="1" thickBot="1">
      <c r="E19704"/>
    </row>
    <row r="19705" spans="5:5" ht="13.5" thickTop="1" thickBot="1">
      <c r="E19705"/>
    </row>
    <row r="19706" spans="5:5" ht="13.5" thickTop="1" thickBot="1">
      <c r="E19706"/>
    </row>
    <row r="19707" spans="5:5" ht="13.5" thickTop="1" thickBot="1">
      <c r="E19707"/>
    </row>
    <row r="19708" spans="5:5" ht="13.5" thickTop="1" thickBot="1">
      <c r="E19708"/>
    </row>
    <row r="19709" spans="5:5" ht="13.5" thickTop="1" thickBot="1">
      <c r="E19709"/>
    </row>
    <row r="19710" spans="5:5" ht="13.5" thickTop="1" thickBot="1">
      <c r="E19710"/>
    </row>
    <row r="19711" spans="5:5" ht="13.5" thickTop="1" thickBot="1">
      <c r="E19711"/>
    </row>
    <row r="19712" spans="5:5" ht="13.5" thickTop="1" thickBot="1">
      <c r="E19712"/>
    </row>
    <row r="19713" spans="5:5" ht="13.5" thickTop="1" thickBot="1">
      <c r="E19713"/>
    </row>
    <row r="19714" spans="5:5" ht="13.5" thickTop="1" thickBot="1">
      <c r="E19714"/>
    </row>
    <row r="19715" spans="5:5" ht="13.5" thickTop="1" thickBot="1">
      <c r="E19715"/>
    </row>
    <row r="19716" spans="5:5" ht="13.5" thickTop="1" thickBot="1">
      <c r="E19716"/>
    </row>
    <row r="19717" spans="5:5" ht="13.5" thickTop="1" thickBot="1">
      <c r="E19717"/>
    </row>
    <row r="19718" spans="5:5" ht="13.5" thickTop="1" thickBot="1">
      <c r="E19718"/>
    </row>
    <row r="19719" spans="5:5" ht="13.5" thickTop="1" thickBot="1">
      <c r="E19719"/>
    </row>
    <row r="19720" spans="5:5" ht="13.5" thickTop="1" thickBot="1">
      <c r="E19720"/>
    </row>
    <row r="19721" spans="5:5" ht="13.5" thickTop="1" thickBot="1">
      <c r="E19721"/>
    </row>
    <row r="19722" spans="5:5" ht="13.5" thickTop="1" thickBot="1">
      <c r="E19722"/>
    </row>
    <row r="19723" spans="5:5" ht="13.5" thickTop="1" thickBot="1">
      <c r="E19723"/>
    </row>
    <row r="19724" spans="5:5" ht="13.5" thickTop="1" thickBot="1">
      <c r="E19724"/>
    </row>
    <row r="19725" spans="5:5" ht="13.5" thickTop="1" thickBot="1">
      <c r="E19725"/>
    </row>
    <row r="19726" spans="5:5" ht="13.5" thickTop="1" thickBot="1">
      <c r="E19726"/>
    </row>
    <row r="19727" spans="5:5" ht="13.5" thickTop="1" thickBot="1">
      <c r="E19727"/>
    </row>
    <row r="19728" spans="5:5" ht="13.5" thickTop="1" thickBot="1">
      <c r="E19728"/>
    </row>
    <row r="19729" spans="5:5" ht="13.5" thickTop="1" thickBot="1">
      <c r="E19729"/>
    </row>
    <row r="19730" spans="5:5" ht="13.5" thickTop="1" thickBot="1">
      <c r="E19730"/>
    </row>
    <row r="19731" spans="5:5" ht="13.5" thickTop="1" thickBot="1">
      <c r="E19731"/>
    </row>
    <row r="19732" spans="5:5" ht="13.5" thickTop="1" thickBot="1">
      <c r="E19732"/>
    </row>
    <row r="19733" spans="5:5" ht="13.5" thickTop="1" thickBot="1">
      <c r="E19733"/>
    </row>
    <row r="19734" spans="5:5" ht="13.5" thickTop="1" thickBot="1">
      <c r="E19734"/>
    </row>
    <row r="19735" spans="5:5" ht="13.5" thickTop="1" thickBot="1">
      <c r="E19735"/>
    </row>
    <row r="19736" spans="5:5" ht="13.5" thickTop="1" thickBot="1">
      <c r="E19736"/>
    </row>
    <row r="19737" spans="5:5" ht="13.5" thickTop="1" thickBot="1">
      <c r="E19737"/>
    </row>
    <row r="19738" spans="5:5" ht="13" thickTop="1">
      <c r="E19738"/>
    </row>
    <row r="19739" spans="5:5">
      <c r="E19739"/>
    </row>
    <row r="19740" spans="5:5">
      <c r="E19740"/>
    </row>
    <row r="19741" spans="5:5">
      <c r="E19741"/>
    </row>
    <row r="19742" spans="5:5">
      <c r="E19742"/>
    </row>
    <row r="19743" spans="5:5">
      <c r="E19743"/>
    </row>
    <row r="19744" spans="5:5">
      <c r="E19744"/>
    </row>
    <row r="19745" spans="5:5">
      <c r="E19745"/>
    </row>
    <row r="19746" spans="5:5">
      <c r="E19746"/>
    </row>
    <row r="19747" spans="5:5">
      <c r="E19747"/>
    </row>
    <row r="19748" spans="5:5">
      <c r="E19748"/>
    </row>
    <row r="19749" spans="5:5">
      <c r="E19749"/>
    </row>
    <row r="19750" spans="5:5">
      <c r="E19750"/>
    </row>
    <row r="19751" spans="5:5" ht="13" thickBot="1">
      <c r="E19751"/>
    </row>
    <row r="19752" spans="5:5" ht="13.5" thickTop="1" thickBot="1">
      <c r="E19752"/>
    </row>
    <row r="19753" spans="5:5" ht="13.5" thickTop="1" thickBot="1">
      <c r="E19753"/>
    </row>
    <row r="19754" spans="5:5" ht="13.5" thickTop="1" thickBot="1">
      <c r="E19754"/>
    </row>
    <row r="19755" spans="5:5" ht="13.5" thickTop="1" thickBot="1">
      <c r="E19755"/>
    </row>
    <row r="19756" spans="5:5" ht="13.5" thickTop="1" thickBot="1">
      <c r="E19756"/>
    </row>
    <row r="19757" spans="5:5" ht="13.5" thickTop="1" thickBot="1">
      <c r="E19757"/>
    </row>
    <row r="19758" spans="5:5" ht="13.5" thickTop="1" thickBot="1">
      <c r="E19758"/>
    </row>
    <row r="19759" spans="5:5" ht="13.5" thickTop="1" thickBot="1">
      <c r="E19759"/>
    </row>
    <row r="19760" spans="5:5" ht="13.5" thickTop="1" thickBot="1">
      <c r="E19760"/>
    </row>
    <row r="19761" spans="5:5" ht="13.5" thickTop="1" thickBot="1">
      <c r="E19761"/>
    </row>
    <row r="19762" spans="5:5" ht="13.5" thickTop="1" thickBot="1">
      <c r="E19762"/>
    </row>
    <row r="19763" spans="5:5" ht="13.5" thickTop="1" thickBot="1">
      <c r="E19763"/>
    </row>
    <row r="19764" spans="5:5" ht="13.5" thickTop="1" thickBot="1">
      <c r="E19764"/>
    </row>
    <row r="19765" spans="5:5" ht="13.5" thickTop="1" thickBot="1">
      <c r="E19765"/>
    </row>
    <row r="19766" spans="5:5" ht="13.5" thickTop="1" thickBot="1">
      <c r="E19766"/>
    </row>
    <row r="19767" spans="5:5" ht="13.5" thickTop="1" thickBot="1">
      <c r="E19767"/>
    </row>
    <row r="19768" spans="5:5" ht="13.5" thickTop="1" thickBot="1">
      <c r="E19768"/>
    </row>
    <row r="19769" spans="5:5" ht="13.5" thickTop="1" thickBot="1">
      <c r="E19769"/>
    </row>
    <row r="19770" spans="5:5" ht="13.5" thickTop="1" thickBot="1">
      <c r="E19770"/>
    </row>
    <row r="19771" spans="5:5" ht="13.5" thickTop="1" thickBot="1">
      <c r="E19771"/>
    </row>
    <row r="19772" spans="5:5" ht="13.5" thickTop="1" thickBot="1">
      <c r="E19772"/>
    </row>
    <row r="19773" spans="5:5" ht="13.5" thickTop="1" thickBot="1">
      <c r="E19773"/>
    </row>
    <row r="19774" spans="5:5" ht="13.5" thickTop="1" thickBot="1">
      <c r="E19774"/>
    </row>
    <row r="19775" spans="5:5" ht="13.5" thickTop="1" thickBot="1">
      <c r="E19775"/>
    </row>
    <row r="19776" spans="5:5" ht="13.5" thickTop="1" thickBot="1">
      <c r="E19776"/>
    </row>
    <row r="19777" spans="5:5" ht="13.5" thickTop="1" thickBot="1">
      <c r="E19777"/>
    </row>
    <row r="19778" spans="5:5" ht="13.5" thickTop="1" thickBot="1">
      <c r="E19778"/>
    </row>
    <row r="19779" spans="5:5" ht="13.5" thickTop="1" thickBot="1">
      <c r="E19779"/>
    </row>
    <row r="19780" spans="5:5" ht="13.5" thickTop="1" thickBot="1">
      <c r="E19780"/>
    </row>
    <row r="19781" spans="5:5" ht="13.5" thickTop="1" thickBot="1">
      <c r="E19781"/>
    </row>
    <row r="19782" spans="5:5" ht="13.5" thickTop="1" thickBot="1">
      <c r="E19782"/>
    </row>
    <row r="19783" spans="5:5" ht="13.5" thickTop="1" thickBot="1">
      <c r="E19783"/>
    </row>
    <row r="19784" spans="5:5" ht="13.5" thickTop="1" thickBot="1">
      <c r="E19784"/>
    </row>
    <row r="19785" spans="5:5" ht="13.5" thickTop="1" thickBot="1">
      <c r="E19785"/>
    </row>
    <row r="19786" spans="5:5" ht="13.5" thickTop="1" thickBot="1">
      <c r="E19786"/>
    </row>
    <row r="19787" spans="5:5" ht="13.5" thickTop="1" thickBot="1">
      <c r="E19787"/>
    </row>
    <row r="19788" spans="5:5" ht="13.5" thickTop="1" thickBot="1">
      <c r="E19788"/>
    </row>
    <row r="19789" spans="5:5" ht="13.5" thickTop="1" thickBot="1">
      <c r="E19789"/>
    </row>
    <row r="19790" spans="5:5" ht="13.5" thickTop="1" thickBot="1">
      <c r="E19790"/>
    </row>
    <row r="19791" spans="5:5" ht="13.5" thickTop="1" thickBot="1">
      <c r="E19791"/>
    </row>
    <row r="19792" spans="5:5" ht="13.5" thickTop="1" thickBot="1">
      <c r="E19792"/>
    </row>
    <row r="19793" spans="5:5" ht="13.5" thickTop="1" thickBot="1">
      <c r="E19793"/>
    </row>
    <row r="19794" spans="5:5" ht="13.5" thickTop="1" thickBot="1">
      <c r="E19794"/>
    </row>
    <row r="19795" spans="5:5" ht="13.5" thickTop="1" thickBot="1">
      <c r="E19795"/>
    </row>
    <row r="19796" spans="5:5" ht="13.5" thickTop="1" thickBot="1">
      <c r="E19796"/>
    </row>
    <row r="19797" spans="5:5" ht="13.5" thickTop="1" thickBot="1">
      <c r="E19797"/>
    </row>
    <row r="19798" spans="5:5" ht="13.5" thickTop="1" thickBot="1">
      <c r="E19798"/>
    </row>
    <row r="19799" spans="5:5" ht="13.5" thickTop="1" thickBot="1">
      <c r="E19799"/>
    </row>
    <row r="19800" spans="5:5" ht="13.5" thickTop="1" thickBot="1">
      <c r="E19800"/>
    </row>
    <row r="19801" spans="5:5" ht="13.5" thickTop="1" thickBot="1">
      <c r="E19801"/>
    </row>
    <row r="19802" spans="5:5" ht="13.5" thickTop="1" thickBot="1">
      <c r="E19802"/>
    </row>
    <row r="19803" spans="5:5" ht="13.5" thickTop="1" thickBot="1">
      <c r="E19803"/>
    </row>
    <row r="19804" spans="5:5" ht="13.5" thickTop="1" thickBot="1">
      <c r="E19804"/>
    </row>
    <row r="19805" spans="5:5" ht="13.5" thickTop="1" thickBot="1">
      <c r="E19805"/>
    </row>
    <row r="19806" spans="5:5" ht="13.5" thickTop="1" thickBot="1">
      <c r="E19806"/>
    </row>
    <row r="19807" spans="5:5" ht="13.5" thickTop="1" thickBot="1">
      <c r="E19807"/>
    </row>
    <row r="19808" spans="5:5" ht="13" thickTop="1">
      <c r="E19808"/>
    </row>
    <row r="19809" spans="5:5">
      <c r="E19809"/>
    </row>
    <row r="19810" spans="5:5">
      <c r="E19810"/>
    </row>
    <row r="19811" spans="5:5">
      <c r="E19811"/>
    </row>
    <row r="19812" spans="5:5">
      <c r="E19812"/>
    </row>
    <row r="19813" spans="5:5">
      <c r="E19813"/>
    </row>
    <row r="19814" spans="5:5">
      <c r="E19814"/>
    </row>
    <row r="19815" spans="5:5">
      <c r="E19815"/>
    </row>
    <row r="19816" spans="5:5">
      <c r="E19816"/>
    </row>
    <row r="19817" spans="5:5">
      <c r="E19817"/>
    </row>
    <row r="19818" spans="5:5">
      <c r="E19818"/>
    </row>
    <row r="19819" spans="5:5">
      <c r="E19819"/>
    </row>
    <row r="19820" spans="5:5">
      <c r="E19820"/>
    </row>
    <row r="19821" spans="5:5" ht="13" thickBot="1">
      <c r="E19821"/>
    </row>
    <row r="19822" spans="5:5" ht="13.5" thickTop="1" thickBot="1">
      <c r="E19822"/>
    </row>
    <row r="19823" spans="5:5" ht="13.5" thickTop="1" thickBot="1">
      <c r="E19823"/>
    </row>
    <row r="19824" spans="5:5" ht="13.5" thickTop="1" thickBot="1">
      <c r="E19824"/>
    </row>
    <row r="19825" spans="5:5" ht="13.5" thickTop="1" thickBot="1">
      <c r="E19825"/>
    </row>
    <row r="19826" spans="5:5" ht="13.5" thickTop="1" thickBot="1">
      <c r="E19826"/>
    </row>
    <row r="19827" spans="5:5" ht="13.5" thickTop="1" thickBot="1">
      <c r="E19827"/>
    </row>
    <row r="19828" spans="5:5" ht="13.5" thickTop="1" thickBot="1">
      <c r="E19828"/>
    </row>
    <row r="19829" spans="5:5" ht="13.5" thickTop="1" thickBot="1">
      <c r="E19829"/>
    </row>
    <row r="19830" spans="5:5" ht="13.5" thickTop="1" thickBot="1">
      <c r="E19830"/>
    </row>
    <row r="19831" spans="5:5" ht="13.5" thickTop="1" thickBot="1">
      <c r="E19831"/>
    </row>
    <row r="19832" spans="5:5" ht="13.5" thickTop="1" thickBot="1">
      <c r="E19832"/>
    </row>
    <row r="19833" spans="5:5" ht="13.5" thickTop="1" thickBot="1">
      <c r="E19833"/>
    </row>
    <row r="19834" spans="5:5" ht="13.5" thickTop="1" thickBot="1">
      <c r="E19834"/>
    </row>
    <row r="19835" spans="5:5" ht="13.5" thickTop="1" thickBot="1">
      <c r="E19835"/>
    </row>
    <row r="19836" spans="5:5" ht="13.5" thickTop="1" thickBot="1">
      <c r="E19836"/>
    </row>
    <row r="19837" spans="5:5" ht="13.5" thickTop="1" thickBot="1">
      <c r="E19837"/>
    </row>
    <row r="19838" spans="5:5" ht="13.5" thickTop="1" thickBot="1">
      <c r="E19838"/>
    </row>
    <row r="19839" spans="5:5" ht="13.5" thickTop="1" thickBot="1">
      <c r="E19839"/>
    </row>
    <row r="19840" spans="5:5" ht="13.5" thickTop="1" thickBot="1">
      <c r="E19840"/>
    </row>
    <row r="19841" spans="5:5" ht="13.5" thickTop="1" thickBot="1">
      <c r="E19841"/>
    </row>
    <row r="19842" spans="5:5" ht="13.5" thickTop="1" thickBot="1">
      <c r="E19842"/>
    </row>
    <row r="19843" spans="5:5" ht="13.5" thickTop="1" thickBot="1">
      <c r="E19843"/>
    </row>
    <row r="19844" spans="5:5" ht="13.5" thickTop="1" thickBot="1">
      <c r="E19844"/>
    </row>
    <row r="19845" spans="5:5" ht="13.5" thickTop="1" thickBot="1">
      <c r="E19845"/>
    </row>
    <row r="19846" spans="5:5" ht="13.5" thickTop="1" thickBot="1">
      <c r="E19846"/>
    </row>
    <row r="19847" spans="5:5" ht="13.5" thickTop="1" thickBot="1">
      <c r="E19847"/>
    </row>
    <row r="19848" spans="5:5" ht="13.5" thickTop="1" thickBot="1">
      <c r="E19848"/>
    </row>
    <row r="19849" spans="5:5" ht="13.5" thickTop="1" thickBot="1">
      <c r="E19849"/>
    </row>
    <row r="19850" spans="5:5" ht="13.5" thickTop="1" thickBot="1">
      <c r="E19850"/>
    </row>
    <row r="19851" spans="5:5" ht="13.5" thickTop="1" thickBot="1">
      <c r="E19851"/>
    </row>
    <row r="19852" spans="5:5" ht="13.5" thickTop="1" thickBot="1">
      <c r="E19852"/>
    </row>
    <row r="19853" spans="5:5" ht="13.5" thickTop="1" thickBot="1">
      <c r="E19853"/>
    </row>
    <row r="19854" spans="5:5" ht="13.5" thickTop="1" thickBot="1">
      <c r="E19854"/>
    </row>
    <row r="19855" spans="5:5" ht="13.5" thickTop="1" thickBot="1">
      <c r="E19855"/>
    </row>
    <row r="19856" spans="5:5" ht="13.5" thickTop="1" thickBot="1">
      <c r="E19856"/>
    </row>
    <row r="19857" spans="5:5" ht="13.5" thickTop="1" thickBot="1">
      <c r="E19857"/>
    </row>
    <row r="19858" spans="5:5" ht="13.5" thickTop="1" thickBot="1">
      <c r="E19858"/>
    </row>
    <row r="19859" spans="5:5" ht="13.5" thickTop="1" thickBot="1">
      <c r="E19859"/>
    </row>
    <row r="19860" spans="5:5" ht="13.5" thickTop="1" thickBot="1">
      <c r="E19860"/>
    </row>
    <row r="19861" spans="5:5" ht="13.5" thickTop="1" thickBot="1">
      <c r="E19861"/>
    </row>
    <row r="19862" spans="5:5" ht="13.5" thickTop="1" thickBot="1">
      <c r="E19862"/>
    </row>
    <row r="19863" spans="5:5" ht="13.5" thickTop="1" thickBot="1">
      <c r="E19863"/>
    </row>
    <row r="19864" spans="5:5" ht="13.5" thickTop="1" thickBot="1">
      <c r="E19864"/>
    </row>
    <row r="19865" spans="5:5" ht="13.5" thickTop="1" thickBot="1">
      <c r="E19865"/>
    </row>
    <row r="19866" spans="5:5" ht="13.5" thickTop="1" thickBot="1">
      <c r="E19866"/>
    </row>
    <row r="19867" spans="5:5" ht="13.5" thickTop="1" thickBot="1">
      <c r="E19867"/>
    </row>
    <row r="19868" spans="5:5" ht="13.5" thickTop="1" thickBot="1">
      <c r="E19868"/>
    </row>
    <row r="19869" spans="5:5" ht="13.5" thickTop="1" thickBot="1">
      <c r="E19869"/>
    </row>
    <row r="19870" spans="5:5" ht="13.5" thickTop="1" thickBot="1">
      <c r="E19870"/>
    </row>
    <row r="19871" spans="5:5" ht="13.5" thickTop="1" thickBot="1">
      <c r="E19871"/>
    </row>
    <row r="19872" spans="5:5" ht="13.5" thickTop="1" thickBot="1">
      <c r="E19872"/>
    </row>
    <row r="19873" spans="5:5" ht="13.5" thickTop="1" thickBot="1">
      <c r="E19873"/>
    </row>
    <row r="19874" spans="5:5" ht="13.5" thickTop="1" thickBot="1">
      <c r="E19874"/>
    </row>
    <row r="19875" spans="5:5" ht="13.5" thickTop="1" thickBot="1">
      <c r="E19875"/>
    </row>
    <row r="19876" spans="5:5" ht="13.5" thickTop="1" thickBot="1">
      <c r="E19876"/>
    </row>
    <row r="19877" spans="5:5" ht="13.5" thickTop="1" thickBot="1">
      <c r="E19877"/>
    </row>
    <row r="19878" spans="5:5" ht="13" thickTop="1">
      <c r="E19878"/>
    </row>
    <row r="19879" spans="5:5">
      <c r="E19879"/>
    </row>
    <row r="19880" spans="5:5">
      <c r="E19880"/>
    </row>
    <row r="19881" spans="5:5">
      <c r="E19881"/>
    </row>
    <row r="19882" spans="5:5">
      <c r="E19882"/>
    </row>
    <row r="19883" spans="5:5">
      <c r="E19883"/>
    </row>
    <row r="19884" spans="5:5">
      <c r="E19884"/>
    </row>
    <row r="19885" spans="5:5">
      <c r="E19885"/>
    </row>
    <row r="19886" spans="5:5">
      <c r="E19886"/>
    </row>
    <row r="19887" spans="5:5">
      <c r="E19887"/>
    </row>
    <row r="19888" spans="5:5">
      <c r="E19888"/>
    </row>
    <row r="19889" spans="5:5">
      <c r="E19889"/>
    </row>
    <row r="19890" spans="5:5">
      <c r="E19890"/>
    </row>
    <row r="19891" spans="5:5" ht="13" thickBot="1">
      <c r="E19891"/>
    </row>
    <row r="19892" spans="5:5" ht="13.5" thickTop="1" thickBot="1">
      <c r="E19892"/>
    </row>
    <row r="19893" spans="5:5" ht="13.5" thickTop="1" thickBot="1">
      <c r="E19893"/>
    </row>
    <row r="19894" spans="5:5" ht="13.5" thickTop="1" thickBot="1">
      <c r="E19894"/>
    </row>
    <row r="19895" spans="5:5" ht="13.5" thickTop="1" thickBot="1">
      <c r="E19895"/>
    </row>
    <row r="19896" spans="5:5" ht="13.5" thickTop="1" thickBot="1">
      <c r="E19896"/>
    </row>
    <row r="19897" spans="5:5" ht="13.5" thickTop="1" thickBot="1">
      <c r="E19897"/>
    </row>
    <row r="19898" spans="5:5" ht="13.5" thickTop="1" thickBot="1">
      <c r="E19898"/>
    </row>
    <row r="19899" spans="5:5" ht="13.5" thickTop="1" thickBot="1">
      <c r="E19899"/>
    </row>
    <row r="19900" spans="5:5" ht="13.5" thickTop="1" thickBot="1">
      <c r="E19900"/>
    </row>
    <row r="19901" spans="5:5" ht="13.5" thickTop="1" thickBot="1">
      <c r="E19901"/>
    </row>
    <row r="19902" spans="5:5" ht="13.5" thickTop="1" thickBot="1">
      <c r="E19902"/>
    </row>
    <row r="19903" spans="5:5" ht="13.5" thickTop="1" thickBot="1">
      <c r="E19903"/>
    </row>
    <row r="19904" spans="5:5" ht="13.5" thickTop="1" thickBot="1">
      <c r="E19904"/>
    </row>
    <row r="19905" spans="5:5" ht="13.5" thickTop="1" thickBot="1">
      <c r="E19905"/>
    </row>
    <row r="19906" spans="5:5" ht="13.5" thickTop="1" thickBot="1">
      <c r="E19906"/>
    </row>
    <row r="19907" spans="5:5" ht="13.5" thickTop="1" thickBot="1">
      <c r="E19907"/>
    </row>
    <row r="19908" spans="5:5" ht="13.5" thickTop="1" thickBot="1">
      <c r="E19908"/>
    </row>
    <row r="19909" spans="5:5" ht="13.5" thickTop="1" thickBot="1">
      <c r="E19909"/>
    </row>
    <row r="19910" spans="5:5" ht="13.5" thickTop="1" thickBot="1">
      <c r="E19910"/>
    </row>
    <row r="19911" spans="5:5" ht="13.5" thickTop="1" thickBot="1">
      <c r="E19911"/>
    </row>
    <row r="19912" spans="5:5" ht="13.5" thickTop="1" thickBot="1">
      <c r="E19912"/>
    </row>
    <row r="19913" spans="5:5" ht="13.5" thickTop="1" thickBot="1">
      <c r="E19913"/>
    </row>
    <row r="19914" spans="5:5" ht="13.5" thickTop="1" thickBot="1">
      <c r="E19914"/>
    </row>
    <row r="19915" spans="5:5" ht="13.5" thickTop="1" thickBot="1">
      <c r="E19915"/>
    </row>
    <row r="19916" spans="5:5" ht="13.5" thickTop="1" thickBot="1">
      <c r="E19916"/>
    </row>
    <row r="19917" spans="5:5" ht="13.5" thickTop="1" thickBot="1">
      <c r="E19917"/>
    </row>
    <row r="19918" spans="5:5" ht="13.5" thickTop="1" thickBot="1">
      <c r="E19918"/>
    </row>
    <row r="19919" spans="5:5" ht="13.5" thickTop="1" thickBot="1">
      <c r="E19919"/>
    </row>
    <row r="19920" spans="5:5" ht="13.5" thickTop="1" thickBot="1">
      <c r="E19920"/>
    </row>
    <row r="19921" spans="5:5" ht="13.5" thickTop="1" thickBot="1">
      <c r="E19921"/>
    </row>
    <row r="19922" spans="5:5" ht="13.5" thickTop="1" thickBot="1">
      <c r="E19922"/>
    </row>
    <row r="19923" spans="5:5" ht="13.5" thickTop="1" thickBot="1">
      <c r="E19923"/>
    </row>
    <row r="19924" spans="5:5" ht="13.5" thickTop="1" thickBot="1">
      <c r="E19924"/>
    </row>
    <row r="19925" spans="5:5" ht="13.5" thickTop="1" thickBot="1">
      <c r="E19925"/>
    </row>
    <row r="19926" spans="5:5" ht="13.5" thickTop="1" thickBot="1">
      <c r="E19926"/>
    </row>
    <row r="19927" spans="5:5" ht="13.5" thickTop="1" thickBot="1">
      <c r="E19927"/>
    </row>
    <row r="19928" spans="5:5" ht="13.5" thickTop="1" thickBot="1">
      <c r="E19928"/>
    </row>
    <row r="19929" spans="5:5" ht="13.5" thickTop="1" thickBot="1">
      <c r="E19929"/>
    </row>
    <row r="19930" spans="5:5" ht="13.5" thickTop="1" thickBot="1">
      <c r="E19930"/>
    </row>
    <row r="19931" spans="5:5" ht="13.5" thickTop="1" thickBot="1">
      <c r="E19931"/>
    </row>
    <row r="19932" spans="5:5" ht="13.5" thickTop="1" thickBot="1">
      <c r="E19932"/>
    </row>
    <row r="19933" spans="5:5" ht="13.5" thickTop="1" thickBot="1">
      <c r="E19933"/>
    </row>
    <row r="19934" spans="5:5" ht="13.5" thickTop="1" thickBot="1">
      <c r="E19934"/>
    </row>
    <row r="19935" spans="5:5" ht="13.5" thickTop="1" thickBot="1">
      <c r="E19935"/>
    </row>
    <row r="19936" spans="5:5" ht="13.5" thickTop="1" thickBot="1">
      <c r="E19936"/>
    </row>
    <row r="19937" spans="5:5" ht="13.5" thickTop="1" thickBot="1">
      <c r="E19937"/>
    </row>
    <row r="19938" spans="5:5" ht="13.5" thickTop="1" thickBot="1">
      <c r="E19938"/>
    </row>
    <row r="19939" spans="5:5" ht="13.5" thickTop="1" thickBot="1">
      <c r="E19939"/>
    </row>
    <row r="19940" spans="5:5" ht="13.5" thickTop="1" thickBot="1">
      <c r="E19940"/>
    </row>
    <row r="19941" spans="5:5" ht="13.5" thickTop="1" thickBot="1">
      <c r="E19941"/>
    </row>
    <row r="19942" spans="5:5" ht="13.5" thickTop="1" thickBot="1">
      <c r="E19942"/>
    </row>
    <row r="19943" spans="5:5" ht="13.5" thickTop="1" thickBot="1">
      <c r="E19943"/>
    </row>
    <row r="19944" spans="5:5" ht="13.5" thickTop="1" thickBot="1">
      <c r="E19944"/>
    </row>
    <row r="19945" spans="5:5" ht="13.5" thickTop="1" thickBot="1">
      <c r="E19945"/>
    </row>
    <row r="19946" spans="5:5" ht="13.5" thickTop="1" thickBot="1">
      <c r="E19946"/>
    </row>
    <row r="19947" spans="5:5" ht="13.5" thickTop="1" thickBot="1">
      <c r="E19947"/>
    </row>
    <row r="19948" spans="5:5" ht="13" thickTop="1">
      <c r="E19948"/>
    </row>
    <row r="19949" spans="5:5">
      <c r="E19949"/>
    </row>
    <row r="19950" spans="5:5">
      <c r="E19950"/>
    </row>
    <row r="19951" spans="5:5">
      <c r="E19951"/>
    </row>
    <row r="19952" spans="5:5">
      <c r="E19952"/>
    </row>
    <row r="19953" spans="5:5">
      <c r="E19953"/>
    </row>
    <row r="19954" spans="5:5">
      <c r="E19954"/>
    </row>
    <row r="19955" spans="5:5">
      <c r="E19955"/>
    </row>
    <row r="19956" spans="5:5">
      <c r="E19956"/>
    </row>
    <row r="19957" spans="5:5">
      <c r="E19957"/>
    </row>
    <row r="19958" spans="5:5">
      <c r="E19958"/>
    </row>
    <row r="19959" spans="5:5">
      <c r="E19959"/>
    </row>
    <row r="19960" spans="5:5">
      <c r="E19960"/>
    </row>
    <row r="19961" spans="5:5" ht="13" thickBot="1">
      <c r="E19961"/>
    </row>
    <row r="19962" spans="5:5" ht="13.5" thickTop="1" thickBot="1">
      <c r="E19962"/>
    </row>
    <row r="19963" spans="5:5" ht="13.5" thickTop="1" thickBot="1">
      <c r="E19963"/>
    </row>
    <row r="19964" spans="5:5" ht="13.5" thickTop="1" thickBot="1">
      <c r="E19964"/>
    </row>
    <row r="19965" spans="5:5" ht="13.5" thickTop="1" thickBot="1">
      <c r="E19965"/>
    </row>
    <row r="19966" spans="5:5" ht="13.5" thickTop="1" thickBot="1">
      <c r="E19966"/>
    </row>
    <row r="19967" spans="5:5" ht="13.5" thickTop="1" thickBot="1">
      <c r="E19967"/>
    </row>
    <row r="19968" spans="5:5" ht="13.5" thickTop="1" thickBot="1">
      <c r="E19968"/>
    </row>
    <row r="19969" spans="5:5" ht="13.5" thickTop="1" thickBot="1">
      <c r="E19969"/>
    </row>
    <row r="19970" spans="5:5" ht="13.5" thickTop="1" thickBot="1">
      <c r="E19970"/>
    </row>
    <row r="19971" spans="5:5" ht="13.5" thickTop="1" thickBot="1">
      <c r="E19971"/>
    </row>
    <row r="19972" spans="5:5" ht="13.5" thickTop="1" thickBot="1">
      <c r="E19972"/>
    </row>
    <row r="19973" spans="5:5" ht="13.5" thickTop="1" thickBot="1">
      <c r="E19973"/>
    </row>
    <row r="19974" spans="5:5" ht="13.5" thickTop="1" thickBot="1">
      <c r="E19974"/>
    </row>
    <row r="19975" spans="5:5" ht="13.5" thickTop="1" thickBot="1">
      <c r="E19975"/>
    </row>
    <row r="19976" spans="5:5" ht="13.5" thickTop="1" thickBot="1">
      <c r="E19976"/>
    </row>
    <row r="19977" spans="5:5" ht="13.5" thickTop="1" thickBot="1">
      <c r="E19977"/>
    </row>
    <row r="19978" spans="5:5" ht="13.5" thickTop="1" thickBot="1">
      <c r="E19978"/>
    </row>
    <row r="19979" spans="5:5" ht="13.5" thickTop="1" thickBot="1">
      <c r="E19979"/>
    </row>
    <row r="19980" spans="5:5" ht="13.5" thickTop="1" thickBot="1">
      <c r="E19980"/>
    </row>
    <row r="19981" spans="5:5" ht="13.5" thickTop="1" thickBot="1">
      <c r="E19981"/>
    </row>
    <row r="19982" spans="5:5" ht="13.5" thickTop="1" thickBot="1">
      <c r="E19982"/>
    </row>
    <row r="19983" spans="5:5" ht="13.5" thickTop="1" thickBot="1">
      <c r="E19983"/>
    </row>
    <row r="19984" spans="5:5" ht="13.5" thickTop="1" thickBot="1">
      <c r="E19984"/>
    </row>
    <row r="19985" spans="5:5" ht="13.5" thickTop="1" thickBot="1">
      <c r="E19985"/>
    </row>
    <row r="19986" spans="5:5" ht="13.5" thickTop="1" thickBot="1">
      <c r="E19986"/>
    </row>
    <row r="19987" spans="5:5" ht="13.5" thickTop="1" thickBot="1">
      <c r="E19987"/>
    </row>
    <row r="19988" spans="5:5" ht="13.5" thickTop="1" thickBot="1">
      <c r="E19988"/>
    </row>
    <row r="19989" spans="5:5" ht="13.5" thickTop="1" thickBot="1">
      <c r="E19989"/>
    </row>
    <row r="19990" spans="5:5" ht="13.5" thickTop="1" thickBot="1">
      <c r="E19990"/>
    </row>
    <row r="19991" spans="5:5" ht="13.5" thickTop="1" thickBot="1">
      <c r="E19991"/>
    </row>
    <row r="19992" spans="5:5" ht="13.5" thickTop="1" thickBot="1">
      <c r="E19992"/>
    </row>
    <row r="19993" spans="5:5" ht="13.5" thickTop="1" thickBot="1">
      <c r="E19993"/>
    </row>
    <row r="19994" spans="5:5" ht="13.5" thickTop="1" thickBot="1">
      <c r="E19994"/>
    </row>
    <row r="19995" spans="5:5" ht="13.5" thickTop="1" thickBot="1">
      <c r="E19995"/>
    </row>
    <row r="19996" spans="5:5" ht="13.5" thickTop="1" thickBot="1">
      <c r="E19996"/>
    </row>
    <row r="19997" spans="5:5" ht="13.5" thickTop="1" thickBot="1">
      <c r="E19997"/>
    </row>
    <row r="19998" spans="5:5" ht="13.5" thickTop="1" thickBot="1">
      <c r="E19998"/>
    </row>
    <row r="19999" spans="5:5" ht="13.5" thickTop="1" thickBot="1">
      <c r="E19999"/>
    </row>
    <row r="20000" spans="5:5" ht="13.5" thickTop="1" thickBot="1">
      <c r="E20000"/>
    </row>
    <row r="20001" spans="5:5" ht="13.5" thickTop="1" thickBot="1">
      <c r="E20001"/>
    </row>
    <row r="20002" spans="5:5" ht="13.5" thickTop="1" thickBot="1">
      <c r="E20002"/>
    </row>
    <row r="20003" spans="5:5" ht="13.5" thickTop="1" thickBot="1">
      <c r="E20003"/>
    </row>
    <row r="20004" spans="5:5" ht="13.5" thickTop="1" thickBot="1">
      <c r="E20004"/>
    </row>
    <row r="20005" spans="5:5" ht="13.5" thickTop="1" thickBot="1">
      <c r="E20005"/>
    </row>
    <row r="20006" spans="5:5" ht="13.5" thickTop="1" thickBot="1">
      <c r="E20006"/>
    </row>
    <row r="20007" spans="5:5" ht="13.5" thickTop="1" thickBot="1">
      <c r="E20007"/>
    </row>
    <row r="20008" spans="5:5" ht="13.5" thickTop="1" thickBot="1">
      <c r="E20008"/>
    </row>
    <row r="20009" spans="5:5" ht="13.5" thickTop="1" thickBot="1">
      <c r="E20009"/>
    </row>
    <row r="20010" spans="5:5" ht="13.5" thickTop="1" thickBot="1">
      <c r="E20010"/>
    </row>
    <row r="20011" spans="5:5" ht="13.5" thickTop="1" thickBot="1">
      <c r="E20011"/>
    </row>
    <row r="20012" spans="5:5" ht="13.5" thickTop="1" thickBot="1">
      <c r="E20012"/>
    </row>
    <row r="20013" spans="5:5" ht="13.5" thickTop="1" thickBot="1">
      <c r="E20013"/>
    </row>
    <row r="20014" spans="5:5" ht="13.5" thickTop="1" thickBot="1">
      <c r="E20014"/>
    </row>
    <row r="20015" spans="5:5" ht="13.5" thickTop="1" thickBot="1">
      <c r="E20015"/>
    </row>
    <row r="20016" spans="5:5" ht="13.5" thickTop="1" thickBot="1">
      <c r="E20016"/>
    </row>
    <row r="20017" spans="5:5" ht="13.5" thickTop="1" thickBot="1">
      <c r="E20017"/>
    </row>
    <row r="20018" spans="5:5" ht="13" thickTop="1">
      <c r="E20018"/>
    </row>
    <row r="20019" spans="5:5">
      <c r="E20019"/>
    </row>
    <row r="20020" spans="5:5">
      <c r="E20020"/>
    </row>
    <row r="20021" spans="5:5">
      <c r="E20021"/>
    </row>
    <row r="20022" spans="5:5">
      <c r="E20022"/>
    </row>
    <row r="20023" spans="5:5">
      <c r="E20023"/>
    </row>
    <row r="20024" spans="5:5">
      <c r="E20024"/>
    </row>
    <row r="20025" spans="5:5">
      <c r="E20025"/>
    </row>
    <row r="20026" spans="5:5">
      <c r="E20026"/>
    </row>
    <row r="20027" spans="5:5">
      <c r="E20027"/>
    </row>
    <row r="20028" spans="5:5">
      <c r="E20028"/>
    </row>
    <row r="20029" spans="5:5">
      <c r="E20029"/>
    </row>
    <row r="20030" spans="5:5">
      <c r="E20030"/>
    </row>
    <row r="20031" spans="5:5" ht="13" thickBot="1">
      <c r="E20031"/>
    </row>
    <row r="20032" spans="5:5" ht="13.5" thickTop="1" thickBot="1">
      <c r="E20032"/>
    </row>
    <row r="20033" spans="5:5" ht="13.5" thickTop="1" thickBot="1">
      <c r="E20033"/>
    </row>
    <row r="20034" spans="5:5" ht="13.5" thickTop="1" thickBot="1">
      <c r="E20034"/>
    </row>
    <row r="20035" spans="5:5" ht="13.5" thickTop="1" thickBot="1">
      <c r="E20035"/>
    </row>
    <row r="20036" spans="5:5" ht="13.5" thickTop="1" thickBot="1">
      <c r="E20036"/>
    </row>
    <row r="20037" spans="5:5" ht="13.5" thickTop="1" thickBot="1">
      <c r="E20037"/>
    </row>
    <row r="20038" spans="5:5" ht="13.5" thickTop="1" thickBot="1">
      <c r="E20038"/>
    </row>
    <row r="20039" spans="5:5" ht="13.5" thickTop="1" thickBot="1">
      <c r="E20039"/>
    </row>
    <row r="20040" spans="5:5" ht="13.5" thickTop="1" thickBot="1">
      <c r="E20040"/>
    </row>
    <row r="20041" spans="5:5" ht="13.5" thickTop="1" thickBot="1">
      <c r="E20041"/>
    </row>
    <row r="20042" spans="5:5" ht="13.5" thickTop="1" thickBot="1">
      <c r="E20042"/>
    </row>
    <row r="20043" spans="5:5" ht="13.5" thickTop="1" thickBot="1">
      <c r="E20043"/>
    </row>
    <row r="20044" spans="5:5" ht="13.5" thickTop="1" thickBot="1">
      <c r="E20044"/>
    </row>
    <row r="20045" spans="5:5" ht="13.5" thickTop="1" thickBot="1">
      <c r="E20045"/>
    </row>
    <row r="20046" spans="5:5" ht="13.5" thickTop="1" thickBot="1">
      <c r="E20046"/>
    </row>
    <row r="20047" spans="5:5" ht="13.5" thickTop="1" thickBot="1">
      <c r="E20047"/>
    </row>
    <row r="20048" spans="5:5" ht="13.5" thickTop="1" thickBot="1">
      <c r="E20048"/>
    </row>
    <row r="20049" spans="5:5" ht="13.5" thickTop="1" thickBot="1">
      <c r="E20049"/>
    </row>
    <row r="20050" spans="5:5" ht="13.5" thickTop="1" thickBot="1">
      <c r="E20050"/>
    </row>
    <row r="20051" spans="5:5" ht="13.5" thickTop="1" thickBot="1">
      <c r="E20051"/>
    </row>
    <row r="20052" spans="5:5" ht="13.5" thickTop="1" thickBot="1">
      <c r="E20052"/>
    </row>
    <row r="20053" spans="5:5" ht="13.5" thickTop="1" thickBot="1">
      <c r="E20053"/>
    </row>
    <row r="20054" spans="5:5" ht="13.5" thickTop="1" thickBot="1">
      <c r="E20054"/>
    </row>
    <row r="20055" spans="5:5" ht="13.5" thickTop="1" thickBot="1">
      <c r="E20055"/>
    </row>
    <row r="20056" spans="5:5" ht="13.5" thickTop="1" thickBot="1">
      <c r="E20056"/>
    </row>
    <row r="20057" spans="5:5" ht="13.5" thickTop="1" thickBot="1">
      <c r="E20057"/>
    </row>
    <row r="20058" spans="5:5" ht="13.5" thickTop="1" thickBot="1">
      <c r="E20058"/>
    </row>
    <row r="20059" spans="5:5" ht="13.5" thickTop="1" thickBot="1">
      <c r="E20059"/>
    </row>
    <row r="20060" spans="5:5" ht="13.5" thickTop="1" thickBot="1">
      <c r="E20060"/>
    </row>
    <row r="20061" spans="5:5" ht="13.5" thickTop="1" thickBot="1">
      <c r="E20061"/>
    </row>
    <row r="20062" spans="5:5" ht="13.5" thickTop="1" thickBot="1">
      <c r="E20062"/>
    </row>
    <row r="20063" spans="5:5" ht="13.5" thickTop="1" thickBot="1">
      <c r="E20063"/>
    </row>
    <row r="20064" spans="5:5" ht="13.5" thickTop="1" thickBot="1">
      <c r="E20064"/>
    </row>
    <row r="20065" spans="5:5" ht="13.5" thickTop="1" thickBot="1">
      <c r="E20065"/>
    </row>
    <row r="20066" spans="5:5" ht="13.5" thickTop="1" thickBot="1">
      <c r="E20066"/>
    </row>
    <row r="20067" spans="5:5" ht="13.5" thickTop="1" thickBot="1">
      <c r="E20067"/>
    </row>
    <row r="20068" spans="5:5" ht="13.5" thickTop="1" thickBot="1">
      <c r="E20068"/>
    </row>
    <row r="20069" spans="5:5" ht="13.5" thickTop="1" thickBot="1">
      <c r="E20069"/>
    </row>
    <row r="20070" spans="5:5" ht="13.5" thickTop="1" thickBot="1">
      <c r="E20070"/>
    </row>
    <row r="20071" spans="5:5" ht="13.5" thickTop="1" thickBot="1">
      <c r="E20071"/>
    </row>
    <row r="20072" spans="5:5" ht="13.5" thickTop="1" thickBot="1">
      <c r="E20072"/>
    </row>
    <row r="20073" spans="5:5" ht="13.5" thickTop="1" thickBot="1">
      <c r="E20073"/>
    </row>
    <row r="20074" spans="5:5" ht="13.5" thickTop="1" thickBot="1">
      <c r="E20074"/>
    </row>
    <row r="20075" spans="5:5" ht="13.5" thickTop="1" thickBot="1">
      <c r="E20075"/>
    </row>
    <row r="20076" spans="5:5" ht="13.5" thickTop="1" thickBot="1">
      <c r="E20076"/>
    </row>
    <row r="20077" spans="5:5" ht="13.5" thickTop="1" thickBot="1">
      <c r="E20077"/>
    </row>
    <row r="20078" spans="5:5" ht="13.5" thickTop="1" thickBot="1">
      <c r="E20078"/>
    </row>
    <row r="20079" spans="5:5" ht="13.5" thickTop="1" thickBot="1">
      <c r="E20079"/>
    </row>
    <row r="20080" spans="5:5" ht="13.5" thickTop="1" thickBot="1">
      <c r="E20080"/>
    </row>
    <row r="20081" spans="5:5" ht="13.5" thickTop="1" thickBot="1">
      <c r="E20081"/>
    </row>
    <row r="20082" spans="5:5" ht="13.5" thickTop="1" thickBot="1">
      <c r="E20082"/>
    </row>
    <row r="20083" spans="5:5" ht="13.5" thickTop="1" thickBot="1">
      <c r="E20083"/>
    </row>
    <row r="20084" spans="5:5" ht="13.5" thickTop="1" thickBot="1">
      <c r="E20084"/>
    </row>
    <row r="20085" spans="5:5" ht="13.5" thickTop="1" thickBot="1">
      <c r="E20085"/>
    </row>
    <row r="20086" spans="5:5" ht="13.5" thickTop="1" thickBot="1">
      <c r="E20086"/>
    </row>
    <row r="20087" spans="5:5" ht="13.5" thickTop="1" thickBot="1">
      <c r="E20087"/>
    </row>
    <row r="20088" spans="5:5" ht="13" thickTop="1">
      <c r="E20088"/>
    </row>
    <row r="20089" spans="5:5">
      <c r="E20089"/>
    </row>
    <row r="20090" spans="5:5">
      <c r="E20090"/>
    </row>
    <row r="20091" spans="5:5">
      <c r="E20091"/>
    </row>
    <row r="20092" spans="5:5">
      <c r="E20092"/>
    </row>
    <row r="20093" spans="5:5">
      <c r="E20093"/>
    </row>
    <row r="20094" spans="5:5">
      <c r="E20094"/>
    </row>
    <row r="20095" spans="5:5">
      <c r="E20095"/>
    </row>
    <row r="20096" spans="5:5">
      <c r="E20096"/>
    </row>
    <row r="20097" spans="5:5">
      <c r="E20097"/>
    </row>
    <row r="20098" spans="5:5">
      <c r="E20098"/>
    </row>
    <row r="20099" spans="5:5">
      <c r="E20099"/>
    </row>
    <row r="20100" spans="5:5">
      <c r="E20100"/>
    </row>
    <row r="20101" spans="5:5" ht="13" thickBot="1">
      <c r="E20101"/>
    </row>
    <row r="20102" spans="5:5" ht="13.5" thickTop="1" thickBot="1">
      <c r="E20102"/>
    </row>
    <row r="20103" spans="5:5" ht="13.5" thickTop="1" thickBot="1">
      <c r="E20103"/>
    </row>
    <row r="20104" spans="5:5" ht="13.5" thickTop="1" thickBot="1">
      <c r="E20104"/>
    </row>
    <row r="20105" spans="5:5" ht="13.5" thickTop="1" thickBot="1">
      <c r="E20105"/>
    </row>
    <row r="20106" spans="5:5" ht="13.5" thickTop="1" thickBot="1">
      <c r="E20106"/>
    </row>
    <row r="20107" spans="5:5" ht="13.5" thickTop="1" thickBot="1">
      <c r="E20107"/>
    </row>
    <row r="20108" spans="5:5" ht="13.5" thickTop="1" thickBot="1">
      <c r="E20108"/>
    </row>
    <row r="20109" spans="5:5" ht="13.5" thickTop="1" thickBot="1">
      <c r="E20109"/>
    </row>
    <row r="20110" spans="5:5" ht="13.5" thickTop="1" thickBot="1">
      <c r="E20110"/>
    </row>
    <row r="20111" spans="5:5" ht="13.5" thickTop="1" thickBot="1">
      <c r="E20111"/>
    </row>
    <row r="20112" spans="5:5" ht="13.5" thickTop="1" thickBot="1">
      <c r="E20112"/>
    </row>
    <row r="20113" spans="5:5" ht="13.5" thickTop="1" thickBot="1">
      <c r="E20113"/>
    </row>
    <row r="20114" spans="5:5" ht="13.5" thickTop="1" thickBot="1">
      <c r="E20114"/>
    </row>
    <row r="20115" spans="5:5" ht="13.5" thickTop="1" thickBot="1">
      <c r="E20115"/>
    </row>
    <row r="20116" spans="5:5" ht="13.5" thickTop="1" thickBot="1">
      <c r="E20116"/>
    </row>
    <row r="20117" spans="5:5" ht="13.5" thickTop="1" thickBot="1">
      <c r="E20117"/>
    </row>
    <row r="20118" spans="5:5" ht="13.5" thickTop="1" thickBot="1">
      <c r="E20118"/>
    </row>
    <row r="20119" spans="5:5" ht="13.5" thickTop="1" thickBot="1">
      <c r="E20119"/>
    </row>
    <row r="20120" spans="5:5" ht="13.5" thickTop="1" thickBot="1">
      <c r="E20120"/>
    </row>
    <row r="20121" spans="5:5" ht="13.5" thickTop="1" thickBot="1">
      <c r="E20121"/>
    </row>
    <row r="20122" spans="5:5" ht="13.5" thickTop="1" thickBot="1">
      <c r="E20122"/>
    </row>
    <row r="20123" spans="5:5" ht="13.5" thickTop="1" thickBot="1">
      <c r="E20123"/>
    </row>
    <row r="20124" spans="5:5" ht="13.5" thickTop="1" thickBot="1">
      <c r="E20124"/>
    </row>
    <row r="20125" spans="5:5" ht="13.5" thickTop="1" thickBot="1">
      <c r="E20125"/>
    </row>
    <row r="20126" spans="5:5" ht="13.5" thickTop="1" thickBot="1">
      <c r="E20126"/>
    </row>
    <row r="20127" spans="5:5" ht="13.5" thickTop="1" thickBot="1">
      <c r="E20127"/>
    </row>
    <row r="20128" spans="5:5" ht="13.5" thickTop="1" thickBot="1">
      <c r="E20128"/>
    </row>
    <row r="20129" spans="5:5" ht="13.5" thickTop="1" thickBot="1">
      <c r="E20129"/>
    </row>
    <row r="20130" spans="5:5" ht="13.5" thickTop="1" thickBot="1">
      <c r="E20130"/>
    </row>
    <row r="20131" spans="5:5" ht="13.5" thickTop="1" thickBot="1">
      <c r="E20131"/>
    </row>
    <row r="20132" spans="5:5" ht="13.5" thickTop="1" thickBot="1">
      <c r="E20132"/>
    </row>
    <row r="20133" spans="5:5" ht="13.5" thickTop="1" thickBot="1">
      <c r="E20133"/>
    </row>
    <row r="20134" spans="5:5" ht="13.5" thickTop="1" thickBot="1">
      <c r="E20134"/>
    </row>
    <row r="20135" spans="5:5" ht="13.5" thickTop="1" thickBot="1">
      <c r="E20135"/>
    </row>
    <row r="20136" spans="5:5" ht="13.5" thickTop="1" thickBot="1">
      <c r="E20136"/>
    </row>
    <row r="20137" spans="5:5" ht="13.5" thickTop="1" thickBot="1">
      <c r="E20137"/>
    </row>
    <row r="20138" spans="5:5" ht="13.5" thickTop="1" thickBot="1">
      <c r="E20138"/>
    </row>
    <row r="20139" spans="5:5" ht="13.5" thickTop="1" thickBot="1">
      <c r="E20139"/>
    </row>
    <row r="20140" spans="5:5" ht="13.5" thickTop="1" thickBot="1">
      <c r="E20140"/>
    </row>
    <row r="20141" spans="5:5" ht="13.5" thickTop="1" thickBot="1">
      <c r="E20141"/>
    </row>
    <row r="20142" spans="5:5" ht="13.5" thickTop="1" thickBot="1">
      <c r="E20142"/>
    </row>
    <row r="20143" spans="5:5" ht="13.5" thickTop="1" thickBot="1">
      <c r="E20143"/>
    </row>
    <row r="20144" spans="5:5" ht="13.5" thickTop="1" thickBot="1">
      <c r="E20144"/>
    </row>
    <row r="20145" spans="5:5" ht="13.5" thickTop="1" thickBot="1">
      <c r="E20145"/>
    </row>
    <row r="20146" spans="5:5" ht="13.5" thickTop="1" thickBot="1">
      <c r="E20146"/>
    </row>
    <row r="20147" spans="5:5" ht="13.5" thickTop="1" thickBot="1">
      <c r="E20147"/>
    </row>
    <row r="20148" spans="5:5" ht="13.5" thickTop="1" thickBot="1">
      <c r="E20148"/>
    </row>
    <row r="20149" spans="5:5" ht="13.5" thickTop="1" thickBot="1">
      <c r="E20149"/>
    </row>
    <row r="20150" spans="5:5" ht="13.5" thickTop="1" thickBot="1">
      <c r="E20150"/>
    </row>
    <row r="20151" spans="5:5" ht="13.5" thickTop="1" thickBot="1">
      <c r="E20151"/>
    </row>
    <row r="20152" spans="5:5" ht="13.5" thickTop="1" thickBot="1">
      <c r="E20152"/>
    </row>
    <row r="20153" spans="5:5" ht="13.5" thickTop="1" thickBot="1">
      <c r="E20153"/>
    </row>
    <row r="20154" spans="5:5" ht="13.5" thickTop="1" thickBot="1">
      <c r="E20154"/>
    </row>
    <row r="20155" spans="5:5" ht="13.5" thickTop="1" thickBot="1">
      <c r="E20155"/>
    </row>
    <row r="20156" spans="5:5" ht="13.5" thickTop="1" thickBot="1">
      <c r="E20156"/>
    </row>
    <row r="20157" spans="5:5" ht="13.5" thickTop="1" thickBot="1">
      <c r="E20157"/>
    </row>
    <row r="20158" spans="5:5" ht="13" thickTop="1">
      <c r="E20158"/>
    </row>
    <row r="20159" spans="5:5">
      <c r="E20159"/>
    </row>
    <row r="20160" spans="5:5">
      <c r="E20160"/>
    </row>
    <row r="20161" spans="5:5">
      <c r="E20161"/>
    </row>
    <row r="20162" spans="5:5">
      <c r="E20162"/>
    </row>
    <row r="20163" spans="5:5">
      <c r="E20163"/>
    </row>
    <row r="20164" spans="5:5">
      <c r="E20164"/>
    </row>
    <row r="20165" spans="5:5">
      <c r="E20165"/>
    </row>
    <row r="20166" spans="5:5">
      <c r="E20166"/>
    </row>
    <row r="20167" spans="5:5">
      <c r="E20167"/>
    </row>
    <row r="20168" spans="5:5">
      <c r="E20168"/>
    </row>
    <row r="20169" spans="5:5">
      <c r="E20169"/>
    </row>
    <row r="20170" spans="5:5">
      <c r="E20170"/>
    </row>
    <row r="20171" spans="5:5" ht="13" thickBot="1">
      <c r="E20171"/>
    </row>
    <row r="20172" spans="5:5" ht="13.5" thickTop="1" thickBot="1">
      <c r="E20172"/>
    </row>
    <row r="20173" spans="5:5" ht="13.5" thickTop="1" thickBot="1">
      <c r="E20173"/>
    </row>
    <row r="20174" spans="5:5" ht="13.5" thickTop="1" thickBot="1">
      <c r="E20174"/>
    </row>
    <row r="20175" spans="5:5" ht="13.5" thickTop="1" thickBot="1">
      <c r="E20175"/>
    </row>
    <row r="20176" spans="5:5" ht="13.5" thickTop="1" thickBot="1">
      <c r="E20176"/>
    </row>
    <row r="20177" spans="5:5" ht="13.5" thickTop="1" thickBot="1">
      <c r="E20177"/>
    </row>
    <row r="20178" spans="5:5" ht="13.5" thickTop="1" thickBot="1">
      <c r="E20178"/>
    </row>
    <row r="20179" spans="5:5" ht="13.5" thickTop="1" thickBot="1">
      <c r="E20179"/>
    </row>
    <row r="20180" spans="5:5" ht="13.5" thickTop="1" thickBot="1">
      <c r="E20180"/>
    </row>
    <row r="20181" spans="5:5" ht="13.5" thickTop="1" thickBot="1">
      <c r="E20181"/>
    </row>
    <row r="20182" spans="5:5" ht="13.5" thickTop="1" thickBot="1">
      <c r="E20182"/>
    </row>
    <row r="20183" spans="5:5" ht="13.5" thickTop="1" thickBot="1">
      <c r="E20183"/>
    </row>
    <row r="20184" spans="5:5" ht="13.5" thickTop="1" thickBot="1">
      <c r="E20184"/>
    </row>
    <row r="20185" spans="5:5" ht="13.5" thickTop="1" thickBot="1">
      <c r="E20185"/>
    </row>
    <row r="20186" spans="5:5" ht="13.5" thickTop="1" thickBot="1">
      <c r="E20186"/>
    </row>
    <row r="20187" spans="5:5" ht="13.5" thickTop="1" thickBot="1">
      <c r="E20187"/>
    </row>
    <row r="20188" spans="5:5" ht="13.5" thickTop="1" thickBot="1">
      <c r="E20188"/>
    </row>
    <row r="20189" spans="5:5" ht="13.5" thickTop="1" thickBot="1">
      <c r="E20189"/>
    </row>
    <row r="20190" spans="5:5" ht="13.5" thickTop="1" thickBot="1">
      <c r="E20190"/>
    </row>
    <row r="20191" spans="5:5" ht="13.5" thickTop="1" thickBot="1">
      <c r="E20191"/>
    </row>
    <row r="20192" spans="5:5" ht="13.5" thickTop="1" thickBot="1">
      <c r="E20192"/>
    </row>
    <row r="20193" spans="5:5" ht="13.5" thickTop="1" thickBot="1">
      <c r="E20193"/>
    </row>
    <row r="20194" spans="5:5" ht="13.5" thickTop="1" thickBot="1">
      <c r="E20194"/>
    </row>
    <row r="20195" spans="5:5" ht="13.5" thickTop="1" thickBot="1">
      <c r="E20195"/>
    </row>
    <row r="20196" spans="5:5" ht="13.5" thickTop="1" thickBot="1">
      <c r="E20196"/>
    </row>
    <row r="20197" spans="5:5" ht="13.5" thickTop="1" thickBot="1">
      <c r="E20197"/>
    </row>
    <row r="20198" spans="5:5" ht="13.5" thickTop="1" thickBot="1">
      <c r="E20198"/>
    </row>
    <row r="20199" spans="5:5" ht="13.5" thickTop="1" thickBot="1">
      <c r="E20199"/>
    </row>
    <row r="20200" spans="5:5" ht="13.5" thickTop="1" thickBot="1">
      <c r="E20200"/>
    </row>
    <row r="20201" spans="5:5" ht="13.5" thickTop="1" thickBot="1">
      <c r="E20201"/>
    </row>
    <row r="20202" spans="5:5" ht="13.5" thickTop="1" thickBot="1">
      <c r="E20202"/>
    </row>
    <row r="20203" spans="5:5" ht="13.5" thickTop="1" thickBot="1">
      <c r="E20203"/>
    </row>
    <row r="20204" spans="5:5" ht="13.5" thickTop="1" thickBot="1">
      <c r="E20204"/>
    </row>
    <row r="20205" spans="5:5" ht="13.5" thickTop="1" thickBot="1">
      <c r="E20205"/>
    </row>
    <row r="20206" spans="5:5" ht="13.5" thickTop="1" thickBot="1">
      <c r="E20206"/>
    </row>
    <row r="20207" spans="5:5" ht="13.5" thickTop="1" thickBot="1">
      <c r="E20207"/>
    </row>
    <row r="20208" spans="5:5" ht="13.5" thickTop="1" thickBot="1">
      <c r="E20208"/>
    </row>
    <row r="20209" spans="5:5" ht="13.5" thickTop="1" thickBot="1">
      <c r="E20209"/>
    </row>
    <row r="20210" spans="5:5" ht="13.5" thickTop="1" thickBot="1">
      <c r="E20210"/>
    </row>
    <row r="20211" spans="5:5" ht="13.5" thickTop="1" thickBot="1">
      <c r="E20211"/>
    </row>
    <row r="20212" spans="5:5" ht="13.5" thickTop="1" thickBot="1">
      <c r="E20212"/>
    </row>
    <row r="20213" spans="5:5" ht="13.5" thickTop="1" thickBot="1">
      <c r="E20213"/>
    </row>
    <row r="20214" spans="5:5" ht="13.5" thickTop="1" thickBot="1">
      <c r="E20214"/>
    </row>
    <row r="20215" spans="5:5" ht="13.5" thickTop="1" thickBot="1">
      <c r="E20215"/>
    </row>
    <row r="20216" spans="5:5" ht="13.5" thickTop="1" thickBot="1">
      <c r="E20216"/>
    </row>
    <row r="20217" spans="5:5" ht="13.5" thickTop="1" thickBot="1">
      <c r="E20217"/>
    </row>
    <row r="20218" spans="5:5" ht="13.5" thickTop="1" thickBot="1">
      <c r="E20218"/>
    </row>
    <row r="20219" spans="5:5" ht="13.5" thickTop="1" thickBot="1">
      <c r="E20219"/>
    </row>
    <row r="20220" spans="5:5" ht="13.5" thickTop="1" thickBot="1">
      <c r="E20220"/>
    </row>
    <row r="20221" spans="5:5" ht="13.5" thickTop="1" thickBot="1">
      <c r="E20221"/>
    </row>
    <row r="20222" spans="5:5" ht="13.5" thickTop="1" thickBot="1">
      <c r="E20222"/>
    </row>
    <row r="20223" spans="5:5" ht="13.5" thickTop="1" thickBot="1">
      <c r="E20223"/>
    </row>
    <row r="20224" spans="5:5" ht="13.5" thickTop="1" thickBot="1">
      <c r="E20224"/>
    </row>
    <row r="20225" spans="5:5" ht="13.5" thickTop="1" thickBot="1">
      <c r="E20225"/>
    </row>
    <row r="20226" spans="5:5" ht="13.5" thickTop="1" thickBot="1">
      <c r="E20226"/>
    </row>
    <row r="20227" spans="5:5" ht="13.5" thickTop="1" thickBot="1">
      <c r="E20227"/>
    </row>
    <row r="20228" spans="5:5" ht="13" thickTop="1">
      <c r="E20228"/>
    </row>
    <row r="20229" spans="5:5">
      <c r="E20229"/>
    </row>
    <row r="20230" spans="5:5">
      <c r="E20230"/>
    </row>
    <row r="20231" spans="5:5">
      <c r="E20231"/>
    </row>
    <row r="20232" spans="5:5">
      <c r="E20232"/>
    </row>
    <row r="20233" spans="5:5">
      <c r="E20233"/>
    </row>
    <row r="20234" spans="5:5">
      <c r="E20234"/>
    </row>
    <row r="20235" spans="5:5">
      <c r="E20235"/>
    </row>
    <row r="20236" spans="5:5">
      <c r="E20236"/>
    </row>
    <row r="20237" spans="5:5">
      <c r="E20237"/>
    </row>
    <row r="20238" spans="5:5">
      <c r="E20238"/>
    </row>
    <row r="20239" spans="5:5">
      <c r="E20239"/>
    </row>
    <row r="20240" spans="5:5">
      <c r="E20240"/>
    </row>
    <row r="20241" spans="5:5" ht="13" thickBot="1">
      <c r="E20241"/>
    </row>
    <row r="20242" spans="5:5" ht="13.5" thickTop="1" thickBot="1">
      <c r="E20242"/>
    </row>
    <row r="20243" spans="5:5" ht="13.5" thickTop="1" thickBot="1">
      <c r="E20243"/>
    </row>
    <row r="20244" spans="5:5" ht="13.5" thickTop="1" thickBot="1">
      <c r="E20244"/>
    </row>
    <row r="20245" spans="5:5" ht="13.5" thickTop="1" thickBot="1">
      <c r="E20245"/>
    </row>
    <row r="20246" spans="5:5" ht="13.5" thickTop="1" thickBot="1">
      <c r="E20246"/>
    </row>
    <row r="20247" spans="5:5" ht="13.5" thickTop="1" thickBot="1">
      <c r="E20247"/>
    </row>
    <row r="20248" spans="5:5" ht="13.5" thickTop="1" thickBot="1">
      <c r="E20248"/>
    </row>
    <row r="20249" spans="5:5" ht="13.5" thickTop="1" thickBot="1">
      <c r="E20249"/>
    </row>
    <row r="20250" spans="5:5" ht="13.5" thickTop="1" thickBot="1">
      <c r="E20250"/>
    </row>
    <row r="20251" spans="5:5" ht="13.5" thickTop="1" thickBot="1">
      <c r="E20251"/>
    </row>
    <row r="20252" spans="5:5" ht="13.5" thickTop="1" thickBot="1">
      <c r="E20252"/>
    </row>
    <row r="20253" spans="5:5" ht="13.5" thickTop="1" thickBot="1">
      <c r="E20253"/>
    </row>
    <row r="20254" spans="5:5" ht="13.5" thickTop="1" thickBot="1">
      <c r="E20254"/>
    </row>
    <row r="20255" spans="5:5" ht="13.5" thickTop="1" thickBot="1">
      <c r="E20255"/>
    </row>
    <row r="20256" spans="5:5" ht="13.5" thickTop="1" thickBot="1">
      <c r="E20256"/>
    </row>
    <row r="20257" spans="5:5" ht="13.5" thickTop="1" thickBot="1">
      <c r="E20257"/>
    </row>
    <row r="20258" spans="5:5" ht="13.5" thickTop="1" thickBot="1">
      <c r="E20258"/>
    </row>
    <row r="20259" spans="5:5" ht="13.5" thickTop="1" thickBot="1">
      <c r="E20259"/>
    </row>
    <row r="20260" spans="5:5" ht="13.5" thickTop="1" thickBot="1">
      <c r="E20260"/>
    </row>
    <row r="20261" spans="5:5" ht="13.5" thickTop="1" thickBot="1">
      <c r="E20261"/>
    </row>
    <row r="20262" spans="5:5" ht="13.5" thickTop="1" thickBot="1">
      <c r="E20262"/>
    </row>
    <row r="20263" spans="5:5" ht="13.5" thickTop="1" thickBot="1">
      <c r="E20263"/>
    </row>
    <row r="20264" spans="5:5" ht="13.5" thickTop="1" thickBot="1">
      <c r="E20264"/>
    </row>
    <row r="20265" spans="5:5" ht="13.5" thickTop="1" thickBot="1">
      <c r="E20265"/>
    </row>
    <row r="20266" spans="5:5" ht="13.5" thickTop="1" thickBot="1">
      <c r="E20266"/>
    </row>
    <row r="20267" spans="5:5" ht="13.5" thickTop="1" thickBot="1">
      <c r="E20267"/>
    </row>
    <row r="20268" spans="5:5" ht="13.5" thickTop="1" thickBot="1">
      <c r="E20268"/>
    </row>
    <row r="20269" spans="5:5" ht="13.5" thickTop="1" thickBot="1">
      <c r="E20269"/>
    </row>
    <row r="20270" spans="5:5" ht="13.5" thickTop="1" thickBot="1">
      <c r="E20270"/>
    </row>
    <row r="20271" spans="5:5" ht="13.5" thickTop="1" thickBot="1">
      <c r="E20271"/>
    </row>
    <row r="20272" spans="5:5" ht="13.5" thickTop="1" thickBot="1">
      <c r="E20272"/>
    </row>
    <row r="20273" spans="5:5" ht="13.5" thickTop="1" thickBot="1">
      <c r="E20273"/>
    </row>
    <row r="20274" spans="5:5" ht="13.5" thickTop="1" thickBot="1">
      <c r="E20274"/>
    </row>
    <row r="20275" spans="5:5" ht="13.5" thickTop="1" thickBot="1">
      <c r="E20275"/>
    </row>
    <row r="20276" spans="5:5" ht="13.5" thickTop="1" thickBot="1">
      <c r="E20276"/>
    </row>
    <row r="20277" spans="5:5" ht="13.5" thickTop="1" thickBot="1">
      <c r="E20277"/>
    </row>
    <row r="20278" spans="5:5" ht="13.5" thickTop="1" thickBot="1">
      <c r="E20278"/>
    </row>
    <row r="20279" spans="5:5" ht="13.5" thickTop="1" thickBot="1">
      <c r="E20279"/>
    </row>
    <row r="20280" spans="5:5" ht="13.5" thickTop="1" thickBot="1">
      <c r="E20280"/>
    </row>
    <row r="20281" spans="5:5" ht="13.5" thickTop="1" thickBot="1">
      <c r="E20281"/>
    </row>
    <row r="20282" spans="5:5" ht="13.5" thickTop="1" thickBot="1">
      <c r="E20282"/>
    </row>
    <row r="20283" spans="5:5" ht="13.5" thickTop="1" thickBot="1">
      <c r="E20283"/>
    </row>
    <row r="20284" spans="5:5" ht="13.5" thickTop="1" thickBot="1">
      <c r="E20284"/>
    </row>
    <row r="20285" spans="5:5" ht="13.5" thickTop="1" thickBot="1">
      <c r="E20285"/>
    </row>
    <row r="20286" spans="5:5" ht="13.5" thickTop="1" thickBot="1">
      <c r="E20286"/>
    </row>
    <row r="20287" spans="5:5" ht="13.5" thickTop="1" thickBot="1">
      <c r="E20287"/>
    </row>
    <row r="20288" spans="5:5" ht="13.5" thickTop="1" thickBot="1">
      <c r="E20288"/>
    </row>
    <row r="20289" spans="5:5" ht="13.5" thickTop="1" thickBot="1">
      <c r="E20289"/>
    </row>
    <row r="20290" spans="5:5" ht="13.5" thickTop="1" thickBot="1">
      <c r="E20290"/>
    </row>
    <row r="20291" spans="5:5" ht="13.5" thickTop="1" thickBot="1">
      <c r="E20291"/>
    </row>
    <row r="20292" spans="5:5" ht="13.5" thickTop="1" thickBot="1">
      <c r="E20292"/>
    </row>
    <row r="20293" spans="5:5" ht="13.5" thickTop="1" thickBot="1">
      <c r="E20293"/>
    </row>
    <row r="20294" spans="5:5" ht="13.5" thickTop="1" thickBot="1">
      <c r="E20294"/>
    </row>
    <row r="20295" spans="5:5" ht="13.5" thickTop="1" thickBot="1">
      <c r="E20295"/>
    </row>
    <row r="20296" spans="5:5" ht="13.5" thickTop="1" thickBot="1">
      <c r="E20296"/>
    </row>
    <row r="20297" spans="5:5" ht="13.5" thickTop="1" thickBot="1">
      <c r="E20297"/>
    </row>
    <row r="20298" spans="5:5" ht="13" thickTop="1">
      <c r="E20298"/>
    </row>
    <row r="20299" spans="5:5">
      <c r="E20299"/>
    </row>
    <row r="20300" spans="5:5">
      <c r="E20300"/>
    </row>
    <row r="20301" spans="5:5">
      <c r="E20301"/>
    </row>
    <row r="20302" spans="5:5">
      <c r="E20302"/>
    </row>
    <row r="20303" spans="5:5">
      <c r="E20303"/>
    </row>
    <row r="20304" spans="5:5">
      <c r="E20304"/>
    </row>
    <row r="20305" spans="5:5">
      <c r="E20305"/>
    </row>
    <row r="20306" spans="5:5">
      <c r="E20306"/>
    </row>
    <row r="20307" spans="5:5">
      <c r="E20307"/>
    </row>
    <row r="20308" spans="5:5">
      <c r="E20308"/>
    </row>
    <row r="20309" spans="5:5">
      <c r="E20309"/>
    </row>
    <row r="20310" spans="5:5">
      <c r="E20310"/>
    </row>
    <row r="20311" spans="5:5" ht="13" thickBot="1">
      <c r="E20311"/>
    </row>
    <row r="20312" spans="5:5" ht="13.5" thickTop="1" thickBot="1">
      <c r="E20312"/>
    </row>
    <row r="20313" spans="5:5" ht="13.5" thickTop="1" thickBot="1">
      <c r="E20313"/>
    </row>
    <row r="20314" spans="5:5" ht="13.5" thickTop="1" thickBot="1">
      <c r="E20314"/>
    </row>
    <row r="20315" spans="5:5" ht="13.5" thickTop="1" thickBot="1">
      <c r="E20315"/>
    </row>
    <row r="20316" spans="5:5" ht="13.5" thickTop="1" thickBot="1">
      <c r="E20316"/>
    </row>
    <row r="20317" spans="5:5" ht="13.5" thickTop="1" thickBot="1">
      <c r="E20317"/>
    </row>
    <row r="20318" spans="5:5" ht="13.5" thickTop="1" thickBot="1">
      <c r="E20318"/>
    </row>
    <row r="20319" spans="5:5" ht="13.5" thickTop="1" thickBot="1">
      <c r="E20319"/>
    </row>
    <row r="20320" spans="5:5" ht="13.5" thickTop="1" thickBot="1">
      <c r="E20320"/>
    </row>
    <row r="20321" spans="5:5" ht="13.5" thickTop="1" thickBot="1">
      <c r="E20321"/>
    </row>
    <row r="20322" spans="5:5" ht="13.5" thickTop="1" thickBot="1">
      <c r="E20322"/>
    </row>
    <row r="20323" spans="5:5" ht="13.5" thickTop="1" thickBot="1">
      <c r="E20323"/>
    </row>
    <row r="20324" spans="5:5" ht="13.5" thickTop="1" thickBot="1">
      <c r="E20324"/>
    </row>
    <row r="20325" spans="5:5" ht="13.5" thickTop="1" thickBot="1">
      <c r="E20325"/>
    </row>
    <row r="20326" spans="5:5" ht="13.5" thickTop="1" thickBot="1">
      <c r="E20326"/>
    </row>
    <row r="20327" spans="5:5" ht="13.5" thickTop="1" thickBot="1">
      <c r="E20327"/>
    </row>
    <row r="20328" spans="5:5" ht="13.5" thickTop="1" thickBot="1">
      <c r="E20328"/>
    </row>
    <row r="20329" spans="5:5" ht="13.5" thickTop="1" thickBot="1">
      <c r="E20329"/>
    </row>
    <row r="20330" spans="5:5" ht="13.5" thickTop="1" thickBot="1">
      <c r="E20330"/>
    </row>
    <row r="20331" spans="5:5" ht="13.5" thickTop="1" thickBot="1">
      <c r="E20331"/>
    </row>
    <row r="20332" spans="5:5" ht="13.5" thickTop="1" thickBot="1">
      <c r="E20332"/>
    </row>
    <row r="20333" spans="5:5" ht="13.5" thickTop="1" thickBot="1">
      <c r="E20333"/>
    </row>
    <row r="20334" spans="5:5" ht="13.5" thickTop="1" thickBot="1">
      <c r="E20334"/>
    </row>
    <row r="20335" spans="5:5" ht="13.5" thickTop="1" thickBot="1">
      <c r="E20335"/>
    </row>
    <row r="20336" spans="5:5" ht="13.5" thickTop="1" thickBot="1">
      <c r="E20336"/>
    </row>
    <row r="20337" spans="5:5" ht="13.5" thickTop="1" thickBot="1">
      <c r="E20337"/>
    </row>
    <row r="20338" spans="5:5" ht="13.5" thickTop="1" thickBot="1">
      <c r="E20338"/>
    </row>
    <row r="20339" spans="5:5" ht="13.5" thickTop="1" thickBot="1">
      <c r="E20339"/>
    </row>
    <row r="20340" spans="5:5" ht="13.5" thickTop="1" thickBot="1">
      <c r="E20340"/>
    </row>
    <row r="20341" spans="5:5" ht="13.5" thickTop="1" thickBot="1">
      <c r="E20341"/>
    </row>
    <row r="20342" spans="5:5" ht="13.5" thickTop="1" thickBot="1">
      <c r="E20342"/>
    </row>
    <row r="20343" spans="5:5" ht="13.5" thickTop="1" thickBot="1">
      <c r="E20343"/>
    </row>
    <row r="20344" spans="5:5" ht="13.5" thickTop="1" thickBot="1">
      <c r="E20344"/>
    </row>
    <row r="20345" spans="5:5" ht="13.5" thickTop="1" thickBot="1">
      <c r="E20345"/>
    </row>
    <row r="20346" spans="5:5" ht="13.5" thickTop="1" thickBot="1">
      <c r="E20346"/>
    </row>
    <row r="20347" spans="5:5" ht="13.5" thickTop="1" thickBot="1">
      <c r="E20347"/>
    </row>
    <row r="20348" spans="5:5" ht="13.5" thickTop="1" thickBot="1">
      <c r="E20348"/>
    </row>
    <row r="20349" spans="5:5" ht="13.5" thickTop="1" thickBot="1">
      <c r="E20349"/>
    </row>
    <row r="20350" spans="5:5" ht="13.5" thickTop="1" thickBot="1">
      <c r="E20350"/>
    </row>
    <row r="20351" spans="5:5" ht="13.5" thickTop="1" thickBot="1">
      <c r="E20351"/>
    </row>
    <row r="20352" spans="5:5" ht="13.5" thickTop="1" thickBot="1">
      <c r="E20352"/>
    </row>
    <row r="20353" spans="5:5" ht="13.5" thickTop="1" thickBot="1">
      <c r="E20353"/>
    </row>
    <row r="20354" spans="5:5" ht="13.5" thickTop="1" thickBot="1">
      <c r="E20354"/>
    </row>
    <row r="20355" spans="5:5" ht="13.5" thickTop="1" thickBot="1">
      <c r="E20355"/>
    </row>
    <row r="20356" spans="5:5" ht="13.5" thickTop="1" thickBot="1">
      <c r="E20356"/>
    </row>
    <row r="20357" spans="5:5" ht="13.5" thickTop="1" thickBot="1">
      <c r="E20357"/>
    </row>
    <row r="20358" spans="5:5" ht="13.5" thickTop="1" thickBot="1">
      <c r="E20358"/>
    </row>
    <row r="20359" spans="5:5" ht="13.5" thickTop="1" thickBot="1">
      <c r="E20359"/>
    </row>
    <row r="20360" spans="5:5" ht="13.5" thickTop="1" thickBot="1">
      <c r="E20360"/>
    </row>
    <row r="20361" spans="5:5" ht="13.5" thickTop="1" thickBot="1">
      <c r="E20361"/>
    </row>
    <row r="20362" spans="5:5" ht="13.5" thickTop="1" thickBot="1">
      <c r="E20362"/>
    </row>
    <row r="20363" spans="5:5" ht="13.5" thickTop="1" thickBot="1">
      <c r="E20363"/>
    </row>
    <row r="20364" spans="5:5" ht="13.5" thickTop="1" thickBot="1">
      <c r="E20364"/>
    </row>
    <row r="20365" spans="5:5" ht="13.5" thickTop="1" thickBot="1">
      <c r="E20365"/>
    </row>
    <row r="20366" spans="5:5" ht="13.5" thickTop="1" thickBot="1">
      <c r="E20366"/>
    </row>
    <row r="20367" spans="5:5" ht="13.5" thickTop="1" thickBot="1">
      <c r="E20367"/>
    </row>
    <row r="20368" spans="5:5" ht="13" thickTop="1">
      <c r="E20368"/>
    </row>
    <row r="20369" spans="5:5">
      <c r="E20369"/>
    </row>
    <row r="20370" spans="5:5">
      <c r="E20370"/>
    </row>
    <row r="20371" spans="5:5">
      <c r="E20371"/>
    </row>
    <row r="20372" spans="5:5">
      <c r="E20372"/>
    </row>
    <row r="20373" spans="5:5">
      <c r="E20373"/>
    </row>
    <row r="20374" spans="5:5">
      <c r="E20374"/>
    </row>
    <row r="20375" spans="5:5">
      <c r="E20375"/>
    </row>
    <row r="20376" spans="5:5">
      <c r="E20376"/>
    </row>
    <row r="20377" spans="5:5">
      <c r="E20377"/>
    </row>
    <row r="20378" spans="5:5">
      <c r="E20378"/>
    </row>
    <row r="20379" spans="5:5">
      <c r="E20379"/>
    </row>
    <row r="20380" spans="5:5">
      <c r="E20380"/>
    </row>
    <row r="20381" spans="5:5" ht="13" thickBot="1">
      <c r="E20381"/>
    </row>
    <row r="20382" spans="5:5" ht="13.5" thickTop="1" thickBot="1">
      <c r="E20382"/>
    </row>
    <row r="20383" spans="5:5" ht="13.5" thickTop="1" thickBot="1">
      <c r="E20383"/>
    </row>
    <row r="20384" spans="5:5" ht="13.5" thickTop="1" thickBot="1">
      <c r="E20384"/>
    </row>
    <row r="20385" spans="5:5" ht="13.5" thickTop="1" thickBot="1">
      <c r="E20385"/>
    </row>
    <row r="20386" spans="5:5" ht="13.5" thickTop="1" thickBot="1">
      <c r="E20386"/>
    </row>
    <row r="20387" spans="5:5" ht="13.5" thickTop="1" thickBot="1">
      <c r="E20387"/>
    </row>
    <row r="20388" spans="5:5" ht="13.5" thickTop="1" thickBot="1">
      <c r="E20388"/>
    </row>
    <row r="20389" spans="5:5" ht="13.5" thickTop="1" thickBot="1">
      <c r="E20389"/>
    </row>
    <row r="20390" spans="5:5" ht="13.5" thickTop="1" thickBot="1">
      <c r="E20390"/>
    </row>
    <row r="20391" spans="5:5" ht="13.5" thickTop="1" thickBot="1">
      <c r="E20391"/>
    </row>
    <row r="20392" spans="5:5" ht="13.5" thickTop="1" thickBot="1">
      <c r="E20392"/>
    </row>
    <row r="20393" spans="5:5" ht="13.5" thickTop="1" thickBot="1">
      <c r="E20393"/>
    </row>
    <row r="20394" spans="5:5" ht="13.5" thickTop="1" thickBot="1">
      <c r="E20394"/>
    </row>
    <row r="20395" spans="5:5" ht="13.5" thickTop="1" thickBot="1">
      <c r="E20395"/>
    </row>
    <row r="20396" spans="5:5" ht="13.5" thickTop="1" thickBot="1">
      <c r="E20396"/>
    </row>
    <row r="20397" spans="5:5" ht="13.5" thickTop="1" thickBot="1">
      <c r="E20397"/>
    </row>
    <row r="20398" spans="5:5" ht="13.5" thickTop="1" thickBot="1">
      <c r="E20398"/>
    </row>
    <row r="20399" spans="5:5" ht="13.5" thickTop="1" thickBot="1">
      <c r="E20399"/>
    </row>
    <row r="20400" spans="5:5" ht="13.5" thickTop="1" thickBot="1">
      <c r="E20400"/>
    </row>
    <row r="20401" spans="5:5" ht="13.5" thickTop="1" thickBot="1">
      <c r="E20401"/>
    </row>
    <row r="20402" spans="5:5" ht="13.5" thickTop="1" thickBot="1">
      <c r="E20402"/>
    </row>
    <row r="20403" spans="5:5" ht="13.5" thickTop="1" thickBot="1">
      <c r="E20403"/>
    </row>
    <row r="20404" spans="5:5" ht="13.5" thickTop="1" thickBot="1">
      <c r="E20404"/>
    </row>
    <row r="20405" spans="5:5" ht="13.5" thickTop="1" thickBot="1">
      <c r="E20405"/>
    </row>
    <row r="20406" spans="5:5" ht="13.5" thickTop="1" thickBot="1">
      <c r="E20406"/>
    </row>
    <row r="20407" spans="5:5" ht="13.5" thickTop="1" thickBot="1">
      <c r="E20407"/>
    </row>
    <row r="20408" spans="5:5" ht="13.5" thickTop="1" thickBot="1">
      <c r="E20408"/>
    </row>
    <row r="20409" spans="5:5" ht="13.5" thickTop="1" thickBot="1">
      <c r="E20409"/>
    </row>
    <row r="20410" spans="5:5" ht="13.5" thickTop="1" thickBot="1">
      <c r="E20410"/>
    </row>
    <row r="20411" spans="5:5" ht="13.5" thickTop="1" thickBot="1">
      <c r="E20411"/>
    </row>
    <row r="20412" spans="5:5" ht="13.5" thickTop="1" thickBot="1">
      <c r="E20412"/>
    </row>
    <row r="20413" spans="5:5" ht="13.5" thickTop="1" thickBot="1">
      <c r="E20413"/>
    </row>
    <row r="20414" spans="5:5" ht="13.5" thickTop="1" thickBot="1">
      <c r="E20414"/>
    </row>
    <row r="20415" spans="5:5" ht="13.5" thickTop="1" thickBot="1">
      <c r="E20415"/>
    </row>
    <row r="20416" spans="5:5" ht="13.5" thickTop="1" thickBot="1">
      <c r="E20416"/>
    </row>
    <row r="20417" spans="5:5" ht="13.5" thickTop="1" thickBot="1">
      <c r="E20417"/>
    </row>
    <row r="20418" spans="5:5" ht="13.5" thickTop="1" thickBot="1">
      <c r="E20418"/>
    </row>
    <row r="20419" spans="5:5" ht="13.5" thickTop="1" thickBot="1">
      <c r="E20419"/>
    </row>
    <row r="20420" spans="5:5" ht="13.5" thickTop="1" thickBot="1">
      <c r="E20420"/>
    </row>
    <row r="20421" spans="5:5" ht="13.5" thickTop="1" thickBot="1">
      <c r="E20421"/>
    </row>
    <row r="20422" spans="5:5" ht="13.5" thickTop="1" thickBot="1">
      <c r="E20422"/>
    </row>
    <row r="20423" spans="5:5" ht="13.5" thickTop="1" thickBot="1">
      <c r="E20423"/>
    </row>
    <row r="20424" spans="5:5" ht="13.5" thickTop="1" thickBot="1">
      <c r="E20424"/>
    </row>
    <row r="20425" spans="5:5" ht="13.5" thickTop="1" thickBot="1">
      <c r="E20425"/>
    </row>
    <row r="20426" spans="5:5" ht="13.5" thickTop="1" thickBot="1">
      <c r="E20426"/>
    </row>
    <row r="20427" spans="5:5" ht="13.5" thickTop="1" thickBot="1">
      <c r="E20427"/>
    </row>
    <row r="20428" spans="5:5" ht="13.5" thickTop="1" thickBot="1">
      <c r="E20428"/>
    </row>
    <row r="20429" spans="5:5" ht="13.5" thickTop="1" thickBot="1">
      <c r="E20429"/>
    </row>
    <row r="20430" spans="5:5" ht="13.5" thickTop="1" thickBot="1">
      <c r="E20430"/>
    </row>
    <row r="20431" spans="5:5" ht="13.5" thickTop="1" thickBot="1">
      <c r="E20431"/>
    </row>
    <row r="20432" spans="5:5" ht="13.5" thickTop="1" thickBot="1">
      <c r="E20432"/>
    </row>
    <row r="20433" spans="5:5" ht="13.5" thickTop="1" thickBot="1">
      <c r="E20433"/>
    </row>
    <row r="20434" spans="5:5" ht="13.5" thickTop="1" thickBot="1">
      <c r="E20434"/>
    </row>
    <row r="20435" spans="5:5" ht="13.5" thickTop="1" thickBot="1">
      <c r="E20435"/>
    </row>
    <row r="20436" spans="5:5" ht="13.5" thickTop="1" thickBot="1">
      <c r="E20436"/>
    </row>
    <row r="20437" spans="5:5" ht="13.5" thickTop="1" thickBot="1">
      <c r="E20437"/>
    </row>
    <row r="20438" spans="5:5" ht="13" thickTop="1">
      <c r="E20438"/>
    </row>
    <row r="20439" spans="5:5">
      <c r="E20439"/>
    </row>
    <row r="20440" spans="5:5">
      <c r="E20440"/>
    </row>
    <row r="20441" spans="5:5">
      <c r="E20441"/>
    </row>
    <row r="20442" spans="5:5">
      <c r="E20442"/>
    </row>
    <row r="20443" spans="5:5">
      <c r="E20443"/>
    </row>
    <row r="20444" spans="5:5">
      <c r="E20444"/>
    </row>
    <row r="20445" spans="5:5">
      <c r="E20445"/>
    </row>
    <row r="20446" spans="5:5">
      <c r="E20446"/>
    </row>
    <row r="20447" spans="5:5">
      <c r="E20447"/>
    </row>
    <row r="20448" spans="5:5">
      <c r="E20448"/>
    </row>
    <row r="20449" spans="5:5">
      <c r="E20449"/>
    </row>
    <row r="20450" spans="5:5">
      <c r="E20450"/>
    </row>
    <row r="20451" spans="5:5" ht="13" thickBot="1">
      <c r="E20451"/>
    </row>
    <row r="20452" spans="5:5" ht="13.5" thickTop="1" thickBot="1">
      <c r="E20452"/>
    </row>
    <row r="20453" spans="5:5" ht="13.5" thickTop="1" thickBot="1">
      <c r="E20453"/>
    </row>
    <row r="20454" spans="5:5" ht="13.5" thickTop="1" thickBot="1">
      <c r="E20454"/>
    </row>
    <row r="20455" spans="5:5" ht="13.5" thickTop="1" thickBot="1">
      <c r="E20455"/>
    </row>
    <row r="20456" spans="5:5" ht="13.5" thickTop="1" thickBot="1">
      <c r="E20456"/>
    </row>
    <row r="20457" spans="5:5" ht="13.5" thickTop="1" thickBot="1">
      <c r="E20457"/>
    </row>
    <row r="20458" spans="5:5" ht="13.5" thickTop="1" thickBot="1">
      <c r="E20458"/>
    </row>
    <row r="20459" spans="5:5" ht="13.5" thickTop="1" thickBot="1">
      <c r="E20459"/>
    </row>
    <row r="20460" spans="5:5" ht="13.5" thickTop="1" thickBot="1">
      <c r="E20460"/>
    </row>
    <row r="20461" spans="5:5" ht="13.5" thickTop="1" thickBot="1">
      <c r="E20461"/>
    </row>
    <row r="20462" spans="5:5" ht="13.5" thickTop="1" thickBot="1">
      <c r="E20462"/>
    </row>
    <row r="20463" spans="5:5" ht="13.5" thickTop="1" thickBot="1">
      <c r="E20463"/>
    </row>
    <row r="20464" spans="5:5" ht="13.5" thickTop="1" thickBot="1">
      <c r="E20464"/>
    </row>
    <row r="20465" spans="5:5" ht="13.5" thickTop="1" thickBot="1">
      <c r="E20465"/>
    </row>
    <row r="20466" spans="5:5" ht="13.5" thickTop="1" thickBot="1">
      <c r="E20466"/>
    </row>
    <row r="20467" spans="5:5" ht="13.5" thickTop="1" thickBot="1">
      <c r="E20467"/>
    </row>
    <row r="20468" spans="5:5" ht="13.5" thickTop="1" thickBot="1">
      <c r="E20468"/>
    </row>
    <row r="20469" spans="5:5" ht="13.5" thickTop="1" thickBot="1">
      <c r="E20469"/>
    </row>
    <row r="20470" spans="5:5" ht="13.5" thickTop="1" thickBot="1">
      <c r="E20470"/>
    </row>
    <row r="20471" spans="5:5" ht="13.5" thickTop="1" thickBot="1">
      <c r="E20471"/>
    </row>
    <row r="20472" spans="5:5" ht="13.5" thickTop="1" thickBot="1">
      <c r="E20472"/>
    </row>
    <row r="20473" spans="5:5" ht="13.5" thickTop="1" thickBot="1">
      <c r="E20473"/>
    </row>
    <row r="20474" spans="5:5" ht="13.5" thickTop="1" thickBot="1">
      <c r="E20474"/>
    </row>
    <row r="20475" spans="5:5" ht="13.5" thickTop="1" thickBot="1">
      <c r="E20475"/>
    </row>
    <row r="20476" spans="5:5" ht="13.5" thickTop="1" thickBot="1">
      <c r="E20476"/>
    </row>
    <row r="20477" spans="5:5" ht="13.5" thickTop="1" thickBot="1">
      <c r="E20477"/>
    </row>
    <row r="20478" spans="5:5" ht="13.5" thickTop="1" thickBot="1">
      <c r="E20478"/>
    </row>
    <row r="20479" spans="5:5" ht="13.5" thickTop="1" thickBot="1">
      <c r="E20479"/>
    </row>
    <row r="20480" spans="5:5" ht="13.5" thickTop="1" thickBot="1">
      <c r="E20480"/>
    </row>
    <row r="20481" spans="5:5" ht="13.5" thickTop="1" thickBot="1">
      <c r="E20481"/>
    </row>
    <row r="20482" spans="5:5" ht="13.5" thickTop="1" thickBot="1">
      <c r="E20482"/>
    </row>
    <row r="20483" spans="5:5" ht="13.5" thickTop="1" thickBot="1">
      <c r="E20483"/>
    </row>
    <row r="20484" spans="5:5" ht="13.5" thickTop="1" thickBot="1">
      <c r="E20484"/>
    </row>
    <row r="20485" spans="5:5" ht="13.5" thickTop="1" thickBot="1">
      <c r="E20485"/>
    </row>
    <row r="20486" spans="5:5" ht="13.5" thickTop="1" thickBot="1">
      <c r="E20486"/>
    </row>
    <row r="20487" spans="5:5" ht="13.5" thickTop="1" thickBot="1">
      <c r="E20487"/>
    </row>
    <row r="20488" spans="5:5" ht="13.5" thickTop="1" thickBot="1">
      <c r="E20488"/>
    </row>
    <row r="20489" spans="5:5" ht="13.5" thickTop="1" thickBot="1">
      <c r="E20489"/>
    </row>
    <row r="20490" spans="5:5" ht="13.5" thickTop="1" thickBot="1">
      <c r="E20490"/>
    </row>
    <row r="20491" spans="5:5" ht="13.5" thickTop="1" thickBot="1">
      <c r="E20491"/>
    </row>
    <row r="20492" spans="5:5" ht="13.5" thickTop="1" thickBot="1">
      <c r="E20492"/>
    </row>
    <row r="20493" spans="5:5" ht="13.5" thickTop="1" thickBot="1">
      <c r="E20493"/>
    </row>
    <row r="20494" spans="5:5" ht="13.5" thickTop="1" thickBot="1">
      <c r="E20494"/>
    </row>
    <row r="20495" spans="5:5" ht="13.5" thickTop="1" thickBot="1">
      <c r="E20495"/>
    </row>
    <row r="20496" spans="5:5" ht="13.5" thickTop="1" thickBot="1">
      <c r="E20496"/>
    </row>
    <row r="20497" spans="5:5" ht="13.5" thickTop="1" thickBot="1">
      <c r="E20497"/>
    </row>
    <row r="20498" spans="5:5" ht="13.5" thickTop="1" thickBot="1">
      <c r="E20498"/>
    </row>
    <row r="20499" spans="5:5" ht="13.5" thickTop="1" thickBot="1">
      <c r="E20499"/>
    </row>
    <row r="20500" spans="5:5" ht="13.5" thickTop="1" thickBot="1">
      <c r="E20500"/>
    </row>
    <row r="20501" spans="5:5" ht="13.5" thickTop="1" thickBot="1">
      <c r="E20501"/>
    </row>
    <row r="20502" spans="5:5" ht="13.5" thickTop="1" thickBot="1">
      <c r="E20502"/>
    </row>
    <row r="20503" spans="5:5" ht="13.5" thickTop="1" thickBot="1">
      <c r="E20503"/>
    </row>
    <row r="20504" spans="5:5" ht="13.5" thickTop="1" thickBot="1">
      <c r="E20504"/>
    </row>
    <row r="20505" spans="5:5" ht="13.5" thickTop="1" thickBot="1">
      <c r="E20505"/>
    </row>
    <row r="20506" spans="5:5" ht="13.5" thickTop="1" thickBot="1">
      <c r="E20506"/>
    </row>
    <row r="20507" spans="5:5" ht="13.5" thickTop="1" thickBot="1">
      <c r="E20507"/>
    </row>
    <row r="20508" spans="5:5" ht="13" thickTop="1">
      <c r="E20508"/>
    </row>
    <row r="20509" spans="5:5">
      <c r="E20509"/>
    </row>
    <row r="20510" spans="5:5">
      <c r="E20510"/>
    </row>
    <row r="20511" spans="5:5">
      <c r="E20511"/>
    </row>
    <row r="20512" spans="5:5">
      <c r="E20512"/>
    </row>
    <row r="20513" spans="5:5">
      <c r="E20513"/>
    </row>
    <row r="20514" spans="5:5">
      <c r="E20514"/>
    </row>
    <row r="20515" spans="5:5">
      <c r="E20515"/>
    </row>
    <row r="20516" spans="5:5">
      <c r="E20516"/>
    </row>
    <row r="20517" spans="5:5">
      <c r="E20517"/>
    </row>
    <row r="20518" spans="5:5">
      <c r="E20518"/>
    </row>
    <row r="20519" spans="5:5">
      <c r="E20519"/>
    </row>
    <row r="20520" spans="5:5">
      <c r="E20520"/>
    </row>
    <row r="20521" spans="5:5" ht="13" thickBot="1">
      <c r="E20521"/>
    </row>
    <row r="20522" spans="5:5" ht="13.5" thickTop="1" thickBot="1">
      <c r="E20522"/>
    </row>
    <row r="20523" spans="5:5" ht="13.5" thickTop="1" thickBot="1">
      <c r="E20523"/>
    </row>
    <row r="20524" spans="5:5" ht="13.5" thickTop="1" thickBot="1">
      <c r="E20524"/>
    </row>
    <row r="20525" spans="5:5" ht="13.5" thickTop="1" thickBot="1">
      <c r="E20525"/>
    </row>
    <row r="20526" spans="5:5" ht="13.5" thickTop="1" thickBot="1">
      <c r="E20526"/>
    </row>
    <row r="20527" spans="5:5" ht="13.5" thickTop="1" thickBot="1">
      <c r="E20527"/>
    </row>
    <row r="20528" spans="5:5" ht="13.5" thickTop="1" thickBot="1">
      <c r="E20528"/>
    </row>
    <row r="20529" spans="5:5" ht="13.5" thickTop="1" thickBot="1">
      <c r="E20529"/>
    </row>
    <row r="20530" spans="5:5" ht="13.5" thickTop="1" thickBot="1">
      <c r="E20530"/>
    </row>
    <row r="20531" spans="5:5" ht="13.5" thickTop="1" thickBot="1">
      <c r="E20531"/>
    </row>
    <row r="20532" spans="5:5" ht="13.5" thickTop="1" thickBot="1">
      <c r="E20532"/>
    </row>
    <row r="20533" spans="5:5" ht="13.5" thickTop="1" thickBot="1">
      <c r="E20533"/>
    </row>
    <row r="20534" spans="5:5" ht="13.5" thickTop="1" thickBot="1">
      <c r="E20534"/>
    </row>
    <row r="20535" spans="5:5" ht="13.5" thickTop="1" thickBot="1">
      <c r="E20535"/>
    </row>
    <row r="20536" spans="5:5" ht="13.5" thickTop="1" thickBot="1">
      <c r="E20536"/>
    </row>
    <row r="20537" spans="5:5" ht="13.5" thickTop="1" thickBot="1">
      <c r="E20537"/>
    </row>
    <row r="20538" spans="5:5" ht="13.5" thickTop="1" thickBot="1">
      <c r="E20538"/>
    </row>
    <row r="20539" spans="5:5" ht="13.5" thickTop="1" thickBot="1">
      <c r="E20539"/>
    </row>
    <row r="20540" spans="5:5" ht="13.5" thickTop="1" thickBot="1">
      <c r="E20540"/>
    </row>
    <row r="20541" spans="5:5" ht="13.5" thickTop="1" thickBot="1">
      <c r="E20541"/>
    </row>
    <row r="20542" spans="5:5" ht="13.5" thickTop="1" thickBot="1">
      <c r="E20542"/>
    </row>
    <row r="20543" spans="5:5" ht="13.5" thickTop="1" thickBot="1">
      <c r="E20543"/>
    </row>
    <row r="20544" spans="5:5" ht="13.5" thickTop="1" thickBot="1">
      <c r="E20544"/>
    </row>
    <row r="20545" spans="5:5" ht="13.5" thickTop="1" thickBot="1">
      <c r="E20545"/>
    </row>
    <row r="20546" spans="5:5" ht="13.5" thickTop="1" thickBot="1">
      <c r="E20546"/>
    </row>
    <row r="20547" spans="5:5" ht="13.5" thickTop="1" thickBot="1">
      <c r="E20547"/>
    </row>
    <row r="20548" spans="5:5" ht="13.5" thickTop="1" thickBot="1">
      <c r="E20548"/>
    </row>
    <row r="20549" spans="5:5" ht="13.5" thickTop="1" thickBot="1">
      <c r="E20549"/>
    </row>
    <row r="20550" spans="5:5" ht="13.5" thickTop="1" thickBot="1">
      <c r="E20550"/>
    </row>
    <row r="20551" spans="5:5" ht="13.5" thickTop="1" thickBot="1">
      <c r="E20551"/>
    </row>
    <row r="20552" spans="5:5" ht="13.5" thickTop="1" thickBot="1">
      <c r="E20552"/>
    </row>
    <row r="20553" spans="5:5" ht="13.5" thickTop="1" thickBot="1">
      <c r="E20553"/>
    </row>
    <row r="20554" spans="5:5" ht="13.5" thickTop="1" thickBot="1">
      <c r="E20554"/>
    </row>
    <row r="20555" spans="5:5" ht="13.5" thickTop="1" thickBot="1">
      <c r="E20555"/>
    </row>
    <row r="20556" spans="5:5" ht="13.5" thickTop="1" thickBot="1">
      <c r="E20556"/>
    </row>
    <row r="20557" spans="5:5" ht="13.5" thickTop="1" thickBot="1">
      <c r="E20557"/>
    </row>
    <row r="20558" spans="5:5" ht="13.5" thickTop="1" thickBot="1">
      <c r="E20558"/>
    </row>
    <row r="20559" spans="5:5" ht="13.5" thickTop="1" thickBot="1">
      <c r="E20559"/>
    </row>
    <row r="20560" spans="5:5" ht="13.5" thickTop="1" thickBot="1">
      <c r="E20560"/>
    </row>
    <row r="20561" spans="5:5" ht="13.5" thickTop="1" thickBot="1">
      <c r="E20561"/>
    </row>
    <row r="20562" spans="5:5" ht="13.5" thickTop="1" thickBot="1">
      <c r="E20562"/>
    </row>
    <row r="20563" spans="5:5" ht="13.5" thickTop="1" thickBot="1">
      <c r="E20563"/>
    </row>
    <row r="20564" spans="5:5" ht="13.5" thickTop="1" thickBot="1">
      <c r="E20564"/>
    </row>
    <row r="20565" spans="5:5" ht="13.5" thickTop="1" thickBot="1">
      <c r="E20565"/>
    </row>
    <row r="20566" spans="5:5" ht="13.5" thickTop="1" thickBot="1">
      <c r="E20566"/>
    </row>
    <row r="20567" spans="5:5" ht="13.5" thickTop="1" thickBot="1">
      <c r="E20567"/>
    </row>
    <row r="20568" spans="5:5" ht="13.5" thickTop="1" thickBot="1">
      <c r="E20568"/>
    </row>
    <row r="20569" spans="5:5" ht="13.5" thickTop="1" thickBot="1">
      <c r="E20569"/>
    </row>
    <row r="20570" spans="5:5" ht="13.5" thickTop="1" thickBot="1">
      <c r="E20570"/>
    </row>
    <row r="20571" spans="5:5" ht="13.5" thickTop="1" thickBot="1">
      <c r="E20571"/>
    </row>
    <row r="20572" spans="5:5" ht="13.5" thickTop="1" thickBot="1">
      <c r="E20572"/>
    </row>
    <row r="20573" spans="5:5" ht="13.5" thickTop="1" thickBot="1">
      <c r="E20573"/>
    </row>
    <row r="20574" spans="5:5" ht="13.5" thickTop="1" thickBot="1">
      <c r="E20574"/>
    </row>
    <row r="20575" spans="5:5" ht="13.5" thickTop="1" thickBot="1">
      <c r="E20575"/>
    </row>
    <row r="20576" spans="5:5" ht="13.5" thickTop="1" thickBot="1">
      <c r="E20576"/>
    </row>
    <row r="20577" spans="5:5" ht="13.5" thickTop="1" thickBot="1">
      <c r="E20577"/>
    </row>
    <row r="20578" spans="5:5" ht="13" thickTop="1">
      <c r="E20578"/>
    </row>
    <row r="20579" spans="5:5">
      <c r="E20579"/>
    </row>
    <row r="20580" spans="5:5">
      <c r="E20580"/>
    </row>
    <row r="20581" spans="5:5">
      <c r="E20581"/>
    </row>
    <row r="20582" spans="5:5">
      <c r="E20582"/>
    </row>
    <row r="20583" spans="5:5">
      <c r="E20583"/>
    </row>
    <row r="20584" spans="5:5">
      <c r="E20584"/>
    </row>
    <row r="20585" spans="5:5">
      <c r="E20585"/>
    </row>
    <row r="20586" spans="5:5">
      <c r="E20586"/>
    </row>
    <row r="20587" spans="5:5">
      <c r="E20587"/>
    </row>
    <row r="20588" spans="5:5">
      <c r="E20588"/>
    </row>
    <row r="20589" spans="5:5">
      <c r="E20589"/>
    </row>
    <row r="20590" spans="5:5">
      <c r="E20590"/>
    </row>
    <row r="20591" spans="5:5" ht="13" thickBot="1">
      <c r="E20591"/>
    </row>
    <row r="20592" spans="5:5" ht="13.5" thickTop="1" thickBot="1">
      <c r="E20592"/>
    </row>
    <row r="20593" spans="5:5" ht="13.5" thickTop="1" thickBot="1">
      <c r="E20593"/>
    </row>
    <row r="20594" spans="5:5" ht="13.5" thickTop="1" thickBot="1">
      <c r="E20594"/>
    </row>
    <row r="20595" spans="5:5" ht="13.5" thickTop="1" thickBot="1">
      <c r="E20595"/>
    </row>
    <row r="20596" spans="5:5" ht="13.5" thickTop="1" thickBot="1">
      <c r="E20596"/>
    </row>
    <row r="20597" spans="5:5" ht="13.5" thickTop="1" thickBot="1">
      <c r="E20597"/>
    </row>
    <row r="20598" spans="5:5" ht="13.5" thickTop="1" thickBot="1">
      <c r="E20598"/>
    </row>
    <row r="20599" spans="5:5" ht="13.5" thickTop="1" thickBot="1">
      <c r="E20599"/>
    </row>
    <row r="20600" spans="5:5" ht="13.5" thickTop="1" thickBot="1">
      <c r="E20600"/>
    </row>
    <row r="20601" spans="5:5" ht="13.5" thickTop="1" thickBot="1">
      <c r="E20601"/>
    </row>
    <row r="20602" spans="5:5" ht="13.5" thickTop="1" thickBot="1">
      <c r="E20602"/>
    </row>
    <row r="20603" spans="5:5" ht="13.5" thickTop="1" thickBot="1">
      <c r="E20603"/>
    </row>
    <row r="20604" spans="5:5" ht="13.5" thickTop="1" thickBot="1">
      <c r="E20604"/>
    </row>
    <row r="20605" spans="5:5" ht="13.5" thickTop="1" thickBot="1">
      <c r="E20605"/>
    </row>
    <row r="20606" spans="5:5" ht="13.5" thickTop="1" thickBot="1">
      <c r="E20606"/>
    </row>
    <row r="20607" spans="5:5" ht="13.5" thickTop="1" thickBot="1">
      <c r="E20607"/>
    </row>
    <row r="20608" spans="5:5" ht="13.5" thickTop="1" thickBot="1">
      <c r="E20608"/>
    </row>
    <row r="20609" spans="5:5" ht="13.5" thickTop="1" thickBot="1">
      <c r="E20609"/>
    </row>
    <row r="20610" spans="5:5" ht="13.5" thickTop="1" thickBot="1">
      <c r="E20610"/>
    </row>
    <row r="20611" spans="5:5" ht="13.5" thickTop="1" thickBot="1">
      <c r="E20611"/>
    </row>
    <row r="20612" spans="5:5" ht="13.5" thickTop="1" thickBot="1">
      <c r="E20612"/>
    </row>
    <row r="20613" spans="5:5" ht="13.5" thickTop="1" thickBot="1">
      <c r="E20613"/>
    </row>
    <row r="20614" spans="5:5" ht="13.5" thickTop="1" thickBot="1">
      <c r="E20614"/>
    </row>
    <row r="20615" spans="5:5" ht="13.5" thickTop="1" thickBot="1">
      <c r="E20615"/>
    </row>
    <row r="20616" spans="5:5" ht="13.5" thickTop="1" thickBot="1">
      <c r="E20616"/>
    </row>
    <row r="20617" spans="5:5" ht="13.5" thickTop="1" thickBot="1">
      <c r="E20617"/>
    </row>
    <row r="20618" spans="5:5" ht="13.5" thickTop="1" thickBot="1">
      <c r="E20618"/>
    </row>
    <row r="20619" spans="5:5" ht="13.5" thickTop="1" thickBot="1">
      <c r="E20619"/>
    </row>
    <row r="20620" spans="5:5" ht="13.5" thickTop="1" thickBot="1">
      <c r="E20620"/>
    </row>
    <row r="20621" spans="5:5" ht="13.5" thickTop="1" thickBot="1">
      <c r="E20621"/>
    </row>
    <row r="20622" spans="5:5" ht="13.5" thickTop="1" thickBot="1">
      <c r="E20622"/>
    </row>
    <row r="20623" spans="5:5" ht="13.5" thickTop="1" thickBot="1">
      <c r="E20623"/>
    </row>
    <row r="20624" spans="5:5" ht="13.5" thickTop="1" thickBot="1">
      <c r="E20624"/>
    </row>
    <row r="20625" spans="5:5" ht="13.5" thickTop="1" thickBot="1">
      <c r="E20625"/>
    </row>
    <row r="20626" spans="5:5" ht="13.5" thickTop="1" thickBot="1">
      <c r="E20626"/>
    </row>
    <row r="20627" spans="5:5" ht="13.5" thickTop="1" thickBot="1">
      <c r="E20627"/>
    </row>
    <row r="20628" spans="5:5" ht="13.5" thickTop="1" thickBot="1">
      <c r="E20628"/>
    </row>
    <row r="20629" spans="5:5" ht="13.5" thickTop="1" thickBot="1">
      <c r="E20629"/>
    </row>
    <row r="20630" spans="5:5" ht="13.5" thickTop="1" thickBot="1">
      <c r="E20630"/>
    </row>
    <row r="20631" spans="5:5" ht="13.5" thickTop="1" thickBot="1">
      <c r="E20631"/>
    </row>
    <row r="20632" spans="5:5" ht="13.5" thickTop="1" thickBot="1">
      <c r="E20632"/>
    </row>
    <row r="20633" spans="5:5" ht="13.5" thickTop="1" thickBot="1">
      <c r="E20633"/>
    </row>
    <row r="20634" spans="5:5" ht="13.5" thickTop="1" thickBot="1">
      <c r="E20634"/>
    </row>
    <row r="20635" spans="5:5" ht="13.5" thickTop="1" thickBot="1">
      <c r="E20635"/>
    </row>
    <row r="20636" spans="5:5" ht="13.5" thickTop="1" thickBot="1">
      <c r="E20636"/>
    </row>
    <row r="20637" spans="5:5" ht="13.5" thickTop="1" thickBot="1">
      <c r="E20637"/>
    </row>
    <row r="20638" spans="5:5" ht="13.5" thickTop="1" thickBot="1">
      <c r="E20638"/>
    </row>
    <row r="20639" spans="5:5" ht="13.5" thickTop="1" thickBot="1">
      <c r="E20639"/>
    </row>
    <row r="20640" spans="5:5" ht="13.5" thickTop="1" thickBot="1">
      <c r="E20640"/>
    </row>
    <row r="20641" spans="5:5" ht="13.5" thickTop="1" thickBot="1">
      <c r="E20641"/>
    </row>
    <row r="20642" spans="5:5" ht="13.5" thickTop="1" thickBot="1">
      <c r="E20642"/>
    </row>
    <row r="20643" spans="5:5" ht="13.5" thickTop="1" thickBot="1">
      <c r="E20643"/>
    </row>
    <row r="20644" spans="5:5" ht="13.5" thickTop="1" thickBot="1">
      <c r="E20644"/>
    </row>
    <row r="20645" spans="5:5" ht="13.5" thickTop="1" thickBot="1">
      <c r="E20645"/>
    </row>
    <row r="20646" spans="5:5" ht="13.5" thickTop="1" thickBot="1">
      <c r="E20646"/>
    </row>
    <row r="20647" spans="5:5" ht="13.5" thickTop="1" thickBot="1">
      <c r="E20647"/>
    </row>
    <row r="20648" spans="5:5" ht="13" thickTop="1">
      <c r="E20648"/>
    </row>
    <row r="20649" spans="5:5">
      <c r="E20649"/>
    </row>
    <row r="20650" spans="5:5">
      <c r="E20650"/>
    </row>
    <row r="20651" spans="5:5">
      <c r="E20651"/>
    </row>
    <row r="20652" spans="5:5">
      <c r="E20652"/>
    </row>
    <row r="20653" spans="5:5">
      <c r="E20653"/>
    </row>
    <row r="20654" spans="5:5">
      <c r="E20654"/>
    </row>
    <row r="20655" spans="5:5">
      <c r="E20655"/>
    </row>
    <row r="20656" spans="5:5">
      <c r="E20656"/>
    </row>
    <row r="20657" spans="5:5">
      <c r="E20657"/>
    </row>
    <row r="20658" spans="5:5">
      <c r="E20658"/>
    </row>
    <row r="20659" spans="5:5">
      <c r="E20659"/>
    </row>
    <row r="20660" spans="5:5">
      <c r="E20660"/>
    </row>
    <row r="20661" spans="5:5" ht="13" thickBot="1">
      <c r="E20661"/>
    </row>
    <row r="20662" spans="5:5" ht="13.5" thickTop="1" thickBot="1">
      <c r="E20662"/>
    </row>
    <row r="20663" spans="5:5" ht="13.5" thickTop="1" thickBot="1">
      <c r="E20663"/>
    </row>
    <row r="20664" spans="5:5" ht="13.5" thickTop="1" thickBot="1">
      <c r="E20664"/>
    </row>
    <row r="20665" spans="5:5" ht="13.5" thickTop="1" thickBot="1">
      <c r="E20665"/>
    </row>
    <row r="20666" spans="5:5" ht="13.5" thickTop="1" thickBot="1">
      <c r="E20666"/>
    </row>
    <row r="20667" spans="5:5" ht="13.5" thickTop="1" thickBot="1">
      <c r="E20667"/>
    </row>
    <row r="20668" spans="5:5" ht="13.5" thickTop="1" thickBot="1">
      <c r="E20668"/>
    </row>
    <row r="20669" spans="5:5" ht="13.5" thickTop="1" thickBot="1">
      <c r="E20669"/>
    </row>
    <row r="20670" spans="5:5" ht="13.5" thickTop="1" thickBot="1">
      <c r="E20670"/>
    </row>
    <row r="20671" spans="5:5" ht="13.5" thickTop="1" thickBot="1">
      <c r="E20671"/>
    </row>
    <row r="20672" spans="5:5" ht="13.5" thickTop="1" thickBot="1">
      <c r="E20672"/>
    </row>
    <row r="20673" spans="5:5" ht="13.5" thickTop="1" thickBot="1">
      <c r="E20673"/>
    </row>
    <row r="20674" spans="5:5" ht="13.5" thickTop="1" thickBot="1">
      <c r="E20674"/>
    </row>
    <row r="20675" spans="5:5" ht="13.5" thickTop="1" thickBot="1">
      <c r="E20675"/>
    </row>
    <row r="20676" spans="5:5" ht="13.5" thickTop="1" thickBot="1">
      <c r="E20676"/>
    </row>
    <row r="20677" spans="5:5" ht="13.5" thickTop="1" thickBot="1">
      <c r="E20677"/>
    </row>
    <row r="20678" spans="5:5" ht="13.5" thickTop="1" thickBot="1">
      <c r="E20678"/>
    </row>
    <row r="20679" spans="5:5" ht="13.5" thickTop="1" thickBot="1">
      <c r="E20679"/>
    </row>
    <row r="20680" spans="5:5" ht="13.5" thickTop="1" thickBot="1">
      <c r="E20680"/>
    </row>
    <row r="20681" spans="5:5" ht="13.5" thickTop="1" thickBot="1">
      <c r="E20681"/>
    </row>
    <row r="20682" spans="5:5" ht="13.5" thickTop="1" thickBot="1">
      <c r="E20682"/>
    </row>
    <row r="20683" spans="5:5" ht="13.5" thickTop="1" thickBot="1">
      <c r="E20683"/>
    </row>
    <row r="20684" spans="5:5" ht="13.5" thickTop="1" thickBot="1">
      <c r="E20684"/>
    </row>
    <row r="20685" spans="5:5" ht="13.5" thickTop="1" thickBot="1">
      <c r="E20685"/>
    </row>
    <row r="20686" spans="5:5" ht="13.5" thickTop="1" thickBot="1">
      <c r="E20686"/>
    </row>
    <row r="20687" spans="5:5" ht="13.5" thickTop="1" thickBot="1">
      <c r="E20687"/>
    </row>
    <row r="20688" spans="5:5" ht="13.5" thickTop="1" thickBot="1">
      <c r="E20688"/>
    </row>
    <row r="20689" spans="5:5" ht="13.5" thickTop="1" thickBot="1">
      <c r="E20689"/>
    </row>
    <row r="20690" spans="5:5" ht="13.5" thickTop="1" thickBot="1">
      <c r="E20690"/>
    </row>
    <row r="20691" spans="5:5" ht="13.5" thickTop="1" thickBot="1">
      <c r="E20691"/>
    </row>
    <row r="20692" spans="5:5" ht="13.5" thickTop="1" thickBot="1">
      <c r="E20692"/>
    </row>
    <row r="20693" spans="5:5" ht="13.5" thickTop="1" thickBot="1">
      <c r="E20693"/>
    </row>
    <row r="20694" spans="5:5" ht="13.5" thickTop="1" thickBot="1">
      <c r="E20694"/>
    </row>
    <row r="20695" spans="5:5" ht="13.5" thickTop="1" thickBot="1">
      <c r="E20695"/>
    </row>
    <row r="20696" spans="5:5" ht="13.5" thickTop="1" thickBot="1">
      <c r="E20696"/>
    </row>
    <row r="20697" spans="5:5" ht="13.5" thickTop="1" thickBot="1">
      <c r="E20697"/>
    </row>
    <row r="20698" spans="5:5" ht="13.5" thickTop="1" thickBot="1">
      <c r="E20698"/>
    </row>
    <row r="20699" spans="5:5" ht="13.5" thickTop="1" thickBot="1">
      <c r="E20699"/>
    </row>
    <row r="20700" spans="5:5" ht="13.5" thickTop="1" thickBot="1">
      <c r="E20700"/>
    </row>
    <row r="20701" spans="5:5" ht="13.5" thickTop="1" thickBot="1">
      <c r="E20701"/>
    </row>
    <row r="20702" spans="5:5" ht="13.5" thickTop="1" thickBot="1">
      <c r="E20702"/>
    </row>
    <row r="20703" spans="5:5" ht="13.5" thickTop="1" thickBot="1">
      <c r="E20703"/>
    </row>
    <row r="20704" spans="5:5" ht="13.5" thickTop="1" thickBot="1">
      <c r="E20704"/>
    </row>
    <row r="20705" spans="5:5" ht="13.5" thickTop="1" thickBot="1">
      <c r="E20705"/>
    </row>
    <row r="20706" spans="5:5" ht="13.5" thickTop="1" thickBot="1">
      <c r="E20706"/>
    </row>
    <row r="20707" spans="5:5" ht="13.5" thickTop="1" thickBot="1">
      <c r="E20707"/>
    </row>
    <row r="20708" spans="5:5" ht="13.5" thickTop="1" thickBot="1">
      <c r="E20708"/>
    </row>
    <row r="20709" spans="5:5" ht="13.5" thickTop="1" thickBot="1">
      <c r="E20709"/>
    </row>
    <row r="20710" spans="5:5" ht="13.5" thickTop="1" thickBot="1">
      <c r="E20710"/>
    </row>
    <row r="20711" spans="5:5" ht="13.5" thickTop="1" thickBot="1">
      <c r="E20711"/>
    </row>
    <row r="20712" spans="5:5" ht="13.5" thickTop="1" thickBot="1">
      <c r="E20712"/>
    </row>
    <row r="20713" spans="5:5" ht="13.5" thickTop="1" thickBot="1">
      <c r="E20713"/>
    </row>
    <row r="20714" spans="5:5" ht="13.5" thickTop="1" thickBot="1">
      <c r="E20714"/>
    </row>
    <row r="20715" spans="5:5" ht="13.5" thickTop="1" thickBot="1">
      <c r="E20715"/>
    </row>
    <row r="20716" spans="5:5" ht="13.5" thickTop="1" thickBot="1">
      <c r="E20716"/>
    </row>
    <row r="20717" spans="5:5" ht="13.5" thickTop="1" thickBot="1">
      <c r="E20717"/>
    </row>
    <row r="20718" spans="5:5" ht="13" thickTop="1">
      <c r="E20718"/>
    </row>
    <row r="20719" spans="5:5">
      <c r="E20719"/>
    </row>
    <row r="20720" spans="5:5">
      <c r="E20720"/>
    </row>
    <row r="20721" spans="5:5">
      <c r="E20721"/>
    </row>
    <row r="20722" spans="5:5">
      <c r="E20722"/>
    </row>
    <row r="20723" spans="5:5">
      <c r="E20723"/>
    </row>
    <row r="20724" spans="5:5">
      <c r="E20724"/>
    </row>
    <row r="20725" spans="5:5">
      <c r="E20725"/>
    </row>
    <row r="20726" spans="5:5">
      <c r="E20726"/>
    </row>
    <row r="20727" spans="5:5">
      <c r="E20727"/>
    </row>
    <row r="20728" spans="5:5">
      <c r="E20728"/>
    </row>
    <row r="20729" spans="5:5">
      <c r="E20729"/>
    </row>
    <row r="20730" spans="5:5">
      <c r="E20730"/>
    </row>
    <row r="20731" spans="5:5" ht="13" thickBot="1">
      <c r="E20731"/>
    </row>
    <row r="20732" spans="5:5" ht="13.5" thickTop="1" thickBot="1">
      <c r="E20732"/>
    </row>
    <row r="20733" spans="5:5" ht="13.5" thickTop="1" thickBot="1">
      <c r="E20733"/>
    </row>
    <row r="20734" spans="5:5" ht="13.5" thickTop="1" thickBot="1">
      <c r="E20734"/>
    </row>
    <row r="20735" spans="5:5" ht="13.5" thickTop="1" thickBot="1">
      <c r="E20735"/>
    </row>
    <row r="20736" spans="5:5" ht="13.5" thickTop="1" thickBot="1">
      <c r="E20736"/>
    </row>
    <row r="20737" spans="5:5" ht="13.5" thickTop="1" thickBot="1">
      <c r="E20737"/>
    </row>
    <row r="20738" spans="5:5" ht="13.5" thickTop="1" thickBot="1">
      <c r="E20738"/>
    </row>
    <row r="20739" spans="5:5" ht="13.5" thickTop="1" thickBot="1">
      <c r="E20739"/>
    </row>
    <row r="20740" spans="5:5" ht="13.5" thickTop="1" thickBot="1">
      <c r="E20740"/>
    </row>
    <row r="20741" spans="5:5" ht="13.5" thickTop="1" thickBot="1">
      <c r="E20741"/>
    </row>
    <row r="20742" spans="5:5" ht="13.5" thickTop="1" thickBot="1">
      <c r="E20742"/>
    </row>
    <row r="20743" spans="5:5" ht="13.5" thickTop="1" thickBot="1">
      <c r="E20743"/>
    </row>
    <row r="20744" spans="5:5" ht="13.5" thickTop="1" thickBot="1">
      <c r="E20744"/>
    </row>
    <row r="20745" spans="5:5" ht="13.5" thickTop="1" thickBot="1">
      <c r="E20745"/>
    </row>
    <row r="20746" spans="5:5" ht="13.5" thickTop="1" thickBot="1">
      <c r="E20746"/>
    </row>
    <row r="20747" spans="5:5" ht="13.5" thickTop="1" thickBot="1">
      <c r="E20747"/>
    </row>
    <row r="20748" spans="5:5" ht="13.5" thickTop="1" thickBot="1">
      <c r="E20748"/>
    </row>
    <row r="20749" spans="5:5" ht="13.5" thickTop="1" thickBot="1">
      <c r="E20749"/>
    </row>
    <row r="20750" spans="5:5" ht="13.5" thickTop="1" thickBot="1">
      <c r="E20750"/>
    </row>
    <row r="20751" spans="5:5" ht="13.5" thickTop="1" thickBot="1">
      <c r="E20751"/>
    </row>
    <row r="20752" spans="5:5" ht="13.5" thickTop="1" thickBot="1">
      <c r="E20752"/>
    </row>
    <row r="20753" spans="5:5" ht="13.5" thickTop="1" thickBot="1">
      <c r="E20753"/>
    </row>
    <row r="20754" spans="5:5" ht="13.5" thickTop="1" thickBot="1">
      <c r="E20754"/>
    </row>
    <row r="20755" spans="5:5" ht="13.5" thickTop="1" thickBot="1">
      <c r="E20755"/>
    </row>
    <row r="20756" spans="5:5" ht="13.5" thickTop="1" thickBot="1">
      <c r="E20756"/>
    </row>
    <row r="20757" spans="5:5" ht="13.5" thickTop="1" thickBot="1">
      <c r="E20757"/>
    </row>
    <row r="20758" spans="5:5" ht="13.5" thickTop="1" thickBot="1">
      <c r="E20758"/>
    </row>
    <row r="20759" spans="5:5" ht="13.5" thickTop="1" thickBot="1">
      <c r="E20759"/>
    </row>
    <row r="20760" spans="5:5" ht="13.5" thickTop="1" thickBot="1">
      <c r="E20760"/>
    </row>
    <row r="20761" spans="5:5" ht="13.5" thickTop="1" thickBot="1">
      <c r="E20761"/>
    </row>
    <row r="20762" spans="5:5" ht="13.5" thickTop="1" thickBot="1">
      <c r="E20762"/>
    </row>
    <row r="20763" spans="5:5" ht="13.5" thickTop="1" thickBot="1">
      <c r="E20763"/>
    </row>
    <row r="20764" spans="5:5" ht="13.5" thickTop="1" thickBot="1">
      <c r="E20764"/>
    </row>
    <row r="20765" spans="5:5" ht="13.5" thickTop="1" thickBot="1">
      <c r="E20765"/>
    </row>
    <row r="20766" spans="5:5" ht="13.5" thickTop="1" thickBot="1">
      <c r="E20766"/>
    </row>
    <row r="20767" spans="5:5" ht="13.5" thickTop="1" thickBot="1">
      <c r="E20767"/>
    </row>
    <row r="20768" spans="5:5" ht="13.5" thickTop="1" thickBot="1">
      <c r="E20768"/>
    </row>
    <row r="20769" spans="5:5" ht="13.5" thickTop="1" thickBot="1">
      <c r="E20769"/>
    </row>
    <row r="20770" spans="5:5" ht="13.5" thickTop="1" thickBot="1">
      <c r="E20770"/>
    </row>
    <row r="20771" spans="5:5" ht="13.5" thickTop="1" thickBot="1">
      <c r="E20771"/>
    </row>
    <row r="20772" spans="5:5" ht="13.5" thickTop="1" thickBot="1">
      <c r="E20772"/>
    </row>
    <row r="20773" spans="5:5" ht="13.5" thickTop="1" thickBot="1">
      <c r="E20773"/>
    </row>
    <row r="20774" spans="5:5" ht="13.5" thickTop="1" thickBot="1">
      <c r="E20774"/>
    </row>
    <row r="20775" spans="5:5" ht="13.5" thickTop="1" thickBot="1">
      <c r="E20775"/>
    </row>
    <row r="20776" spans="5:5" ht="13.5" thickTop="1" thickBot="1">
      <c r="E20776"/>
    </row>
    <row r="20777" spans="5:5" ht="13.5" thickTop="1" thickBot="1">
      <c r="E20777"/>
    </row>
    <row r="20778" spans="5:5" ht="13.5" thickTop="1" thickBot="1">
      <c r="E20778"/>
    </row>
    <row r="20779" spans="5:5" ht="13.5" thickTop="1" thickBot="1">
      <c r="E20779"/>
    </row>
    <row r="20780" spans="5:5" ht="13.5" thickTop="1" thickBot="1">
      <c r="E20780"/>
    </row>
    <row r="20781" spans="5:5" ht="13.5" thickTop="1" thickBot="1">
      <c r="E20781"/>
    </row>
    <row r="20782" spans="5:5" ht="13.5" thickTop="1" thickBot="1">
      <c r="E20782"/>
    </row>
    <row r="20783" spans="5:5" ht="13.5" thickTop="1" thickBot="1">
      <c r="E20783"/>
    </row>
    <row r="20784" spans="5:5" ht="13.5" thickTop="1" thickBot="1">
      <c r="E20784"/>
    </row>
    <row r="20785" spans="5:5" ht="13.5" thickTop="1" thickBot="1">
      <c r="E20785"/>
    </row>
    <row r="20786" spans="5:5" ht="13.5" thickTop="1" thickBot="1">
      <c r="E20786"/>
    </row>
    <row r="20787" spans="5:5" ht="13.5" thickTop="1" thickBot="1">
      <c r="E20787"/>
    </row>
    <row r="20788" spans="5:5" ht="13" thickTop="1">
      <c r="E20788"/>
    </row>
    <row r="20789" spans="5:5">
      <c r="E20789"/>
    </row>
    <row r="20790" spans="5:5">
      <c r="E20790"/>
    </row>
    <row r="20791" spans="5:5">
      <c r="E20791"/>
    </row>
    <row r="20792" spans="5:5">
      <c r="E20792"/>
    </row>
    <row r="20793" spans="5:5">
      <c r="E20793"/>
    </row>
    <row r="20794" spans="5:5">
      <c r="E20794"/>
    </row>
    <row r="20795" spans="5:5">
      <c r="E20795"/>
    </row>
    <row r="20796" spans="5:5">
      <c r="E20796"/>
    </row>
    <row r="20797" spans="5:5">
      <c r="E20797"/>
    </row>
    <row r="20798" spans="5:5">
      <c r="E20798"/>
    </row>
    <row r="20799" spans="5:5">
      <c r="E20799"/>
    </row>
    <row r="20800" spans="5:5">
      <c r="E20800"/>
    </row>
    <row r="20801" spans="5:5" ht="13" thickBot="1">
      <c r="E20801"/>
    </row>
    <row r="20802" spans="5:5" ht="13.5" thickTop="1" thickBot="1">
      <c r="E20802"/>
    </row>
    <row r="20803" spans="5:5" ht="13.5" thickTop="1" thickBot="1">
      <c r="E20803"/>
    </row>
    <row r="20804" spans="5:5" ht="13.5" thickTop="1" thickBot="1">
      <c r="E20804"/>
    </row>
    <row r="20805" spans="5:5" ht="13.5" thickTop="1" thickBot="1">
      <c r="E20805"/>
    </row>
    <row r="20806" spans="5:5" ht="13.5" thickTop="1" thickBot="1">
      <c r="E20806"/>
    </row>
    <row r="20807" spans="5:5" ht="13.5" thickTop="1" thickBot="1">
      <c r="E20807"/>
    </row>
    <row r="20808" spans="5:5" ht="13.5" thickTop="1" thickBot="1">
      <c r="E20808"/>
    </row>
    <row r="20809" spans="5:5" ht="13.5" thickTop="1" thickBot="1">
      <c r="E20809"/>
    </row>
    <row r="20810" spans="5:5" ht="13.5" thickTop="1" thickBot="1">
      <c r="E20810"/>
    </row>
    <row r="20811" spans="5:5" ht="13.5" thickTop="1" thickBot="1">
      <c r="E20811"/>
    </row>
    <row r="20812" spans="5:5" ht="13.5" thickTop="1" thickBot="1">
      <c r="E20812"/>
    </row>
    <row r="20813" spans="5:5" ht="13.5" thickTop="1" thickBot="1">
      <c r="E20813"/>
    </row>
    <row r="20814" spans="5:5" ht="13.5" thickTop="1" thickBot="1">
      <c r="E20814"/>
    </row>
    <row r="20815" spans="5:5" ht="13.5" thickTop="1" thickBot="1">
      <c r="E20815"/>
    </row>
    <row r="20816" spans="5:5" ht="13.5" thickTop="1" thickBot="1">
      <c r="E20816"/>
    </row>
    <row r="20817" spans="5:5" ht="13.5" thickTop="1" thickBot="1">
      <c r="E20817"/>
    </row>
    <row r="20818" spans="5:5" ht="13.5" thickTop="1" thickBot="1">
      <c r="E20818"/>
    </row>
    <row r="20819" spans="5:5" ht="13.5" thickTop="1" thickBot="1">
      <c r="E20819"/>
    </row>
    <row r="20820" spans="5:5" ht="13.5" thickTop="1" thickBot="1">
      <c r="E20820"/>
    </row>
    <row r="20821" spans="5:5" ht="13.5" thickTop="1" thickBot="1">
      <c r="E20821"/>
    </row>
    <row r="20822" spans="5:5" ht="13.5" thickTop="1" thickBot="1">
      <c r="E20822"/>
    </row>
    <row r="20823" spans="5:5" ht="13.5" thickTop="1" thickBot="1">
      <c r="E20823"/>
    </row>
    <row r="20824" spans="5:5" ht="13.5" thickTop="1" thickBot="1">
      <c r="E20824"/>
    </row>
    <row r="20825" spans="5:5" ht="13.5" thickTop="1" thickBot="1">
      <c r="E20825"/>
    </row>
    <row r="20826" spans="5:5" ht="13.5" thickTop="1" thickBot="1">
      <c r="E20826"/>
    </row>
    <row r="20827" spans="5:5" ht="13.5" thickTop="1" thickBot="1">
      <c r="E20827"/>
    </row>
    <row r="20828" spans="5:5" ht="13.5" thickTop="1" thickBot="1">
      <c r="E20828"/>
    </row>
    <row r="20829" spans="5:5" ht="13.5" thickTop="1" thickBot="1">
      <c r="E20829"/>
    </row>
    <row r="20830" spans="5:5" ht="13.5" thickTop="1" thickBot="1">
      <c r="E20830"/>
    </row>
    <row r="20831" spans="5:5" ht="13.5" thickTop="1" thickBot="1">
      <c r="E20831"/>
    </row>
    <row r="20832" spans="5:5" ht="13.5" thickTop="1" thickBot="1">
      <c r="E20832"/>
    </row>
    <row r="20833" spans="5:5" ht="13.5" thickTop="1" thickBot="1">
      <c r="E20833"/>
    </row>
    <row r="20834" spans="5:5" ht="13.5" thickTop="1" thickBot="1">
      <c r="E20834"/>
    </row>
    <row r="20835" spans="5:5" ht="13.5" thickTop="1" thickBot="1">
      <c r="E20835"/>
    </row>
    <row r="20836" spans="5:5" ht="13.5" thickTop="1" thickBot="1">
      <c r="E20836"/>
    </row>
    <row r="20837" spans="5:5" ht="13.5" thickTop="1" thickBot="1">
      <c r="E20837"/>
    </row>
    <row r="20838" spans="5:5" ht="13.5" thickTop="1" thickBot="1">
      <c r="E20838"/>
    </row>
    <row r="20839" spans="5:5" ht="13.5" thickTop="1" thickBot="1">
      <c r="E20839"/>
    </row>
    <row r="20840" spans="5:5" ht="13.5" thickTop="1" thickBot="1">
      <c r="E20840"/>
    </row>
    <row r="20841" spans="5:5" ht="13.5" thickTop="1" thickBot="1">
      <c r="E20841"/>
    </row>
    <row r="20842" spans="5:5" ht="13.5" thickTop="1" thickBot="1">
      <c r="E20842"/>
    </row>
    <row r="20843" spans="5:5" ht="13.5" thickTop="1" thickBot="1">
      <c r="E20843"/>
    </row>
    <row r="20844" spans="5:5" ht="13.5" thickTop="1" thickBot="1">
      <c r="E20844"/>
    </row>
    <row r="20845" spans="5:5" ht="13.5" thickTop="1" thickBot="1">
      <c r="E20845"/>
    </row>
    <row r="20846" spans="5:5" ht="13.5" thickTop="1" thickBot="1">
      <c r="E20846"/>
    </row>
    <row r="20847" spans="5:5" ht="13.5" thickTop="1" thickBot="1">
      <c r="E20847"/>
    </row>
    <row r="20848" spans="5:5" ht="13.5" thickTop="1" thickBot="1">
      <c r="E20848"/>
    </row>
    <row r="20849" spans="5:5" ht="13.5" thickTop="1" thickBot="1">
      <c r="E20849"/>
    </row>
    <row r="20850" spans="5:5" ht="13.5" thickTop="1" thickBot="1">
      <c r="E20850"/>
    </row>
    <row r="20851" spans="5:5" ht="13.5" thickTop="1" thickBot="1">
      <c r="E20851"/>
    </row>
    <row r="20852" spans="5:5" ht="13.5" thickTop="1" thickBot="1">
      <c r="E20852"/>
    </row>
    <row r="20853" spans="5:5" ht="13.5" thickTop="1" thickBot="1">
      <c r="E20853"/>
    </row>
    <row r="20854" spans="5:5" ht="13.5" thickTop="1" thickBot="1">
      <c r="E20854"/>
    </row>
    <row r="20855" spans="5:5" ht="13.5" thickTop="1" thickBot="1">
      <c r="E20855"/>
    </row>
    <row r="20856" spans="5:5" ht="13.5" thickTop="1" thickBot="1">
      <c r="E20856"/>
    </row>
    <row r="20857" spans="5:5" ht="13.5" thickTop="1" thickBot="1">
      <c r="E20857"/>
    </row>
    <row r="20858" spans="5:5" ht="13" thickTop="1">
      <c r="E20858"/>
    </row>
    <row r="20859" spans="5:5">
      <c r="E20859"/>
    </row>
    <row r="20860" spans="5:5">
      <c r="E20860"/>
    </row>
    <row r="20861" spans="5:5">
      <c r="E20861"/>
    </row>
    <row r="20862" spans="5:5">
      <c r="E20862"/>
    </row>
    <row r="20863" spans="5:5">
      <c r="E20863"/>
    </row>
    <row r="20864" spans="5:5">
      <c r="E20864"/>
    </row>
    <row r="20865" spans="5:5">
      <c r="E20865"/>
    </row>
    <row r="20866" spans="5:5">
      <c r="E20866"/>
    </row>
    <row r="20867" spans="5:5">
      <c r="E20867"/>
    </row>
    <row r="20868" spans="5:5">
      <c r="E20868"/>
    </row>
    <row r="20869" spans="5:5">
      <c r="E20869"/>
    </row>
    <row r="20870" spans="5:5">
      <c r="E20870"/>
    </row>
    <row r="20871" spans="5:5" ht="13" thickBot="1">
      <c r="E20871"/>
    </row>
    <row r="20872" spans="5:5" ht="13.5" thickTop="1" thickBot="1">
      <c r="E20872"/>
    </row>
    <row r="20873" spans="5:5" ht="13.5" thickTop="1" thickBot="1">
      <c r="E20873"/>
    </row>
    <row r="20874" spans="5:5" ht="13.5" thickTop="1" thickBot="1">
      <c r="E20874"/>
    </row>
    <row r="20875" spans="5:5" ht="13.5" thickTop="1" thickBot="1">
      <c r="E20875"/>
    </row>
    <row r="20876" spans="5:5" ht="13.5" thickTop="1" thickBot="1">
      <c r="E20876"/>
    </row>
    <row r="20877" spans="5:5" ht="13.5" thickTop="1" thickBot="1">
      <c r="E20877"/>
    </row>
    <row r="20878" spans="5:5" ht="13.5" thickTop="1" thickBot="1">
      <c r="E20878"/>
    </row>
    <row r="20879" spans="5:5" ht="13.5" thickTop="1" thickBot="1">
      <c r="E20879"/>
    </row>
    <row r="20880" spans="5:5" ht="13.5" thickTop="1" thickBot="1">
      <c r="E20880"/>
    </row>
    <row r="20881" spans="5:5" ht="13.5" thickTop="1" thickBot="1">
      <c r="E20881"/>
    </row>
    <row r="20882" spans="5:5" ht="13.5" thickTop="1" thickBot="1">
      <c r="E20882"/>
    </row>
    <row r="20883" spans="5:5" ht="13.5" thickTop="1" thickBot="1">
      <c r="E20883"/>
    </row>
    <row r="20884" spans="5:5" ht="13.5" thickTop="1" thickBot="1">
      <c r="E20884"/>
    </row>
    <row r="20885" spans="5:5" ht="13.5" thickTop="1" thickBot="1">
      <c r="E20885"/>
    </row>
    <row r="20886" spans="5:5" ht="13.5" thickTop="1" thickBot="1">
      <c r="E20886"/>
    </row>
    <row r="20887" spans="5:5" ht="13.5" thickTop="1" thickBot="1">
      <c r="E20887"/>
    </row>
    <row r="20888" spans="5:5" ht="13.5" thickTop="1" thickBot="1">
      <c r="E20888"/>
    </row>
    <row r="20889" spans="5:5" ht="13.5" thickTop="1" thickBot="1">
      <c r="E20889"/>
    </row>
    <row r="20890" spans="5:5" ht="13.5" thickTop="1" thickBot="1">
      <c r="E20890"/>
    </row>
    <row r="20891" spans="5:5" ht="13.5" thickTop="1" thickBot="1">
      <c r="E20891"/>
    </row>
    <row r="20892" spans="5:5" ht="13.5" thickTop="1" thickBot="1">
      <c r="E20892"/>
    </row>
    <row r="20893" spans="5:5" ht="13.5" thickTop="1" thickBot="1">
      <c r="E20893"/>
    </row>
    <row r="20894" spans="5:5" ht="13.5" thickTop="1" thickBot="1">
      <c r="E20894"/>
    </row>
    <row r="20895" spans="5:5" ht="13.5" thickTop="1" thickBot="1">
      <c r="E20895"/>
    </row>
    <row r="20896" spans="5:5" ht="13.5" thickTop="1" thickBot="1">
      <c r="E20896"/>
    </row>
    <row r="20897" spans="5:5" ht="13.5" thickTop="1" thickBot="1">
      <c r="E20897"/>
    </row>
    <row r="20898" spans="5:5" ht="13.5" thickTop="1" thickBot="1">
      <c r="E20898"/>
    </row>
    <row r="20899" spans="5:5" ht="13.5" thickTop="1" thickBot="1">
      <c r="E20899"/>
    </row>
    <row r="20900" spans="5:5" ht="13.5" thickTop="1" thickBot="1">
      <c r="E20900"/>
    </row>
    <row r="20901" spans="5:5" ht="13.5" thickTop="1" thickBot="1">
      <c r="E20901"/>
    </row>
    <row r="20902" spans="5:5" ht="13.5" thickTop="1" thickBot="1">
      <c r="E20902"/>
    </row>
    <row r="20903" spans="5:5" ht="13.5" thickTop="1" thickBot="1">
      <c r="E20903"/>
    </row>
    <row r="20904" spans="5:5" ht="13.5" thickTop="1" thickBot="1">
      <c r="E20904"/>
    </row>
    <row r="20905" spans="5:5" ht="13.5" thickTop="1" thickBot="1">
      <c r="E20905"/>
    </row>
    <row r="20906" spans="5:5" ht="13.5" thickTop="1" thickBot="1">
      <c r="E20906"/>
    </row>
    <row r="20907" spans="5:5" ht="13.5" thickTop="1" thickBot="1">
      <c r="E20907"/>
    </row>
    <row r="20908" spans="5:5" ht="13.5" thickTop="1" thickBot="1">
      <c r="E20908"/>
    </row>
    <row r="20909" spans="5:5" ht="13.5" thickTop="1" thickBot="1">
      <c r="E20909"/>
    </row>
    <row r="20910" spans="5:5" ht="13.5" thickTop="1" thickBot="1">
      <c r="E20910"/>
    </row>
    <row r="20911" spans="5:5" ht="13.5" thickTop="1" thickBot="1">
      <c r="E20911"/>
    </row>
    <row r="20912" spans="5:5" ht="13.5" thickTop="1" thickBot="1">
      <c r="E20912"/>
    </row>
    <row r="20913" spans="5:5" ht="13.5" thickTop="1" thickBot="1">
      <c r="E20913"/>
    </row>
    <row r="20914" spans="5:5" ht="13.5" thickTop="1" thickBot="1">
      <c r="E20914"/>
    </row>
    <row r="20915" spans="5:5" ht="13.5" thickTop="1" thickBot="1">
      <c r="E20915"/>
    </row>
    <row r="20916" spans="5:5" ht="13.5" thickTop="1" thickBot="1">
      <c r="E20916"/>
    </row>
    <row r="20917" spans="5:5" ht="13.5" thickTop="1" thickBot="1">
      <c r="E20917"/>
    </row>
    <row r="20918" spans="5:5" ht="13.5" thickTop="1" thickBot="1">
      <c r="E20918"/>
    </row>
    <row r="20919" spans="5:5" ht="13.5" thickTop="1" thickBot="1">
      <c r="E20919"/>
    </row>
    <row r="20920" spans="5:5" ht="13.5" thickTop="1" thickBot="1">
      <c r="E20920"/>
    </row>
    <row r="20921" spans="5:5" ht="13.5" thickTop="1" thickBot="1">
      <c r="E20921"/>
    </row>
    <row r="20922" spans="5:5" ht="13.5" thickTop="1" thickBot="1">
      <c r="E20922"/>
    </row>
    <row r="20923" spans="5:5" ht="13.5" thickTop="1" thickBot="1">
      <c r="E20923"/>
    </row>
    <row r="20924" spans="5:5" ht="13.5" thickTop="1" thickBot="1">
      <c r="E20924"/>
    </row>
    <row r="20925" spans="5:5" ht="13.5" thickTop="1" thickBot="1">
      <c r="E20925"/>
    </row>
    <row r="20926" spans="5:5" ht="13.5" thickTop="1" thickBot="1">
      <c r="E20926"/>
    </row>
    <row r="20927" spans="5:5" ht="13.5" thickTop="1" thickBot="1">
      <c r="E20927"/>
    </row>
    <row r="20928" spans="5:5" ht="13" thickTop="1">
      <c r="E20928"/>
    </row>
    <row r="20929" spans="5:5">
      <c r="E20929"/>
    </row>
    <row r="20930" spans="5:5">
      <c r="E20930"/>
    </row>
    <row r="20931" spans="5:5">
      <c r="E20931"/>
    </row>
    <row r="20932" spans="5:5">
      <c r="E20932"/>
    </row>
    <row r="20933" spans="5:5">
      <c r="E20933"/>
    </row>
    <row r="20934" spans="5:5">
      <c r="E20934"/>
    </row>
    <row r="20935" spans="5:5">
      <c r="E20935"/>
    </row>
    <row r="20936" spans="5:5">
      <c r="E20936"/>
    </row>
    <row r="20937" spans="5:5">
      <c r="E20937"/>
    </row>
    <row r="20938" spans="5:5">
      <c r="E20938"/>
    </row>
    <row r="20939" spans="5:5">
      <c r="E20939"/>
    </row>
    <row r="20940" spans="5:5">
      <c r="E20940"/>
    </row>
    <row r="20941" spans="5:5" ht="13" thickBot="1">
      <c r="E20941"/>
    </row>
    <row r="20942" spans="5:5" ht="13.5" thickTop="1" thickBot="1">
      <c r="E20942"/>
    </row>
    <row r="20943" spans="5:5" ht="13.5" thickTop="1" thickBot="1">
      <c r="E20943"/>
    </row>
    <row r="20944" spans="5:5" ht="13.5" thickTop="1" thickBot="1">
      <c r="E20944"/>
    </row>
    <row r="20945" spans="5:5" ht="13.5" thickTop="1" thickBot="1">
      <c r="E20945"/>
    </row>
    <row r="20946" spans="5:5" ht="13.5" thickTop="1" thickBot="1">
      <c r="E20946"/>
    </row>
    <row r="20947" spans="5:5" ht="13.5" thickTop="1" thickBot="1">
      <c r="E20947"/>
    </row>
    <row r="20948" spans="5:5" ht="13.5" thickTop="1" thickBot="1">
      <c r="E20948"/>
    </row>
    <row r="20949" spans="5:5" ht="13.5" thickTop="1" thickBot="1">
      <c r="E20949"/>
    </row>
    <row r="20950" spans="5:5" ht="13.5" thickTop="1" thickBot="1">
      <c r="E20950"/>
    </row>
    <row r="20951" spans="5:5" ht="13.5" thickTop="1" thickBot="1">
      <c r="E20951"/>
    </row>
    <row r="20952" spans="5:5" ht="13.5" thickTop="1" thickBot="1">
      <c r="E20952"/>
    </row>
    <row r="20953" spans="5:5" ht="13.5" thickTop="1" thickBot="1">
      <c r="E20953"/>
    </row>
    <row r="20954" spans="5:5" ht="13.5" thickTop="1" thickBot="1">
      <c r="E20954"/>
    </row>
    <row r="20955" spans="5:5" ht="13.5" thickTop="1" thickBot="1">
      <c r="E20955"/>
    </row>
    <row r="20956" spans="5:5" ht="13.5" thickTop="1" thickBot="1">
      <c r="E20956"/>
    </row>
    <row r="20957" spans="5:5" ht="13.5" thickTop="1" thickBot="1">
      <c r="E20957"/>
    </row>
    <row r="20958" spans="5:5" ht="13.5" thickTop="1" thickBot="1">
      <c r="E20958"/>
    </row>
    <row r="20959" spans="5:5" ht="13.5" thickTop="1" thickBot="1">
      <c r="E20959"/>
    </row>
    <row r="20960" spans="5:5" ht="13.5" thickTop="1" thickBot="1">
      <c r="E20960"/>
    </row>
    <row r="20961" spans="5:5" ht="13.5" thickTop="1" thickBot="1">
      <c r="E20961"/>
    </row>
    <row r="20962" spans="5:5" ht="13.5" thickTop="1" thickBot="1">
      <c r="E20962"/>
    </row>
    <row r="20963" spans="5:5" ht="13.5" thickTop="1" thickBot="1">
      <c r="E20963"/>
    </row>
    <row r="20964" spans="5:5" ht="13.5" thickTop="1" thickBot="1">
      <c r="E20964"/>
    </row>
    <row r="20965" spans="5:5" ht="13.5" thickTop="1" thickBot="1">
      <c r="E20965"/>
    </row>
    <row r="20966" spans="5:5" ht="13.5" thickTop="1" thickBot="1">
      <c r="E20966"/>
    </row>
    <row r="20967" spans="5:5" ht="13.5" thickTop="1" thickBot="1">
      <c r="E20967"/>
    </row>
    <row r="20968" spans="5:5" ht="13.5" thickTop="1" thickBot="1">
      <c r="E20968"/>
    </row>
    <row r="20969" spans="5:5" ht="13.5" thickTop="1" thickBot="1">
      <c r="E20969"/>
    </row>
    <row r="20970" spans="5:5" ht="13.5" thickTop="1" thickBot="1">
      <c r="E20970"/>
    </row>
    <row r="20971" spans="5:5" ht="13.5" thickTop="1" thickBot="1">
      <c r="E20971"/>
    </row>
    <row r="20972" spans="5:5" ht="13.5" thickTop="1" thickBot="1">
      <c r="E20972"/>
    </row>
    <row r="20973" spans="5:5" ht="13.5" thickTop="1" thickBot="1">
      <c r="E20973"/>
    </row>
    <row r="20974" spans="5:5" ht="13.5" thickTop="1" thickBot="1">
      <c r="E20974"/>
    </row>
    <row r="20975" spans="5:5" ht="13.5" thickTop="1" thickBot="1">
      <c r="E20975"/>
    </row>
    <row r="20976" spans="5:5" ht="13.5" thickTop="1" thickBot="1">
      <c r="E20976"/>
    </row>
    <row r="20977" spans="5:5" ht="13.5" thickTop="1" thickBot="1">
      <c r="E20977"/>
    </row>
    <row r="20978" spans="5:5" ht="13.5" thickTop="1" thickBot="1">
      <c r="E20978"/>
    </row>
    <row r="20979" spans="5:5" ht="13.5" thickTop="1" thickBot="1">
      <c r="E20979"/>
    </row>
    <row r="20980" spans="5:5" ht="13.5" thickTop="1" thickBot="1">
      <c r="E20980"/>
    </row>
    <row r="20981" spans="5:5" ht="13.5" thickTop="1" thickBot="1">
      <c r="E20981"/>
    </row>
    <row r="20982" spans="5:5" ht="13.5" thickTop="1" thickBot="1">
      <c r="E20982"/>
    </row>
    <row r="20983" spans="5:5" ht="13.5" thickTop="1" thickBot="1">
      <c r="E20983"/>
    </row>
    <row r="20984" spans="5:5" ht="13.5" thickTop="1" thickBot="1">
      <c r="E20984"/>
    </row>
    <row r="20985" spans="5:5" ht="13.5" thickTop="1" thickBot="1">
      <c r="E20985"/>
    </row>
    <row r="20986" spans="5:5" ht="13.5" thickTop="1" thickBot="1">
      <c r="E20986"/>
    </row>
    <row r="20987" spans="5:5" ht="13.5" thickTop="1" thickBot="1">
      <c r="E20987"/>
    </row>
    <row r="20988" spans="5:5" ht="13.5" thickTop="1" thickBot="1">
      <c r="E20988"/>
    </row>
    <row r="20989" spans="5:5" ht="13.5" thickTop="1" thickBot="1">
      <c r="E20989"/>
    </row>
    <row r="20990" spans="5:5" ht="13.5" thickTop="1" thickBot="1">
      <c r="E20990"/>
    </row>
    <row r="20991" spans="5:5" ht="13.5" thickTop="1" thickBot="1">
      <c r="E20991"/>
    </row>
    <row r="20992" spans="5:5" ht="13.5" thickTop="1" thickBot="1">
      <c r="E20992"/>
    </row>
    <row r="20993" spans="5:5" ht="13.5" thickTop="1" thickBot="1">
      <c r="E20993"/>
    </row>
    <row r="20994" spans="5:5" ht="13.5" thickTop="1" thickBot="1">
      <c r="E20994"/>
    </row>
    <row r="20995" spans="5:5" ht="13.5" thickTop="1" thickBot="1">
      <c r="E20995"/>
    </row>
    <row r="20996" spans="5:5" ht="13.5" thickTop="1" thickBot="1">
      <c r="E20996"/>
    </row>
    <row r="20997" spans="5:5" ht="13.5" thickTop="1" thickBot="1">
      <c r="E20997"/>
    </row>
    <row r="20998" spans="5:5" ht="13" thickTop="1">
      <c r="E20998"/>
    </row>
    <row r="20999" spans="5:5">
      <c r="E20999"/>
    </row>
    <row r="21000" spans="5:5">
      <c r="E21000"/>
    </row>
    <row r="21001" spans="5:5">
      <c r="E21001"/>
    </row>
    <row r="21002" spans="5:5">
      <c r="E21002"/>
    </row>
    <row r="21003" spans="5:5">
      <c r="E21003"/>
    </row>
    <row r="21004" spans="5:5">
      <c r="E21004"/>
    </row>
    <row r="21005" spans="5:5">
      <c r="E21005"/>
    </row>
    <row r="21006" spans="5:5">
      <c r="E21006"/>
    </row>
    <row r="21007" spans="5:5">
      <c r="E21007"/>
    </row>
    <row r="21008" spans="5:5">
      <c r="E21008"/>
    </row>
    <row r="21009" spans="5:5">
      <c r="E21009"/>
    </row>
    <row r="21010" spans="5:5">
      <c r="E21010"/>
    </row>
    <row r="21011" spans="5:5" ht="13" thickBot="1">
      <c r="E21011"/>
    </row>
    <row r="21012" spans="5:5" ht="13.5" thickTop="1" thickBot="1">
      <c r="E21012"/>
    </row>
    <row r="21013" spans="5:5" ht="13.5" thickTop="1" thickBot="1">
      <c r="E21013"/>
    </row>
    <row r="21014" spans="5:5" ht="13.5" thickTop="1" thickBot="1">
      <c r="E21014"/>
    </row>
    <row r="21015" spans="5:5" ht="13.5" thickTop="1" thickBot="1">
      <c r="E21015"/>
    </row>
    <row r="21016" spans="5:5" ht="13.5" thickTop="1" thickBot="1">
      <c r="E21016"/>
    </row>
    <row r="21017" spans="5:5" ht="13.5" thickTop="1" thickBot="1">
      <c r="E21017"/>
    </row>
    <row r="21018" spans="5:5" ht="13.5" thickTop="1" thickBot="1">
      <c r="E21018"/>
    </row>
    <row r="21019" spans="5:5" ht="13.5" thickTop="1" thickBot="1">
      <c r="E21019"/>
    </row>
    <row r="21020" spans="5:5" ht="13.5" thickTop="1" thickBot="1">
      <c r="E21020"/>
    </row>
    <row r="21021" spans="5:5" ht="13.5" thickTop="1" thickBot="1">
      <c r="E21021"/>
    </row>
    <row r="21022" spans="5:5" ht="13.5" thickTop="1" thickBot="1">
      <c r="E21022"/>
    </row>
    <row r="21023" spans="5:5" ht="13.5" thickTop="1" thickBot="1">
      <c r="E21023"/>
    </row>
    <row r="21024" spans="5:5" ht="13.5" thickTop="1" thickBot="1">
      <c r="E21024"/>
    </row>
    <row r="21025" spans="5:5" ht="13.5" thickTop="1" thickBot="1">
      <c r="E21025"/>
    </row>
    <row r="21026" spans="5:5" ht="13.5" thickTop="1" thickBot="1">
      <c r="E21026"/>
    </row>
    <row r="21027" spans="5:5" ht="13.5" thickTop="1" thickBot="1">
      <c r="E21027"/>
    </row>
    <row r="21028" spans="5:5" ht="13.5" thickTop="1" thickBot="1">
      <c r="E21028"/>
    </row>
    <row r="21029" spans="5:5" ht="13.5" thickTop="1" thickBot="1">
      <c r="E21029"/>
    </row>
    <row r="21030" spans="5:5" ht="13.5" thickTop="1" thickBot="1">
      <c r="E21030"/>
    </row>
    <row r="21031" spans="5:5" ht="13.5" thickTop="1" thickBot="1">
      <c r="E21031"/>
    </row>
    <row r="21032" spans="5:5" ht="13.5" thickTop="1" thickBot="1">
      <c r="E21032"/>
    </row>
    <row r="21033" spans="5:5" ht="13.5" thickTop="1" thickBot="1">
      <c r="E21033"/>
    </row>
    <row r="21034" spans="5:5" ht="13.5" thickTop="1" thickBot="1">
      <c r="E21034"/>
    </row>
    <row r="21035" spans="5:5" ht="13.5" thickTop="1" thickBot="1">
      <c r="E21035"/>
    </row>
    <row r="21036" spans="5:5" ht="13.5" thickTop="1" thickBot="1">
      <c r="E21036"/>
    </row>
    <row r="21037" spans="5:5" ht="13.5" thickTop="1" thickBot="1">
      <c r="E21037"/>
    </row>
    <row r="21038" spans="5:5" ht="13.5" thickTop="1" thickBot="1">
      <c r="E21038"/>
    </row>
    <row r="21039" spans="5:5" ht="13.5" thickTop="1" thickBot="1">
      <c r="E21039"/>
    </row>
    <row r="21040" spans="5:5" ht="13.5" thickTop="1" thickBot="1">
      <c r="E21040"/>
    </row>
    <row r="21041" spans="5:5" ht="13.5" thickTop="1" thickBot="1">
      <c r="E21041"/>
    </row>
    <row r="21042" spans="5:5" ht="13.5" thickTop="1" thickBot="1">
      <c r="E21042"/>
    </row>
    <row r="21043" spans="5:5" ht="13.5" thickTop="1" thickBot="1">
      <c r="E21043"/>
    </row>
    <row r="21044" spans="5:5" ht="13.5" thickTop="1" thickBot="1">
      <c r="E21044"/>
    </row>
    <row r="21045" spans="5:5" ht="13.5" thickTop="1" thickBot="1">
      <c r="E21045"/>
    </row>
    <row r="21046" spans="5:5" ht="13.5" thickTop="1" thickBot="1">
      <c r="E21046"/>
    </row>
    <row r="21047" spans="5:5" ht="13.5" thickTop="1" thickBot="1">
      <c r="E21047"/>
    </row>
    <row r="21048" spans="5:5" ht="13.5" thickTop="1" thickBot="1">
      <c r="E21048"/>
    </row>
    <row r="21049" spans="5:5" ht="13.5" thickTop="1" thickBot="1">
      <c r="E21049"/>
    </row>
    <row r="21050" spans="5:5" ht="13.5" thickTop="1" thickBot="1">
      <c r="E21050"/>
    </row>
    <row r="21051" spans="5:5" ht="13.5" thickTop="1" thickBot="1">
      <c r="E21051"/>
    </row>
    <row r="21052" spans="5:5" ht="13.5" thickTop="1" thickBot="1">
      <c r="E21052"/>
    </row>
    <row r="21053" spans="5:5" ht="13.5" thickTop="1" thickBot="1">
      <c r="E21053"/>
    </row>
    <row r="21054" spans="5:5" ht="13.5" thickTop="1" thickBot="1">
      <c r="E21054"/>
    </row>
    <row r="21055" spans="5:5" ht="13.5" thickTop="1" thickBot="1">
      <c r="E21055"/>
    </row>
    <row r="21056" spans="5:5" ht="13.5" thickTop="1" thickBot="1">
      <c r="E21056"/>
    </row>
    <row r="21057" spans="5:5" ht="13.5" thickTop="1" thickBot="1">
      <c r="E21057"/>
    </row>
    <row r="21058" spans="5:5" ht="13.5" thickTop="1" thickBot="1">
      <c r="E21058"/>
    </row>
    <row r="21059" spans="5:5" ht="13.5" thickTop="1" thickBot="1">
      <c r="E21059"/>
    </row>
    <row r="21060" spans="5:5" ht="13.5" thickTop="1" thickBot="1">
      <c r="E21060"/>
    </row>
    <row r="21061" spans="5:5" ht="13.5" thickTop="1" thickBot="1">
      <c r="E21061"/>
    </row>
    <row r="21062" spans="5:5" ht="13.5" thickTop="1" thickBot="1">
      <c r="E21062"/>
    </row>
    <row r="21063" spans="5:5" ht="13.5" thickTop="1" thickBot="1">
      <c r="E21063"/>
    </row>
    <row r="21064" spans="5:5" ht="13.5" thickTop="1" thickBot="1">
      <c r="E21064"/>
    </row>
    <row r="21065" spans="5:5" ht="13.5" thickTop="1" thickBot="1">
      <c r="E21065"/>
    </row>
    <row r="21066" spans="5:5" ht="13.5" thickTop="1" thickBot="1">
      <c r="E21066"/>
    </row>
    <row r="21067" spans="5:5" ht="13.5" thickTop="1" thickBot="1">
      <c r="E21067"/>
    </row>
    <row r="21068" spans="5:5" ht="13" thickTop="1">
      <c r="E21068"/>
    </row>
    <row r="21069" spans="5:5">
      <c r="E21069"/>
    </row>
    <row r="21070" spans="5:5">
      <c r="E21070"/>
    </row>
    <row r="21071" spans="5:5">
      <c r="E21071"/>
    </row>
    <row r="21072" spans="5:5">
      <c r="E21072"/>
    </row>
    <row r="21073" spans="5:5">
      <c r="E21073"/>
    </row>
    <row r="21074" spans="5:5">
      <c r="E21074"/>
    </row>
    <row r="21075" spans="5:5">
      <c r="E21075"/>
    </row>
    <row r="21076" spans="5:5">
      <c r="E21076"/>
    </row>
    <row r="21077" spans="5:5">
      <c r="E21077"/>
    </row>
    <row r="21078" spans="5:5">
      <c r="E21078"/>
    </row>
    <row r="21079" spans="5:5">
      <c r="E21079"/>
    </row>
    <row r="21080" spans="5:5">
      <c r="E21080"/>
    </row>
    <row r="21081" spans="5:5" ht="13" thickBot="1">
      <c r="E21081"/>
    </row>
    <row r="21082" spans="5:5" ht="13.5" thickTop="1" thickBot="1">
      <c r="E21082"/>
    </row>
    <row r="21083" spans="5:5" ht="13.5" thickTop="1" thickBot="1">
      <c r="E21083"/>
    </row>
    <row r="21084" spans="5:5" ht="13.5" thickTop="1" thickBot="1">
      <c r="E21084"/>
    </row>
    <row r="21085" spans="5:5" ht="13.5" thickTop="1" thickBot="1">
      <c r="E21085"/>
    </row>
    <row r="21086" spans="5:5" ht="13.5" thickTop="1" thickBot="1">
      <c r="E21086"/>
    </row>
    <row r="21087" spans="5:5" ht="13.5" thickTop="1" thickBot="1">
      <c r="E21087"/>
    </row>
    <row r="21088" spans="5:5" ht="13.5" thickTop="1" thickBot="1">
      <c r="E21088"/>
    </row>
    <row r="21089" spans="5:5" ht="13.5" thickTop="1" thickBot="1">
      <c r="E21089"/>
    </row>
    <row r="21090" spans="5:5" ht="13.5" thickTop="1" thickBot="1">
      <c r="E21090"/>
    </row>
    <row r="21091" spans="5:5" ht="13.5" thickTop="1" thickBot="1">
      <c r="E21091"/>
    </row>
    <row r="21092" spans="5:5" ht="13.5" thickTop="1" thickBot="1">
      <c r="E21092"/>
    </row>
    <row r="21093" spans="5:5" ht="13.5" thickTop="1" thickBot="1">
      <c r="E21093"/>
    </row>
    <row r="21094" spans="5:5" ht="13.5" thickTop="1" thickBot="1">
      <c r="E21094"/>
    </row>
    <row r="21095" spans="5:5" ht="13.5" thickTop="1" thickBot="1">
      <c r="E21095"/>
    </row>
    <row r="21096" spans="5:5" ht="13.5" thickTop="1" thickBot="1">
      <c r="E21096"/>
    </row>
    <row r="21097" spans="5:5" ht="13.5" thickTop="1" thickBot="1">
      <c r="E21097"/>
    </row>
    <row r="21098" spans="5:5" ht="13.5" thickTop="1" thickBot="1">
      <c r="E21098"/>
    </row>
    <row r="21099" spans="5:5" ht="13.5" thickTop="1" thickBot="1">
      <c r="E21099"/>
    </row>
    <row r="21100" spans="5:5" ht="13.5" thickTop="1" thickBot="1">
      <c r="E21100"/>
    </row>
    <row r="21101" spans="5:5" ht="13.5" thickTop="1" thickBot="1">
      <c r="E21101"/>
    </row>
    <row r="21102" spans="5:5" ht="13.5" thickTop="1" thickBot="1">
      <c r="E21102"/>
    </row>
    <row r="21103" spans="5:5" ht="13.5" thickTop="1" thickBot="1">
      <c r="E21103"/>
    </row>
    <row r="21104" spans="5:5" ht="13.5" thickTop="1" thickBot="1">
      <c r="E21104"/>
    </row>
    <row r="21105" spans="5:5" ht="13.5" thickTop="1" thickBot="1">
      <c r="E21105"/>
    </row>
    <row r="21106" spans="5:5" ht="13.5" thickTop="1" thickBot="1">
      <c r="E21106"/>
    </row>
    <row r="21107" spans="5:5" ht="13.5" thickTop="1" thickBot="1">
      <c r="E21107"/>
    </row>
    <row r="21108" spans="5:5" ht="13.5" thickTop="1" thickBot="1">
      <c r="E21108"/>
    </row>
    <row r="21109" spans="5:5" ht="13.5" thickTop="1" thickBot="1">
      <c r="E21109"/>
    </row>
    <row r="21110" spans="5:5" ht="13.5" thickTop="1" thickBot="1">
      <c r="E21110"/>
    </row>
    <row r="21111" spans="5:5" ht="13.5" thickTop="1" thickBot="1">
      <c r="E21111"/>
    </row>
    <row r="21112" spans="5:5" ht="13.5" thickTop="1" thickBot="1">
      <c r="E21112"/>
    </row>
    <row r="21113" spans="5:5" ht="13.5" thickTop="1" thickBot="1">
      <c r="E21113"/>
    </row>
    <row r="21114" spans="5:5" ht="13.5" thickTop="1" thickBot="1">
      <c r="E21114"/>
    </row>
    <row r="21115" spans="5:5" ht="13.5" thickTop="1" thickBot="1">
      <c r="E21115"/>
    </row>
    <row r="21116" spans="5:5" ht="13.5" thickTop="1" thickBot="1">
      <c r="E21116"/>
    </row>
    <row r="21117" spans="5:5" ht="13.5" thickTop="1" thickBot="1">
      <c r="E21117"/>
    </row>
    <row r="21118" spans="5:5" ht="13.5" thickTop="1" thickBot="1">
      <c r="E21118"/>
    </row>
    <row r="21119" spans="5:5" ht="13.5" thickTop="1" thickBot="1">
      <c r="E21119"/>
    </row>
    <row r="21120" spans="5:5" ht="13.5" thickTop="1" thickBot="1">
      <c r="E21120"/>
    </row>
    <row r="21121" spans="5:5" ht="13.5" thickTop="1" thickBot="1">
      <c r="E21121"/>
    </row>
    <row r="21122" spans="5:5" ht="13.5" thickTop="1" thickBot="1">
      <c r="E21122"/>
    </row>
    <row r="21123" spans="5:5" ht="13.5" thickTop="1" thickBot="1">
      <c r="E21123"/>
    </row>
    <row r="21124" spans="5:5" ht="13.5" thickTop="1" thickBot="1">
      <c r="E21124"/>
    </row>
    <row r="21125" spans="5:5" ht="13.5" thickTop="1" thickBot="1">
      <c r="E21125"/>
    </row>
    <row r="21126" spans="5:5" ht="13.5" thickTop="1" thickBot="1">
      <c r="E21126"/>
    </row>
    <row r="21127" spans="5:5" ht="13.5" thickTop="1" thickBot="1">
      <c r="E21127"/>
    </row>
    <row r="21128" spans="5:5" ht="13.5" thickTop="1" thickBot="1">
      <c r="E21128"/>
    </row>
    <row r="21129" spans="5:5" ht="13.5" thickTop="1" thickBot="1">
      <c r="E21129"/>
    </row>
    <row r="21130" spans="5:5" ht="13.5" thickTop="1" thickBot="1">
      <c r="E21130"/>
    </row>
    <row r="21131" spans="5:5" ht="13.5" thickTop="1" thickBot="1">
      <c r="E21131"/>
    </row>
    <row r="21132" spans="5:5" ht="13.5" thickTop="1" thickBot="1">
      <c r="E21132"/>
    </row>
    <row r="21133" spans="5:5" ht="13.5" thickTop="1" thickBot="1">
      <c r="E21133"/>
    </row>
    <row r="21134" spans="5:5" ht="13.5" thickTop="1" thickBot="1">
      <c r="E21134"/>
    </row>
    <row r="21135" spans="5:5" ht="13.5" thickTop="1" thickBot="1">
      <c r="E21135"/>
    </row>
    <row r="21136" spans="5:5" ht="13.5" thickTop="1" thickBot="1">
      <c r="E21136"/>
    </row>
    <row r="21137" spans="5:5" ht="13.5" thickTop="1" thickBot="1">
      <c r="E21137"/>
    </row>
    <row r="21138" spans="5:5" ht="13" thickTop="1">
      <c r="E21138"/>
    </row>
    <row r="21139" spans="5:5">
      <c r="E21139"/>
    </row>
    <row r="21140" spans="5:5">
      <c r="E21140"/>
    </row>
    <row r="21141" spans="5:5">
      <c r="E21141"/>
    </row>
    <row r="21142" spans="5:5">
      <c r="E21142"/>
    </row>
    <row r="21143" spans="5:5">
      <c r="E21143"/>
    </row>
    <row r="21144" spans="5:5">
      <c r="E21144"/>
    </row>
    <row r="21145" spans="5:5">
      <c r="E21145"/>
    </row>
    <row r="21146" spans="5:5">
      <c r="E21146"/>
    </row>
    <row r="21147" spans="5:5">
      <c r="E21147"/>
    </row>
    <row r="21148" spans="5:5">
      <c r="E21148"/>
    </row>
    <row r="21149" spans="5:5">
      <c r="E21149"/>
    </row>
    <row r="21150" spans="5:5">
      <c r="E21150"/>
    </row>
    <row r="21151" spans="5:5" ht="13" thickBot="1">
      <c r="E21151"/>
    </row>
    <row r="21152" spans="5:5" ht="13.5" thickTop="1" thickBot="1">
      <c r="E21152"/>
    </row>
    <row r="21153" spans="5:5" ht="13.5" thickTop="1" thickBot="1">
      <c r="E21153"/>
    </row>
    <row r="21154" spans="5:5" ht="13.5" thickTop="1" thickBot="1">
      <c r="E21154"/>
    </row>
    <row r="21155" spans="5:5" ht="13.5" thickTop="1" thickBot="1">
      <c r="E21155"/>
    </row>
    <row r="21156" spans="5:5" ht="13.5" thickTop="1" thickBot="1">
      <c r="E21156"/>
    </row>
    <row r="21157" spans="5:5" ht="13.5" thickTop="1" thickBot="1">
      <c r="E21157"/>
    </row>
    <row r="21158" spans="5:5" ht="13.5" thickTop="1" thickBot="1">
      <c r="E21158"/>
    </row>
    <row r="21159" spans="5:5" ht="13.5" thickTop="1" thickBot="1">
      <c r="E21159"/>
    </row>
    <row r="21160" spans="5:5" ht="13.5" thickTop="1" thickBot="1">
      <c r="E21160"/>
    </row>
    <row r="21161" spans="5:5" ht="13.5" thickTop="1" thickBot="1">
      <c r="E21161"/>
    </row>
    <row r="21162" spans="5:5" ht="13.5" thickTop="1" thickBot="1">
      <c r="E21162"/>
    </row>
    <row r="21163" spans="5:5" ht="13.5" thickTop="1" thickBot="1">
      <c r="E21163"/>
    </row>
    <row r="21164" spans="5:5" ht="13.5" thickTop="1" thickBot="1">
      <c r="E21164"/>
    </row>
    <row r="21165" spans="5:5" ht="13.5" thickTop="1" thickBot="1">
      <c r="E21165"/>
    </row>
    <row r="21166" spans="5:5" ht="13.5" thickTop="1" thickBot="1">
      <c r="E21166"/>
    </row>
    <row r="21167" spans="5:5" ht="13.5" thickTop="1" thickBot="1">
      <c r="E21167"/>
    </row>
    <row r="21168" spans="5:5" ht="13.5" thickTop="1" thickBot="1">
      <c r="E21168"/>
    </row>
    <row r="21169" spans="5:5" ht="13.5" thickTop="1" thickBot="1">
      <c r="E21169"/>
    </row>
    <row r="21170" spans="5:5" ht="13.5" thickTop="1" thickBot="1">
      <c r="E21170"/>
    </row>
    <row r="21171" spans="5:5" ht="13.5" thickTop="1" thickBot="1">
      <c r="E21171"/>
    </row>
    <row r="21172" spans="5:5" ht="13.5" thickTop="1" thickBot="1">
      <c r="E21172"/>
    </row>
    <row r="21173" spans="5:5" ht="13.5" thickTop="1" thickBot="1">
      <c r="E21173"/>
    </row>
    <row r="21174" spans="5:5" ht="13.5" thickTop="1" thickBot="1">
      <c r="E21174"/>
    </row>
    <row r="21175" spans="5:5" ht="13.5" thickTop="1" thickBot="1">
      <c r="E21175"/>
    </row>
    <row r="21176" spans="5:5" ht="13.5" thickTop="1" thickBot="1">
      <c r="E21176"/>
    </row>
    <row r="21177" spans="5:5" ht="13.5" thickTop="1" thickBot="1">
      <c r="E21177"/>
    </row>
    <row r="21178" spans="5:5" ht="13.5" thickTop="1" thickBot="1">
      <c r="E21178"/>
    </row>
    <row r="21179" spans="5:5" ht="13.5" thickTop="1" thickBot="1">
      <c r="E21179"/>
    </row>
    <row r="21180" spans="5:5" ht="13.5" thickTop="1" thickBot="1">
      <c r="E21180"/>
    </row>
    <row r="21181" spans="5:5" ht="13.5" thickTop="1" thickBot="1">
      <c r="E21181"/>
    </row>
    <row r="21182" spans="5:5" ht="13.5" thickTop="1" thickBot="1">
      <c r="E21182"/>
    </row>
    <row r="21183" spans="5:5" ht="13.5" thickTop="1" thickBot="1">
      <c r="E21183"/>
    </row>
    <row r="21184" spans="5:5" ht="13.5" thickTop="1" thickBot="1">
      <c r="E21184"/>
    </row>
    <row r="21185" spans="5:5" ht="13.5" thickTop="1" thickBot="1">
      <c r="E21185"/>
    </row>
    <row r="21186" spans="5:5" ht="13.5" thickTop="1" thickBot="1">
      <c r="E21186"/>
    </row>
    <row r="21187" spans="5:5" ht="13.5" thickTop="1" thickBot="1">
      <c r="E21187"/>
    </row>
    <row r="21188" spans="5:5" ht="13.5" thickTop="1" thickBot="1">
      <c r="E21188"/>
    </row>
    <row r="21189" spans="5:5" ht="13.5" thickTop="1" thickBot="1">
      <c r="E21189"/>
    </row>
    <row r="21190" spans="5:5" ht="13.5" thickTop="1" thickBot="1">
      <c r="E21190"/>
    </row>
    <row r="21191" spans="5:5" ht="13.5" thickTop="1" thickBot="1">
      <c r="E21191"/>
    </row>
    <row r="21192" spans="5:5" ht="13.5" thickTop="1" thickBot="1">
      <c r="E21192"/>
    </row>
    <row r="21193" spans="5:5" ht="13.5" thickTop="1" thickBot="1">
      <c r="E21193"/>
    </row>
    <row r="21194" spans="5:5" ht="13.5" thickTop="1" thickBot="1">
      <c r="E21194"/>
    </row>
    <row r="21195" spans="5:5" ht="13.5" thickTop="1" thickBot="1">
      <c r="E21195"/>
    </row>
    <row r="21196" spans="5:5" ht="13.5" thickTop="1" thickBot="1">
      <c r="E21196"/>
    </row>
    <row r="21197" spans="5:5" ht="13.5" thickTop="1" thickBot="1">
      <c r="E21197"/>
    </row>
    <row r="21198" spans="5:5" ht="13.5" thickTop="1" thickBot="1">
      <c r="E21198"/>
    </row>
    <row r="21199" spans="5:5" ht="13.5" thickTop="1" thickBot="1">
      <c r="E21199"/>
    </row>
    <row r="21200" spans="5:5" ht="13.5" thickTop="1" thickBot="1">
      <c r="E21200"/>
    </row>
    <row r="21201" spans="5:5" ht="13.5" thickTop="1" thickBot="1">
      <c r="E21201"/>
    </row>
    <row r="21202" spans="5:5" ht="13.5" thickTop="1" thickBot="1">
      <c r="E21202"/>
    </row>
    <row r="21203" spans="5:5" ht="13.5" thickTop="1" thickBot="1">
      <c r="E21203"/>
    </row>
    <row r="21204" spans="5:5" ht="13.5" thickTop="1" thickBot="1">
      <c r="E21204"/>
    </row>
    <row r="21205" spans="5:5" ht="13.5" thickTop="1" thickBot="1">
      <c r="E21205"/>
    </row>
    <row r="21206" spans="5:5" ht="13.5" thickTop="1" thickBot="1">
      <c r="E21206"/>
    </row>
    <row r="21207" spans="5:5" ht="13.5" thickTop="1" thickBot="1">
      <c r="E21207"/>
    </row>
    <row r="21208" spans="5:5" ht="13" thickTop="1">
      <c r="E21208"/>
    </row>
    <row r="21209" spans="5:5">
      <c r="E21209"/>
    </row>
    <row r="21210" spans="5:5">
      <c r="E21210"/>
    </row>
    <row r="21211" spans="5:5">
      <c r="E21211"/>
    </row>
    <row r="21212" spans="5:5">
      <c r="E21212"/>
    </row>
    <row r="21213" spans="5:5">
      <c r="E21213"/>
    </row>
    <row r="21214" spans="5:5">
      <c r="E21214"/>
    </row>
    <row r="21215" spans="5:5">
      <c r="E21215"/>
    </row>
    <row r="21216" spans="5:5">
      <c r="E21216"/>
    </row>
    <row r="21217" spans="5:5">
      <c r="E21217"/>
    </row>
    <row r="21218" spans="5:5">
      <c r="E21218"/>
    </row>
    <row r="21219" spans="5:5">
      <c r="E21219"/>
    </row>
    <row r="21220" spans="5:5">
      <c r="E21220"/>
    </row>
    <row r="21221" spans="5:5" ht="13" thickBot="1">
      <c r="E21221"/>
    </row>
    <row r="21222" spans="5:5" ht="13.5" thickTop="1" thickBot="1">
      <c r="E21222"/>
    </row>
    <row r="21223" spans="5:5" ht="13.5" thickTop="1" thickBot="1">
      <c r="E21223"/>
    </row>
    <row r="21224" spans="5:5" ht="13.5" thickTop="1" thickBot="1">
      <c r="E21224"/>
    </row>
    <row r="21225" spans="5:5" ht="13.5" thickTop="1" thickBot="1">
      <c r="E21225"/>
    </row>
    <row r="21226" spans="5:5" ht="13.5" thickTop="1" thickBot="1">
      <c r="E21226"/>
    </row>
    <row r="21227" spans="5:5" ht="13.5" thickTop="1" thickBot="1">
      <c r="E21227"/>
    </row>
    <row r="21228" spans="5:5" ht="13.5" thickTop="1" thickBot="1">
      <c r="E21228"/>
    </row>
    <row r="21229" spans="5:5" ht="13.5" thickTop="1" thickBot="1">
      <c r="E21229"/>
    </row>
    <row r="21230" spans="5:5" ht="13.5" thickTop="1" thickBot="1">
      <c r="E21230"/>
    </row>
    <row r="21231" spans="5:5" ht="13.5" thickTop="1" thickBot="1">
      <c r="E21231"/>
    </row>
    <row r="21232" spans="5:5" ht="13.5" thickTop="1" thickBot="1">
      <c r="E21232"/>
    </row>
    <row r="21233" spans="5:5" ht="13.5" thickTop="1" thickBot="1">
      <c r="E21233"/>
    </row>
    <row r="21234" spans="5:5" ht="13.5" thickTop="1" thickBot="1">
      <c r="E21234"/>
    </row>
    <row r="21235" spans="5:5" ht="13.5" thickTop="1" thickBot="1">
      <c r="E21235"/>
    </row>
    <row r="21236" spans="5:5" ht="13.5" thickTop="1" thickBot="1">
      <c r="E21236"/>
    </row>
    <row r="21237" spans="5:5" ht="13.5" thickTop="1" thickBot="1">
      <c r="E21237"/>
    </row>
    <row r="21238" spans="5:5" ht="13.5" thickTop="1" thickBot="1">
      <c r="E21238"/>
    </row>
    <row r="21239" spans="5:5" ht="13.5" thickTop="1" thickBot="1">
      <c r="E21239"/>
    </row>
    <row r="21240" spans="5:5" ht="13.5" thickTop="1" thickBot="1">
      <c r="E21240"/>
    </row>
    <row r="21241" spans="5:5" ht="13.5" thickTop="1" thickBot="1">
      <c r="E21241"/>
    </row>
    <row r="21242" spans="5:5" ht="13.5" thickTop="1" thickBot="1">
      <c r="E21242"/>
    </row>
    <row r="21243" spans="5:5" ht="13.5" thickTop="1" thickBot="1">
      <c r="E21243"/>
    </row>
    <row r="21244" spans="5:5" ht="13.5" thickTop="1" thickBot="1">
      <c r="E21244"/>
    </row>
    <row r="21245" spans="5:5" ht="13.5" thickTop="1" thickBot="1">
      <c r="E21245"/>
    </row>
    <row r="21246" spans="5:5" ht="13.5" thickTop="1" thickBot="1">
      <c r="E21246"/>
    </row>
    <row r="21247" spans="5:5" ht="13.5" thickTop="1" thickBot="1">
      <c r="E21247"/>
    </row>
    <row r="21248" spans="5:5" ht="13.5" thickTop="1" thickBot="1">
      <c r="E21248"/>
    </row>
    <row r="21249" spans="5:5" ht="13.5" thickTop="1" thickBot="1">
      <c r="E21249"/>
    </row>
    <row r="21250" spans="5:5" ht="13.5" thickTop="1" thickBot="1">
      <c r="E21250"/>
    </row>
    <row r="21251" spans="5:5" ht="13.5" thickTop="1" thickBot="1">
      <c r="E21251"/>
    </row>
    <row r="21252" spans="5:5" ht="13.5" thickTop="1" thickBot="1">
      <c r="E21252"/>
    </row>
    <row r="21253" spans="5:5" ht="13.5" thickTop="1" thickBot="1">
      <c r="E21253"/>
    </row>
    <row r="21254" spans="5:5" ht="13.5" thickTop="1" thickBot="1">
      <c r="E21254"/>
    </row>
    <row r="21255" spans="5:5" ht="13.5" thickTop="1" thickBot="1">
      <c r="E21255"/>
    </row>
    <row r="21256" spans="5:5" ht="13.5" thickTop="1" thickBot="1">
      <c r="E21256"/>
    </row>
    <row r="21257" spans="5:5" ht="13.5" thickTop="1" thickBot="1">
      <c r="E21257"/>
    </row>
    <row r="21258" spans="5:5" ht="13.5" thickTop="1" thickBot="1">
      <c r="E21258"/>
    </row>
    <row r="21259" spans="5:5" ht="13.5" thickTop="1" thickBot="1">
      <c r="E21259"/>
    </row>
    <row r="21260" spans="5:5" ht="13.5" thickTop="1" thickBot="1">
      <c r="E21260"/>
    </row>
    <row r="21261" spans="5:5" ht="13.5" thickTop="1" thickBot="1">
      <c r="E21261"/>
    </row>
    <row r="21262" spans="5:5" ht="13.5" thickTop="1" thickBot="1">
      <c r="E21262"/>
    </row>
    <row r="21263" spans="5:5" ht="13.5" thickTop="1" thickBot="1">
      <c r="E21263"/>
    </row>
    <row r="21264" spans="5:5" ht="13.5" thickTop="1" thickBot="1">
      <c r="E21264"/>
    </row>
    <row r="21265" spans="5:5" ht="13.5" thickTop="1" thickBot="1">
      <c r="E21265"/>
    </row>
    <row r="21266" spans="5:5" ht="13.5" thickTop="1" thickBot="1">
      <c r="E21266"/>
    </row>
    <row r="21267" spans="5:5" ht="13.5" thickTop="1" thickBot="1">
      <c r="E21267"/>
    </row>
    <row r="21268" spans="5:5" ht="13.5" thickTop="1" thickBot="1">
      <c r="E21268"/>
    </row>
    <row r="21269" spans="5:5" ht="13.5" thickTop="1" thickBot="1">
      <c r="E21269"/>
    </row>
    <row r="21270" spans="5:5" ht="13.5" thickTop="1" thickBot="1">
      <c r="E21270"/>
    </row>
    <row r="21271" spans="5:5" ht="13.5" thickTop="1" thickBot="1">
      <c r="E21271"/>
    </row>
    <row r="21272" spans="5:5" ht="13.5" thickTop="1" thickBot="1">
      <c r="E21272"/>
    </row>
    <row r="21273" spans="5:5" ht="13.5" thickTop="1" thickBot="1">
      <c r="E21273"/>
    </row>
    <row r="21274" spans="5:5" ht="13.5" thickTop="1" thickBot="1">
      <c r="E21274"/>
    </row>
    <row r="21275" spans="5:5" ht="13.5" thickTop="1" thickBot="1">
      <c r="E21275"/>
    </row>
    <row r="21276" spans="5:5" ht="13.5" thickTop="1" thickBot="1">
      <c r="E21276"/>
    </row>
    <row r="21277" spans="5:5" ht="13.5" thickTop="1" thickBot="1">
      <c r="E21277"/>
    </row>
    <row r="21278" spans="5:5" ht="13" thickTop="1">
      <c r="E21278"/>
    </row>
    <row r="21279" spans="5:5">
      <c r="E21279"/>
    </row>
    <row r="21280" spans="5:5">
      <c r="E21280"/>
    </row>
    <row r="21281" spans="5:5">
      <c r="E21281"/>
    </row>
    <row r="21282" spans="5:5">
      <c r="E21282"/>
    </row>
    <row r="21283" spans="5:5">
      <c r="E21283"/>
    </row>
    <row r="21284" spans="5:5">
      <c r="E21284"/>
    </row>
    <row r="21285" spans="5:5">
      <c r="E21285"/>
    </row>
    <row r="21286" spans="5:5">
      <c r="E21286"/>
    </row>
    <row r="21287" spans="5:5">
      <c r="E21287"/>
    </row>
    <row r="21288" spans="5:5">
      <c r="E21288"/>
    </row>
    <row r="21289" spans="5:5">
      <c r="E21289"/>
    </row>
    <row r="21290" spans="5:5">
      <c r="E21290"/>
    </row>
    <row r="21291" spans="5:5" ht="13" thickBot="1">
      <c r="E21291"/>
    </row>
    <row r="21292" spans="5:5" ht="13.5" thickTop="1" thickBot="1">
      <c r="E21292"/>
    </row>
    <row r="21293" spans="5:5" ht="13.5" thickTop="1" thickBot="1">
      <c r="E21293"/>
    </row>
    <row r="21294" spans="5:5" ht="13.5" thickTop="1" thickBot="1">
      <c r="E21294"/>
    </row>
    <row r="21295" spans="5:5" ht="13.5" thickTop="1" thickBot="1">
      <c r="E21295"/>
    </row>
    <row r="21296" spans="5:5" ht="13.5" thickTop="1" thickBot="1">
      <c r="E21296"/>
    </row>
    <row r="21297" spans="5:5" ht="13.5" thickTop="1" thickBot="1">
      <c r="E21297"/>
    </row>
    <row r="21298" spans="5:5" ht="13.5" thickTop="1" thickBot="1">
      <c r="E21298"/>
    </row>
    <row r="21299" spans="5:5" ht="13.5" thickTop="1" thickBot="1">
      <c r="E21299"/>
    </row>
    <row r="21300" spans="5:5" ht="13.5" thickTop="1" thickBot="1">
      <c r="E21300"/>
    </row>
    <row r="21301" spans="5:5" ht="13.5" thickTop="1" thickBot="1">
      <c r="E21301"/>
    </row>
    <row r="21302" spans="5:5" ht="13.5" thickTop="1" thickBot="1">
      <c r="E21302"/>
    </row>
    <row r="21303" spans="5:5" ht="13.5" thickTop="1" thickBot="1">
      <c r="E21303"/>
    </row>
    <row r="21304" spans="5:5" ht="13.5" thickTop="1" thickBot="1">
      <c r="E21304"/>
    </row>
    <row r="21305" spans="5:5" ht="13.5" thickTop="1" thickBot="1">
      <c r="E21305"/>
    </row>
    <row r="21306" spans="5:5" ht="13.5" thickTop="1" thickBot="1">
      <c r="E21306"/>
    </row>
    <row r="21307" spans="5:5" ht="13.5" thickTop="1" thickBot="1">
      <c r="E21307"/>
    </row>
    <row r="21308" spans="5:5" ht="13.5" thickTop="1" thickBot="1">
      <c r="E21308"/>
    </row>
    <row r="21309" spans="5:5" ht="13.5" thickTop="1" thickBot="1">
      <c r="E21309"/>
    </row>
    <row r="21310" spans="5:5" ht="13.5" thickTop="1" thickBot="1">
      <c r="E21310"/>
    </row>
    <row r="21311" spans="5:5" ht="13.5" thickTop="1" thickBot="1">
      <c r="E21311"/>
    </row>
    <row r="21312" spans="5:5" ht="13.5" thickTop="1" thickBot="1">
      <c r="E21312"/>
    </row>
    <row r="21313" spans="5:5" ht="13.5" thickTop="1" thickBot="1">
      <c r="E21313"/>
    </row>
    <row r="21314" spans="5:5" ht="13.5" thickTop="1" thickBot="1">
      <c r="E21314"/>
    </row>
    <row r="21315" spans="5:5" ht="13.5" thickTop="1" thickBot="1">
      <c r="E21315"/>
    </row>
    <row r="21316" spans="5:5" ht="13.5" thickTop="1" thickBot="1">
      <c r="E21316"/>
    </row>
    <row r="21317" spans="5:5" ht="13.5" thickTop="1" thickBot="1">
      <c r="E21317"/>
    </row>
    <row r="21318" spans="5:5" ht="13.5" thickTop="1" thickBot="1">
      <c r="E21318"/>
    </row>
    <row r="21319" spans="5:5" ht="13.5" thickTop="1" thickBot="1">
      <c r="E21319"/>
    </row>
    <row r="21320" spans="5:5" ht="13.5" thickTop="1" thickBot="1">
      <c r="E21320"/>
    </row>
    <row r="21321" spans="5:5" ht="13.5" thickTop="1" thickBot="1">
      <c r="E21321"/>
    </row>
    <row r="21322" spans="5:5" ht="13.5" thickTop="1" thickBot="1">
      <c r="E21322"/>
    </row>
    <row r="21323" spans="5:5" ht="13.5" thickTop="1" thickBot="1">
      <c r="E21323"/>
    </row>
    <row r="21324" spans="5:5" ht="13.5" thickTop="1" thickBot="1">
      <c r="E21324"/>
    </row>
    <row r="21325" spans="5:5" ht="13.5" thickTop="1" thickBot="1">
      <c r="E21325"/>
    </row>
    <row r="21326" spans="5:5" ht="13.5" thickTop="1" thickBot="1">
      <c r="E21326"/>
    </row>
    <row r="21327" spans="5:5" ht="13.5" thickTop="1" thickBot="1">
      <c r="E21327"/>
    </row>
    <row r="21328" spans="5:5" ht="13.5" thickTop="1" thickBot="1">
      <c r="E21328"/>
    </row>
    <row r="21329" spans="5:5" ht="13.5" thickTop="1" thickBot="1">
      <c r="E21329"/>
    </row>
    <row r="21330" spans="5:5" ht="13.5" thickTop="1" thickBot="1">
      <c r="E21330"/>
    </row>
    <row r="21331" spans="5:5" ht="13.5" thickTop="1" thickBot="1">
      <c r="E21331"/>
    </row>
    <row r="21332" spans="5:5" ht="13.5" thickTop="1" thickBot="1">
      <c r="E21332"/>
    </row>
    <row r="21333" spans="5:5" ht="13.5" thickTop="1" thickBot="1">
      <c r="E21333"/>
    </row>
    <row r="21334" spans="5:5" ht="13.5" thickTop="1" thickBot="1">
      <c r="E21334"/>
    </row>
    <row r="21335" spans="5:5" ht="13.5" thickTop="1" thickBot="1">
      <c r="E21335"/>
    </row>
    <row r="21336" spans="5:5" ht="13.5" thickTop="1" thickBot="1">
      <c r="E21336"/>
    </row>
    <row r="21337" spans="5:5" ht="13.5" thickTop="1" thickBot="1">
      <c r="E21337"/>
    </row>
    <row r="21338" spans="5:5" ht="13.5" thickTop="1" thickBot="1">
      <c r="E21338"/>
    </row>
    <row r="21339" spans="5:5" ht="13.5" thickTop="1" thickBot="1">
      <c r="E21339"/>
    </row>
    <row r="21340" spans="5:5" ht="13.5" thickTop="1" thickBot="1">
      <c r="E21340"/>
    </row>
    <row r="21341" spans="5:5" ht="13.5" thickTop="1" thickBot="1">
      <c r="E21341"/>
    </row>
    <row r="21342" spans="5:5" ht="13.5" thickTop="1" thickBot="1">
      <c r="E21342"/>
    </row>
    <row r="21343" spans="5:5" ht="13.5" thickTop="1" thickBot="1">
      <c r="E21343"/>
    </row>
    <row r="21344" spans="5:5" ht="13.5" thickTop="1" thickBot="1">
      <c r="E21344"/>
    </row>
    <row r="21345" spans="5:5" ht="13.5" thickTop="1" thickBot="1">
      <c r="E21345"/>
    </row>
    <row r="21346" spans="5:5" ht="13.5" thickTop="1" thickBot="1">
      <c r="E21346"/>
    </row>
    <row r="21347" spans="5:5" ht="13.5" thickTop="1" thickBot="1">
      <c r="E21347"/>
    </row>
    <row r="21348" spans="5:5" ht="13" thickTop="1">
      <c r="E21348"/>
    </row>
    <row r="21349" spans="5:5">
      <c r="E21349"/>
    </row>
    <row r="21350" spans="5:5">
      <c r="E21350"/>
    </row>
    <row r="21351" spans="5:5">
      <c r="E21351"/>
    </row>
    <row r="21352" spans="5:5">
      <c r="E21352"/>
    </row>
    <row r="21353" spans="5:5">
      <c r="E21353"/>
    </row>
    <row r="21354" spans="5:5">
      <c r="E21354"/>
    </row>
    <row r="21355" spans="5:5">
      <c r="E21355"/>
    </row>
    <row r="21356" spans="5:5">
      <c r="E21356"/>
    </row>
    <row r="21357" spans="5:5">
      <c r="E21357"/>
    </row>
    <row r="21358" spans="5:5">
      <c r="E21358"/>
    </row>
    <row r="21359" spans="5:5">
      <c r="E21359"/>
    </row>
    <row r="21360" spans="5:5">
      <c r="E21360"/>
    </row>
    <row r="21361" spans="5:5" ht="13" thickBot="1">
      <c r="E21361"/>
    </row>
    <row r="21362" spans="5:5" ht="13.5" thickTop="1" thickBot="1">
      <c r="E21362"/>
    </row>
    <row r="21363" spans="5:5" ht="13.5" thickTop="1" thickBot="1">
      <c r="E21363"/>
    </row>
    <row r="21364" spans="5:5" ht="13.5" thickTop="1" thickBot="1">
      <c r="E21364"/>
    </row>
    <row r="21365" spans="5:5" ht="13.5" thickTop="1" thickBot="1">
      <c r="E21365"/>
    </row>
    <row r="21366" spans="5:5" ht="13.5" thickTop="1" thickBot="1">
      <c r="E21366"/>
    </row>
    <row r="21367" spans="5:5" ht="13.5" thickTop="1" thickBot="1">
      <c r="E21367"/>
    </row>
    <row r="21368" spans="5:5" ht="13.5" thickTop="1" thickBot="1">
      <c r="E21368"/>
    </row>
    <row r="21369" spans="5:5" ht="13.5" thickTop="1" thickBot="1">
      <c r="E21369"/>
    </row>
    <row r="21370" spans="5:5" ht="13.5" thickTop="1" thickBot="1">
      <c r="E21370"/>
    </row>
    <row r="21371" spans="5:5" ht="13.5" thickTop="1" thickBot="1">
      <c r="E21371"/>
    </row>
    <row r="21372" spans="5:5" ht="13.5" thickTop="1" thickBot="1">
      <c r="E21372"/>
    </row>
    <row r="21373" spans="5:5" ht="13.5" thickTop="1" thickBot="1">
      <c r="E21373"/>
    </row>
    <row r="21374" spans="5:5" ht="13.5" thickTop="1" thickBot="1">
      <c r="E21374"/>
    </row>
    <row r="21375" spans="5:5" ht="13.5" thickTop="1" thickBot="1">
      <c r="E21375"/>
    </row>
    <row r="21376" spans="5:5" ht="13.5" thickTop="1" thickBot="1">
      <c r="E21376"/>
    </row>
    <row r="21377" spans="5:5" ht="13.5" thickTop="1" thickBot="1">
      <c r="E21377"/>
    </row>
    <row r="21378" spans="5:5" ht="13.5" thickTop="1" thickBot="1">
      <c r="E21378"/>
    </row>
    <row r="21379" spans="5:5" ht="13.5" thickTop="1" thickBot="1">
      <c r="E21379"/>
    </row>
    <row r="21380" spans="5:5" ht="13.5" thickTop="1" thickBot="1">
      <c r="E21380"/>
    </row>
    <row r="21381" spans="5:5" ht="13.5" thickTop="1" thickBot="1">
      <c r="E21381"/>
    </row>
    <row r="21382" spans="5:5" ht="13.5" thickTop="1" thickBot="1">
      <c r="E21382"/>
    </row>
    <row r="21383" spans="5:5" ht="13.5" thickTop="1" thickBot="1">
      <c r="E21383"/>
    </row>
    <row r="21384" spans="5:5" ht="13.5" thickTop="1" thickBot="1">
      <c r="E21384"/>
    </row>
    <row r="21385" spans="5:5" ht="13.5" thickTop="1" thickBot="1">
      <c r="E21385"/>
    </row>
    <row r="21386" spans="5:5" ht="13.5" thickTop="1" thickBot="1">
      <c r="E21386"/>
    </row>
    <row r="21387" spans="5:5" ht="13.5" thickTop="1" thickBot="1">
      <c r="E21387"/>
    </row>
    <row r="21388" spans="5:5" ht="13.5" thickTop="1" thickBot="1">
      <c r="E21388"/>
    </row>
    <row r="21389" spans="5:5" ht="13.5" thickTop="1" thickBot="1">
      <c r="E21389"/>
    </row>
    <row r="21390" spans="5:5" ht="13.5" thickTop="1" thickBot="1">
      <c r="E21390"/>
    </row>
    <row r="21391" spans="5:5" ht="13.5" thickTop="1" thickBot="1">
      <c r="E21391"/>
    </row>
    <row r="21392" spans="5:5" ht="13.5" thickTop="1" thickBot="1">
      <c r="E21392"/>
    </row>
    <row r="21393" spans="5:5" ht="13.5" thickTop="1" thickBot="1">
      <c r="E21393"/>
    </row>
    <row r="21394" spans="5:5" ht="13.5" thickTop="1" thickBot="1">
      <c r="E21394"/>
    </row>
    <row r="21395" spans="5:5" ht="13.5" thickTop="1" thickBot="1">
      <c r="E21395"/>
    </row>
    <row r="21396" spans="5:5" ht="13.5" thickTop="1" thickBot="1">
      <c r="E21396"/>
    </row>
    <row r="21397" spans="5:5" ht="13.5" thickTop="1" thickBot="1">
      <c r="E21397"/>
    </row>
    <row r="21398" spans="5:5" ht="13.5" thickTop="1" thickBot="1">
      <c r="E21398"/>
    </row>
    <row r="21399" spans="5:5" ht="13.5" thickTop="1" thickBot="1">
      <c r="E21399"/>
    </row>
    <row r="21400" spans="5:5" ht="13.5" thickTop="1" thickBot="1">
      <c r="E21400"/>
    </row>
    <row r="21401" spans="5:5" ht="13.5" thickTop="1" thickBot="1">
      <c r="E21401"/>
    </row>
    <row r="21402" spans="5:5" ht="13.5" thickTop="1" thickBot="1">
      <c r="E21402"/>
    </row>
    <row r="21403" spans="5:5" ht="13.5" thickTop="1" thickBot="1">
      <c r="E21403"/>
    </row>
    <row r="21404" spans="5:5" ht="13.5" thickTop="1" thickBot="1">
      <c r="E21404"/>
    </row>
    <row r="21405" spans="5:5" ht="13.5" thickTop="1" thickBot="1">
      <c r="E21405"/>
    </row>
    <row r="21406" spans="5:5" ht="13.5" thickTop="1" thickBot="1">
      <c r="E21406"/>
    </row>
    <row r="21407" spans="5:5" ht="13.5" thickTop="1" thickBot="1">
      <c r="E21407"/>
    </row>
    <row r="21408" spans="5:5" ht="13.5" thickTop="1" thickBot="1">
      <c r="E21408"/>
    </row>
    <row r="21409" spans="5:5" ht="13.5" thickTop="1" thickBot="1">
      <c r="E21409"/>
    </row>
    <row r="21410" spans="5:5" ht="13.5" thickTop="1" thickBot="1">
      <c r="E21410"/>
    </row>
    <row r="21411" spans="5:5" ht="13.5" thickTop="1" thickBot="1">
      <c r="E21411"/>
    </row>
    <row r="21412" spans="5:5" ht="13.5" thickTop="1" thickBot="1">
      <c r="E21412"/>
    </row>
    <row r="21413" spans="5:5" ht="13.5" thickTop="1" thickBot="1">
      <c r="E21413"/>
    </row>
    <row r="21414" spans="5:5" ht="13.5" thickTop="1" thickBot="1">
      <c r="E21414"/>
    </row>
    <row r="21415" spans="5:5" ht="13.5" thickTop="1" thickBot="1">
      <c r="E21415"/>
    </row>
    <row r="21416" spans="5:5" ht="13.5" thickTop="1" thickBot="1">
      <c r="E21416"/>
    </row>
    <row r="21417" spans="5:5" ht="13.5" thickTop="1" thickBot="1">
      <c r="E21417"/>
    </row>
    <row r="21418" spans="5:5" ht="13" thickTop="1">
      <c r="E21418"/>
    </row>
    <row r="21419" spans="5:5">
      <c r="E21419"/>
    </row>
    <row r="21420" spans="5:5">
      <c r="E21420"/>
    </row>
    <row r="21421" spans="5:5">
      <c r="E21421"/>
    </row>
    <row r="21422" spans="5:5">
      <c r="E21422"/>
    </row>
    <row r="21423" spans="5:5">
      <c r="E21423"/>
    </row>
    <row r="21424" spans="5:5">
      <c r="E21424"/>
    </row>
    <row r="21425" spans="5:5">
      <c r="E21425"/>
    </row>
    <row r="21426" spans="5:5">
      <c r="E21426"/>
    </row>
    <row r="21427" spans="5:5">
      <c r="E21427"/>
    </row>
    <row r="21428" spans="5:5">
      <c r="E21428"/>
    </row>
    <row r="21429" spans="5:5">
      <c r="E21429"/>
    </row>
    <row r="21430" spans="5:5">
      <c r="E21430"/>
    </row>
    <row r="21431" spans="5:5" ht="13" thickBot="1">
      <c r="E21431"/>
    </row>
    <row r="21432" spans="5:5" ht="13.5" thickTop="1" thickBot="1">
      <c r="E21432"/>
    </row>
    <row r="21433" spans="5:5" ht="13.5" thickTop="1" thickBot="1">
      <c r="E21433"/>
    </row>
    <row r="21434" spans="5:5" ht="13.5" thickTop="1" thickBot="1">
      <c r="E21434"/>
    </row>
    <row r="21435" spans="5:5" ht="13.5" thickTop="1" thickBot="1">
      <c r="E21435"/>
    </row>
    <row r="21436" spans="5:5" ht="13.5" thickTop="1" thickBot="1">
      <c r="E21436"/>
    </row>
    <row r="21437" spans="5:5" ht="13.5" thickTop="1" thickBot="1">
      <c r="E21437"/>
    </row>
    <row r="21438" spans="5:5" ht="13.5" thickTop="1" thickBot="1">
      <c r="E21438"/>
    </row>
    <row r="21439" spans="5:5" ht="13.5" thickTop="1" thickBot="1">
      <c r="E21439"/>
    </row>
    <row r="21440" spans="5:5" ht="13.5" thickTop="1" thickBot="1">
      <c r="E21440"/>
    </row>
    <row r="21441" spans="5:5" ht="13.5" thickTop="1" thickBot="1">
      <c r="E21441"/>
    </row>
    <row r="21442" spans="5:5" ht="13.5" thickTop="1" thickBot="1">
      <c r="E21442"/>
    </row>
    <row r="21443" spans="5:5" ht="13.5" thickTop="1" thickBot="1">
      <c r="E21443"/>
    </row>
    <row r="21444" spans="5:5" ht="13.5" thickTop="1" thickBot="1">
      <c r="E21444"/>
    </row>
    <row r="21445" spans="5:5" ht="13.5" thickTop="1" thickBot="1">
      <c r="E21445"/>
    </row>
    <row r="21446" spans="5:5" ht="13.5" thickTop="1" thickBot="1">
      <c r="E21446"/>
    </row>
    <row r="21447" spans="5:5" ht="13.5" thickTop="1" thickBot="1">
      <c r="E21447"/>
    </row>
    <row r="21448" spans="5:5" ht="13.5" thickTop="1" thickBot="1">
      <c r="E21448"/>
    </row>
    <row r="21449" spans="5:5" ht="13.5" thickTop="1" thickBot="1">
      <c r="E21449"/>
    </row>
    <row r="21450" spans="5:5" ht="13.5" thickTop="1" thickBot="1">
      <c r="E21450"/>
    </row>
    <row r="21451" spans="5:5" ht="13.5" thickTop="1" thickBot="1">
      <c r="E21451"/>
    </row>
    <row r="21452" spans="5:5" ht="13.5" thickTop="1" thickBot="1">
      <c r="E21452"/>
    </row>
    <row r="21453" spans="5:5" ht="13.5" thickTop="1" thickBot="1">
      <c r="E21453"/>
    </row>
    <row r="21454" spans="5:5" ht="13.5" thickTop="1" thickBot="1">
      <c r="E21454"/>
    </row>
    <row r="21455" spans="5:5" ht="13.5" thickTop="1" thickBot="1">
      <c r="E21455"/>
    </row>
    <row r="21456" spans="5:5" ht="13.5" thickTop="1" thickBot="1">
      <c r="E21456"/>
    </row>
    <row r="21457" spans="5:5" ht="13.5" thickTop="1" thickBot="1">
      <c r="E21457"/>
    </row>
    <row r="21458" spans="5:5" ht="13.5" thickTop="1" thickBot="1">
      <c r="E21458"/>
    </row>
    <row r="21459" spans="5:5" ht="13.5" thickTop="1" thickBot="1">
      <c r="E21459"/>
    </row>
    <row r="21460" spans="5:5" ht="13.5" thickTop="1" thickBot="1">
      <c r="E21460"/>
    </row>
    <row r="21461" spans="5:5" ht="13.5" thickTop="1" thickBot="1">
      <c r="E21461"/>
    </row>
    <row r="21462" spans="5:5" ht="13.5" thickTop="1" thickBot="1">
      <c r="E21462"/>
    </row>
    <row r="21463" spans="5:5" ht="13.5" thickTop="1" thickBot="1">
      <c r="E21463"/>
    </row>
    <row r="21464" spans="5:5" ht="13.5" thickTop="1" thickBot="1">
      <c r="E21464"/>
    </row>
    <row r="21465" spans="5:5" ht="13.5" thickTop="1" thickBot="1">
      <c r="E21465"/>
    </row>
    <row r="21466" spans="5:5" ht="13.5" thickTop="1" thickBot="1">
      <c r="E21466"/>
    </row>
    <row r="21467" spans="5:5" ht="13.5" thickTop="1" thickBot="1">
      <c r="E21467"/>
    </row>
    <row r="21468" spans="5:5" ht="13.5" thickTop="1" thickBot="1">
      <c r="E21468"/>
    </row>
    <row r="21469" spans="5:5" ht="13.5" thickTop="1" thickBot="1">
      <c r="E21469"/>
    </row>
    <row r="21470" spans="5:5" ht="13.5" thickTop="1" thickBot="1">
      <c r="E21470"/>
    </row>
    <row r="21471" spans="5:5" ht="13.5" thickTop="1" thickBot="1">
      <c r="E21471"/>
    </row>
    <row r="21472" spans="5:5" ht="13.5" thickTop="1" thickBot="1">
      <c r="E21472"/>
    </row>
    <row r="21473" spans="5:5" ht="13.5" thickTop="1" thickBot="1">
      <c r="E21473"/>
    </row>
    <row r="21474" spans="5:5" ht="13.5" thickTop="1" thickBot="1">
      <c r="E21474"/>
    </row>
    <row r="21475" spans="5:5" ht="13.5" thickTop="1" thickBot="1">
      <c r="E21475"/>
    </row>
    <row r="21476" spans="5:5" ht="13.5" thickTop="1" thickBot="1">
      <c r="E21476"/>
    </row>
    <row r="21477" spans="5:5" ht="13.5" thickTop="1" thickBot="1">
      <c r="E21477"/>
    </row>
    <row r="21478" spans="5:5" ht="13.5" thickTop="1" thickBot="1">
      <c r="E21478"/>
    </row>
    <row r="21479" spans="5:5" ht="13.5" thickTop="1" thickBot="1">
      <c r="E21479"/>
    </row>
    <row r="21480" spans="5:5" ht="13.5" thickTop="1" thickBot="1">
      <c r="E21480"/>
    </row>
    <row r="21481" spans="5:5" ht="13.5" thickTop="1" thickBot="1">
      <c r="E21481"/>
    </row>
    <row r="21482" spans="5:5" ht="13.5" thickTop="1" thickBot="1">
      <c r="E21482"/>
    </row>
    <row r="21483" spans="5:5" ht="13.5" thickTop="1" thickBot="1">
      <c r="E21483"/>
    </row>
    <row r="21484" spans="5:5" ht="13.5" thickTop="1" thickBot="1">
      <c r="E21484"/>
    </row>
    <row r="21485" spans="5:5" ht="13.5" thickTop="1" thickBot="1">
      <c r="E21485"/>
    </row>
    <row r="21486" spans="5:5" ht="13.5" thickTop="1" thickBot="1">
      <c r="E21486"/>
    </row>
    <row r="21487" spans="5:5" ht="13.5" thickTop="1" thickBot="1">
      <c r="E21487"/>
    </row>
    <row r="21488" spans="5:5" ht="13" thickTop="1">
      <c r="E21488"/>
    </row>
    <row r="21489" spans="5:5">
      <c r="E21489"/>
    </row>
    <row r="21490" spans="5:5">
      <c r="E21490"/>
    </row>
    <row r="21491" spans="5:5">
      <c r="E21491"/>
    </row>
    <row r="21492" spans="5:5">
      <c r="E21492"/>
    </row>
    <row r="21493" spans="5:5">
      <c r="E21493"/>
    </row>
    <row r="21494" spans="5:5">
      <c r="E21494"/>
    </row>
    <row r="21495" spans="5:5">
      <c r="E21495"/>
    </row>
    <row r="21496" spans="5:5">
      <c r="E21496"/>
    </row>
    <row r="21497" spans="5:5">
      <c r="E21497"/>
    </row>
    <row r="21498" spans="5:5">
      <c r="E21498"/>
    </row>
    <row r="21499" spans="5:5">
      <c r="E21499"/>
    </row>
    <row r="21500" spans="5:5">
      <c r="E21500"/>
    </row>
    <row r="21501" spans="5:5" ht="13" thickBot="1">
      <c r="E21501"/>
    </row>
    <row r="21502" spans="5:5" ht="13.5" thickTop="1" thickBot="1">
      <c r="E21502"/>
    </row>
    <row r="21503" spans="5:5" ht="13.5" thickTop="1" thickBot="1">
      <c r="E21503"/>
    </row>
    <row r="21504" spans="5:5" ht="13.5" thickTop="1" thickBot="1">
      <c r="E21504"/>
    </row>
    <row r="21505" spans="5:5" ht="13.5" thickTop="1" thickBot="1">
      <c r="E21505"/>
    </row>
    <row r="21506" spans="5:5" ht="13.5" thickTop="1" thickBot="1">
      <c r="E21506"/>
    </row>
    <row r="21507" spans="5:5" ht="13.5" thickTop="1" thickBot="1">
      <c r="E21507"/>
    </row>
    <row r="21508" spans="5:5" ht="13.5" thickTop="1" thickBot="1">
      <c r="E21508"/>
    </row>
    <row r="21509" spans="5:5" ht="13.5" thickTop="1" thickBot="1">
      <c r="E21509"/>
    </row>
    <row r="21510" spans="5:5" ht="13.5" thickTop="1" thickBot="1">
      <c r="E21510"/>
    </row>
    <row r="21511" spans="5:5" ht="13.5" thickTop="1" thickBot="1">
      <c r="E21511"/>
    </row>
    <row r="21512" spans="5:5" ht="13.5" thickTop="1" thickBot="1">
      <c r="E21512"/>
    </row>
    <row r="21513" spans="5:5" ht="13.5" thickTop="1" thickBot="1">
      <c r="E21513"/>
    </row>
    <row r="21514" spans="5:5" ht="13.5" thickTop="1" thickBot="1">
      <c r="E21514"/>
    </row>
    <row r="21515" spans="5:5" ht="13.5" thickTop="1" thickBot="1">
      <c r="E21515"/>
    </row>
    <row r="21516" spans="5:5" ht="13.5" thickTop="1" thickBot="1">
      <c r="E21516"/>
    </row>
    <row r="21517" spans="5:5" ht="13.5" thickTop="1" thickBot="1">
      <c r="E21517"/>
    </row>
    <row r="21518" spans="5:5" ht="13.5" thickTop="1" thickBot="1">
      <c r="E21518"/>
    </row>
    <row r="21519" spans="5:5" ht="13.5" thickTop="1" thickBot="1">
      <c r="E21519"/>
    </row>
    <row r="21520" spans="5:5" ht="13.5" thickTop="1" thickBot="1">
      <c r="E21520"/>
    </row>
    <row r="21521" spans="5:5" ht="13.5" thickTop="1" thickBot="1">
      <c r="E21521"/>
    </row>
    <row r="21522" spans="5:5" ht="13.5" thickTop="1" thickBot="1">
      <c r="E21522"/>
    </row>
    <row r="21523" spans="5:5" ht="13.5" thickTop="1" thickBot="1">
      <c r="E21523"/>
    </row>
    <row r="21524" spans="5:5" ht="13.5" thickTop="1" thickBot="1">
      <c r="E21524"/>
    </row>
    <row r="21525" spans="5:5" ht="13.5" thickTop="1" thickBot="1">
      <c r="E21525"/>
    </row>
    <row r="21526" spans="5:5" ht="13.5" thickTop="1" thickBot="1">
      <c r="E21526"/>
    </row>
    <row r="21527" spans="5:5" ht="13.5" thickTop="1" thickBot="1">
      <c r="E21527"/>
    </row>
    <row r="21528" spans="5:5" ht="13.5" thickTop="1" thickBot="1">
      <c r="E21528"/>
    </row>
    <row r="21529" spans="5:5" ht="13.5" thickTop="1" thickBot="1">
      <c r="E21529"/>
    </row>
    <row r="21530" spans="5:5" ht="13.5" thickTop="1" thickBot="1">
      <c r="E21530"/>
    </row>
    <row r="21531" spans="5:5" ht="13.5" thickTop="1" thickBot="1">
      <c r="E21531"/>
    </row>
    <row r="21532" spans="5:5" ht="13.5" thickTop="1" thickBot="1">
      <c r="E21532"/>
    </row>
    <row r="21533" spans="5:5" ht="13.5" thickTop="1" thickBot="1">
      <c r="E21533"/>
    </row>
    <row r="21534" spans="5:5" ht="13.5" thickTop="1" thickBot="1">
      <c r="E21534"/>
    </row>
    <row r="21535" spans="5:5" ht="13.5" thickTop="1" thickBot="1">
      <c r="E21535"/>
    </row>
    <row r="21536" spans="5:5" ht="13.5" thickTop="1" thickBot="1">
      <c r="E21536"/>
    </row>
    <row r="21537" spans="5:5" ht="13.5" thickTop="1" thickBot="1">
      <c r="E21537"/>
    </row>
    <row r="21538" spans="5:5" ht="13.5" thickTop="1" thickBot="1">
      <c r="E21538"/>
    </row>
    <row r="21539" spans="5:5" ht="13.5" thickTop="1" thickBot="1">
      <c r="E21539"/>
    </row>
    <row r="21540" spans="5:5" ht="13.5" thickTop="1" thickBot="1">
      <c r="E21540"/>
    </row>
    <row r="21541" spans="5:5" ht="13.5" thickTop="1" thickBot="1">
      <c r="E21541"/>
    </row>
    <row r="21542" spans="5:5" ht="13.5" thickTop="1" thickBot="1">
      <c r="E21542"/>
    </row>
    <row r="21543" spans="5:5" ht="13.5" thickTop="1" thickBot="1">
      <c r="E21543"/>
    </row>
    <row r="21544" spans="5:5" ht="13.5" thickTop="1" thickBot="1">
      <c r="E21544"/>
    </row>
    <row r="21545" spans="5:5" ht="13.5" thickTop="1" thickBot="1">
      <c r="E21545"/>
    </row>
    <row r="21546" spans="5:5" ht="13.5" thickTop="1" thickBot="1">
      <c r="E21546"/>
    </row>
    <row r="21547" spans="5:5" ht="13.5" thickTop="1" thickBot="1">
      <c r="E21547"/>
    </row>
    <row r="21548" spans="5:5" ht="13.5" thickTop="1" thickBot="1">
      <c r="E21548"/>
    </row>
    <row r="21549" spans="5:5" ht="13.5" thickTop="1" thickBot="1">
      <c r="E21549"/>
    </row>
    <row r="21550" spans="5:5" ht="13.5" thickTop="1" thickBot="1">
      <c r="E21550"/>
    </row>
    <row r="21551" spans="5:5" ht="13.5" thickTop="1" thickBot="1">
      <c r="E21551"/>
    </row>
    <row r="21552" spans="5:5" ht="13.5" thickTop="1" thickBot="1">
      <c r="E21552"/>
    </row>
    <row r="21553" spans="5:5" ht="13.5" thickTop="1" thickBot="1">
      <c r="E21553"/>
    </row>
    <row r="21554" spans="5:5" ht="13.5" thickTop="1" thickBot="1">
      <c r="E21554"/>
    </row>
    <row r="21555" spans="5:5" ht="13.5" thickTop="1" thickBot="1">
      <c r="E21555"/>
    </row>
    <row r="21556" spans="5:5" ht="13.5" thickTop="1" thickBot="1">
      <c r="E21556"/>
    </row>
    <row r="21557" spans="5:5" ht="13.5" thickTop="1" thickBot="1">
      <c r="E21557"/>
    </row>
    <row r="21558" spans="5:5" ht="13" thickTop="1">
      <c r="E21558"/>
    </row>
    <row r="21559" spans="5:5">
      <c r="E21559"/>
    </row>
    <row r="21560" spans="5:5">
      <c r="E21560"/>
    </row>
    <row r="21561" spans="5:5">
      <c r="E21561"/>
    </row>
    <row r="21562" spans="5:5">
      <c r="E21562"/>
    </row>
    <row r="21563" spans="5:5">
      <c r="E21563"/>
    </row>
    <row r="21564" spans="5:5">
      <c r="E21564"/>
    </row>
    <row r="21565" spans="5:5">
      <c r="E21565"/>
    </row>
    <row r="21566" spans="5:5">
      <c r="E21566"/>
    </row>
    <row r="21567" spans="5:5">
      <c r="E21567"/>
    </row>
    <row r="21568" spans="5:5">
      <c r="E21568"/>
    </row>
    <row r="21569" spans="5:5">
      <c r="E21569"/>
    </row>
    <row r="21570" spans="5:5">
      <c r="E21570"/>
    </row>
    <row r="21571" spans="5:5" ht="13" thickBot="1">
      <c r="E21571"/>
    </row>
    <row r="21572" spans="5:5" ht="13.5" thickTop="1" thickBot="1">
      <c r="E21572"/>
    </row>
    <row r="21573" spans="5:5" ht="13.5" thickTop="1" thickBot="1">
      <c r="E21573"/>
    </row>
    <row r="21574" spans="5:5" ht="13.5" thickTop="1" thickBot="1">
      <c r="E21574"/>
    </row>
    <row r="21575" spans="5:5" ht="13.5" thickTop="1" thickBot="1">
      <c r="E21575"/>
    </row>
    <row r="21576" spans="5:5" ht="13.5" thickTop="1" thickBot="1">
      <c r="E21576"/>
    </row>
    <row r="21577" spans="5:5" ht="13.5" thickTop="1" thickBot="1">
      <c r="E21577"/>
    </row>
    <row r="21578" spans="5:5" ht="13.5" thickTop="1" thickBot="1">
      <c r="E21578"/>
    </row>
    <row r="21579" spans="5:5" ht="13.5" thickTop="1" thickBot="1">
      <c r="E21579"/>
    </row>
    <row r="21580" spans="5:5" ht="13.5" thickTop="1" thickBot="1">
      <c r="E21580"/>
    </row>
    <row r="21581" spans="5:5" ht="13.5" thickTop="1" thickBot="1">
      <c r="E21581"/>
    </row>
    <row r="21582" spans="5:5" ht="13.5" thickTop="1" thickBot="1">
      <c r="E21582"/>
    </row>
    <row r="21583" spans="5:5" ht="13.5" thickTop="1" thickBot="1">
      <c r="E21583"/>
    </row>
    <row r="21584" spans="5:5" ht="13.5" thickTop="1" thickBot="1">
      <c r="E21584"/>
    </row>
    <row r="21585" spans="5:5" ht="13.5" thickTop="1" thickBot="1">
      <c r="E21585"/>
    </row>
    <row r="21586" spans="5:5" ht="13.5" thickTop="1" thickBot="1">
      <c r="E21586"/>
    </row>
    <row r="21587" spans="5:5" ht="13.5" thickTop="1" thickBot="1">
      <c r="E21587"/>
    </row>
    <row r="21588" spans="5:5" ht="13.5" thickTop="1" thickBot="1">
      <c r="E21588"/>
    </row>
    <row r="21589" spans="5:5" ht="13.5" thickTop="1" thickBot="1">
      <c r="E21589"/>
    </row>
    <row r="21590" spans="5:5" ht="13.5" thickTop="1" thickBot="1">
      <c r="E21590"/>
    </row>
    <row r="21591" spans="5:5" ht="13.5" thickTop="1" thickBot="1">
      <c r="E21591"/>
    </row>
    <row r="21592" spans="5:5" ht="13.5" thickTop="1" thickBot="1">
      <c r="E21592"/>
    </row>
    <row r="21593" spans="5:5" ht="13.5" thickTop="1" thickBot="1">
      <c r="E21593"/>
    </row>
    <row r="21594" spans="5:5" ht="13.5" thickTop="1" thickBot="1">
      <c r="E21594"/>
    </row>
    <row r="21595" spans="5:5" ht="13.5" thickTop="1" thickBot="1">
      <c r="E21595"/>
    </row>
    <row r="21596" spans="5:5" ht="13.5" thickTop="1" thickBot="1">
      <c r="E21596"/>
    </row>
    <row r="21597" spans="5:5" ht="13.5" thickTop="1" thickBot="1">
      <c r="E21597"/>
    </row>
    <row r="21598" spans="5:5" ht="13.5" thickTop="1" thickBot="1">
      <c r="E21598"/>
    </row>
    <row r="21599" spans="5:5" ht="13.5" thickTop="1" thickBot="1">
      <c r="E21599"/>
    </row>
    <row r="21600" spans="5:5" ht="13.5" thickTop="1" thickBot="1">
      <c r="E21600"/>
    </row>
    <row r="21601" spans="5:5" ht="13.5" thickTop="1" thickBot="1">
      <c r="E21601"/>
    </row>
    <row r="21602" spans="5:5" ht="13.5" thickTop="1" thickBot="1">
      <c r="E21602"/>
    </row>
    <row r="21603" spans="5:5" ht="13.5" thickTop="1" thickBot="1">
      <c r="E21603"/>
    </row>
    <row r="21604" spans="5:5" ht="13.5" thickTop="1" thickBot="1">
      <c r="E21604"/>
    </row>
    <row r="21605" spans="5:5" ht="13.5" thickTop="1" thickBot="1">
      <c r="E21605"/>
    </row>
    <row r="21606" spans="5:5" ht="13.5" thickTop="1" thickBot="1">
      <c r="E21606"/>
    </row>
    <row r="21607" spans="5:5" ht="13.5" thickTop="1" thickBot="1">
      <c r="E21607"/>
    </row>
    <row r="21608" spans="5:5" ht="13.5" thickTop="1" thickBot="1">
      <c r="E21608"/>
    </row>
    <row r="21609" spans="5:5" ht="13.5" thickTop="1" thickBot="1">
      <c r="E21609"/>
    </row>
    <row r="21610" spans="5:5" ht="13.5" thickTop="1" thickBot="1">
      <c r="E21610"/>
    </row>
    <row r="21611" spans="5:5" ht="13.5" thickTop="1" thickBot="1">
      <c r="E21611"/>
    </row>
    <row r="21612" spans="5:5" ht="13.5" thickTop="1" thickBot="1">
      <c r="E21612"/>
    </row>
    <row r="21613" spans="5:5" ht="13.5" thickTop="1" thickBot="1">
      <c r="E21613"/>
    </row>
    <row r="21614" spans="5:5" ht="13.5" thickTop="1" thickBot="1">
      <c r="E21614"/>
    </row>
    <row r="21615" spans="5:5" ht="13.5" thickTop="1" thickBot="1">
      <c r="E21615"/>
    </row>
    <row r="21616" spans="5:5" ht="13.5" thickTop="1" thickBot="1">
      <c r="E21616"/>
    </row>
    <row r="21617" spans="5:5" ht="13.5" thickTop="1" thickBot="1">
      <c r="E21617"/>
    </row>
    <row r="21618" spans="5:5" ht="13.5" thickTop="1" thickBot="1">
      <c r="E21618"/>
    </row>
    <row r="21619" spans="5:5" ht="13.5" thickTop="1" thickBot="1">
      <c r="E21619"/>
    </row>
    <row r="21620" spans="5:5" ht="13.5" thickTop="1" thickBot="1">
      <c r="E21620"/>
    </row>
    <row r="21621" spans="5:5" ht="13.5" thickTop="1" thickBot="1">
      <c r="E21621"/>
    </row>
    <row r="21622" spans="5:5" ht="13.5" thickTop="1" thickBot="1">
      <c r="E21622"/>
    </row>
    <row r="21623" spans="5:5" ht="13.5" thickTop="1" thickBot="1">
      <c r="E21623"/>
    </row>
    <row r="21624" spans="5:5" ht="13.5" thickTop="1" thickBot="1">
      <c r="E21624"/>
    </row>
    <row r="21625" spans="5:5" ht="13.5" thickTop="1" thickBot="1">
      <c r="E21625"/>
    </row>
    <row r="21626" spans="5:5" ht="13.5" thickTop="1" thickBot="1">
      <c r="E21626"/>
    </row>
    <row r="21627" spans="5:5" ht="13.5" thickTop="1" thickBot="1">
      <c r="E21627"/>
    </row>
    <row r="21628" spans="5:5" ht="13" thickTop="1">
      <c r="E21628"/>
    </row>
    <row r="21629" spans="5:5">
      <c r="E21629"/>
    </row>
    <row r="21630" spans="5:5">
      <c r="E21630"/>
    </row>
    <row r="21631" spans="5:5">
      <c r="E21631"/>
    </row>
    <row r="21632" spans="5:5">
      <c r="E21632"/>
    </row>
    <row r="21633" spans="5:5">
      <c r="E21633"/>
    </row>
    <row r="21634" spans="5:5">
      <c r="E21634"/>
    </row>
    <row r="21635" spans="5:5">
      <c r="E21635"/>
    </row>
    <row r="21636" spans="5:5">
      <c r="E21636"/>
    </row>
    <row r="21637" spans="5:5">
      <c r="E21637"/>
    </row>
    <row r="21638" spans="5:5">
      <c r="E21638"/>
    </row>
    <row r="21639" spans="5:5">
      <c r="E21639"/>
    </row>
    <row r="21640" spans="5:5">
      <c r="E21640"/>
    </row>
    <row r="21641" spans="5:5" ht="13" thickBot="1">
      <c r="E21641"/>
    </row>
    <row r="21642" spans="5:5" ht="13.5" thickTop="1" thickBot="1">
      <c r="E21642"/>
    </row>
    <row r="21643" spans="5:5" ht="13.5" thickTop="1" thickBot="1">
      <c r="E21643"/>
    </row>
    <row r="21644" spans="5:5" ht="13.5" thickTop="1" thickBot="1">
      <c r="E21644"/>
    </row>
    <row r="21645" spans="5:5" ht="13.5" thickTop="1" thickBot="1">
      <c r="E21645"/>
    </row>
    <row r="21646" spans="5:5" ht="13.5" thickTop="1" thickBot="1">
      <c r="E21646"/>
    </row>
    <row r="21647" spans="5:5" ht="13.5" thickTop="1" thickBot="1">
      <c r="E21647"/>
    </row>
    <row r="21648" spans="5:5" ht="13.5" thickTop="1" thickBot="1">
      <c r="E21648"/>
    </row>
    <row r="21649" spans="5:5" ht="13.5" thickTop="1" thickBot="1">
      <c r="E21649"/>
    </row>
    <row r="21650" spans="5:5" ht="13.5" thickTop="1" thickBot="1">
      <c r="E21650"/>
    </row>
    <row r="21651" spans="5:5" ht="13.5" thickTop="1" thickBot="1">
      <c r="E21651"/>
    </row>
    <row r="21652" spans="5:5" ht="13.5" thickTop="1" thickBot="1">
      <c r="E21652"/>
    </row>
    <row r="21653" spans="5:5" ht="13.5" thickTop="1" thickBot="1">
      <c r="E21653"/>
    </row>
    <row r="21654" spans="5:5" ht="13.5" thickTop="1" thickBot="1">
      <c r="E21654"/>
    </row>
    <row r="21655" spans="5:5" ht="13.5" thickTop="1" thickBot="1">
      <c r="E21655"/>
    </row>
    <row r="21656" spans="5:5" ht="13.5" thickTop="1" thickBot="1">
      <c r="E21656"/>
    </row>
    <row r="21657" spans="5:5" ht="13.5" thickTop="1" thickBot="1">
      <c r="E21657"/>
    </row>
    <row r="21658" spans="5:5" ht="13.5" thickTop="1" thickBot="1">
      <c r="E21658"/>
    </row>
    <row r="21659" spans="5:5" ht="13.5" thickTop="1" thickBot="1">
      <c r="E21659"/>
    </row>
    <row r="21660" spans="5:5" ht="13.5" thickTop="1" thickBot="1">
      <c r="E21660"/>
    </row>
    <row r="21661" spans="5:5" ht="13.5" thickTop="1" thickBot="1">
      <c r="E21661"/>
    </row>
    <row r="21662" spans="5:5" ht="13.5" thickTop="1" thickBot="1">
      <c r="E21662"/>
    </row>
    <row r="21663" spans="5:5" ht="13.5" thickTop="1" thickBot="1">
      <c r="E21663"/>
    </row>
    <row r="21664" spans="5:5" ht="13.5" thickTop="1" thickBot="1">
      <c r="E21664"/>
    </row>
    <row r="21665" spans="5:5" ht="13.5" thickTop="1" thickBot="1">
      <c r="E21665"/>
    </row>
    <row r="21666" spans="5:5" ht="13.5" thickTop="1" thickBot="1">
      <c r="E21666"/>
    </row>
    <row r="21667" spans="5:5" ht="13.5" thickTop="1" thickBot="1">
      <c r="E21667"/>
    </row>
    <row r="21668" spans="5:5" ht="13.5" thickTop="1" thickBot="1">
      <c r="E21668"/>
    </row>
    <row r="21669" spans="5:5" ht="13.5" thickTop="1" thickBot="1">
      <c r="E21669"/>
    </row>
    <row r="21670" spans="5:5" ht="13.5" thickTop="1" thickBot="1">
      <c r="E21670"/>
    </row>
    <row r="21671" spans="5:5" ht="13.5" thickTop="1" thickBot="1">
      <c r="E21671"/>
    </row>
    <row r="21672" spans="5:5" ht="13.5" thickTop="1" thickBot="1">
      <c r="E21672"/>
    </row>
    <row r="21673" spans="5:5" ht="13.5" thickTop="1" thickBot="1">
      <c r="E21673"/>
    </row>
    <row r="21674" spans="5:5" ht="13.5" thickTop="1" thickBot="1">
      <c r="E21674"/>
    </row>
    <row r="21675" spans="5:5" ht="13.5" thickTop="1" thickBot="1">
      <c r="E21675"/>
    </row>
    <row r="21676" spans="5:5" ht="13.5" thickTop="1" thickBot="1">
      <c r="E21676"/>
    </row>
    <row r="21677" spans="5:5" ht="13.5" thickTop="1" thickBot="1">
      <c r="E21677"/>
    </row>
    <row r="21678" spans="5:5" ht="13.5" thickTop="1" thickBot="1">
      <c r="E21678"/>
    </row>
    <row r="21679" spans="5:5" ht="13.5" thickTop="1" thickBot="1">
      <c r="E21679"/>
    </row>
    <row r="21680" spans="5:5" ht="13.5" thickTop="1" thickBot="1">
      <c r="E21680"/>
    </row>
    <row r="21681" spans="5:5" ht="13.5" thickTop="1" thickBot="1">
      <c r="E21681"/>
    </row>
    <row r="21682" spans="5:5" ht="13.5" thickTop="1" thickBot="1">
      <c r="E21682"/>
    </row>
    <row r="21683" spans="5:5" ht="13.5" thickTop="1" thickBot="1">
      <c r="E21683"/>
    </row>
    <row r="21684" spans="5:5" ht="13.5" thickTop="1" thickBot="1">
      <c r="E21684"/>
    </row>
    <row r="21685" spans="5:5" ht="13.5" thickTop="1" thickBot="1">
      <c r="E21685"/>
    </row>
    <row r="21686" spans="5:5" ht="13.5" thickTop="1" thickBot="1">
      <c r="E21686"/>
    </row>
    <row r="21687" spans="5:5" ht="13.5" thickTop="1" thickBot="1">
      <c r="E21687"/>
    </row>
    <row r="21688" spans="5:5" ht="13.5" thickTop="1" thickBot="1">
      <c r="E21688"/>
    </row>
    <row r="21689" spans="5:5" ht="13.5" thickTop="1" thickBot="1">
      <c r="E21689"/>
    </row>
    <row r="21690" spans="5:5" ht="13.5" thickTop="1" thickBot="1">
      <c r="E21690"/>
    </row>
    <row r="21691" spans="5:5" ht="13.5" thickTop="1" thickBot="1">
      <c r="E21691"/>
    </row>
    <row r="21692" spans="5:5" ht="13.5" thickTop="1" thickBot="1">
      <c r="E21692"/>
    </row>
    <row r="21693" spans="5:5" ht="13.5" thickTop="1" thickBot="1">
      <c r="E21693"/>
    </row>
    <row r="21694" spans="5:5" ht="13.5" thickTop="1" thickBot="1">
      <c r="E21694"/>
    </row>
    <row r="21695" spans="5:5" ht="13.5" thickTop="1" thickBot="1">
      <c r="E21695"/>
    </row>
    <row r="21696" spans="5:5" ht="13.5" thickTop="1" thickBot="1">
      <c r="E21696"/>
    </row>
    <row r="21697" spans="5:5" ht="13.5" thickTop="1" thickBot="1">
      <c r="E21697"/>
    </row>
    <row r="21698" spans="5:5" ht="13" thickTop="1">
      <c r="E21698"/>
    </row>
    <row r="21699" spans="5:5">
      <c r="E21699"/>
    </row>
    <row r="21700" spans="5:5">
      <c r="E21700"/>
    </row>
    <row r="21701" spans="5:5">
      <c r="E21701"/>
    </row>
    <row r="21702" spans="5:5">
      <c r="E21702"/>
    </row>
    <row r="21703" spans="5:5">
      <c r="E21703"/>
    </row>
    <row r="21704" spans="5:5">
      <c r="E21704"/>
    </row>
    <row r="21705" spans="5:5">
      <c r="E21705"/>
    </row>
    <row r="21706" spans="5:5">
      <c r="E21706"/>
    </row>
    <row r="21707" spans="5:5">
      <c r="E21707"/>
    </row>
    <row r="21708" spans="5:5">
      <c r="E21708"/>
    </row>
    <row r="21709" spans="5:5">
      <c r="E21709"/>
    </row>
    <row r="21710" spans="5:5">
      <c r="E21710"/>
    </row>
    <row r="21711" spans="5:5" ht="13" thickBot="1">
      <c r="E21711"/>
    </row>
    <row r="21712" spans="5:5" ht="13.5" thickTop="1" thickBot="1">
      <c r="E21712"/>
    </row>
    <row r="21713" spans="5:5" ht="13.5" thickTop="1" thickBot="1">
      <c r="E21713"/>
    </row>
    <row r="21714" spans="5:5" ht="13.5" thickTop="1" thickBot="1">
      <c r="E21714"/>
    </row>
    <row r="21715" spans="5:5" ht="13.5" thickTop="1" thickBot="1">
      <c r="E21715"/>
    </row>
    <row r="21716" spans="5:5" ht="13.5" thickTop="1" thickBot="1">
      <c r="E21716"/>
    </row>
    <row r="21717" spans="5:5" ht="13.5" thickTop="1" thickBot="1">
      <c r="E21717"/>
    </row>
    <row r="21718" spans="5:5" ht="13.5" thickTop="1" thickBot="1">
      <c r="E21718"/>
    </row>
    <row r="21719" spans="5:5" ht="13.5" thickTop="1" thickBot="1">
      <c r="E21719"/>
    </row>
    <row r="21720" spans="5:5" ht="13.5" thickTop="1" thickBot="1">
      <c r="E21720"/>
    </row>
    <row r="21721" spans="5:5" ht="13.5" thickTop="1" thickBot="1">
      <c r="E21721"/>
    </row>
    <row r="21722" spans="5:5" ht="13.5" thickTop="1" thickBot="1">
      <c r="E21722"/>
    </row>
    <row r="21723" spans="5:5" ht="13.5" thickTop="1" thickBot="1">
      <c r="E21723"/>
    </row>
    <row r="21724" spans="5:5" ht="13.5" thickTop="1" thickBot="1">
      <c r="E21724"/>
    </row>
    <row r="21725" spans="5:5" ht="13.5" thickTop="1" thickBot="1">
      <c r="E21725"/>
    </row>
    <row r="21726" spans="5:5" ht="13.5" thickTop="1" thickBot="1">
      <c r="E21726"/>
    </row>
    <row r="21727" spans="5:5" ht="13.5" thickTop="1" thickBot="1">
      <c r="E21727"/>
    </row>
    <row r="21728" spans="5:5" ht="13.5" thickTop="1" thickBot="1">
      <c r="E21728"/>
    </row>
    <row r="21729" spans="5:5" ht="13.5" thickTop="1" thickBot="1">
      <c r="E21729"/>
    </row>
    <row r="21730" spans="5:5" ht="13.5" thickTop="1" thickBot="1">
      <c r="E21730"/>
    </row>
    <row r="21731" spans="5:5" ht="13.5" thickTop="1" thickBot="1">
      <c r="E21731"/>
    </row>
    <row r="21732" spans="5:5" ht="13.5" thickTop="1" thickBot="1">
      <c r="E21732"/>
    </row>
    <row r="21733" spans="5:5" ht="13.5" thickTop="1" thickBot="1">
      <c r="E21733"/>
    </row>
    <row r="21734" spans="5:5" ht="13.5" thickTop="1" thickBot="1">
      <c r="E21734"/>
    </row>
    <row r="21735" spans="5:5" ht="13.5" thickTop="1" thickBot="1">
      <c r="E21735"/>
    </row>
    <row r="21736" spans="5:5" ht="13.5" thickTop="1" thickBot="1">
      <c r="E21736"/>
    </row>
    <row r="21737" spans="5:5" ht="13.5" thickTop="1" thickBot="1">
      <c r="E21737"/>
    </row>
    <row r="21738" spans="5:5" ht="13.5" thickTop="1" thickBot="1">
      <c r="E21738"/>
    </row>
    <row r="21739" spans="5:5" ht="13.5" thickTop="1" thickBot="1">
      <c r="E21739"/>
    </row>
    <row r="21740" spans="5:5" ht="13.5" thickTop="1" thickBot="1">
      <c r="E21740"/>
    </row>
    <row r="21741" spans="5:5" ht="13.5" thickTop="1" thickBot="1">
      <c r="E21741"/>
    </row>
    <row r="21742" spans="5:5" ht="13.5" thickTop="1" thickBot="1">
      <c r="E21742"/>
    </row>
    <row r="21743" spans="5:5" ht="13.5" thickTop="1" thickBot="1">
      <c r="E21743"/>
    </row>
    <row r="21744" spans="5:5" ht="13.5" thickTop="1" thickBot="1">
      <c r="E21744"/>
    </row>
    <row r="21745" spans="5:5" ht="13.5" thickTop="1" thickBot="1">
      <c r="E21745"/>
    </row>
    <row r="21746" spans="5:5" ht="13.5" thickTop="1" thickBot="1">
      <c r="E21746"/>
    </row>
    <row r="21747" spans="5:5" ht="13.5" thickTop="1" thickBot="1">
      <c r="E21747"/>
    </row>
    <row r="21748" spans="5:5" ht="13.5" thickTop="1" thickBot="1">
      <c r="E21748"/>
    </row>
    <row r="21749" spans="5:5" ht="13.5" thickTop="1" thickBot="1">
      <c r="E21749"/>
    </row>
    <row r="21750" spans="5:5" ht="13.5" thickTop="1" thickBot="1">
      <c r="E21750"/>
    </row>
    <row r="21751" spans="5:5" ht="13.5" thickTop="1" thickBot="1">
      <c r="E21751"/>
    </row>
    <row r="21752" spans="5:5" ht="13.5" thickTop="1" thickBot="1">
      <c r="E21752"/>
    </row>
    <row r="21753" spans="5:5" ht="13.5" thickTop="1" thickBot="1">
      <c r="E21753"/>
    </row>
    <row r="21754" spans="5:5" ht="13.5" thickTop="1" thickBot="1">
      <c r="E21754"/>
    </row>
    <row r="21755" spans="5:5" ht="13.5" thickTop="1" thickBot="1">
      <c r="E21755"/>
    </row>
    <row r="21756" spans="5:5" ht="13.5" thickTop="1" thickBot="1">
      <c r="E21756"/>
    </row>
    <row r="21757" spans="5:5" ht="13.5" thickTop="1" thickBot="1">
      <c r="E21757"/>
    </row>
    <row r="21758" spans="5:5" ht="13.5" thickTop="1" thickBot="1">
      <c r="E21758"/>
    </row>
    <row r="21759" spans="5:5" ht="13.5" thickTop="1" thickBot="1">
      <c r="E21759"/>
    </row>
    <row r="21760" spans="5:5" ht="13.5" thickTop="1" thickBot="1">
      <c r="E21760"/>
    </row>
    <row r="21761" spans="5:5" ht="13.5" thickTop="1" thickBot="1">
      <c r="E21761"/>
    </row>
    <row r="21762" spans="5:5" ht="13.5" thickTop="1" thickBot="1">
      <c r="E21762"/>
    </row>
    <row r="21763" spans="5:5" ht="13.5" thickTop="1" thickBot="1">
      <c r="E21763"/>
    </row>
    <row r="21764" spans="5:5" ht="13.5" thickTop="1" thickBot="1">
      <c r="E21764"/>
    </row>
    <row r="21765" spans="5:5" ht="13.5" thickTop="1" thickBot="1">
      <c r="E21765"/>
    </row>
    <row r="21766" spans="5:5" ht="13.5" thickTop="1" thickBot="1">
      <c r="E21766"/>
    </row>
    <row r="21767" spans="5:5" ht="13.5" thickTop="1" thickBot="1">
      <c r="E21767"/>
    </row>
    <row r="21768" spans="5:5" ht="13" thickTop="1">
      <c r="E21768"/>
    </row>
    <row r="21769" spans="5:5">
      <c r="E21769"/>
    </row>
    <row r="21770" spans="5:5">
      <c r="E21770"/>
    </row>
    <row r="21771" spans="5:5">
      <c r="E21771"/>
    </row>
    <row r="21772" spans="5:5">
      <c r="E21772"/>
    </row>
    <row r="21773" spans="5:5">
      <c r="E21773"/>
    </row>
    <row r="21774" spans="5:5">
      <c r="E21774"/>
    </row>
    <row r="21775" spans="5:5">
      <c r="E21775"/>
    </row>
    <row r="21776" spans="5:5">
      <c r="E21776"/>
    </row>
    <row r="21777" spans="5:5">
      <c r="E21777"/>
    </row>
    <row r="21778" spans="5:5">
      <c r="E21778"/>
    </row>
    <row r="21779" spans="5:5">
      <c r="E21779"/>
    </row>
    <row r="21780" spans="5:5">
      <c r="E21780"/>
    </row>
    <row r="21781" spans="5:5" ht="13" thickBot="1">
      <c r="E21781"/>
    </row>
    <row r="21782" spans="5:5" ht="13.5" thickTop="1" thickBot="1">
      <c r="E21782"/>
    </row>
    <row r="21783" spans="5:5" ht="13.5" thickTop="1" thickBot="1">
      <c r="E21783"/>
    </row>
    <row r="21784" spans="5:5" ht="13.5" thickTop="1" thickBot="1">
      <c r="E21784"/>
    </row>
    <row r="21785" spans="5:5" ht="13.5" thickTop="1" thickBot="1">
      <c r="E21785"/>
    </row>
    <row r="21786" spans="5:5" ht="13.5" thickTop="1" thickBot="1">
      <c r="E21786"/>
    </row>
    <row r="21787" spans="5:5" ht="13.5" thickTop="1" thickBot="1">
      <c r="E21787"/>
    </row>
    <row r="21788" spans="5:5" ht="13.5" thickTop="1" thickBot="1">
      <c r="E21788"/>
    </row>
    <row r="21789" spans="5:5" ht="13.5" thickTop="1" thickBot="1">
      <c r="E21789"/>
    </row>
    <row r="21790" spans="5:5" ht="13.5" thickTop="1" thickBot="1">
      <c r="E21790"/>
    </row>
    <row r="21791" spans="5:5" ht="13.5" thickTop="1" thickBot="1">
      <c r="E21791"/>
    </row>
    <row r="21792" spans="5:5" ht="13.5" thickTop="1" thickBot="1">
      <c r="E21792"/>
    </row>
    <row r="21793" spans="5:5" ht="13.5" thickTop="1" thickBot="1">
      <c r="E21793"/>
    </row>
    <row r="21794" spans="5:5" ht="13.5" thickTop="1" thickBot="1">
      <c r="E21794"/>
    </row>
    <row r="21795" spans="5:5" ht="13.5" thickTop="1" thickBot="1">
      <c r="E21795"/>
    </row>
    <row r="21796" spans="5:5" ht="13.5" thickTop="1" thickBot="1">
      <c r="E21796"/>
    </row>
    <row r="21797" spans="5:5" ht="13.5" thickTop="1" thickBot="1">
      <c r="E21797"/>
    </row>
    <row r="21798" spans="5:5" ht="13.5" thickTop="1" thickBot="1">
      <c r="E21798"/>
    </row>
    <row r="21799" spans="5:5" ht="13.5" thickTop="1" thickBot="1">
      <c r="E21799"/>
    </row>
    <row r="21800" spans="5:5" ht="13.5" thickTop="1" thickBot="1">
      <c r="E21800"/>
    </row>
    <row r="21801" spans="5:5" ht="13.5" thickTop="1" thickBot="1">
      <c r="E21801"/>
    </row>
    <row r="21802" spans="5:5" ht="13.5" thickTop="1" thickBot="1">
      <c r="E21802"/>
    </row>
    <row r="21803" spans="5:5" ht="13.5" thickTop="1" thickBot="1">
      <c r="E21803"/>
    </row>
    <row r="21804" spans="5:5" ht="13.5" thickTop="1" thickBot="1">
      <c r="E21804"/>
    </row>
    <row r="21805" spans="5:5" ht="13.5" thickTop="1" thickBot="1">
      <c r="E21805"/>
    </row>
    <row r="21806" spans="5:5" ht="13.5" thickTop="1" thickBot="1">
      <c r="E21806"/>
    </row>
    <row r="21807" spans="5:5" ht="13.5" thickTop="1" thickBot="1">
      <c r="E21807"/>
    </row>
    <row r="21808" spans="5:5" ht="13.5" thickTop="1" thickBot="1">
      <c r="E21808"/>
    </row>
    <row r="21809" spans="5:5" ht="13.5" thickTop="1" thickBot="1">
      <c r="E21809"/>
    </row>
    <row r="21810" spans="5:5" ht="13.5" thickTop="1" thickBot="1">
      <c r="E21810"/>
    </row>
    <row r="21811" spans="5:5" ht="13.5" thickTop="1" thickBot="1">
      <c r="E21811"/>
    </row>
    <row r="21812" spans="5:5" ht="13.5" thickTop="1" thickBot="1">
      <c r="E21812"/>
    </row>
    <row r="21813" spans="5:5" ht="13.5" thickTop="1" thickBot="1">
      <c r="E21813"/>
    </row>
    <row r="21814" spans="5:5" ht="13.5" thickTop="1" thickBot="1">
      <c r="E21814"/>
    </row>
    <row r="21815" spans="5:5" ht="13.5" thickTop="1" thickBot="1">
      <c r="E21815"/>
    </row>
    <row r="21816" spans="5:5" ht="13.5" thickTop="1" thickBot="1">
      <c r="E21816"/>
    </row>
    <row r="21817" spans="5:5" ht="13.5" thickTop="1" thickBot="1">
      <c r="E21817"/>
    </row>
    <row r="21818" spans="5:5" ht="13.5" thickTop="1" thickBot="1">
      <c r="E21818"/>
    </row>
    <row r="21819" spans="5:5" ht="13.5" thickTop="1" thickBot="1">
      <c r="E21819"/>
    </row>
    <row r="21820" spans="5:5" ht="13.5" thickTop="1" thickBot="1">
      <c r="E21820"/>
    </row>
    <row r="21821" spans="5:5" ht="13.5" thickTop="1" thickBot="1">
      <c r="E21821"/>
    </row>
    <row r="21822" spans="5:5" ht="13.5" thickTop="1" thickBot="1">
      <c r="E21822"/>
    </row>
    <row r="21823" spans="5:5" ht="13.5" thickTop="1" thickBot="1">
      <c r="E21823"/>
    </row>
    <row r="21824" spans="5:5" ht="13.5" thickTop="1" thickBot="1">
      <c r="E21824"/>
    </row>
    <row r="21825" spans="5:5" ht="13.5" thickTop="1" thickBot="1">
      <c r="E21825"/>
    </row>
    <row r="21826" spans="5:5" ht="13.5" thickTop="1" thickBot="1">
      <c r="E21826"/>
    </row>
    <row r="21827" spans="5:5" ht="13.5" thickTop="1" thickBot="1">
      <c r="E21827"/>
    </row>
    <row r="21828" spans="5:5" ht="13.5" thickTop="1" thickBot="1">
      <c r="E21828"/>
    </row>
    <row r="21829" spans="5:5" ht="13.5" thickTop="1" thickBot="1">
      <c r="E21829"/>
    </row>
    <row r="21830" spans="5:5" ht="13.5" thickTop="1" thickBot="1">
      <c r="E21830"/>
    </row>
    <row r="21831" spans="5:5" ht="13.5" thickTop="1" thickBot="1">
      <c r="E21831"/>
    </row>
    <row r="21832" spans="5:5" ht="13.5" thickTop="1" thickBot="1">
      <c r="E21832"/>
    </row>
    <row r="21833" spans="5:5" ht="13.5" thickTop="1" thickBot="1">
      <c r="E21833"/>
    </row>
    <row r="21834" spans="5:5" ht="13.5" thickTop="1" thickBot="1">
      <c r="E21834"/>
    </row>
    <row r="21835" spans="5:5" ht="13.5" thickTop="1" thickBot="1">
      <c r="E21835"/>
    </row>
    <row r="21836" spans="5:5" ht="13.5" thickTop="1" thickBot="1">
      <c r="E21836"/>
    </row>
    <row r="21837" spans="5:5" ht="13.5" thickTop="1" thickBot="1">
      <c r="E21837"/>
    </row>
    <row r="21838" spans="5:5" ht="13" thickTop="1">
      <c r="E21838"/>
    </row>
    <row r="21839" spans="5:5">
      <c r="E21839"/>
    </row>
    <row r="21840" spans="5:5">
      <c r="E21840"/>
    </row>
    <row r="21841" spans="5:5">
      <c r="E21841"/>
    </row>
    <row r="21842" spans="5:5">
      <c r="E21842"/>
    </row>
    <row r="21843" spans="5:5">
      <c r="E21843"/>
    </row>
    <row r="21844" spans="5:5">
      <c r="E21844"/>
    </row>
    <row r="21845" spans="5:5">
      <c r="E21845"/>
    </row>
    <row r="21846" spans="5:5">
      <c r="E21846"/>
    </row>
    <row r="21847" spans="5:5">
      <c r="E21847"/>
    </row>
    <row r="21848" spans="5:5">
      <c r="E21848"/>
    </row>
    <row r="21849" spans="5:5">
      <c r="E21849"/>
    </row>
    <row r="21850" spans="5:5">
      <c r="E21850"/>
    </row>
    <row r="21851" spans="5:5" ht="13" thickBot="1">
      <c r="E21851"/>
    </row>
    <row r="21852" spans="5:5" ht="13.5" thickTop="1" thickBot="1">
      <c r="E21852"/>
    </row>
    <row r="21853" spans="5:5" ht="13.5" thickTop="1" thickBot="1">
      <c r="E21853"/>
    </row>
    <row r="21854" spans="5:5" ht="13.5" thickTop="1" thickBot="1">
      <c r="E21854"/>
    </row>
    <row r="21855" spans="5:5" ht="13.5" thickTop="1" thickBot="1">
      <c r="E21855"/>
    </row>
    <row r="21856" spans="5:5" ht="13.5" thickTop="1" thickBot="1">
      <c r="E21856"/>
    </row>
    <row r="21857" spans="5:5" ht="13.5" thickTop="1" thickBot="1">
      <c r="E21857"/>
    </row>
    <row r="21858" spans="5:5" ht="13.5" thickTop="1" thickBot="1">
      <c r="E21858"/>
    </row>
    <row r="21859" spans="5:5" ht="13.5" thickTop="1" thickBot="1">
      <c r="E21859"/>
    </row>
    <row r="21860" spans="5:5" ht="13.5" thickTop="1" thickBot="1">
      <c r="E21860"/>
    </row>
    <row r="21861" spans="5:5" ht="13.5" thickTop="1" thickBot="1">
      <c r="E21861"/>
    </row>
    <row r="21862" spans="5:5" ht="13.5" thickTop="1" thickBot="1">
      <c r="E21862"/>
    </row>
    <row r="21863" spans="5:5" ht="13.5" thickTop="1" thickBot="1">
      <c r="E21863"/>
    </row>
    <row r="21864" spans="5:5" ht="13.5" thickTop="1" thickBot="1">
      <c r="E21864"/>
    </row>
    <row r="21865" spans="5:5" ht="13.5" thickTop="1" thickBot="1">
      <c r="E21865"/>
    </row>
    <row r="21866" spans="5:5" ht="13.5" thickTop="1" thickBot="1">
      <c r="E21866"/>
    </row>
    <row r="21867" spans="5:5" ht="13.5" thickTop="1" thickBot="1">
      <c r="E21867"/>
    </row>
    <row r="21868" spans="5:5" ht="13.5" thickTop="1" thickBot="1">
      <c r="E21868"/>
    </row>
    <row r="21869" spans="5:5" ht="13.5" thickTop="1" thickBot="1">
      <c r="E21869"/>
    </row>
    <row r="21870" spans="5:5" ht="13.5" thickTop="1" thickBot="1">
      <c r="E21870"/>
    </row>
    <row r="21871" spans="5:5" ht="13.5" thickTop="1" thickBot="1">
      <c r="E21871"/>
    </row>
    <row r="21872" spans="5:5" ht="13.5" thickTop="1" thickBot="1">
      <c r="E21872"/>
    </row>
    <row r="21873" spans="5:5" ht="13.5" thickTop="1" thickBot="1">
      <c r="E21873"/>
    </row>
    <row r="21874" spans="5:5" ht="13.5" thickTop="1" thickBot="1">
      <c r="E21874"/>
    </row>
    <row r="21875" spans="5:5" ht="13.5" thickTop="1" thickBot="1">
      <c r="E21875"/>
    </row>
    <row r="21876" spans="5:5" ht="13.5" thickTop="1" thickBot="1">
      <c r="E21876"/>
    </row>
    <row r="21877" spans="5:5" ht="13.5" thickTop="1" thickBot="1">
      <c r="E21877"/>
    </row>
    <row r="21878" spans="5:5" ht="13.5" thickTop="1" thickBot="1">
      <c r="E21878"/>
    </row>
    <row r="21879" spans="5:5" ht="13.5" thickTop="1" thickBot="1">
      <c r="E21879"/>
    </row>
    <row r="21880" spans="5:5" ht="13.5" thickTop="1" thickBot="1">
      <c r="E21880"/>
    </row>
    <row r="21881" spans="5:5" ht="13.5" thickTop="1" thickBot="1">
      <c r="E21881"/>
    </row>
    <row r="21882" spans="5:5" ht="13.5" thickTop="1" thickBot="1">
      <c r="E21882"/>
    </row>
    <row r="21883" spans="5:5" ht="13.5" thickTop="1" thickBot="1">
      <c r="E21883"/>
    </row>
    <row r="21884" spans="5:5" ht="13.5" thickTop="1" thickBot="1">
      <c r="E21884"/>
    </row>
    <row r="21885" spans="5:5" ht="13.5" thickTop="1" thickBot="1">
      <c r="E21885"/>
    </row>
    <row r="21886" spans="5:5" ht="13.5" thickTop="1" thickBot="1">
      <c r="E21886"/>
    </row>
    <row r="21887" spans="5:5" ht="13.5" thickTop="1" thickBot="1">
      <c r="E21887"/>
    </row>
    <row r="21888" spans="5:5" ht="13.5" thickTop="1" thickBot="1">
      <c r="E21888"/>
    </row>
    <row r="21889" spans="5:5" ht="13.5" thickTop="1" thickBot="1">
      <c r="E21889"/>
    </row>
    <row r="21890" spans="5:5" ht="13.5" thickTop="1" thickBot="1">
      <c r="E21890"/>
    </row>
    <row r="21891" spans="5:5" ht="13.5" thickTop="1" thickBot="1">
      <c r="E21891"/>
    </row>
    <row r="21892" spans="5:5" ht="13.5" thickTop="1" thickBot="1">
      <c r="E21892"/>
    </row>
    <row r="21893" spans="5:5" ht="13.5" thickTop="1" thickBot="1">
      <c r="E21893"/>
    </row>
    <row r="21894" spans="5:5" ht="13.5" thickTop="1" thickBot="1">
      <c r="E21894"/>
    </row>
    <row r="21895" spans="5:5" ht="13.5" thickTop="1" thickBot="1">
      <c r="E21895"/>
    </row>
    <row r="21896" spans="5:5" ht="13.5" thickTop="1" thickBot="1">
      <c r="E21896"/>
    </row>
    <row r="21897" spans="5:5" ht="13.5" thickTop="1" thickBot="1">
      <c r="E21897"/>
    </row>
    <row r="21898" spans="5:5" ht="13.5" thickTop="1" thickBot="1">
      <c r="E21898"/>
    </row>
    <row r="21899" spans="5:5" ht="13.5" thickTop="1" thickBot="1">
      <c r="E21899"/>
    </row>
    <row r="21900" spans="5:5" ht="13.5" thickTop="1" thickBot="1">
      <c r="E21900"/>
    </row>
    <row r="21901" spans="5:5" ht="13.5" thickTop="1" thickBot="1">
      <c r="E21901"/>
    </row>
    <row r="21902" spans="5:5" ht="13.5" thickTop="1" thickBot="1">
      <c r="E21902"/>
    </row>
    <row r="21903" spans="5:5" ht="13.5" thickTop="1" thickBot="1">
      <c r="E21903"/>
    </row>
    <row r="21904" spans="5:5" ht="13.5" thickTop="1" thickBot="1">
      <c r="E21904"/>
    </row>
    <row r="21905" spans="5:5" ht="13.5" thickTop="1" thickBot="1">
      <c r="E21905"/>
    </row>
    <row r="21906" spans="5:5" ht="13.5" thickTop="1" thickBot="1">
      <c r="E21906"/>
    </row>
    <row r="21907" spans="5:5" ht="13.5" thickTop="1" thickBot="1">
      <c r="E21907"/>
    </row>
    <row r="21908" spans="5:5" ht="13" thickTop="1">
      <c r="E21908"/>
    </row>
    <row r="21909" spans="5:5">
      <c r="E21909"/>
    </row>
    <row r="21910" spans="5:5">
      <c r="E21910"/>
    </row>
    <row r="21911" spans="5:5">
      <c r="E21911"/>
    </row>
    <row r="21912" spans="5:5">
      <c r="E21912"/>
    </row>
    <row r="21913" spans="5:5">
      <c r="E21913"/>
    </row>
    <row r="21914" spans="5:5">
      <c r="E21914"/>
    </row>
    <row r="21915" spans="5:5">
      <c r="E21915"/>
    </row>
    <row r="21916" spans="5:5">
      <c r="E21916"/>
    </row>
    <row r="21917" spans="5:5">
      <c r="E21917"/>
    </row>
    <row r="21918" spans="5:5">
      <c r="E21918"/>
    </row>
    <row r="21919" spans="5:5">
      <c r="E21919"/>
    </row>
    <row r="21920" spans="5:5">
      <c r="E21920"/>
    </row>
    <row r="21921" spans="5:5" ht="13" thickBot="1">
      <c r="E21921"/>
    </row>
    <row r="21922" spans="5:5" ht="13.5" thickTop="1" thickBot="1">
      <c r="E21922"/>
    </row>
    <row r="21923" spans="5:5" ht="13.5" thickTop="1" thickBot="1">
      <c r="E21923"/>
    </row>
    <row r="21924" spans="5:5" ht="13.5" thickTop="1" thickBot="1">
      <c r="E21924"/>
    </row>
    <row r="21925" spans="5:5" ht="13.5" thickTop="1" thickBot="1">
      <c r="E21925"/>
    </row>
    <row r="21926" spans="5:5" ht="13.5" thickTop="1" thickBot="1">
      <c r="E21926"/>
    </row>
    <row r="21927" spans="5:5" ht="13.5" thickTop="1" thickBot="1">
      <c r="E21927"/>
    </row>
    <row r="21928" spans="5:5" ht="13.5" thickTop="1" thickBot="1">
      <c r="E21928"/>
    </row>
    <row r="21929" spans="5:5" ht="13.5" thickTop="1" thickBot="1">
      <c r="E21929"/>
    </row>
    <row r="21930" spans="5:5" ht="13.5" thickTop="1" thickBot="1">
      <c r="E21930"/>
    </row>
    <row r="21931" spans="5:5" ht="13.5" thickTop="1" thickBot="1">
      <c r="E21931"/>
    </row>
    <row r="21932" spans="5:5" ht="13.5" thickTop="1" thickBot="1">
      <c r="E21932"/>
    </row>
    <row r="21933" spans="5:5" ht="13.5" thickTop="1" thickBot="1">
      <c r="E21933"/>
    </row>
    <row r="21934" spans="5:5" ht="13.5" thickTop="1" thickBot="1">
      <c r="E21934"/>
    </row>
    <row r="21935" spans="5:5" ht="13.5" thickTop="1" thickBot="1">
      <c r="E21935"/>
    </row>
    <row r="21936" spans="5:5" ht="13.5" thickTop="1" thickBot="1">
      <c r="E21936"/>
    </row>
    <row r="21937" spans="5:5" ht="13.5" thickTop="1" thickBot="1">
      <c r="E21937"/>
    </row>
    <row r="21938" spans="5:5" ht="13.5" thickTop="1" thickBot="1">
      <c r="E21938"/>
    </row>
    <row r="21939" spans="5:5" ht="13.5" thickTop="1" thickBot="1">
      <c r="E21939"/>
    </row>
    <row r="21940" spans="5:5" ht="13.5" thickTop="1" thickBot="1">
      <c r="E21940"/>
    </row>
    <row r="21941" spans="5:5" ht="13.5" thickTop="1" thickBot="1">
      <c r="E21941"/>
    </row>
    <row r="21942" spans="5:5" ht="13.5" thickTop="1" thickBot="1">
      <c r="E21942"/>
    </row>
    <row r="21943" spans="5:5" ht="13.5" thickTop="1" thickBot="1">
      <c r="E21943"/>
    </row>
    <row r="21944" spans="5:5" ht="13.5" thickTop="1" thickBot="1">
      <c r="E21944"/>
    </row>
    <row r="21945" spans="5:5" ht="13.5" thickTop="1" thickBot="1">
      <c r="E21945"/>
    </row>
    <row r="21946" spans="5:5" ht="13.5" thickTop="1" thickBot="1">
      <c r="E21946"/>
    </row>
    <row r="21947" spans="5:5" ht="13.5" thickTop="1" thickBot="1">
      <c r="E21947"/>
    </row>
    <row r="21948" spans="5:5" ht="13.5" thickTop="1" thickBot="1">
      <c r="E21948"/>
    </row>
    <row r="21949" spans="5:5" ht="13.5" thickTop="1" thickBot="1">
      <c r="E21949"/>
    </row>
    <row r="21950" spans="5:5" ht="13.5" thickTop="1" thickBot="1">
      <c r="E21950"/>
    </row>
    <row r="21951" spans="5:5" ht="13.5" thickTop="1" thickBot="1">
      <c r="E21951"/>
    </row>
    <row r="21952" spans="5:5" ht="13.5" thickTop="1" thickBot="1">
      <c r="E21952"/>
    </row>
    <row r="21953" spans="5:5" ht="13.5" thickTop="1" thickBot="1">
      <c r="E21953"/>
    </row>
    <row r="21954" spans="5:5" ht="13.5" thickTop="1" thickBot="1">
      <c r="E21954"/>
    </row>
    <row r="21955" spans="5:5" ht="13.5" thickTop="1" thickBot="1">
      <c r="E21955"/>
    </row>
    <row r="21956" spans="5:5" ht="13.5" thickTop="1" thickBot="1">
      <c r="E21956"/>
    </row>
    <row r="21957" spans="5:5" ht="13.5" thickTop="1" thickBot="1">
      <c r="E21957"/>
    </row>
    <row r="21958" spans="5:5" ht="13.5" thickTop="1" thickBot="1">
      <c r="E21958"/>
    </row>
    <row r="21959" spans="5:5" ht="13.5" thickTop="1" thickBot="1">
      <c r="E21959"/>
    </row>
    <row r="21960" spans="5:5" ht="13.5" thickTop="1" thickBot="1">
      <c r="E21960"/>
    </row>
    <row r="21961" spans="5:5" ht="13.5" thickTop="1" thickBot="1">
      <c r="E21961"/>
    </row>
    <row r="21962" spans="5:5" ht="13.5" thickTop="1" thickBot="1">
      <c r="E21962"/>
    </row>
    <row r="21963" spans="5:5" ht="13.5" thickTop="1" thickBot="1">
      <c r="E21963"/>
    </row>
    <row r="21964" spans="5:5" ht="13.5" thickTop="1" thickBot="1">
      <c r="E21964"/>
    </row>
    <row r="21965" spans="5:5" ht="13.5" thickTop="1" thickBot="1">
      <c r="E21965"/>
    </row>
    <row r="21966" spans="5:5" ht="13.5" thickTop="1" thickBot="1">
      <c r="E21966"/>
    </row>
    <row r="21967" spans="5:5" ht="13.5" thickTop="1" thickBot="1">
      <c r="E21967"/>
    </row>
    <row r="21968" spans="5:5" ht="13.5" thickTop="1" thickBot="1">
      <c r="E21968"/>
    </row>
    <row r="21969" spans="5:5" ht="13.5" thickTop="1" thickBot="1">
      <c r="E21969"/>
    </row>
    <row r="21970" spans="5:5" ht="13.5" thickTop="1" thickBot="1">
      <c r="E21970"/>
    </row>
    <row r="21971" spans="5:5" ht="13.5" thickTop="1" thickBot="1">
      <c r="E21971"/>
    </row>
    <row r="21972" spans="5:5" ht="13.5" thickTop="1" thickBot="1">
      <c r="E21972"/>
    </row>
    <row r="21973" spans="5:5" ht="13.5" thickTop="1" thickBot="1">
      <c r="E21973"/>
    </row>
    <row r="21974" spans="5:5" ht="13.5" thickTop="1" thickBot="1">
      <c r="E21974"/>
    </row>
    <row r="21975" spans="5:5" ht="13.5" thickTop="1" thickBot="1">
      <c r="E21975"/>
    </row>
    <row r="21976" spans="5:5" ht="13.5" thickTop="1" thickBot="1">
      <c r="E21976"/>
    </row>
    <row r="21977" spans="5:5" ht="13.5" thickTop="1" thickBot="1">
      <c r="E21977"/>
    </row>
    <row r="21978" spans="5:5" ht="13" thickTop="1">
      <c r="E21978"/>
    </row>
    <row r="21979" spans="5:5">
      <c r="E21979"/>
    </row>
    <row r="21980" spans="5:5">
      <c r="E21980"/>
    </row>
    <row r="21981" spans="5:5">
      <c r="E21981"/>
    </row>
    <row r="21982" spans="5:5">
      <c r="E21982"/>
    </row>
    <row r="21983" spans="5:5">
      <c r="E21983"/>
    </row>
    <row r="21984" spans="5:5">
      <c r="E21984"/>
    </row>
    <row r="21985" spans="5:5">
      <c r="E21985"/>
    </row>
    <row r="21986" spans="5:5">
      <c r="E21986"/>
    </row>
    <row r="21987" spans="5:5">
      <c r="E21987"/>
    </row>
    <row r="21988" spans="5:5">
      <c r="E21988"/>
    </row>
    <row r="21989" spans="5:5">
      <c r="E21989"/>
    </row>
    <row r="21990" spans="5:5">
      <c r="E21990"/>
    </row>
    <row r="21991" spans="5:5" ht="13" thickBot="1">
      <c r="E21991"/>
    </row>
    <row r="21992" spans="5:5" ht="13.5" thickTop="1" thickBot="1">
      <c r="E21992"/>
    </row>
    <row r="21993" spans="5:5" ht="13.5" thickTop="1" thickBot="1">
      <c r="E21993"/>
    </row>
    <row r="21994" spans="5:5" ht="13.5" thickTop="1" thickBot="1">
      <c r="E21994"/>
    </row>
    <row r="21995" spans="5:5" ht="13.5" thickTop="1" thickBot="1">
      <c r="E21995"/>
    </row>
    <row r="21996" spans="5:5" ht="13.5" thickTop="1" thickBot="1">
      <c r="E21996"/>
    </row>
    <row r="21997" spans="5:5" ht="13.5" thickTop="1" thickBot="1">
      <c r="E21997"/>
    </row>
    <row r="21998" spans="5:5" ht="13.5" thickTop="1" thickBot="1">
      <c r="E21998"/>
    </row>
    <row r="21999" spans="5:5" ht="13.5" thickTop="1" thickBot="1">
      <c r="E21999"/>
    </row>
    <row r="22000" spans="5:5" ht="13.5" thickTop="1" thickBot="1">
      <c r="E22000"/>
    </row>
    <row r="22001" spans="5:5" ht="13.5" thickTop="1" thickBot="1">
      <c r="E22001"/>
    </row>
    <row r="22002" spans="5:5" ht="13.5" thickTop="1" thickBot="1">
      <c r="E22002"/>
    </row>
    <row r="22003" spans="5:5" ht="13.5" thickTop="1" thickBot="1">
      <c r="E22003"/>
    </row>
    <row r="22004" spans="5:5" ht="13.5" thickTop="1" thickBot="1">
      <c r="E22004"/>
    </row>
    <row r="22005" spans="5:5" ht="13.5" thickTop="1" thickBot="1">
      <c r="E22005"/>
    </row>
    <row r="22006" spans="5:5" ht="13.5" thickTop="1" thickBot="1">
      <c r="E22006"/>
    </row>
    <row r="22007" spans="5:5" ht="13.5" thickTop="1" thickBot="1">
      <c r="E22007"/>
    </row>
    <row r="22008" spans="5:5" ht="13.5" thickTop="1" thickBot="1">
      <c r="E22008"/>
    </row>
    <row r="22009" spans="5:5" ht="13.5" thickTop="1" thickBot="1">
      <c r="E22009"/>
    </row>
    <row r="22010" spans="5:5" ht="13.5" thickTop="1" thickBot="1">
      <c r="E22010"/>
    </row>
    <row r="22011" spans="5:5" ht="13.5" thickTop="1" thickBot="1">
      <c r="E22011"/>
    </row>
    <row r="22012" spans="5:5" ht="13.5" thickTop="1" thickBot="1">
      <c r="E22012"/>
    </row>
    <row r="22013" spans="5:5" ht="13.5" thickTop="1" thickBot="1">
      <c r="E22013"/>
    </row>
    <row r="22014" spans="5:5" ht="13.5" thickTop="1" thickBot="1">
      <c r="E22014"/>
    </row>
    <row r="22015" spans="5:5" ht="13.5" thickTop="1" thickBot="1">
      <c r="E22015"/>
    </row>
    <row r="22016" spans="5:5" ht="13.5" thickTop="1" thickBot="1">
      <c r="E22016"/>
    </row>
    <row r="22017" spans="5:5" ht="13.5" thickTop="1" thickBot="1">
      <c r="E22017"/>
    </row>
    <row r="22018" spans="5:5" ht="13.5" thickTop="1" thickBot="1">
      <c r="E22018"/>
    </row>
    <row r="22019" spans="5:5" ht="13.5" thickTop="1" thickBot="1">
      <c r="E22019"/>
    </row>
    <row r="22020" spans="5:5" ht="13.5" thickTop="1" thickBot="1">
      <c r="E22020"/>
    </row>
    <row r="22021" spans="5:5" ht="13.5" thickTop="1" thickBot="1">
      <c r="E22021"/>
    </row>
    <row r="22022" spans="5:5" ht="13.5" thickTop="1" thickBot="1">
      <c r="E22022"/>
    </row>
    <row r="22023" spans="5:5" ht="13.5" thickTop="1" thickBot="1">
      <c r="E22023"/>
    </row>
    <row r="22024" spans="5:5" ht="13.5" thickTop="1" thickBot="1">
      <c r="E22024"/>
    </row>
    <row r="22025" spans="5:5" ht="13.5" thickTop="1" thickBot="1">
      <c r="E22025"/>
    </row>
    <row r="22026" spans="5:5" ht="13.5" thickTop="1" thickBot="1">
      <c r="E22026"/>
    </row>
    <row r="22027" spans="5:5" ht="13.5" thickTop="1" thickBot="1">
      <c r="E22027"/>
    </row>
    <row r="22028" spans="5:5" ht="13.5" thickTop="1" thickBot="1">
      <c r="E22028"/>
    </row>
    <row r="22029" spans="5:5" ht="13.5" thickTop="1" thickBot="1">
      <c r="E22029"/>
    </row>
    <row r="22030" spans="5:5" ht="13.5" thickTop="1" thickBot="1">
      <c r="E22030"/>
    </row>
    <row r="22031" spans="5:5" ht="13.5" thickTop="1" thickBot="1">
      <c r="E22031"/>
    </row>
    <row r="22032" spans="5:5" ht="13.5" thickTop="1" thickBot="1">
      <c r="E22032"/>
    </row>
    <row r="22033" spans="5:5" ht="13.5" thickTop="1" thickBot="1">
      <c r="E22033"/>
    </row>
    <row r="22034" spans="5:5" ht="13.5" thickTop="1" thickBot="1">
      <c r="E22034"/>
    </row>
    <row r="22035" spans="5:5" ht="13.5" thickTop="1" thickBot="1">
      <c r="E22035"/>
    </row>
    <row r="22036" spans="5:5" ht="13.5" thickTop="1" thickBot="1">
      <c r="E22036"/>
    </row>
    <row r="22037" spans="5:5" ht="13.5" thickTop="1" thickBot="1">
      <c r="E22037"/>
    </row>
    <row r="22038" spans="5:5" ht="13.5" thickTop="1" thickBot="1">
      <c r="E22038"/>
    </row>
    <row r="22039" spans="5:5" ht="13.5" thickTop="1" thickBot="1">
      <c r="E22039"/>
    </row>
    <row r="22040" spans="5:5" ht="13.5" thickTop="1" thickBot="1">
      <c r="E22040"/>
    </row>
    <row r="22041" spans="5:5" ht="13.5" thickTop="1" thickBot="1">
      <c r="E22041"/>
    </row>
    <row r="22042" spans="5:5" ht="13.5" thickTop="1" thickBot="1">
      <c r="E22042"/>
    </row>
    <row r="22043" spans="5:5" ht="13.5" thickTop="1" thickBot="1">
      <c r="E22043"/>
    </row>
    <row r="22044" spans="5:5" ht="13.5" thickTop="1" thickBot="1">
      <c r="E22044"/>
    </row>
    <row r="22045" spans="5:5" ht="13.5" thickTop="1" thickBot="1">
      <c r="E22045"/>
    </row>
    <row r="22046" spans="5:5" ht="13.5" thickTop="1" thickBot="1">
      <c r="E22046"/>
    </row>
    <row r="22047" spans="5:5" ht="13.5" thickTop="1" thickBot="1">
      <c r="E22047"/>
    </row>
    <row r="22048" spans="5:5" ht="13" thickTop="1">
      <c r="E22048"/>
    </row>
    <row r="22049" spans="5:5">
      <c r="E22049"/>
    </row>
    <row r="22050" spans="5:5">
      <c r="E22050"/>
    </row>
    <row r="22051" spans="5:5">
      <c r="E22051"/>
    </row>
    <row r="22052" spans="5:5">
      <c r="E22052"/>
    </row>
    <row r="22053" spans="5:5">
      <c r="E22053"/>
    </row>
    <row r="22054" spans="5:5">
      <c r="E22054"/>
    </row>
    <row r="22055" spans="5:5">
      <c r="E22055"/>
    </row>
    <row r="22056" spans="5:5">
      <c r="E22056"/>
    </row>
    <row r="22057" spans="5:5">
      <c r="E22057"/>
    </row>
    <row r="22058" spans="5:5">
      <c r="E22058"/>
    </row>
    <row r="22059" spans="5:5">
      <c r="E22059"/>
    </row>
    <row r="22060" spans="5:5">
      <c r="E22060"/>
    </row>
    <row r="22061" spans="5:5" ht="13" thickBot="1">
      <c r="E22061"/>
    </row>
    <row r="22062" spans="5:5" ht="13.5" thickTop="1" thickBot="1">
      <c r="E22062"/>
    </row>
    <row r="22063" spans="5:5" ht="13.5" thickTop="1" thickBot="1">
      <c r="E22063"/>
    </row>
    <row r="22064" spans="5:5" ht="13.5" thickTop="1" thickBot="1">
      <c r="E22064"/>
    </row>
    <row r="22065" spans="5:5" ht="13.5" thickTop="1" thickBot="1">
      <c r="E22065"/>
    </row>
    <row r="22066" spans="5:5" ht="13.5" thickTop="1" thickBot="1">
      <c r="E22066"/>
    </row>
    <row r="22067" spans="5:5" ht="13.5" thickTop="1" thickBot="1">
      <c r="E22067"/>
    </row>
    <row r="22068" spans="5:5" ht="13.5" thickTop="1" thickBot="1">
      <c r="E22068"/>
    </row>
    <row r="22069" spans="5:5" ht="13.5" thickTop="1" thickBot="1">
      <c r="E22069"/>
    </row>
    <row r="22070" spans="5:5" ht="13.5" thickTop="1" thickBot="1">
      <c r="E22070"/>
    </row>
    <row r="22071" spans="5:5" ht="13.5" thickTop="1" thickBot="1">
      <c r="E22071"/>
    </row>
    <row r="22072" spans="5:5" ht="13.5" thickTop="1" thickBot="1">
      <c r="E22072"/>
    </row>
    <row r="22073" spans="5:5" ht="13.5" thickTop="1" thickBot="1">
      <c r="E22073"/>
    </row>
    <row r="22074" spans="5:5" ht="13.5" thickTop="1" thickBot="1">
      <c r="E22074"/>
    </row>
    <row r="22075" spans="5:5" ht="13.5" thickTop="1" thickBot="1">
      <c r="E22075"/>
    </row>
    <row r="22076" spans="5:5" ht="13.5" thickTop="1" thickBot="1">
      <c r="E22076"/>
    </row>
    <row r="22077" spans="5:5" ht="13.5" thickTop="1" thickBot="1">
      <c r="E22077"/>
    </row>
    <row r="22078" spans="5:5" ht="13.5" thickTop="1" thickBot="1">
      <c r="E22078"/>
    </row>
    <row r="22079" spans="5:5" ht="13.5" thickTop="1" thickBot="1">
      <c r="E22079"/>
    </row>
    <row r="22080" spans="5:5" ht="13.5" thickTop="1" thickBot="1">
      <c r="E22080"/>
    </row>
    <row r="22081" spans="5:5" ht="13.5" thickTop="1" thickBot="1">
      <c r="E22081"/>
    </row>
    <row r="22082" spans="5:5" ht="13.5" thickTop="1" thickBot="1">
      <c r="E22082"/>
    </row>
    <row r="22083" spans="5:5" ht="13.5" thickTop="1" thickBot="1">
      <c r="E22083"/>
    </row>
    <row r="22084" spans="5:5" ht="13.5" thickTop="1" thickBot="1">
      <c r="E22084"/>
    </row>
    <row r="22085" spans="5:5" ht="13.5" thickTop="1" thickBot="1">
      <c r="E22085"/>
    </row>
    <row r="22086" spans="5:5" ht="13.5" thickTop="1" thickBot="1">
      <c r="E22086"/>
    </row>
    <row r="22087" spans="5:5" ht="13.5" thickTop="1" thickBot="1">
      <c r="E22087"/>
    </row>
    <row r="22088" spans="5:5" ht="13.5" thickTop="1" thickBot="1">
      <c r="E22088"/>
    </row>
    <row r="22089" spans="5:5" ht="13.5" thickTop="1" thickBot="1">
      <c r="E22089"/>
    </row>
    <row r="22090" spans="5:5" ht="13.5" thickTop="1" thickBot="1">
      <c r="E22090"/>
    </row>
    <row r="22091" spans="5:5" ht="13.5" thickTop="1" thickBot="1">
      <c r="E22091"/>
    </row>
    <row r="22092" spans="5:5" ht="13.5" thickTop="1" thickBot="1">
      <c r="E22092"/>
    </row>
    <row r="22093" spans="5:5" ht="13.5" thickTop="1" thickBot="1">
      <c r="E22093"/>
    </row>
    <row r="22094" spans="5:5" ht="13.5" thickTop="1" thickBot="1">
      <c r="E22094"/>
    </row>
    <row r="22095" spans="5:5" ht="13.5" thickTop="1" thickBot="1">
      <c r="E22095"/>
    </row>
    <row r="22096" spans="5:5" ht="13.5" thickTop="1" thickBot="1">
      <c r="E22096"/>
    </row>
    <row r="22097" spans="5:5" ht="13.5" thickTop="1" thickBot="1">
      <c r="E22097"/>
    </row>
    <row r="22098" spans="5:5" ht="13.5" thickTop="1" thickBot="1">
      <c r="E22098"/>
    </row>
    <row r="22099" spans="5:5" ht="13.5" thickTop="1" thickBot="1">
      <c r="E22099"/>
    </row>
    <row r="22100" spans="5:5" ht="13.5" thickTop="1" thickBot="1">
      <c r="E22100"/>
    </row>
    <row r="22101" spans="5:5" ht="13.5" thickTop="1" thickBot="1">
      <c r="E22101"/>
    </row>
    <row r="22102" spans="5:5" ht="13.5" thickTop="1" thickBot="1">
      <c r="E22102"/>
    </row>
    <row r="22103" spans="5:5" ht="13.5" thickTop="1" thickBot="1">
      <c r="E22103"/>
    </row>
    <row r="22104" spans="5:5" ht="13.5" thickTop="1" thickBot="1">
      <c r="E22104"/>
    </row>
    <row r="22105" spans="5:5" ht="13.5" thickTop="1" thickBot="1">
      <c r="E22105"/>
    </row>
    <row r="22106" spans="5:5" ht="13.5" thickTop="1" thickBot="1">
      <c r="E22106"/>
    </row>
    <row r="22107" spans="5:5" ht="13.5" thickTop="1" thickBot="1">
      <c r="E22107"/>
    </row>
    <row r="22108" spans="5:5" ht="13.5" thickTop="1" thickBot="1">
      <c r="E22108"/>
    </row>
    <row r="22109" spans="5:5" ht="13.5" thickTop="1" thickBot="1">
      <c r="E22109"/>
    </row>
    <row r="22110" spans="5:5" ht="13.5" thickTop="1" thickBot="1">
      <c r="E22110"/>
    </row>
    <row r="22111" spans="5:5" ht="13.5" thickTop="1" thickBot="1">
      <c r="E22111"/>
    </row>
    <row r="22112" spans="5:5" ht="13.5" thickTop="1" thickBot="1">
      <c r="E22112"/>
    </row>
    <row r="22113" spans="5:5" ht="13.5" thickTop="1" thickBot="1">
      <c r="E22113"/>
    </row>
    <row r="22114" spans="5:5" ht="13.5" thickTop="1" thickBot="1">
      <c r="E22114"/>
    </row>
    <row r="22115" spans="5:5" ht="13.5" thickTop="1" thickBot="1">
      <c r="E22115"/>
    </row>
    <row r="22116" spans="5:5" ht="13.5" thickTop="1" thickBot="1">
      <c r="E22116"/>
    </row>
    <row r="22117" spans="5:5" ht="13.5" thickTop="1" thickBot="1">
      <c r="E22117"/>
    </row>
    <row r="22118" spans="5:5" ht="13" thickTop="1">
      <c r="E22118"/>
    </row>
    <row r="22119" spans="5:5">
      <c r="E22119"/>
    </row>
    <row r="22120" spans="5:5">
      <c r="E22120"/>
    </row>
    <row r="22121" spans="5:5">
      <c r="E22121"/>
    </row>
    <row r="22122" spans="5:5">
      <c r="E22122"/>
    </row>
    <row r="22123" spans="5:5">
      <c r="E22123"/>
    </row>
    <row r="22124" spans="5:5">
      <c r="E22124"/>
    </row>
    <row r="22125" spans="5:5">
      <c r="E22125"/>
    </row>
    <row r="22126" spans="5:5">
      <c r="E22126"/>
    </row>
    <row r="22127" spans="5:5">
      <c r="E22127"/>
    </row>
    <row r="22128" spans="5:5">
      <c r="E22128"/>
    </row>
    <row r="22129" spans="5:5">
      <c r="E22129"/>
    </row>
    <row r="22130" spans="5:5">
      <c r="E22130"/>
    </row>
    <row r="22131" spans="5:5" ht="13" thickBot="1">
      <c r="E22131"/>
    </row>
    <row r="22132" spans="5:5" ht="13.5" thickTop="1" thickBot="1">
      <c r="E22132"/>
    </row>
    <row r="22133" spans="5:5" ht="13.5" thickTop="1" thickBot="1">
      <c r="E22133"/>
    </row>
    <row r="22134" spans="5:5" ht="13.5" thickTop="1" thickBot="1">
      <c r="E22134"/>
    </row>
    <row r="22135" spans="5:5" ht="13.5" thickTop="1" thickBot="1">
      <c r="E22135"/>
    </row>
    <row r="22136" spans="5:5" ht="13.5" thickTop="1" thickBot="1">
      <c r="E22136"/>
    </row>
    <row r="22137" spans="5:5" ht="13.5" thickTop="1" thickBot="1">
      <c r="E22137"/>
    </row>
    <row r="22138" spans="5:5" ht="13.5" thickTop="1" thickBot="1">
      <c r="E22138"/>
    </row>
    <row r="22139" spans="5:5" ht="13.5" thickTop="1" thickBot="1">
      <c r="E22139"/>
    </row>
    <row r="22140" spans="5:5" ht="13.5" thickTop="1" thickBot="1">
      <c r="E22140"/>
    </row>
    <row r="22141" spans="5:5" ht="13.5" thickTop="1" thickBot="1">
      <c r="E22141"/>
    </row>
    <row r="22142" spans="5:5" ht="13.5" thickTop="1" thickBot="1">
      <c r="E22142"/>
    </row>
    <row r="22143" spans="5:5" ht="13.5" thickTop="1" thickBot="1">
      <c r="E22143"/>
    </row>
    <row r="22144" spans="5:5" ht="13.5" thickTop="1" thickBot="1">
      <c r="E22144"/>
    </row>
    <row r="22145" spans="5:5" ht="13.5" thickTop="1" thickBot="1">
      <c r="E22145"/>
    </row>
    <row r="22146" spans="5:5" ht="13.5" thickTop="1" thickBot="1">
      <c r="E22146"/>
    </row>
    <row r="22147" spans="5:5" ht="13.5" thickTop="1" thickBot="1">
      <c r="E22147"/>
    </row>
    <row r="22148" spans="5:5" ht="13.5" thickTop="1" thickBot="1">
      <c r="E22148"/>
    </row>
    <row r="22149" spans="5:5" ht="13.5" thickTop="1" thickBot="1">
      <c r="E22149"/>
    </row>
    <row r="22150" spans="5:5" ht="13.5" thickTop="1" thickBot="1">
      <c r="E22150"/>
    </row>
    <row r="22151" spans="5:5" ht="13.5" thickTop="1" thickBot="1">
      <c r="E22151"/>
    </row>
    <row r="22152" spans="5:5" ht="13.5" thickTop="1" thickBot="1">
      <c r="E22152"/>
    </row>
    <row r="22153" spans="5:5" ht="13.5" thickTop="1" thickBot="1">
      <c r="E22153"/>
    </row>
    <row r="22154" spans="5:5" ht="13.5" thickTop="1" thickBot="1">
      <c r="E22154"/>
    </row>
    <row r="22155" spans="5:5" ht="13.5" thickTop="1" thickBot="1">
      <c r="E22155"/>
    </row>
    <row r="22156" spans="5:5" ht="13.5" thickTop="1" thickBot="1">
      <c r="E22156"/>
    </row>
    <row r="22157" spans="5:5" ht="13.5" thickTop="1" thickBot="1">
      <c r="E22157"/>
    </row>
    <row r="22158" spans="5:5" ht="13.5" thickTop="1" thickBot="1">
      <c r="E22158"/>
    </row>
    <row r="22159" spans="5:5" ht="13.5" thickTop="1" thickBot="1">
      <c r="E22159"/>
    </row>
    <row r="22160" spans="5:5" ht="13.5" thickTop="1" thickBot="1">
      <c r="E22160"/>
    </row>
    <row r="22161" spans="5:5" ht="13.5" thickTop="1" thickBot="1">
      <c r="E22161"/>
    </row>
    <row r="22162" spans="5:5" ht="13.5" thickTop="1" thickBot="1">
      <c r="E22162"/>
    </row>
    <row r="22163" spans="5:5" ht="13.5" thickTop="1" thickBot="1">
      <c r="E22163"/>
    </row>
    <row r="22164" spans="5:5" ht="13.5" thickTop="1" thickBot="1">
      <c r="E22164"/>
    </row>
    <row r="22165" spans="5:5" ht="13.5" thickTop="1" thickBot="1">
      <c r="E22165"/>
    </row>
    <row r="22166" spans="5:5" ht="13.5" thickTop="1" thickBot="1">
      <c r="E22166"/>
    </row>
    <row r="22167" spans="5:5" ht="13.5" thickTop="1" thickBot="1">
      <c r="E22167"/>
    </row>
    <row r="22168" spans="5:5" ht="13.5" thickTop="1" thickBot="1">
      <c r="E22168"/>
    </row>
    <row r="22169" spans="5:5" ht="13.5" thickTop="1" thickBot="1">
      <c r="E22169"/>
    </row>
    <row r="22170" spans="5:5" ht="13.5" thickTop="1" thickBot="1">
      <c r="E22170"/>
    </row>
    <row r="22171" spans="5:5" ht="13.5" thickTop="1" thickBot="1">
      <c r="E22171"/>
    </row>
    <row r="22172" spans="5:5" ht="13.5" thickTop="1" thickBot="1">
      <c r="E22172"/>
    </row>
    <row r="22173" spans="5:5" ht="13.5" thickTop="1" thickBot="1">
      <c r="E22173"/>
    </row>
    <row r="22174" spans="5:5" ht="13.5" thickTop="1" thickBot="1">
      <c r="E22174"/>
    </row>
    <row r="22175" spans="5:5" ht="13.5" thickTop="1" thickBot="1">
      <c r="E22175"/>
    </row>
    <row r="22176" spans="5:5" ht="13.5" thickTop="1" thickBot="1">
      <c r="E22176"/>
    </row>
    <row r="22177" spans="5:5" ht="13.5" thickTop="1" thickBot="1">
      <c r="E22177"/>
    </row>
    <row r="22178" spans="5:5" ht="13.5" thickTop="1" thickBot="1">
      <c r="E22178"/>
    </row>
    <row r="22179" spans="5:5" ht="13.5" thickTop="1" thickBot="1">
      <c r="E22179"/>
    </row>
    <row r="22180" spans="5:5" ht="13.5" thickTop="1" thickBot="1">
      <c r="E22180"/>
    </row>
    <row r="22181" spans="5:5" ht="13.5" thickTop="1" thickBot="1">
      <c r="E22181"/>
    </row>
    <row r="22182" spans="5:5" ht="13.5" thickTop="1" thickBot="1">
      <c r="E22182"/>
    </row>
    <row r="22183" spans="5:5" ht="13.5" thickTop="1" thickBot="1">
      <c r="E22183"/>
    </row>
    <row r="22184" spans="5:5" ht="13.5" thickTop="1" thickBot="1">
      <c r="E22184"/>
    </row>
    <row r="22185" spans="5:5" ht="13.5" thickTop="1" thickBot="1">
      <c r="E22185"/>
    </row>
    <row r="22186" spans="5:5" ht="13.5" thickTop="1" thickBot="1">
      <c r="E22186"/>
    </row>
    <row r="22187" spans="5:5" ht="13.5" thickTop="1" thickBot="1">
      <c r="E22187"/>
    </row>
    <row r="22188" spans="5:5" ht="13" thickTop="1">
      <c r="E22188"/>
    </row>
    <row r="22189" spans="5:5">
      <c r="E22189"/>
    </row>
    <row r="22190" spans="5:5">
      <c r="E22190"/>
    </row>
    <row r="22191" spans="5:5">
      <c r="E22191"/>
    </row>
    <row r="22192" spans="5:5">
      <c r="E22192"/>
    </row>
    <row r="22193" spans="5:5">
      <c r="E22193"/>
    </row>
    <row r="22194" spans="5:5">
      <c r="E22194"/>
    </row>
    <row r="22195" spans="5:5">
      <c r="E22195"/>
    </row>
    <row r="22196" spans="5:5">
      <c r="E22196"/>
    </row>
    <row r="22197" spans="5:5">
      <c r="E22197"/>
    </row>
    <row r="22198" spans="5:5">
      <c r="E22198"/>
    </row>
    <row r="22199" spans="5:5">
      <c r="E22199"/>
    </row>
    <row r="22200" spans="5:5">
      <c r="E22200"/>
    </row>
    <row r="22201" spans="5:5" ht="13" thickBot="1">
      <c r="E22201"/>
    </row>
    <row r="22202" spans="5:5" ht="13.5" thickTop="1" thickBot="1">
      <c r="E22202"/>
    </row>
    <row r="22203" spans="5:5" ht="13.5" thickTop="1" thickBot="1">
      <c r="E22203"/>
    </row>
    <row r="22204" spans="5:5" ht="13.5" thickTop="1" thickBot="1">
      <c r="E22204"/>
    </row>
    <row r="22205" spans="5:5" ht="13.5" thickTop="1" thickBot="1">
      <c r="E22205"/>
    </row>
    <row r="22206" spans="5:5" ht="13.5" thickTop="1" thickBot="1">
      <c r="E22206"/>
    </row>
    <row r="22207" spans="5:5" ht="13.5" thickTop="1" thickBot="1">
      <c r="E22207"/>
    </row>
    <row r="22208" spans="5:5" ht="13.5" thickTop="1" thickBot="1">
      <c r="E22208"/>
    </row>
    <row r="22209" spans="5:5" ht="13.5" thickTop="1" thickBot="1">
      <c r="E22209"/>
    </row>
    <row r="22210" spans="5:5" ht="13.5" thickTop="1" thickBot="1">
      <c r="E22210"/>
    </row>
    <row r="22211" spans="5:5" ht="13.5" thickTop="1" thickBot="1">
      <c r="E22211"/>
    </row>
    <row r="22212" spans="5:5" ht="13.5" thickTop="1" thickBot="1">
      <c r="E22212"/>
    </row>
    <row r="22213" spans="5:5" ht="13.5" thickTop="1" thickBot="1">
      <c r="E22213"/>
    </row>
    <row r="22214" spans="5:5" ht="13.5" thickTop="1" thickBot="1">
      <c r="E22214"/>
    </row>
    <row r="22215" spans="5:5" ht="13.5" thickTop="1" thickBot="1">
      <c r="E22215"/>
    </row>
    <row r="22216" spans="5:5" ht="13.5" thickTop="1" thickBot="1">
      <c r="E22216"/>
    </row>
    <row r="22217" spans="5:5" ht="13.5" thickTop="1" thickBot="1">
      <c r="E22217"/>
    </row>
    <row r="22218" spans="5:5" ht="13.5" thickTop="1" thickBot="1">
      <c r="E22218"/>
    </row>
    <row r="22219" spans="5:5" ht="13.5" thickTop="1" thickBot="1">
      <c r="E22219"/>
    </row>
    <row r="22220" spans="5:5" ht="13.5" thickTop="1" thickBot="1">
      <c r="E22220"/>
    </row>
    <row r="22221" spans="5:5" ht="13.5" thickTop="1" thickBot="1">
      <c r="E22221"/>
    </row>
    <row r="22222" spans="5:5" ht="13.5" thickTop="1" thickBot="1">
      <c r="E22222"/>
    </row>
    <row r="22223" spans="5:5" ht="13.5" thickTop="1" thickBot="1">
      <c r="E22223"/>
    </row>
    <row r="22224" spans="5:5" ht="13.5" thickTop="1" thickBot="1">
      <c r="E22224"/>
    </row>
    <row r="22225" spans="5:5" ht="13.5" thickTop="1" thickBot="1">
      <c r="E22225"/>
    </row>
    <row r="22226" spans="5:5" ht="13.5" thickTop="1" thickBot="1">
      <c r="E22226"/>
    </row>
    <row r="22227" spans="5:5" ht="13.5" thickTop="1" thickBot="1">
      <c r="E22227"/>
    </row>
    <row r="22228" spans="5:5" ht="13.5" thickTop="1" thickBot="1">
      <c r="E22228"/>
    </row>
    <row r="22229" spans="5:5" ht="13.5" thickTop="1" thickBot="1">
      <c r="E22229"/>
    </row>
    <row r="22230" spans="5:5" ht="13.5" thickTop="1" thickBot="1">
      <c r="E22230"/>
    </row>
    <row r="22231" spans="5:5" ht="13.5" thickTop="1" thickBot="1">
      <c r="E22231"/>
    </row>
    <row r="22232" spans="5:5" ht="13.5" thickTop="1" thickBot="1">
      <c r="E22232"/>
    </row>
    <row r="22233" spans="5:5" ht="13.5" thickTop="1" thickBot="1">
      <c r="E22233"/>
    </row>
    <row r="22234" spans="5:5" ht="13.5" thickTop="1" thickBot="1">
      <c r="E22234"/>
    </row>
    <row r="22235" spans="5:5" ht="13.5" thickTop="1" thickBot="1">
      <c r="E22235"/>
    </row>
    <row r="22236" spans="5:5" ht="13.5" thickTop="1" thickBot="1">
      <c r="E22236"/>
    </row>
    <row r="22237" spans="5:5" ht="13.5" thickTop="1" thickBot="1">
      <c r="E22237"/>
    </row>
    <row r="22238" spans="5:5" ht="13.5" thickTop="1" thickBot="1">
      <c r="E22238"/>
    </row>
    <row r="22239" spans="5:5" ht="13.5" thickTop="1" thickBot="1">
      <c r="E22239"/>
    </row>
    <row r="22240" spans="5:5" ht="13.5" thickTop="1" thickBot="1">
      <c r="E22240"/>
    </row>
    <row r="22241" spans="5:5" ht="13.5" thickTop="1" thickBot="1">
      <c r="E22241"/>
    </row>
    <row r="22242" spans="5:5" ht="13.5" thickTop="1" thickBot="1">
      <c r="E22242"/>
    </row>
    <row r="22243" spans="5:5" ht="13.5" thickTop="1" thickBot="1">
      <c r="E22243"/>
    </row>
    <row r="22244" spans="5:5" ht="13.5" thickTop="1" thickBot="1">
      <c r="E22244"/>
    </row>
    <row r="22245" spans="5:5" ht="13.5" thickTop="1" thickBot="1">
      <c r="E22245"/>
    </row>
    <row r="22246" spans="5:5" ht="13.5" thickTop="1" thickBot="1">
      <c r="E22246"/>
    </row>
    <row r="22247" spans="5:5" ht="13.5" thickTop="1" thickBot="1">
      <c r="E22247"/>
    </row>
    <row r="22248" spans="5:5" ht="13.5" thickTop="1" thickBot="1">
      <c r="E22248"/>
    </row>
    <row r="22249" spans="5:5" ht="13.5" thickTop="1" thickBot="1">
      <c r="E22249"/>
    </row>
    <row r="22250" spans="5:5" ht="13.5" thickTop="1" thickBot="1">
      <c r="E22250"/>
    </row>
    <row r="22251" spans="5:5" ht="13.5" thickTop="1" thickBot="1">
      <c r="E22251"/>
    </row>
    <row r="22252" spans="5:5" ht="13.5" thickTop="1" thickBot="1">
      <c r="E22252"/>
    </row>
    <row r="22253" spans="5:5" ht="13.5" thickTop="1" thickBot="1">
      <c r="E22253"/>
    </row>
    <row r="22254" spans="5:5" ht="13.5" thickTop="1" thickBot="1">
      <c r="E22254"/>
    </row>
    <row r="22255" spans="5:5" ht="13.5" thickTop="1" thickBot="1">
      <c r="E22255"/>
    </row>
    <row r="22256" spans="5:5" ht="13.5" thickTop="1" thickBot="1">
      <c r="E22256"/>
    </row>
    <row r="22257" spans="5:5" ht="13.5" thickTop="1" thickBot="1">
      <c r="E22257"/>
    </row>
    <row r="22258" spans="5:5" ht="13" thickTop="1">
      <c r="E22258"/>
    </row>
    <row r="22259" spans="5:5">
      <c r="E22259"/>
    </row>
    <row r="22260" spans="5:5">
      <c r="E22260"/>
    </row>
    <row r="22261" spans="5:5">
      <c r="E22261"/>
    </row>
    <row r="22262" spans="5:5">
      <c r="E22262"/>
    </row>
    <row r="22263" spans="5:5">
      <c r="E22263"/>
    </row>
    <row r="22264" spans="5:5">
      <c r="E22264"/>
    </row>
    <row r="22265" spans="5:5">
      <c r="E22265"/>
    </row>
    <row r="22266" spans="5:5">
      <c r="E22266"/>
    </row>
    <row r="22267" spans="5:5">
      <c r="E22267"/>
    </row>
    <row r="22268" spans="5:5">
      <c r="E22268"/>
    </row>
    <row r="22269" spans="5:5">
      <c r="E22269"/>
    </row>
    <row r="22270" spans="5:5">
      <c r="E22270"/>
    </row>
    <row r="22271" spans="5:5" ht="13" thickBot="1">
      <c r="E22271"/>
    </row>
    <row r="22272" spans="5:5" ht="13.5" thickTop="1" thickBot="1">
      <c r="E22272"/>
    </row>
    <row r="22273" spans="5:5" ht="13.5" thickTop="1" thickBot="1">
      <c r="E22273"/>
    </row>
    <row r="22274" spans="5:5" ht="13.5" thickTop="1" thickBot="1">
      <c r="E22274"/>
    </row>
    <row r="22275" spans="5:5" ht="13.5" thickTop="1" thickBot="1">
      <c r="E22275"/>
    </row>
    <row r="22276" spans="5:5" ht="13.5" thickTop="1" thickBot="1">
      <c r="E22276"/>
    </row>
    <row r="22277" spans="5:5" ht="13.5" thickTop="1" thickBot="1">
      <c r="E22277"/>
    </row>
    <row r="22278" spans="5:5" ht="13.5" thickTop="1" thickBot="1">
      <c r="E22278"/>
    </row>
    <row r="22279" spans="5:5" ht="13.5" thickTop="1" thickBot="1">
      <c r="E22279"/>
    </row>
    <row r="22280" spans="5:5" ht="13.5" thickTop="1" thickBot="1">
      <c r="E22280"/>
    </row>
    <row r="22281" spans="5:5" ht="13.5" thickTop="1" thickBot="1">
      <c r="E22281"/>
    </row>
    <row r="22282" spans="5:5" ht="13.5" thickTop="1" thickBot="1">
      <c r="E22282"/>
    </row>
    <row r="22283" spans="5:5" ht="13.5" thickTop="1" thickBot="1">
      <c r="E22283"/>
    </row>
    <row r="22284" spans="5:5" ht="13.5" thickTop="1" thickBot="1">
      <c r="E22284"/>
    </row>
    <row r="22285" spans="5:5" ht="13.5" thickTop="1" thickBot="1">
      <c r="E22285"/>
    </row>
    <row r="22286" spans="5:5" ht="13.5" thickTop="1" thickBot="1">
      <c r="E22286"/>
    </row>
    <row r="22287" spans="5:5" ht="13.5" thickTop="1" thickBot="1">
      <c r="E22287"/>
    </row>
    <row r="22288" spans="5:5" ht="13.5" thickTop="1" thickBot="1">
      <c r="E22288"/>
    </row>
    <row r="22289" spans="5:5" ht="13.5" thickTop="1" thickBot="1">
      <c r="E22289"/>
    </row>
    <row r="22290" spans="5:5" ht="13.5" thickTop="1" thickBot="1">
      <c r="E22290"/>
    </row>
    <row r="22291" spans="5:5" ht="13.5" thickTop="1" thickBot="1">
      <c r="E22291"/>
    </row>
    <row r="22292" spans="5:5" ht="13.5" thickTop="1" thickBot="1">
      <c r="E22292"/>
    </row>
    <row r="22293" spans="5:5" ht="13.5" thickTop="1" thickBot="1">
      <c r="E22293"/>
    </row>
    <row r="22294" spans="5:5" ht="13.5" thickTop="1" thickBot="1">
      <c r="E22294"/>
    </row>
    <row r="22295" spans="5:5" ht="13.5" thickTop="1" thickBot="1">
      <c r="E22295"/>
    </row>
    <row r="22296" spans="5:5" ht="13.5" thickTop="1" thickBot="1">
      <c r="E22296"/>
    </row>
    <row r="22297" spans="5:5" ht="13.5" thickTop="1" thickBot="1">
      <c r="E22297"/>
    </row>
    <row r="22298" spans="5:5" ht="13.5" thickTop="1" thickBot="1">
      <c r="E22298"/>
    </row>
    <row r="22299" spans="5:5" ht="13.5" thickTop="1" thickBot="1">
      <c r="E22299"/>
    </row>
    <row r="22300" spans="5:5" ht="13.5" thickTop="1" thickBot="1">
      <c r="E22300"/>
    </row>
    <row r="22301" spans="5:5" ht="13.5" thickTop="1" thickBot="1">
      <c r="E22301"/>
    </row>
    <row r="22302" spans="5:5" ht="13.5" thickTop="1" thickBot="1">
      <c r="E22302"/>
    </row>
    <row r="22303" spans="5:5" ht="13.5" thickTop="1" thickBot="1">
      <c r="E22303"/>
    </row>
    <row r="22304" spans="5:5" ht="13.5" thickTop="1" thickBot="1">
      <c r="E22304"/>
    </row>
    <row r="22305" spans="5:5" ht="13.5" thickTop="1" thickBot="1">
      <c r="E22305"/>
    </row>
    <row r="22306" spans="5:5" ht="13.5" thickTop="1" thickBot="1">
      <c r="E22306"/>
    </row>
    <row r="22307" spans="5:5" ht="13.5" thickTop="1" thickBot="1">
      <c r="E22307"/>
    </row>
    <row r="22308" spans="5:5" ht="13.5" thickTop="1" thickBot="1">
      <c r="E22308"/>
    </row>
    <row r="22309" spans="5:5" ht="13.5" thickTop="1" thickBot="1">
      <c r="E22309"/>
    </row>
    <row r="22310" spans="5:5" ht="13.5" thickTop="1" thickBot="1">
      <c r="E22310"/>
    </row>
    <row r="22311" spans="5:5" ht="13.5" thickTop="1" thickBot="1">
      <c r="E22311"/>
    </row>
    <row r="22312" spans="5:5" ht="13.5" thickTop="1" thickBot="1">
      <c r="E22312"/>
    </row>
    <row r="22313" spans="5:5" ht="13.5" thickTop="1" thickBot="1">
      <c r="E22313"/>
    </row>
    <row r="22314" spans="5:5" ht="13.5" thickTop="1" thickBot="1">
      <c r="E22314"/>
    </row>
    <row r="22315" spans="5:5" ht="13.5" thickTop="1" thickBot="1">
      <c r="E22315"/>
    </row>
    <row r="22316" spans="5:5" ht="13.5" thickTop="1" thickBot="1">
      <c r="E22316"/>
    </row>
    <row r="22317" spans="5:5" ht="13.5" thickTop="1" thickBot="1">
      <c r="E22317"/>
    </row>
    <row r="22318" spans="5:5" ht="13.5" thickTop="1" thickBot="1">
      <c r="E22318"/>
    </row>
    <row r="22319" spans="5:5" ht="13.5" thickTop="1" thickBot="1">
      <c r="E22319"/>
    </row>
    <row r="22320" spans="5:5" ht="13.5" thickTop="1" thickBot="1">
      <c r="E22320"/>
    </row>
    <row r="22321" spans="5:5" ht="13.5" thickTop="1" thickBot="1">
      <c r="E22321"/>
    </row>
    <row r="22322" spans="5:5" ht="13.5" thickTop="1" thickBot="1">
      <c r="E22322"/>
    </row>
    <row r="22323" spans="5:5" ht="13.5" thickTop="1" thickBot="1">
      <c r="E22323"/>
    </row>
    <row r="22324" spans="5:5" ht="13.5" thickTop="1" thickBot="1">
      <c r="E22324"/>
    </row>
    <row r="22325" spans="5:5" ht="13.5" thickTop="1" thickBot="1">
      <c r="E22325"/>
    </row>
    <row r="22326" spans="5:5" ht="13.5" thickTop="1" thickBot="1">
      <c r="E22326"/>
    </row>
    <row r="22327" spans="5:5" ht="13.5" thickTop="1" thickBot="1">
      <c r="E22327"/>
    </row>
    <row r="22328" spans="5:5" ht="13" thickTop="1">
      <c r="E22328"/>
    </row>
    <row r="22329" spans="5:5">
      <c r="E22329"/>
    </row>
    <row r="22330" spans="5:5">
      <c r="E22330"/>
    </row>
    <row r="22331" spans="5:5">
      <c r="E22331"/>
    </row>
    <row r="22332" spans="5:5">
      <c r="E22332"/>
    </row>
    <row r="22333" spans="5:5">
      <c r="E22333"/>
    </row>
    <row r="22334" spans="5:5">
      <c r="E22334"/>
    </row>
    <row r="22335" spans="5:5">
      <c r="E22335"/>
    </row>
    <row r="22336" spans="5:5">
      <c r="E22336"/>
    </row>
    <row r="22337" spans="5:5">
      <c r="E22337"/>
    </row>
    <row r="22338" spans="5:5">
      <c r="E22338"/>
    </row>
    <row r="22339" spans="5:5">
      <c r="E22339"/>
    </row>
    <row r="22340" spans="5:5">
      <c r="E22340"/>
    </row>
    <row r="22341" spans="5:5" ht="13" thickBot="1">
      <c r="E22341"/>
    </row>
    <row r="22342" spans="5:5" ht="13.5" thickTop="1" thickBot="1">
      <c r="E22342"/>
    </row>
    <row r="22343" spans="5:5" ht="13.5" thickTop="1" thickBot="1">
      <c r="E22343"/>
    </row>
    <row r="22344" spans="5:5" ht="13.5" thickTop="1" thickBot="1">
      <c r="E22344"/>
    </row>
    <row r="22345" spans="5:5" ht="13.5" thickTop="1" thickBot="1">
      <c r="E22345"/>
    </row>
    <row r="22346" spans="5:5" ht="13.5" thickTop="1" thickBot="1">
      <c r="E22346"/>
    </row>
    <row r="22347" spans="5:5" ht="13.5" thickTop="1" thickBot="1">
      <c r="E22347"/>
    </row>
    <row r="22348" spans="5:5" ht="13.5" thickTop="1" thickBot="1">
      <c r="E22348"/>
    </row>
    <row r="22349" spans="5:5" ht="13.5" thickTop="1" thickBot="1">
      <c r="E22349"/>
    </row>
    <row r="22350" spans="5:5" ht="13.5" thickTop="1" thickBot="1">
      <c r="E22350"/>
    </row>
    <row r="22351" spans="5:5" ht="13.5" thickTop="1" thickBot="1">
      <c r="E22351"/>
    </row>
    <row r="22352" spans="5:5" ht="13.5" thickTop="1" thickBot="1">
      <c r="E22352"/>
    </row>
    <row r="22353" spans="5:5" ht="13.5" thickTop="1" thickBot="1">
      <c r="E22353"/>
    </row>
    <row r="22354" spans="5:5" ht="13.5" thickTop="1" thickBot="1">
      <c r="E22354"/>
    </row>
    <row r="22355" spans="5:5" ht="13.5" thickTop="1" thickBot="1">
      <c r="E22355"/>
    </row>
    <row r="22356" spans="5:5" ht="13.5" thickTop="1" thickBot="1">
      <c r="E22356"/>
    </row>
    <row r="22357" spans="5:5" ht="13.5" thickTop="1" thickBot="1">
      <c r="E22357"/>
    </row>
    <row r="22358" spans="5:5" ht="13.5" thickTop="1" thickBot="1">
      <c r="E22358"/>
    </row>
    <row r="22359" spans="5:5" ht="13.5" thickTop="1" thickBot="1">
      <c r="E22359"/>
    </row>
    <row r="22360" spans="5:5" ht="13.5" thickTop="1" thickBot="1">
      <c r="E22360"/>
    </row>
    <row r="22361" spans="5:5" ht="13.5" thickTop="1" thickBot="1">
      <c r="E22361"/>
    </row>
    <row r="22362" spans="5:5" ht="13.5" thickTop="1" thickBot="1">
      <c r="E22362"/>
    </row>
    <row r="22363" spans="5:5" ht="13.5" thickTop="1" thickBot="1">
      <c r="E22363"/>
    </row>
    <row r="22364" spans="5:5" ht="13.5" thickTop="1" thickBot="1">
      <c r="E22364"/>
    </row>
    <row r="22365" spans="5:5" ht="13.5" thickTop="1" thickBot="1">
      <c r="E22365"/>
    </row>
    <row r="22366" spans="5:5" ht="13.5" thickTop="1" thickBot="1">
      <c r="E22366"/>
    </row>
    <row r="22367" spans="5:5" ht="13.5" thickTop="1" thickBot="1">
      <c r="E22367"/>
    </row>
    <row r="22368" spans="5:5" ht="13.5" thickTop="1" thickBot="1">
      <c r="E22368"/>
    </row>
    <row r="22369" spans="5:5" ht="13.5" thickTop="1" thickBot="1">
      <c r="E22369"/>
    </row>
    <row r="22370" spans="5:5" ht="13.5" thickTop="1" thickBot="1">
      <c r="E22370"/>
    </row>
    <row r="22371" spans="5:5" ht="13.5" thickTop="1" thickBot="1">
      <c r="E22371"/>
    </row>
    <row r="22372" spans="5:5" ht="13.5" thickTop="1" thickBot="1">
      <c r="E22372"/>
    </row>
    <row r="22373" spans="5:5" ht="13.5" thickTop="1" thickBot="1">
      <c r="E22373"/>
    </row>
    <row r="22374" spans="5:5" ht="13.5" thickTop="1" thickBot="1">
      <c r="E22374"/>
    </row>
    <row r="22375" spans="5:5" ht="13.5" thickTop="1" thickBot="1">
      <c r="E22375"/>
    </row>
    <row r="22376" spans="5:5" ht="13.5" thickTop="1" thickBot="1">
      <c r="E22376"/>
    </row>
    <row r="22377" spans="5:5" ht="13.5" thickTop="1" thickBot="1">
      <c r="E22377"/>
    </row>
    <row r="22378" spans="5:5" ht="13.5" thickTop="1" thickBot="1">
      <c r="E22378"/>
    </row>
    <row r="22379" spans="5:5" ht="13.5" thickTop="1" thickBot="1">
      <c r="E22379"/>
    </row>
    <row r="22380" spans="5:5" ht="13.5" thickTop="1" thickBot="1">
      <c r="E22380"/>
    </row>
    <row r="22381" spans="5:5" ht="13.5" thickTop="1" thickBot="1">
      <c r="E22381"/>
    </row>
    <row r="22382" spans="5:5" ht="13.5" thickTop="1" thickBot="1">
      <c r="E22382"/>
    </row>
    <row r="22383" spans="5:5" ht="13.5" thickTop="1" thickBot="1">
      <c r="E22383"/>
    </row>
    <row r="22384" spans="5:5" ht="13.5" thickTop="1" thickBot="1">
      <c r="E22384"/>
    </row>
    <row r="22385" spans="5:5" ht="13.5" thickTop="1" thickBot="1">
      <c r="E22385"/>
    </row>
    <row r="22386" spans="5:5" ht="13.5" thickTop="1" thickBot="1">
      <c r="E22386"/>
    </row>
    <row r="22387" spans="5:5" ht="13.5" thickTop="1" thickBot="1">
      <c r="E22387"/>
    </row>
    <row r="22388" spans="5:5" ht="13.5" thickTop="1" thickBot="1">
      <c r="E22388"/>
    </row>
    <row r="22389" spans="5:5" ht="13.5" thickTop="1" thickBot="1">
      <c r="E22389"/>
    </row>
    <row r="22390" spans="5:5" ht="13.5" thickTop="1" thickBot="1">
      <c r="E22390"/>
    </row>
    <row r="22391" spans="5:5" ht="13.5" thickTop="1" thickBot="1">
      <c r="E22391"/>
    </row>
    <row r="22392" spans="5:5" ht="13.5" thickTop="1" thickBot="1">
      <c r="E22392"/>
    </row>
    <row r="22393" spans="5:5" ht="13.5" thickTop="1" thickBot="1">
      <c r="E22393"/>
    </row>
    <row r="22394" spans="5:5" ht="13.5" thickTop="1" thickBot="1">
      <c r="E22394"/>
    </row>
    <row r="22395" spans="5:5" ht="13.5" thickTop="1" thickBot="1">
      <c r="E22395"/>
    </row>
    <row r="22396" spans="5:5" ht="13.5" thickTop="1" thickBot="1">
      <c r="E22396"/>
    </row>
    <row r="22397" spans="5:5" ht="13.5" thickTop="1" thickBot="1">
      <c r="E22397"/>
    </row>
    <row r="22398" spans="5:5" ht="13" thickTop="1">
      <c r="E22398"/>
    </row>
    <row r="22399" spans="5:5">
      <c r="E22399"/>
    </row>
    <row r="22400" spans="5:5">
      <c r="E22400"/>
    </row>
    <row r="22401" spans="5:5">
      <c r="E22401"/>
    </row>
    <row r="22402" spans="5:5">
      <c r="E22402"/>
    </row>
    <row r="22403" spans="5:5">
      <c r="E22403"/>
    </row>
    <row r="22404" spans="5:5">
      <c r="E22404"/>
    </row>
    <row r="22405" spans="5:5">
      <c r="E22405"/>
    </row>
    <row r="22406" spans="5:5">
      <c r="E22406"/>
    </row>
    <row r="22407" spans="5:5">
      <c r="E22407"/>
    </row>
    <row r="22408" spans="5:5">
      <c r="E22408"/>
    </row>
    <row r="22409" spans="5:5">
      <c r="E22409"/>
    </row>
    <row r="22410" spans="5:5">
      <c r="E22410"/>
    </row>
    <row r="22411" spans="5:5" ht="13" thickBot="1">
      <c r="E22411"/>
    </row>
    <row r="22412" spans="5:5" ht="13.5" thickTop="1" thickBot="1">
      <c r="E22412"/>
    </row>
    <row r="22413" spans="5:5" ht="13.5" thickTop="1" thickBot="1">
      <c r="E22413"/>
    </row>
    <row r="22414" spans="5:5" ht="13.5" thickTop="1" thickBot="1">
      <c r="E22414"/>
    </row>
    <row r="22415" spans="5:5" ht="13.5" thickTop="1" thickBot="1">
      <c r="E22415"/>
    </row>
    <row r="22416" spans="5:5" ht="13.5" thickTop="1" thickBot="1">
      <c r="E22416"/>
    </row>
    <row r="22417" spans="5:5" ht="13.5" thickTop="1" thickBot="1">
      <c r="E22417"/>
    </row>
    <row r="22418" spans="5:5" ht="13.5" thickTop="1" thickBot="1">
      <c r="E22418"/>
    </row>
    <row r="22419" spans="5:5" ht="13.5" thickTop="1" thickBot="1">
      <c r="E22419"/>
    </row>
    <row r="22420" spans="5:5" ht="13.5" thickTop="1" thickBot="1">
      <c r="E22420"/>
    </row>
    <row r="22421" spans="5:5" ht="13.5" thickTop="1" thickBot="1">
      <c r="E22421"/>
    </row>
    <row r="22422" spans="5:5" ht="13.5" thickTop="1" thickBot="1">
      <c r="E22422"/>
    </row>
    <row r="22423" spans="5:5" ht="13.5" thickTop="1" thickBot="1">
      <c r="E22423"/>
    </row>
    <row r="22424" spans="5:5" ht="13.5" thickTop="1" thickBot="1">
      <c r="E22424"/>
    </row>
    <row r="22425" spans="5:5" ht="13.5" thickTop="1" thickBot="1">
      <c r="E22425"/>
    </row>
    <row r="22426" spans="5:5" ht="13.5" thickTop="1" thickBot="1">
      <c r="E22426"/>
    </row>
    <row r="22427" spans="5:5" ht="13.5" thickTop="1" thickBot="1">
      <c r="E22427"/>
    </row>
    <row r="22428" spans="5:5" ht="13.5" thickTop="1" thickBot="1">
      <c r="E22428"/>
    </row>
    <row r="22429" spans="5:5" ht="13.5" thickTop="1" thickBot="1">
      <c r="E22429"/>
    </row>
    <row r="22430" spans="5:5" ht="13.5" thickTop="1" thickBot="1">
      <c r="E22430"/>
    </row>
    <row r="22431" spans="5:5" ht="13.5" thickTop="1" thickBot="1">
      <c r="E22431"/>
    </row>
    <row r="22432" spans="5:5" ht="13.5" thickTop="1" thickBot="1">
      <c r="E22432"/>
    </row>
    <row r="22433" spans="5:5" ht="13.5" thickTop="1" thickBot="1">
      <c r="E22433"/>
    </row>
    <row r="22434" spans="5:5" ht="13.5" thickTop="1" thickBot="1">
      <c r="E22434"/>
    </row>
    <row r="22435" spans="5:5" ht="13.5" thickTop="1" thickBot="1">
      <c r="E22435"/>
    </row>
    <row r="22436" spans="5:5" ht="13.5" thickTop="1" thickBot="1">
      <c r="E22436"/>
    </row>
    <row r="22437" spans="5:5" ht="13.5" thickTop="1" thickBot="1">
      <c r="E22437"/>
    </row>
    <row r="22438" spans="5:5" ht="13.5" thickTop="1" thickBot="1">
      <c r="E22438"/>
    </row>
    <row r="22439" spans="5:5" ht="13.5" thickTop="1" thickBot="1">
      <c r="E22439"/>
    </row>
    <row r="22440" spans="5:5" ht="13.5" thickTop="1" thickBot="1">
      <c r="E22440"/>
    </row>
    <row r="22441" spans="5:5" ht="13.5" thickTop="1" thickBot="1">
      <c r="E22441"/>
    </row>
    <row r="22442" spans="5:5" ht="13.5" thickTop="1" thickBot="1">
      <c r="E22442"/>
    </row>
    <row r="22443" spans="5:5" ht="13.5" thickTop="1" thickBot="1">
      <c r="E22443"/>
    </row>
    <row r="22444" spans="5:5" ht="13.5" thickTop="1" thickBot="1">
      <c r="E22444"/>
    </row>
    <row r="22445" spans="5:5" ht="13.5" thickTop="1" thickBot="1">
      <c r="E22445"/>
    </row>
    <row r="22446" spans="5:5" ht="13.5" thickTop="1" thickBot="1">
      <c r="E22446"/>
    </row>
    <row r="22447" spans="5:5" ht="13.5" thickTop="1" thickBot="1">
      <c r="E22447"/>
    </row>
    <row r="22448" spans="5:5" ht="13.5" thickTop="1" thickBot="1">
      <c r="E22448"/>
    </row>
    <row r="22449" spans="5:5" ht="13.5" thickTop="1" thickBot="1">
      <c r="E22449"/>
    </row>
    <row r="22450" spans="5:5" ht="13.5" thickTop="1" thickBot="1">
      <c r="E22450"/>
    </row>
    <row r="22451" spans="5:5" ht="13.5" thickTop="1" thickBot="1">
      <c r="E22451"/>
    </row>
    <row r="22452" spans="5:5" ht="13.5" thickTop="1" thickBot="1">
      <c r="E22452"/>
    </row>
    <row r="22453" spans="5:5" ht="13.5" thickTop="1" thickBot="1">
      <c r="E22453"/>
    </row>
    <row r="22454" spans="5:5" ht="13.5" thickTop="1" thickBot="1">
      <c r="E22454"/>
    </row>
    <row r="22455" spans="5:5" ht="13.5" thickTop="1" thickBot="1">
      <c r="E22455"/>
    </row>
    <row r="22456" spans="5:5" ht="13.5" thickTop="1" thickBot="1">
      <c r="E22456"/>
    </row>
    <row r="22457" spans="5:5" ht="13.5" thickTop="1" thickBot="1">
      <c r="E22457"/>
    </row>
    <row r="22458" spans="5:5" ht="13.5" thickTop="1" thickBot="1">
      <c r="E22458"/>
    </row>
    <row r="22459" spans="5:5" ht="13.5" thickTop="1" thickBot="1">
      <c r="E22459"/>
    </row>
    <row r="22460" spans="5:5" ht="13.5" thickTop="1" thickBot="1">
      <c r="E22460"/>
    </row>
    <row r="22461" spans="5:5" ht="13.5" thickTop="1" thickBot="1">
      <c r="E22461"/>
    </row>
    <row r="22462" spans="5:5" ht="13.5" thickTop="1" thickBot="1">
      <c r="E22462"/>
    </row>
    <row r="22463" spans="5:5" ht="13.5" thickTop="1" thickBot="1">
      <c r="E22463"/>
    </row>
    <row r="22464" spans="5:5" ht="13.5" thickTop="1" thickBot="1">
      <c r="E22464"/>
    </row>
    <row r="22465" spans="5:5" ht="13.5" thickTop="1" thickBot="1">
      <c r="E22465"/>
    </row>
    <row r="22466" spans="5:5" ht="13.5" thickTop="1" thickBot="1">
      <c r="E22466"/>
    </row>
    <row r="22467" spans="5:5" ht="13.5" thickTop="1" thickBot="1">
      <c r="E22467"/>
    </row>
    <row r="22468" spans="5:5" ht="13" thickTop="1">
      <c r="E22468"/>
    </row>
    <row r="22469" spans="5:5">
      <c r="E22469"/>
    </row>
    <row r="22470" spans="5:5">
      <c r="E22470"/>
    </row>
    <row r="22471" spans="5:5">
      <c r="E22471"/>
    </row>
    <row r="22472" spans="5:5">
      <c r="E22472"/>
    </row>
    <row r="22473" spans="5:5">
      <c r="E22473"/>
    </row>
    <row r="22474" spans="5:5">
      <c r="E22474"/>
    </row>
    <row r="22475" spans="5:5">
      <c r="E22475"/>
    </row>
    <row r="22476" spans="5:5">
      <c r="E22476"/>
    </row>
    <row r="22477" spans="5:5">
      <c r="E22477"/>
    </row>
    <row r="22478" spans="5:5">
      <c r="E22478"/>
    </row>
    <row r="22479" spans="5:5">
      <c r="E22479"/>
    </row>
    <row r="22480" spans="5:5">
      <c r="E22480"/>
    </row>
    <row r="22481" spans="5:5" ht="13" thickBot="1">
      <c r="E22481"/>
    </row>
    <row r="22482" spans="5:5" ht="13.5" thickTop="1" thickBot="1">
      <c r="E22482"/>
    </row>
    <row r="22483" spans="5:5" ht="13.5" thickTop="1" thickBot="1">
      <c r="E22483"/>
    </row>
    <row r="22484" spans="5:5" ht="13.5" thickTop="1" thickBot="1">
      <c r="E22484"/>
    </row>
    <row r="22485" spans="5:5" ht="13.5" thickTop="1" thickBot="1">
      <c r="E22485"/>
    </row>
    <row r="22486" spans="5:5" ht="13.5" thickTop="1" thickBot="1">
      <c r="E22486"/>
    </row>
    <row r="22487" spans="5:5" ht="13.5" thickTop="1" thickBot="1">
      <c r="E22487"/>
    </row>
    <row r="22488" spans="5:5" ht="13.5" thickTop="1" thickBot="1">
      <c r="E22488"/>
    </row>
    <row r="22489" spans="5:5" ht="13.5" thickTop="1" thickBot="1">
      <c r="E22489"/>
    </row>
    <row r="22490" spans="5:5" ht="13.5" thickTop="1" thickBot="1">
      <c r="E22490"/>
    </row>
    <row r="22491" spans="5:5" ht="13.5" thickTop="1" thickBot="1">
      <c r="E22491"/>
    </row>
    <row r="22492" spans="5:5" ht="13.5" thickTop="1" thickBot="1">
      <c r="E22492"/>
    </row>
    <row r="22493" spans="5:5" ht="13.5" thickTop="1" thickBot="1">
      <c r="E22493"/>
    </row>
    <row r="22494" spans="5:5" ht="13.5" thickTop="1" thickBot="1">
      <c r="E22494"/>
    </row>
    <row r="22495" spans="5:5" ht="13.5" thickTop="1" thickBot="1">
      <c r="E22495"/>
    </row>
    <row r="22496" spans="5:5" ht="13.5" thickTop="1" thickBot="1">
      <c r="E22496"/>
    </row>
    <row r="22497" spans="5:5" ht="13.5" thickTop="1" thickBot="1">
      <c r="E22497"/>
    </row>
    <row r="22498" spans="5:5" ht="13.5" thickTop="1" thickBot="1">
      <c r="E22498"/>
    </row>
    <row r="22499" spans="5:5" ht="13.5" thickTop="1" thickBot="1">
      <c r="E22499"/>
    </row>
    <row r="22500" spans="5:5" ht="13.5" thickTop="1" thickBot="1">
      <c r="E22500"/>
    </row>
    <row r="22501" spans="5:5" ht="13.5" thickTop="1" thickBot="1">
      <c r="E22501"/>
    </row>
    <row r="22502" spans="5:5" ht="13.5" thickTop="1" thickBot="1">
      <c r="E22502"/>
    </row>
    <row r="22503" spans="5:5" ht="13.5" thickTop="1" thickBot="1">
      <c r="E22503"/>
    </row>
    <row r="22504" spans="5:5" ht="13.5" thickTop="1" thickBot="1">
      <c r="E22504"/>
    </row>
    <row r="22505" spans="5:5" ht="13.5" thickTop="1" thickBot="1">
      <c r="E22505"/>
    </row>
    <row r="22506" spans="5:5" ht="13.5" thickTop="1" thickBot="1">
      <c r="E22506"/>
    </row>
    <row r="22507" spans="5:5" ht="13.5" thickTop="1" thickBot="1">
      <c r="E22507"/>
    </row>
    <row r="22508" spans="5:5" ht="13.5" thickTop="1" thickBot="1">
      <c r="E22508"/>
    </row>
    <row r="22509" spans="5:5" ht="13.5" thickTop="1" thickBot="1">
      <c r="E22509"/>
    </row>
    <row r="22510" spans="5:5" ht="13.5" thickTop="1" thickBot="1">
      <c r="E22510"/>
    </row>
    <row r="22511" spans="5:5" ht="13.5" thickTop="1" thickBot="1">
      <c r="E22511"/>
    </row>
    <row r="22512" spans="5:5" ht="13.5" thickTop="1" thickBot="1">
      <c r="E22512"/>
    </row>
    <row r="22513" spans="5:5" ht="13.5" thickTop="1" thickBot="1">
      <c r="E22513"/>
    </row>
    <row r="22514" spans="5:5" ht="13.5" thickTop="1" thickBot="1">
      <c r="E22514"/>
    </row>
    <row r="22515" spans="5:5" ht="13.5" thickTop="1" thickBot="1">
      <c r="E22515"/>
    </row>
    <row r="22516" spans="5:5" ht="13.5" thickTop="1" thickBot="1">
      <c r="E22516"/>
    </row>
    <row r="22517" spans="5:5" ht="13.5" thickTop="1" thickBot="1">
      <c r="E22517"/>
    </row>
    <row r="22518" spans="5:5" ht="13.5" thickTop="1" thickBot="1">
      <c r="E22518"/>
    </row>
    <row r="22519" spans="5:5" ht="13.5" thickTop="1" thickBot="1">
      <c r="E22519"/>
    </row>
    <row r="22520" spans="5:5" ht="13.5" thickTop="1" thickBot="1">
      <c r="E22520"/>
    </row>
    <row r="22521" spans="5:5" ht="13.5" thickTop="1" thickBot="1">
      <c r="E22521"/>
    </row>
    <row r="22522" spans="5:5" ht="13.5" thickTop="1" thickBot="1">
      <c r="E22522"/>
    </row>
    <row r="22523" spans="5:5" ht="13.5" thickTop="1" thickBot="1">
      <c r="E22523"/>
    </row>
    <row r="22524" spans="5:5" ht="13.5" thickTop="1" thickBot="1">
      <c r="E22524"/>
    </row>
    <row r="22525" spans="5:5" ht="13.5" thickTop="1" thickBot="1">
      <c r="E22525"/>
    </row>
    <row r="22526" spans="5:5" ht="13.5" thickTop="1" thickBot="1">
      <c r="E22526"/>
    </row>
    <row r="22527" spans="5:5" ht="13.5" thickTop="1" thickBot="1">
      <c r="E22527"/>
    </row>
    <row r="22528" spans="5:5" ht="13.5" thickTop="1" thickBot="1">
      <c r="E22528"/>
    </row>
    <row r="22529" spans="5:5" ht="13.5" thickTop="1" thickBot="1">
      <c r="E22529"/>
    </row>
    <row r="22530" spans="5:5" ht="13.5" thickTop="1" thickBot="1">
      <c r="E22530"/>
    </row>
    <row r="22531" spans="5:5" ht="13.5" thickTop="1" thickBot="1">
      <c r="E22531"/>
    </row>
    <row r="22532" spans="5:5" ht="13.5" thickTop="1" thickBot="1">
      <c r="E22532"/>
    </row>
    <row r="22533" spans="5:5" ht="13.5" thickTop="1" thickBot="1">
      <c r="E22533"/>
    </row>
    <row r="22534" spans="5:5" ht="13.5" thickTop="1" thickBot="1">
      <c r="E22534"/>
    </row>
    <row r="22535" spans="5:5" ht="13.5" thickTop="1" thickBot="1">
      <c r="E22535"/>
    </row>
    <row r="22536" spans="5:5" ht="13.5" thickTop="1" thickBot="1">
      <c r="E22536"/>
    </row>
    <row r="22537" spans="5:5" ht="13.5" thickTop="1" thickBot="1">
      <c r="E22537"/>
    </row>
    <row r="22538" spans="5:5" ht="13" thickTop="1">
      <c r="E22538"/>
    </row>
    <row r="22539" spans="5:5">
      <c r="E22539"/>
    </row>
    <row r="22540" spans="5:5">
      <c r="E22540"/>
    </row>
    <row r="22541" spans="5:5">
      <c r="E22541"/>
    </row>
    <row r="22542" spans="5:5">
      <c r="E22542"/>
    </row>
    <row r="22543" spans="5:5">
      <c r="E22543"/>
    </row>
    <row r="22544" spans="5:5">
      <c r="E22544"/>
    </row>
    <row r="22545" spans="5:5">
      <c r="E22545"/>
    </row>
    <row r="22546" spans="5:5">
      <c r="E22546"/>
    </row>
    <row r="22547" spans="5:5">
      <c r="E22547"/>
    </row>
    <row r="22548" spans="5:5">
      <c r="E22548"/>
    </row>
    <row r="22549" spans="5:5">
      <c r="E22549"/>
    </row>
    <row r="22550" spans="5:5">
      <c r="E22550"/>
    </row>
    <row r="22551" spans="5:5" ht="13" thickBot="1">
      <c r="E22551"/>
    </row>
    <row r="22552" spans="5:5" ht="13.5" thickTop="1" thickBot="1">
      <c r="E22552"/>
    </row>
    <row r="22553" spans="5:5" ht="13.5" thickTop="1" thickBot="1">
      <c r="E22553"/>
    </row>
    <row r="22554" spans="5:5" ht="13.5" thickTop="1" thickBot="1">
      <c r="E22554"/>
    </row>
    <row r="22555" spans="5:5" ht="13.5" thickTop="1" thickBot="1">
      <c r="E22555"/>
    </row>
    <row r="22556" spans="5:5" ht="13.5" thickTop="1" thickBot="1">
      <c r="E22556"/>
    </row>
    <row r="22557" spans="5:5" ht="13.5" thickTop="1" thickBot="1">
      <c r="E22557"/>
    </row>
    <row r="22558" spans="5:5" ht="13.5" thickTop="1" thickBot="1">
      <c r="E22558"/>
    </row>
    <row r="22559" spans="5:5" ht="13.5" thickTop="1" thickBot="1">
      <c r="E22559"/>
    </row>
    <row r="22560" spans="5:5" ht="13.5" thickTop="1" thickBot="1">
      <c r="E22560"/>
    </row>
    <row r="22561" spans="5:5" ht="13.5" thickTop="1" thickBot="1">
      <c r="E22561"/>
    </row>
    <row r="22562" spans="5:5" ht="13.5" thickTop="1" thickBot="1">
      <c r="E22562"/>
    </row>
    <row r="22563" spans="5:5" ht="13.5" thickTop="1" thickBot="1">
      <c r="E22563"/>
    </row>
    <row r="22564" spans="5:5" ht="13.5" thickTop="1" thickBot="1">
      <c r="E22564"/>
    </row>
    <row r="22565" spans="5:5" ht="13.5" thickTop="1" thickBot="1">
      <c r="E22565"/>
    </row>
    <row r="22566" spans="5:5" ht="13.5" thickTop="1" thickBot="1">
      <c r="E22566"/>
    </row>
    <row r="22567" spans="5:5" ht="13.5" thickTop="1" thickBot="1">
      <c r="E22567"/>
    </row>
    <row r="22568" spans="5:5" ht="13.5" thickTop="1" thickBot="1">
      <c r="E22568"/>
    </row>
    <row r="22569" spans="5:5" ht="13.5" thickTop="1" thickBot="1">
      <c r="E22569"/>
    </row>
    <row r="22570" spans="5:5" ht="13.5" thickTop="1" thickBot="1">
      <c r="E22570"/>
    </row>
    <row r="22571" spans="5:5" ht="13.5" thickTop="1" thickBot="1">
      <c r="E22571"/>
    </row>
    <row r="22572" spans="5:5" ht="13.5" thickTop="1" thickBot="1">
      <c r="E22572"/>
    </row>
    <row r="22573" spans="5:5" ht="13.5" thickTop="1" thickBot="1">
      <c r="E22573"/>
    </row>
    <row r="22574" spans="5:5" ht="13.5" thickTop="1" thickBot="1">
      <c r="E22574"/>
    </row>
    <row r="22575" spans="5:5" ht="13.5" thickTop="1" thickBot="1">
      <c r="E22575"/>
    </row>
    <row r="22576" spans="5:5" ht="13.5" thickTop="1" thickBot="1">
      <c r="E22576"/>
    </row>
    <row r="22577" spans="5:5" ht="13.5" thickTop="1" thickBot="1">
      <c r="E22577"/>
    </row>
    <row r="22578" spans="5:5" ht="13.5" thickTop="1" thickBot="1">
      <c r="E22578"/>
    </row>
    <row r="22579" spans="5:5" ht="13.5" thickTop="1" thickBot="1">
      <c r="E22579"/>
    </row>
    <row r="22580" spans="5:5" ht="13.5" thickTop="1" thickBot="1">
      <c r="E22580"/>
    </row>
    <row r="22581" spans="5:5" ht="13.5" thickTop="1" thickBot="1">
      <c r="E22581"/>
    </row>
    <row r="22582" spans="5:5" ht="13.5" thickTop="1" thickBot="1">
      <c r="E22582"/>
    </row>
    <row r="22583" spans="5:5" ht="13.5" thickTop="1" thickBot="1">
      <c r="E22583"/>
    </row>
    <row r="22584" spans="5:5" ht="13.5" thickTop="1" thickBot="1">
      <c r="E22584"/>
    </row>
    <row r="22585" spans="5:5" ht="13.5" thickTop="1" thickBot="1">
      <c r="E22585"/>
    </row>
    <row r="22586" spans="5:5" ht="13.5" thickTop="1" thickBot="1">
      <c r="E22586"/>
    </row>
    <row r="22587" spans="5:5" ht="13.5" thickTop="1" thickBot="1">
      <c r="E22587"/>
    </row>
    <row r="22588" spans="5:5" ht="13.5" thickTop="1" thickBot="1">
      <c r="E22588"/>
    </row>
    <row r="22589" spans="5:5" ht="13.5" thickTop="1" thickBot="1">
      <c r="E22589"/>
    </row>
    <row r="22590" spans="5:5" ht="13.5" thickTop="1" thickBot="1">
      <c r="E22590"/>
    </row>
    <row r="22591" spans="5:5" ht="13.5" thickTop="1" thickBot="1">
      <c r="E22591"/>
    </row>
    <row r="22592" spans="5:5" ht="13.5" thickTop="1" thickBot="1">
      <c r="E22592"/>
    </row>
    <row r="22593" spans="5:5" ht="13.5" thickTop="1" thickBot="1">
      <c r="E22593"/>
    </row>
    <row r="22594" spans="5:5" ht="13.5" thickTop="1" thickBot="1">
      <c r="E22594"/>
    </row>
    <row r="22595" spans="5:5" ht="13.5" thickTop="1" thickBot="1">
      <c r="E22595"/>
    </row>
    <row r="22596" spans="5:5" ht="13.5" thickTop="1" thickBot="1">
      <c r="E22596"/>
    </row>
    <row r="22597" spans="5:5" ht="13.5" thickTop="1" thickBot="1">
      <c r="E22597"/>
    </row>
    <row r="22598" spans="5:5" ht="13.5" thickTop="1" thickBot="1">
      <c r="E22598"/>
    </row>
    <row r="22599" spans="5:5" ht="13.5" thickTop="1" thickBot="1">
      <c r="E22599"/>
    </row>
    <row r="22600" spans="5:5" ht="13.5" thickTop="1" thickBot="1">
      <c r="E22600"/>
    </row>
    <row r="22601" spans="5:5" ht="13.5" thickTop="1" thickBot="1">
      <c r="E22601"/>
    </row>
    <row r="22602" spans="5:5" ht="13.5" thickTop="1" thickBot="1">
      <c r="E22602"/>
    </row>
    <row r="22603" spans="5:5" ht="13.5" thickTop="1" thickBot="1">
      <c r="E22603"/>
    </row>
    <row r="22604" spans="5:5" ht="13.5" thickTop="1" thickBot="1">
      <c r="E22604"/>
    </row>
    <row r="22605" spans="5:5" ht="13.5" thickTop="1" thickBot="1">
      <c r="E22605"/>
    </row>
    <row r="22606" spans="5:5" ht="13.5" thickTop="1" thickBot="1">
      <c r="E22606"/>
    </row>
    <row r="22607" spans="5:5" ht="13.5" thickTop="1" thickBot="1">
      <c r="E22607"/>
    </row>
    <row r="22608" spans="5:5" ht="13" thickTop="1">
      <c r="E22608"/>
    </row>
    <row r="22609" spans="5:5">
      <c r="E22609"/>
    </row>
    <row r="22610" spans="5:5">
      <c r="E22610"/>
    </row>
    <row r="22611" spans="5:5">
      <c r="E22611"/>
    </row>
    <row r="22612" spans="5:5">
      <c r="E22612"/>
    </row>
    <row r="22613" spans="5:5">
      <c r="E22613"/>
    </row>
    <row r="22614" spans="5:5">
      <c r="E22614"/>
    </row>
    <row r="22615" spans="5:5">
      <c r="E22615"/>
    </row>
    <row r="22616" spans="5:5">
      <c r="E22616"/>
    </row>
    <row r="22617" spans="5:5">
      <c r="E22617"/>
    </row>
    <row r="22618" spans="5:5">
      <c r="E22618"/>
    </row>
    <row r="22619" spans="5:5">
      <c r="E22619"/>
    </row>
    <row r="22620" spans="5:5">
      <c r="E22620"/>
    </row>
    <row r="22621" spans="5:5" ht="13" thickBot="1">
      <c r="E22621"/>
    </row>
    <row r="22622" spans="5:5" ht="13.5" thickTop="1" thickBot="1">
      <c r="E22622"/>
    </row>
    <row r="22623" spans="5:5" ht="13.5" thickTop="1" thickBot="1">
      <c r="E22623"/>
    </row>
    <row r="22624" spans="5:5" ht="13.5" thickTop="1" thickBot="1">
      <c r="E22624"/>
    </row>
    <row r="22625" spans="5:5" ht="13.5" thickTop="1" thickBot="1">
      <c r="E22625"/>
    </row>
    <row r="22626" spans="5:5" ht="13.5" thickTop="1" thickBot="1">
      <c r="E22626"/>
    </row>
    <row r="22627" spans="5:5" ht="13.5" thickTop="1" thickBot="1">
      <c r="E22627"/>
    </row>
    <row r="22628" spans="5:5" ht="13.5" thickTop="1" thickBot="1">
      <c r="E22628"/>
    </row>
    <row r="22629" spans="5:5" ht="13.5" thickTop="1" thickBot="1">
      <c r="E22629"/>
    </row>
    <row r="22630" spans="5:5" ht="13.5" thickTop="1" thickBot="1">
      <c r="E22630"/>
    </row>
    <row r="22631" spans="5:5" ht="13.5" thickTop="1" thickBot="1">
      <c r="E22631"/>
    </row>
    <row r="22632" spans="5:5" ht="13.5" thickTop="1" thickBot="1">
      <c r="E22632"/>
    </row>
    <row r="22633" spans="5:5" ht="13.5" thickTop="1" thickBot="1">
      <c r="E22633"/>
    </row>
    <row r="22634" spans="5:5" ht="13.5" thickTop="1" thickBot="1">
      <c r="E22634"/>
    </row>
    <row r="22635" spans="5:5" ht="13.5" thickTop="1" thickBot="1">
      <c r="E22635"/>
    </row>
    <row r="22636" spans="5:5" ht="13.5" thickTop="1" thickBot="1">
      <c r="E22636"/>
    </row>
    <row r="22637" spans="5:5" ht="13.5" thickTop="1" thickBot="1">
      <c r="E22637"/>
    </row>
    <row r="22638" spans="5:5" ht="13.5" thickTop="1" thickBot="1">
      <c r="E22638"/>
    </row>
    <row r="22639" spans="5:5" ht="13.5" thickTop="1" thickBot="1">
      <c r="E22639"/>
    </row>
    <row r="22640" spans="5:5" ht="13.5" thickTop="1" thickBot="1">
      <c r="E22640"/>
    </row>
    <row r="22641" spans="5:5" ht="13.5" thickTop="1" thickBot="1">
      <c r="E22641"/>
    </row>
    <row r="22642" spans="5:5" ht="13.5" thickTop="1" thickBot="1">
      <c r="E22642"/>
    </row>
    <row r="22643" spans="5:5" ht="13.5" thickTop="1" thickBot="1">
      <c r="E22643"/>
    </row>
    <row r="22644" spans="5:5" ht="13.5" thickTop="1" thickBot="1">
      <c r="E22644"/>
    </row>
    <row r="22645" spans="5:5" ht="13.5" thickTop="1" thickBot="1">
      <c r="E22645"/>
    </row>
    <row r="22646" spans="5:5" ht="13.5" thickTop="1" thickBot="1">
      <c r="E22646"/>
    </row>
    <row r="22647" spans="5:5" ht="13.5" thickTop="1" thickBot="1">
      <c r="E22647"/>
    </row>
    <row r="22648" spans="5:5" ht="13.5" thickTop="1" thickBot="1">
      <c r="E22648"/>
    </row>
    <row r="22649" spans="5:5" ht="13.5" thickTop="1" thickBot="1">
      <c r="E22649"/>
    </row>
    <row r="22650" spans="5:5" ht="13.5" thickTop="1" thickBot="1">
      <c r="E22650"/>
    </row>
    <row r="22651" spans="5:5" ht="13.5" thickTop="1" thickBot="1">
      <c r="E22651"/>
    </row>
    <row r="22652" spans="5:5" ht="13.5" thickTop="1" thickBot="1">
      <c r="E22652"/>
    </row>
    <row r="22653" spans="5:5" ht="13.5" thickTop="1" thickBot="1">
      <c r="E22653"/>
    </row>
    <row r="22654" spans="5:5" ht="13.5" thickTop="1" thickBot="1">
      <c r="E22654"/>
    </row>
    <row r="22655" spans="5:5" ht="13.5" thickTop="1" thickBot="1">
      <c r="E22655"/>
    </row>
    <row r="22656" spans="5:5" ht="13.5" thickTop="1" thickBot="1">
      <c r="E22656"/>
    </row>
    <row r="22657" spans="5:5" ht="13.5" thickTop="1" thickBot="1">
      <c r="E22657"/>
    </row>
    <row r="22658" spans="5:5" ht="13.5" thickTop="1" thickBot="1">
      <c r="E22658"/>
    </row>
    <row r="22659" spans="5:5" ht="13.5" thickTop="1" thickBot="1">
      <c r="E22659"/>
    </row>
    <row r="22660" spans="5:5" ht="13.5" thickTop="1" thickBot="1">
      <c r="E22660"/>
    </row>
    <row r="22661" spans="5:5" ht="13.5" thickTop="1" thickBot="1">
      <c r="E22661"/>
    </row>
    <row r="22662" spans="5:5" ht="13.5" thickTop="1" thickBot="1">
      <c r="E22662"/>
    </row>
    <row r="22663" spans="5:5" ht="13.5" thickTop="1" thickBot="1">
      <c r="E22663"/>
    </row>
    <row r="22664" spans="5:5" ht="13.5" thickTop="1" thickBot="1">
      <c r="E22664"/>
    </row>
    <row r="22665" spans="5:5" ht="13.5" thickTop="1" thickBot="1">
      <c r="E22665"/>
    </row>
    <row r="22666" spans="5:5" ht="13.5" thickTop="1" thickBot="1">
      <c r="E22666"/>
    </row>
    <row r="22667" spans="5:5" ht="13.5" thickTop="1" thickBot="1">
      <c r="E22667"/>
    </row>
    <row r="22668" spans="5:5" ht="13.5" thickTop="1" thickBot="1">
      <c r="E22668"/>
    </row>
    <row r="22669" spans="5:5" ht="13.5" thickTop="1" thickBot="1">
      <c r="E22669"/>
    </row>
    <row r="22670" spans="5:5" ht="13.5" thickTop="1" thickBot="1">
      <c r="E22670"/>
    </row>
    <row r="22671" spans="5:5" ht="13.5" thickTop="1" thickBot="1">
      <c r="E22671"/>
    </row>
    <row r="22672" spans="5:5" ht="13.5" thickTop="1" thickBot="1">
      <c r="E22672"/>
    </row>
    <row r="22673" spans="5:5" ht="13.5" thickTop="1" thickBot="1">
      <c r="E22673"/>
    </row>
    <row r="22674" spans="5:5" ht="13.5" thickTop="1" thickBot="1">
      <c r="E22674"/>
    </row>
    <row r="22675" spans="5:5" ht="13.5" thickTop="1" thickBot="1">
      <c r="E22675"/>
    </row>
    <row r="22676" spans="5:5" ht="13.5" thickTop="1" thickBot="1">
      <c r="E22676"/>
    </row>
    <row r="22677" spans="5:5" ht="13.5" thickTop="1" thickBot="1">
      <c r="E22677"/>
    </row>
    <row r="22678" spans="5:5" ht="13" thickTop="1">
      <c r="E22678"/>
    </row>
    <row r="22679" spans="5:5">
      <c r="E22679"/>
    </row>
    <row r="22680" spans="5:5">
      <c r="E22680"/>
    </row>
    <row r="22681" spans="5:5">
      <c r="E22681"/>
    </row>
    <row r="22682" spans="5:5">
      <c r="E22682"/>
    </row>
    <row r="22683" spans="5:5">
      <c r="E22683"/>
    </row>
    <row r="22684" spans="5:5">
      <c r="E22684"/>
    </row>
    <row r="22685" spans="5:5">
      <c r="E22685"/>
    </row>
    <row r="22686" spans="5:5">
      <c r="E22686"/>
    </row>
    <row r="22687" spans="5:5">
      <c r="E22687"/>
    </row>
    <row r="22688" spans="5:5">
      <c r="E22688"/>
    </row>
    <row r="22689" spans="5:5">
      <c r="E22689"/>
    </row>
    <row r="22690" spans="5:5">
      <c r="E22690"/>
    </row>
    <row r="22691" spans="5:5" ht="13" thickBot="1">
      <c r="E22691"/>
    </row>
    <row r="22692" spans="5:5" ht="13.5" thickTop="1" thickBot="1">
      <c r="E22692"/>
    </row>
    <row r="22693" spans="5:5" ht="13.5" thickTop="1" thickBot="1">
      <c r="E22693"/>
    </row>
    <row r="22694" spans="5:5" ht="13.5" thickTop="1" thickBot="1">
      <c r="E22694"/>
    </row>
    <row r="22695" spans="5:5" ht="13.5" thickTop="1" thickBot="1">
      <c r="E22695"/>
    </row>
    <row r="22696" spans="5:5" ht="13.5" thickTop="1" thickBot="1">
      <c r="E22696"/>
    </row>
    <row r="22697" spans="5:5" ht="13.5" thickTop="1" thickBot="1">
      <c r="E22697"/>
    </row>
    <row r="22698" spans="5:5" ht="13.5" thickTop="1" thickBot="1">
      <c r="E22698"/>
    </row>
    <row r="22699" spans="5:5" ht="13.5" thickTop="1" thickBot="1">
      <c r="E22699"/>
    </row>
    <row r="22700" spans="5:5" ht="13.5" thickTop="1" thickBot="1">
      <c r="E22700"/>
    </row>
    <row r="22701" spans="5:5" ht="13.5" thickTop="1" thickBot="1">
      <c r="E22701"/>
    </row>
    <row r="22702" spans="5:5" ht="13.5" thickTop="1" thickBot="1">
      <c r="E22702"/>
    </row>
    <row r="22703" spans="5:5" ht="13.5" thickTop="1" thickBot="1">
      <c r="E22703"/>
    </row>
    <row r="22704" spans="5:5" ht="13.5" thickTop="1" thickBot="1">
      <c r="E22704"/>
    </row>
    <row r="22705" spans="5:5" ht="13.5" thickTop="1" thickBot="1">
      <c r="E22705"/>
    </row>
    <row r="22706" spans="5:5" ht="13.5" thickTop="1" thickBot="1">
      <c r="E22706"/>
    </row>
    <row r="22707" spans="5:5" ht="13.5" thickTop="1" thickBot="1">
      <c r="E22707"/>
    </row>
    <row r="22708" spans="5:5" ht="13.5" thickTop="1" thickBot="1">
      <c r="E22708"/>
    </row>
    <row r="22709" spans="5:5" ht="13.5" thickTop="1" thickBot="1">
      <c r="E22709"/>
    </row>
    <row r="22710" spans="5:5" ht="13.5" thickTop="1" thickBot="1">
      <c r="E22710"/>
    </row>
    <row r="22711" spans="5:5" ht="13.5" thickTop="1" thickBot="1">
      <c r="E22711"/>
    </row>
    <row r="22712" spans="5:5" ht="13.5" thickTop="1" thickBot="1">
      <c r="E22712"/>
    </row>
    <row r="22713" spans="5:5" ht="13.5" thickTop="1" thickBot="1">
      <c r="E22713"/>
    </row>
    <row r="22714" spans="5:5" ht="13.5" thickTop="1" thickBot="1">
      <c r="E22714"/>
    </row>
    <row r="22715" spans="5:5" ht="13.5" thickTop="1" thickBot="1">
      <c r="E22715"/>
    </row>
    <row r="22716" spans="5:5" ht="13.5" thickTop="1" thickBot="1">
      <c r="E22716"/>
    </row>
    <row r="22717" spans="5:5" ht="13.5" thickTop="1" thickBot="1">
      <c r="E22717"/>
    </row>
    <row r="22718" spans="5:5" ht="13.5" thickTop="1" thickBot="1">
      <c r="E22718"/>
    </row>
    <row r="22719" spans="5:5" ht="13.5" thickTop="1" thickBot="1">
      <c r="E22719"/>
    </row>
    <row r="22720" spans="5:5" ht="13.5" thickTop="1" thickBot="1">
      <c r="E22720"/>
    </row>
    <row r="22721" spans="5:5" ht="13.5" thickTop="1" thickBot="1">
      <c r="E22721"/>
    </row>
    <row r="22722" spans="5:5" ht="13.5" thickTop="1" thickBot="1">
      <c r="E22722"/>
    </row>
    <row r="22723" spans="5:5" ht="13.5" thickTop="1" thickBot="1">
      <c r="E22723"/>
    </row>
    <row r="22724" spans="5:5" ht="13.5" thickTop="1" thickBot="1">
      <c r="E22724"/>
    </row>
    <row r="22725" spans="5:5" ht="13.5" thickTop="1" thickBot="1">
      <c r="E22725"/>
    </row>
    <row r="22726" spans="5:5" ht="13.5" thickTop="1" thickBot="1">
      <c r="E22726"/>
    </row>
    <row r="22727" spans="5:5" ht="13.5" thickTop="1" thickBot="1">
      <c r="E22727"/>
    </row>
    <row r="22728" spans="5:5" ht="13.5" thickTop="1" thickBot="1">
      <c r="E22728"/>
    </row>
    <row r="22729" spans="5:5" ht="13.5" thickTop="1" thickBot="1">
      <c r="E22729"/>
    </row>
    <row r="22730" spans="5:5" ht="13.5" thickTop="1" thickBot="1">
      <c r="E22730"/>
    </row>
    <row r="22731" spans="5:5" ht="13.5" thickTop="1" thickBot="1">
      <c r="E22731"/>
    </row>
    <row r="22732" spans="5:5" ht="13.5" thickTop="1" thickBot="1">
      <c r="E22732"/>
    </row>
    <row r="22733" spans="5:5" ht="13.5" thickTop="1" thickBot="1">
      <c r="E22733"/>
    </row>
    <row r="22734" spans="5:5" ht="13.5" thickTop="1" thickBot="1">
      <c r="E22734"/>
    </row>
    <row r="22735" spans="5:5" ht="13.5" thickTop="1" thickBot="1">
      <c r="E22735"/>
    </row>
    <row r="22736" spans="5:5" ht="13.5" thickTop="1" thickBot="1">
      <c r="E22736"/>
    </row>
    <row r="22737" spans="5:5" ht="13.5" thickTop="1" thickBot="1">
      <c r="E22737"/>
    </row>
    <row r="22738" spans="5:5" ht="13.5" thickTop="1" thickBot="1">
      <c r="E22738"/>
    </row>
    <row r="22739" spans="5:5" ht="13.5" thickTop="1" thickBot="1">
      <c r="E22739"/>
    </row>
    <row r="22740" spans="5:5" ht="13.5" thickTop="1" thickBot="1">
      <c r="E22740"/>
    </row>
    <row r="22741" spans="5:5" ht="13.5" thickTop="1" thickBot="1">
      <c r="E22741"/>
    </row>
    <row r="22742" spans="5:5" ht="13.5" thickTop="1" thickBot="1">
      <c r="E22742"/>
    </row>
    <row r="22743" spans="5:5" ht="13.5" thickTop="1" thickBot="1">
      <c r="E22743"/>
    </row>
    <row r="22744" spans="5:5" ht="13.5" thickTop="1" thickBot="1">
      <c r="E22744"/>
    </row>
    <row r="22745" spans="5:5" ht="13.5" thickTop="1" thickBot="1">
      <c r="E22745"/>
    </row>
    <row r="22746" spans="5:5" ht="13.5" thickTop="1" thickBot="1">
      <c r="E22746"/>
    </row>
    <row r="22747" spans="5:5" ht="13.5" thickTop="1" thickBot="1">
      <c r="E22747"/>
    </row>
    <row r="22748" spans="5:5" ht="13" thickTop="1">
      <c r="E22748"/>
    </row>
    <row r="22749" spans="5:5">
      <c r="E22749"/>
    </row>
    <row r="22750" spans="5:5">
      <c r="E22750"/>
    </row>
    <row r="22751" spans="5:5">
      <c r="E22751"/>
    </row>
    <row r="22752" spans="5:5">
      <c r="E22752"/>
    </row>
    <row r="22753" spans="5:5">
      <c r="E22753"/>
    </row>
    <row r="22754" spans="5:5">
      <c r="E22754"/>
    </row>
    <row r="22755" spans="5:5">
      <c r="E22755"/>
    </row>
    <row r="22756" spans="5:5">
      <c r="E22756"/>
    </row>
    <row r="22757" spans="5:5">
      <c r="E22757"/>
    </row>
    <row r="22758" spans="5:5">
      <c r="E22758"/>
    </row>
    <row r="22759" spans="5:5">
      <c r="E22759"/>
    </row>
    <row r="22760" spans="5:5">
      <c r="E22760"/>
    </row>
    <row r="22761" spans="5:5" ht="13" thickBot="1">
      <c r="E22761"/>
    </row>
    <row r="22762" spans="5:5" ht="13.5" thickTop="1" thickBot="1">
      <c r="E22762"/>
    </row>
    <row r="22763" spans="5:5" ht="13.5" thickTop="1" thickBot="1">
      <c r="E22763"/>
    </row>
    <row r="22764" spans="5:5" ht="13.5" thickTop="1" thickBot="1">
      <c r="E22764"/>
    </row>
    <row r="22765" spans="5:5" ht="13.5" thickTop="1" thickBot="1">
      <c r="E22765"/>
    </row>
    <row r="22766" spans="5:5" ht="13.5" thickTop="1" thickBot="1">
      <c r="E22766"/>
    </row>
    <row r="22767" spans="5:5" ht="13.5" thickTop="1" thickBot="1">
      <c r="E22767"/>
    </row>
    <row r="22768" spans="5:5" ht="13.5" thickTop="1" thickBot="1">
      <c r="E22768"/>
    </row>
    <row r="22769" spans="5:5" ht="13.5" thickTop="1" thickBot="1">
      <c r="E22769"/>
    </row>
    <row r="22770" spans="5:5" ht="13.5" thickTop="1" thickBot="1">
      <c r="E22770"/>
    </row>
    <row r="22771" spans="5:5" ht="13.5" thickTop="1" thickBot="1">
      <c r="E22771"/>
    </row>
    <row r="22772" spans="5:5" ht="13.5" thickTop="1" thickBot="1">
      <c r="E22772"/>
    </row>
    <row r="22773" spans="5:5" ht="13.5" thickTop="1" thickBot="1">
      <c r="E22773"/>
    </row>
    <row r="22774" spans="5:5" ht="13.5" thickTop="1" thickBot="1">
      <c r="E22774"/>
    </row>
    <row r="22775" spans="5:5" ht="13.5" thickTop="1" thickBot="1">
      <c r="E22775"/>
    </row>
    <row r="22776" spans="5:5" ht="13.5" thickTop="1" thickBot="1">
      <c r="E22776"/>
    </row>
    <row r="22777" spans="5:5" ht="13.5" thickTop="1" thickBot="1">
      <c r="E22777"/>
    </row>
    <row r="22778" spans="5:5" ht="13.5" thickTop="1" thickBot="1">
      <c r="E22778"/>
    </row>
    <row r="22779" spans="5:5" ht="13.5" thickTop="1" thickBot="1">
      <c r="E22779"/>
    </row>
    <row r="22780" spans="5:5" ht="13.5" thickTop="1" thickBot="1">
      <c r="E22780"/>
    </row>
    <row r="22781" spans="5:5" ht="13.5" thickTop="1" thickBot="1">
      <c r="E22781"/>
    </row>
    <row r="22782" spans="5:5" ht="13.5" thickTop="1" thickBot="1">
      <c r="E22782"/>
    </row>
    <row r="22783" spans="5:5" ht="13.5" thickTop="1" thickBot="1">
      <c r="E22783"/>
    </row>
    <row r="22784" spans="5:5" ht="13.5" thickTop="1" thickBot="1">
      <c r="E22784"/>
    </row>
    <row r="22785" spans="5:5" ht="13.5" thickTop="1" thickBot="1">
      <c r="E22785"/>
    </row>
    <row r="22786" spans="5:5" ht="13.5" thickTop="1" thickBot="1">
      <c r="E22786"/>
    </row>
    <row r="22787" spans="5:5" ht="13.5" thickTop="1" thickBot="1">
      <c r="E22787"/>
    </row>
    <row r="22788" spans="5:5" ht="13.5" thickTop="1" thickBot="1">
      <c r="E22788"/>
    </row>
    <row r="22789" spans="5:5" ht="13.5" thickTop="1" thickBot="1">
      <c r="E22789"/>
    </row>
    <row r="22790" spans="5:5" ht="13.5" thickTop="1" thickBot="1">
      <c r="E22790"/>
    </row>
    <row r="22791" spans="5:5" ht="13.5" thickTop="1" thickBot="1">
      <c r="E22791"/>
    </row>
    <row r="22792" spans="5:5" ht="13.5" thickTop="1" thickBot="1">
      <c r="E22792"/>
    </row>
    <row r="22793" spans="5:5" ht="13.5" thickTop="1" thickBot="1">
      <c r="E22793"/>
    </row>
    <row r="22794" spans="5:5" ht="13.5" thickTop="1" thickBot="1">
      <c r="E22794"/>
    </row>
    <row r="22795" spans="5:5" ht="13.5" thickTop="1" thickBot="1">
      <c r="E22795"/>
    </row>
    <row r="22796" spans="5:5" ht="13.5" thickTop="1" thickBot="1">
      <c r="E22796"/>
    </row>
    <row r="22797" spans="5:5" ht="13.5" thickTop="1" thickBot="1">
      <c r="E22797"/>
    </row>
    <row r="22798" spans="5:5" ht="13.5" thickTop="1" thickBot="1">
      <c r="E22798"/>
    </row>
    <row r="22799" spans="5:5" ht="13.5" thickTop="1" thickBot="1">
      <c r="E22799"/>
    </row>
    <row r="22800" spans="5:5" ht="13.5" thickTop="1" thickBot="1">
      <c r="E22800"/>
    </row>
    <row r="22801" spans="5:5" ht="13.5" thickTop="1" thickBot="1">
      <c r="E22801"/>
    </row>
    <row r="22802" spans="5:5" ht="13.5" thickTop="1" thickBot="1">
      <c r="E22802"/>
    </row>
    <row r="22803" spans="5:5" ht="13.5" thickTop="1" thickBot="1">
      <c r="E22803"/>
    </row>
    <row r="22804" spans="5:5" ht="13.5" thickTop="1" thickBot="1">
      <c r="E22804"/>
    </row>
    <row r="22805" spans="5:5" ht="13.5" thickTop="1" thickBot="1">
      <c r="E22805"/>
    </row>
    <row r="22806" spans="5:5" ht="13.5" thickTop="1" thickBot="1">
      <c r="E22806"/>
    </row>
    <row r="22807" spans="5:5" ht="13.5" thickTop="1" thickBot="1">
      <c r="E22807"/>
    </row>
    <row r="22808" spans="5:5" ht="13.5" thickTop="1" thickBot="1">
      <c r="E22808"/>
    </row>
    <row r="22809" spans="5:5" ht="13.5" thickTop="1" thickBot="1">
      <c r="E22809"/>
    </row>
    <row r="22810" spans="5:5" ht="13.5" thickTop="1" thickBot="1">
      <c r="E22810"/>
    </row>
    <row r="22811" spans="5:5" ht="13.5" thickTop="1" thickBot="1">
      <c r="E22811"/>
    </row>
    <row r="22812" spans="5:5" ht="13.5" thickTop="1" thickBot="1">
      <c r="E22812"/>
    </row>
    <row r="22813" spans="5:5" ht="13.5" thickTop="1" thickBot="1">
      <c r="E22813"/>
    </row>
    <row r="22814" spans="5:5" ht="13.5" thickTop="1" thickBot="1">
      <c r="E22814"/>
    </row>
    <row r="22815" spans="5:5" ht="13.5" thickTop="1" thickBot="1">
      <c r="E22815"/>
    </row>
    <row r="22816" spans="5:5" ht="13.5" thickTop="1" thickBot="1">
      <c r="E22816"/>
    </row>
    <row r="22817" spans="5:5" ht="13.5" thickTop="1" thickBot="1">
      <c r="E22817"/>
    </row>
    <row r="22818" spans="5:5" ht="13" thickTop="1">
      <c r="E22818"/>
    </row>
    <row r="22819" spans="5:5">
      <c r="E22819"/>
    </row>
    <row r="22820" spans="5:5">
      <c r="E22820"/>
    </row>
    <row r="22821" spans="5:5">
      <c r="E22821"/>
    </row>
    <row r="22822" spans="5:5">
      <c r="E22822"/>
    </row>
    <row r="22823" spans="5:5">
      <c r="E22823"/>
    </row>
    <row r="22824" spans="5:5">
      <c r="E22824"/>
    </row>
    <row r="22825" spans="5:5">
      <c r="E22825"/>
    </row>
    <row r="22826" spans="5:5">
      <c r="E22826"/>
    </row>
    <row r="22827" spans="5:5">
      <c r="E22827"/>
    </row>
    <row r="22828" spans="5:5">
      <c r="E22828"/>
    </row>
    <row r="22829" spans="5:5">
      <c r="E22829"/>
    </row>
    <row r="22830" spans="5:5">
      <c r="E22830"/>
    </row>
    <row r="22831" spans="5:5" ht="13" thickBot="1">
      <c r="E22831"/>
    </row>
    <row r="22832" spans="5:5" ht="13.5" thickTop="1" thickBot="1">
      <c r="E22832"/>
    </row>
    <row r="22833" spans="5:5" ht="13.5" thickTop="1" thickBot="1">
      <c r="E22833"/>
    </row>
    <row r="22834" spans="5:5" ht="13.5" thickTop="1" thickBot="1">
      <c r="E22834"/>
    </row>
    <row r="22835" spans="5:5" ht="13.5" thickTop="1" thickBot="1">
      <c r="E22835"/>
    </row>
    <row r="22836" spans="5:5" ht="13.5" thickTop="1" thickBot="1">
      <c r="E22836"/>
    </row>
    <row r="22837" spans="5:5" ht="13.5" thickTop="1" thickBot="1">
      <c r="E22837"/>
    </row>
    <row r="22838" spans="5:5" ht="13.5" thickTop="1" thickBot="1">
      <c r="E22838"/>
    </row>
    <row r="22839" spans="5:5" ht="13.5" thickTop="1" thickBot="1">
      <c r="E22839"/>
    </row>
    <row r="22840" spans="5:5" ht="13.5" thickTop="1" thickBot="1">
      <c r="E22840"/>
    </row>
    <row r="22841" spans="5:5" ht="13.5" thickTop="1" thickBot="1">
      <c r="E22841"/>
    </row>
    <row r="22842" spans="5:5" ht="13.5" thickTop="1" thickBot="1">
      <c r="E22842"/>
    </row>
    <row r="22843" spans="5:5" ht="13.5" thickTop="1" thickBot="1">
      <c r="E22843"/>
    </row>
    <row r="22844" spans="5:5" ht="13.5" thickTop="1" thickBot="1">
      <c r="E22844"/>
    </row>
    <row r="22845" spans="5:5" ht="13.5" thickTop="1" thickBot="1">
      <c r="E22845"/>
    </row>
    <row r="22846" spans="5:5" ht="13.5" thickTop="1" thickBot="1">
      <c r="E22846"/>
    </row>
    <row r="22847" spans="5:5" ht="13.5" thickTop="1" thickBot="1">
      <c r="E22847"/>
    </row>
    <row r="22848" spans="5:5" ht="13.5" thickTop="1" thickBot="1">
      <c r="E22848"/>
    </row>
    <row r="22849" spans="5:5" ht="13.5" thickTop="1" thickBot="1">
      <c r="E22849"/>
    </row>
    <row r="22850" spans="5:5" ht="13.5" thickTop="1" thickBot="1">
      <c r="E22850"/>
    </row>
    <row r="22851" spans="5:5" ht="13.5" thickTop="1" thickBot="1">
      <c r="E22851"/>
    </row>
    <row r="22852" spans="5:5" ht="13.5" thickTop="1" thickBot="1">
      <c r="E22852"/>
    </row>
    <row r="22853" spans="5:5" ht="13.5" thickTop="1" thickBot="1">
      <c r="E22853"/>
    </row>
    <row r="22854" spans="5:5" ht="13.5" thickTop="1" thickBot="1">
      <c r="E22854"/>
    </row>
    <row r="22855" spans="5:5" ht="13.5" thickTop="1" thickBot="1">
      <c r="E22855"/>
    </row>
    <row r="22856" spans="5:5" ht="13.5" thickTop="1" thickBot="1">
      <c r="E22856"/>
    </row>
    <row r="22857" spans="5:5" ht="13.5" thickTop="1" thickBot="1">
      <c r="E22857"/>
    </row>
    <row r="22858" spans="5:5" ht="13.5" thickTop="1" thickBot="1">
      <c r="E22858"/>
    </row>
    <row r="22859" spans="5:5" ht="13.5" thickTop="1" thickBot="1">
      <c r="E22859"/>
    </row>
    <row r="22860" spans="5:5" ht="13.5" thickTop="1" thickBot="1">
      <c r="E22860"/>
    </row>
    <row r="22861" spans="5:5" ht="13.5" thickTop="1" thickBot="1">
      <c r="E22861"/>
    </row>
    <row r="22862" spans="5:5" ht="13.5" thickTop="1" thickBot="1">
      <c r="E22862"/>
    </row>
    <row r="22863" spans="5:5" ht="13.5" thickTop="1" thickBot="1">
      <c r="E22863"/>
    </row>
    <row r="22864" spans="5:5" ht="13.5" thickTop="1" thickBot="1">
      <c r="E22864"/>
    </row>
    <row r="22865" spans="5:5" ht="13.5" thickTop="1" thickBot="1">
      <c r="E22865"/>
    </row>
    <row r="22866" spans="5:5" ht="13.5" thickTop="1" thickBot="1">
      <c r="E22866"/>
    </row>
    <row r="22867" spans="5:5" ht="13.5" thickTop="1" thickBot="1">
      <c r="E22867"/>
    </row>
    <row r="22868" spans="5:5" ht="13.5" thickTop="1" thickBot="1">
      <c r="E22868"/>
    </row>
    <row r="22869" spans="5:5" ht="13.5" thickTop="1" thickBot="1">
      <c r="E22869"/>
    </row>
    <row r="22870" spans="5:5" ht="13.5" thickTop="1" thickBot="1">
      <c r="E22870"/>
    </row>
    <row r="22871" spans="5:5" ht="13.5" thickTop="1" thickBot="1">
      <c r="E22871"/>
    </row>
    <row r="22872" spans="5:5" ht="13.5" thickTop="1" thickBot="1">
      <c r="E22872"/>
    </row>
    <row r="22873" spans="5:5" ht="13.5" thickTop="1" thickBot="1">
      <c r="E22873"/>
    </row>
    <row r="22874" spans="5:5" ht="13.5" thickTop="1" thickBot="1">
      <c r="E22874"/>
    </row>
    <row r="22875" spans="5:5" ht="13.5" thickTop="1" thickBot="1">
      <c r="E22875"/>
    </row>
    <row r="22876" spans="5:5" ht="13.5" thickTop="1" thickBot="1">
      <c r="E22876"/>
    </row>
    <row r="22877" spans="5:5" ht="13.5" thickTop="1" thickBot="1">
      <c r="E22877"/>
    </row>
    <row r="22878" spans="5:5" ht="13.5" thickTop="1" thickBot="1">
      <c r="E22878"/>
    </row>
    <row r="22879" spans="5:5" ht="13.5" thickTop="1" thickBot="1">
      <c r="E22879"/>
    </row>
    <row r="22880" spans="5:5" ht="13.5" thickTop="1" thickBot="1">
      <c r="E22880"/>
    </row>
    <row r="22881" spans="5:5" ht="13.5" thickTop="1" thickBot="1">
      <c r="E22881"/>
    </row>
    <row r="22882" spans="5:5" ht="13.5" thickTop="1" thickBot="1">
      <c r="E22882"/>
    </row>
    <row r="22883" spans="5:5" ht="13.5" thickTop="1" thickBot="1">
      <c r="E22883"/>
    </row>
    <row r="22884" spans="5:5" ht="13.5" thickTop="1" thickBot="1">
      <c r="E22884"/>
    </row>
    <row r="22885" spans="5:5" ht="13.5" thickTop="1" thickBot="1">
      <c r="E22885"/>
    </row>
    <row r="22886" spans="5:5" ht="13.5" thickTop="1" thickBot="1">
      <c r="E22886"/>
    </row>
    <row r="22887" spans="5:5" ht="13.5" thickTop="1" thickBot="1">
      <c r="E22887"/>
    </row>
    <row r="22888" spans="5:5" ht="13" thickTop="1">
      <c r="E22888"/>
    </row>
    <row r="22889" spans="5:5">
      <c r="E22889"/>
    </row>
    <row r="22890" spans="5:5">
      <c r="E22890"/>
    </row>
    <row r="22891" spans="5:5">
      <c r="E22891"/>
    </row>
    <row r="22892" spans="5:5">
      <c r="E22892"/>
    </row>
    <row r="22893" spans="5:5">
      <c r="E22893"/>
    </row>
    <row r="22894" spans="5:5">
      <c r="E22894"/>
    </row>
    <row r="22895" spans="5:5">
      <c r="E22895"/>
    </row>
    <row r="22896" spans="5:5">
      <c r="E22896"/>
    </row>
    <row r="22897" spans="5:5">
      <c r="E22897"/>
    </row>
    <row r="22898" spans="5:5">
      <c r="E22898"/>
    </row>
    <row r="22899" spans="5:5">
      <c r="E22899"/>
    </row>
    <row r="22900" spans="5:5">
      <c r="E22900"/>
    </row>
    <row r="22901" spans="5:5" ht="13" thickBot="1">
      <c r="E22901"/>
    </row>
    <row r="22902" spans="5:5" ht="13.5" thickTop="1" thickBot="1">
      <c r="E22902"/>
    </row>
    <row r="22903" spans="5:5" ht="13.5" thickTop="1" thickBot="1">
      <c r="E22903"/>
    </row>
    <row r="22904" spans="5:5" ht="13.5" thickTop="1" thickBot="1">
      <c r="E22904"/>
    </row>
    <row r="22905" spans="5:5" ht="13.5" thickTop="1" thickBot="1">
      <c r="E22905"/>
    </row>
    <row r="22906" spans="5:5" ht="13.5" thickTop="1" thickBot="1">
      <c r="E22906"/>
    </row>
    <row r="22907" spans="5:5" ht="13.5" thickTop="1" thickBot="1">
      <c r="E22907"/>
    </row>
    <row r="22908" spans="5:5" ht="13.5" thickTop="1" thickBot="1">
      <c r="E22908"/>
    </row>
    <row r="22909" spans="5:5" ht="13.5" thickTop="1" thickBot="1">
      <c r="E22909"/>
    </row>
    <row r="22910" spans="5:5" ht="13.5" thickTop="1" thickBot="1">
      <c r="E22910"/>
    </row>
    <row r="22911" spans="5:5" ht="13.5" thickTop="1" thickBot="1">
      <c r="E22911"/>
    </row>
    <row r="22912" spans="5:5" ht="13.5" thickTop="1" thickBot="1">
      <c r="E22912"/>
    </row>
    <row r="22913" spans="5:5" ht="13.5" thickTop="1" thickBot="1">
      <c r="E22913"/>
    </row>
    <row r="22914" spans="5:5" ht="13.5" thickTop="1" thickBot="1">
      <c r="E22914"/>
    </row>
    <row r="22915" spans="5:5" ht="13.5" thickTop="1" thickBot="1">
      <c r="E22915"/>
    </row>
    <row r="22916" spans="5:5" ht="13.5" thickTop="1" thickBot="1">
      <c r="E22916"/>
    </row>
    <row r="22917" spans="5:5" ht="13.5" thickTop="1" thickBot="1">
      <c r="E22917"/>
    </row>
    <row r="22918" spans="5:5" ht="13.5" thickTop="1" thickBot="1">
      <c r="E22918"/>
    </row>
    <row r="22919" spans="5:5" ht="13.5" thickTop="1" thickBot="1">
      <c r="E22919"/>
    </row>
    <row r="22920" spans="5:5" ht="13.5" thickTop="1" thickBot="1">
      <c r="E22920"/>
    </row>
    <row r="22921" spans="5:5" ht="13.5" thickTop="1" thickBot="1">
      <c r="E22921"/>
    </row>
    <row r="22922" spans="5:5" ht="13.5" thickTop="1" thickBot="1">
      <c r="E22922"/>
    </row>
    <row r="22923" spans="5:5" ht="13.5" thickTop="1" thickBot="1">
      <c r="E22923"/>
    </row>
    <row r="22924" spans="5:5" ht="13.5" thickTop="1" thickBot="1">
      <c r="E22924"/>
    </row>
    <row r="22925" spans="5:5" ht="13.5" thickTop="1" thickBot="1">
      <c r="E22925"/>
    </row>
    <row r="22926" spans="5:5" ht="13.5" thickTop="1" thickBot="1">
      <c r="E22926"/>
    </row>
    <row r="22927" spans="5:5" ht="13.5" thickTop="1" thickBot="1">
      <c r="E22927"/>
    </row>
    <row r="22928" spans="5:5" ht="13.5" thickTop="1" thickBot="1">
      <c r="E22928"/>
    </row>
    <row r="22929" spans="5:5" ht="13.5" thickTop="1" thickBot="1">
      <c r="E22929"/>
    </row>
    <row r="22930" spans="5:5" ht="13.5" thickTop="1" thickBot="1">
      <c r="E22930"/>
    </row>
    <row r="22931" spans="5:5" ht="13.5" thickTop="1" thickBot="1">
      <c r="E22931"/>
    </row>
    <row r="22932" spans="5:5" ht="13.5" thickTop="1" thickBot="1">
      <c r="E22932"/>
    </row>
    <row r="22933" spans="5:5" ht="13.5" thickTop="1" thickBot="1">
      <c r="E22933"/>
    </row>
    <row r="22934" spans="5:5" ht="13.5" thickTop="1" thickBot="1">
      <c r="E22934"/>
    </row>
    <row r="22935" spans="5:5" ht="13.5" thickTop="1" thickBot="1">
      <c r="E22935"/>
    </row>
    <row r="22936" spans="5:5" ht="13.5" thickTop="1" thickBot="1">
      <c r="E22936"/>
    </row>
    <row r="22937" spans="5:5" ht="13.5" thickTop="1" thickBot="1">
      <c r="E22937"/>
    </row>
    <row r="22938" spans="5:5" ht="13.5" thickTop="1" thickBot="1">
      <c r="E22938"/>
    </row>
    <row r="22939" spans="5:5" ht="13.5" thickTop="1" thickBot="1">
      <c r="E22939"/>
    </row>
    <row r="22940" spans="5:5" ht="13.5" thickTop="1" thickBot="1">
      <c r="E22940"/>
    </row>
    <row r="22941" spans="5:5" ht="13.5" thickTop="1" thickBot="1">
      <c r="E22941"/>
    </row>
    <row r="22942" spans="5:5" ht="13.5" thickTop="1" thickBot="1">
      <c r="E22942"/>
    </row>
    <row r="22943" spans="5:5" ht="13.5" thickTop="1" thickBot="1">
      <c r="E22943"/>
    </row>
    <row r="22944" spans="5:5" ht="13.5" thickTop="1" thickBot="1">
      <c r="E22944"/>
    </row>
    <row r="22945" spans="5:5" ht="13.5" thickTop="1" thickBot="1">
      <c r="E22945"/>
    </row>
    <row r="22946" spans="5:5" ht="13.5" thickTop="1" thickBot="1">
      <c r="E22946"/>
    </row>
    <row r="22947" spans="5:5" ht="13.5" thickTop="1" thickBot="1">
      <c r="E22947"/>
    </row>
    <row r="22948" spans="5:5" ht="13.5" thickTop="1" thickBot="1">
      <c r="E22948"/>
    </row>
    <row r="22949" spans="5:5" ht="13.5" thickTop="1" thickBot="1">
      <c r="E22949"/>
    </row>
    <row r="22950" spans="5:5" ht="13.5" thickTop="1" thickBot="1">
      <c r="E22950"/>
    </row>
    <row r="22951" spans="5:5" ht="13.5" thickTop="1" thickBot="1">
      <c r="E22951"/>
    </row>
    <row r="22952" spans="5:5" ht="13.5" thickTop="1" thickBot="1">
      <c r="E22952"/>
    </row>
    <row r="22953" spans="5:5" ht="13.5" thickTop="1" thickBot="1">
      <c r="E22953"/>
    </row>
    <row r="22954" spans="5:5" ht="13.5" thickTop="1" thickBot="1">
      <c r="E22954"/>
    </row>
    <row r="22955" spans="5:5" ht="13.5" thickTop="1" thickBot="1">
      <c r="E22955"/>
    </row>
    <row r="22956" spans="5:5" ht="13.5" thickTop="1" thickBot="1">
      <c r="E22956"/>
    </row>
    <row r="22957" spans="5:5" ht="13.5" thickTop="1" thickBot="1">
      <c r="E22957"/>
    </row>
    <row r="22958" spans="5:5" ht="13" thickTop="1">
      <c r="E22958"/>
    </row>
    <row r="22959" spans="5:5">
      <c r="E22959"/>
    </row>
    <row r="22960" spans="5:5">
      <c r="E22960"/>
    </row>
    <row r="22961" spans="5:5">
      <c r="E22961"/>
    </row>
    <row r="22962" spans="5:5">
      <c r="E22962"/>
    </row>
    <row r="22963" spans="5:5">
      <c r="E22963"/>
    </row>
    <row r="22964" spans="5:5">
      <c r="E22964"/>
    </row>
    <row r="22965" spans="5:5">
      <c r="E22965"/>
    </row>
    <row r="22966" spans="5:5">
      <c r="E22966"/>
    </row>
    <row r="22967" spans="5:5">
      <c r="E22967"/>
    </row>
    <row r="22968" spans="5:5">
      <c r="E22968"/>
    </row>
    <row r="22969" spans="5:5">
      <c r="E22969"/>
    </row>
    <row r="22970" spans="5:5">
      <c r="E22970"/>
    </row>
    <row r="22971" spans="5:5" ht="13" thickBot="1">
      <c r="E22971"/>
    </row>
    <row r="22972" spans="5:5" ht="13.5" thickTop="1" thickBot="1">
      <c r="E22972"/>
    </row>
    <row r="22973" spans="5:5" ht="13.5" thickTop="1" thickBot="1">
      <c r="E22973"/>
    </row>
    <row r="22974" spans="5:5" ht="13.5" thickTop="1" thickBot="1">
      <c r="E22974"/>
    </row>
    <row r="22975" spans="5:5" ht="13.5" thickTop="1" thickBot="1">
      <c r="E22975"/>
    </row>
    <row r="22976" spans="5:5" ht="13.5" thickTop="1" thickBot="1">
      <c r="E22976"/>
    </row>
    <row r="22977" spans="5:5" ht="13.5" thickTop="1" thickBot="1">
      <c r="E22977"/>
    </row>
    <row r="22978" spans="5:5" ht="13.5" thickTop="1" thickBot="1">
      <c r="E22978"/>
    </row>
    <row r="22979" spans="5:5" ht="13.5" thickTop="1" thickBot="1">
      <c r="E22979"/>
    </row>
    <row r="22980" spans="5:5" ht="13.5" thickTop="1" thickBot="1">
      <c r="E22980"/>
    </row>
    <row r="22981" spans="5:5" ht="13.5" thickTop="1" thickBot="1">
      <c r="E22981"/>
    </row>
    <row r="22982" spans="5:5" ht="13.5" thickTop="1" thickBot="1">
      <c r="E22982"/>
    </row>
    <row r="22983" spans="5:5" ht="13.5" thickTop="1" thickBot="1">
      <c r="E22983"/>
    </row>
    <row r="22984" spans="5:5" ht="13.5" thickTop="1" thickBot="1">
      <c r="E22984"/>
    </row>
    <row r="22985" spans="5:5" ht="13.5" thickTop="1" thickBot="1">
      <c r="E22985"/>
    </row>
    <row r="22986" spans="5:5" ht="13.5" thickTop="1" thickBot="1">
      <c r="E22986"/>
    </row>
    <row r="22987" spans="5:5" ht="13.5" thickTop="1" thickBot="1">
      <c r="E22987"/>
    </row>
    <row r="22988" spans="5:5" ht="13.5" thickTop="1" thickBot="1">
      <c r="E22988"/>
    </row>
    <row r="22989" spans="5:5" ht="13.5" thickTop="1" thickBot="1">
      <c r="E22989"/>
    </row>
    <row r="22990" spans="5:5" ht="13.5" thickTop="1" thickBot="1">
      <c r="E22990"/>
    </row>
    <row r="22991" spans="5:5" ht="13.5" thickTop="1" thickBot="1">
      <c r="E22991"/>
    </row>
    <row r="22992" spans="5:5" ht="13.5" thickTop="1" thickBot="1">
      <c r="E22992"/>
    </row>
    <row r="22993" spans="5:5" ht="13.5" thickTop="1" thickBot="1">
      <c r="E22993"/>
    </row>
    <row r="22994" spans="5:5" ht="13.5" thickTop="1" thickBot="1">
      <c r="E22994"/>
    </row>
    <row r="22995" spans="5:5" ht="13.5" thickTop="1" thickBot="1">
      <c r="E22995"/>
    </row>
    <row r="22996" spans="5:5" ht="13.5" thickTop="1" thickBot="1">
      <c r="E22996"/>
    </row>
    <row r="22997" spans="5:5" ht="13.5" thickTop="1" thickBot="1">
      <c r="E22997"/>
    </row>
    <row r="22998" spans="5:5" ht="13.5" thickTop="1" thickBot="1">
      <c r="E22998"/>
    </row>
    <row r="22999" spans="5:5" ht="13.5" thickTop="1" thickBot="1">
      <c r="E22999"/>
    </row>
    <row r="23000" spans="5:5" ht="13.5" thickTop="1" thickBot="1">
      <c r="E23000"/>
    </row>
    <row r="23001" spans="5:5" ht="13.5" thickTop="1" thickBot="1">
      <c r="E23001"/>
    </row>
    <row r="23002" spans="5:5" ht="13.5" thickTop="1" thickBot="1">
      <c r="E23002"/>
    </row>
    <row r="23003" spans="5:5" ht="13.5" thickTop="1" thickBot="1">
      <c r="E23003"/>
    </row>
    <row r="23004" spans="5:5" ht="13.5" thickTop="1" thickBot="1">
      <c r="E23004"/>
    </row>
    <row r="23005" spans="5:5" ht="13.5" thickTop="1" thickBot="1">
      <c r="E23005"/>
    </row>
    <row r="23006" spans="5:5" ht="13.5" thickTop="1" thickBot="1">
      <c r="E23006"/>
    </row>
    <row r="23007" spans="5:5" ht="13.5" thickTop="1" thickBot="1">
      <c r="E23007"/>
    </row>
    <row r="23008" spans="5:5" ht="13.5" thickTop="1" thickBot="1">
      <c r="E23008"/>
    </row>
    <row r="23009" spans="5:5" ht="13.5" thickTop="1" thickBot="1">
      <c r="E23009"/>
    </row>
    <row r="23010" spans="5:5" ht="13.5" thickTop="1" thickBot="1">
      <c r="E23010"/>
    </row>
    <row r="23011" spans="5:5" ht="13.5" thickTop="1" thickBot="1">
      <c r="E23011"/>
    </row>
    <row r="23012" spans="5:5" ht="13.5" thickTop="1" thickBot="1">
      <c r="E23012"/>
    </row>
    <row r="23013" spans="5:5" ht="13.5" thickTop="1" thickBot="1">
      <c r="E23013"/>
    </row>
    <row r="23014" spans="5:5" ht="13.5" thickTop="1" thickBot="1">
      <c r="E23014"/>
    </row>
    <row r="23015" spans="5:5" ht="13.5" thickTop="1" thickBot="1">
      <c r="E23015"/>
    </row>
    <row r="23016" spans="5:5" ht="13.5" thickTop="1" thickBot="1">
      <c r="E23016"/>
    </row>
    <row r="23017" spans="5:5" ht="13.5" thickTop="1" thickBot="1">
      <c r="E23017"/>
    </row>
    <row r="23018" spans="5:5" ht="13.5" thickTop="1" thickBot="1">
      <c r="E23018"/>
    </row>
    <row r="23019" spans="5:5" ht="13.5" thickTop="1" thickBot="1">
      <c r="E23019"/>
    </row>
    <row r="23020" spans="5:5" ht="13.5" thickTop="1" thickBot="1">
      <c r="E23020"/>
    </row>
    <row r="23021" spans="5:5" ht="13.5" thickTop="1" thickBot="1">
      <c r="E23021"/>
    </row>
    <row r="23022" spans="5:5" ht="13.5" thickTop="1" thickBot="1">
      <c r="E23022"/>
    </row>
    <row r="23023" spans="5:5" ht="13.5" thickTop="1" thickBot="1">
      <c r="E23023"/>
    </row>
    <row r="23024" spans="5:5" ht="13.5" thickTop="1" thickBot="1">
      <c r="E23024"/>
    </row>
    <row r="23025" spans="5:5" ht="13.5" thickTop="1" thickBot="1">
      <c r="E23025"/>
    </row>
    <row r="23026" spans="5:5" ht="13.5" thickTop="1" thickBot="1">
      <c r="E23026"/>
    </row>
    <row r="23027" spans="5:5" ht="13.5" thickTop="1" thickBot="1">
      <c r="E23027"/>
    </row>
    <row r="23028" spans="5:5" ht="13" thickTop="1">
      <c r="E23028"/>
    </row>
    <row r="23029" spans="5:5">
      <c r="E23029"/>
    </row>
    <row r="23030" spans="5:5">
      <c r="E23030"/>
    </row>
    <row r="23031" spans="5:5">
      <c r="E23031"/>
    </row>
    <row r="23032" spans="5:5">
      <c r="E23032"/>
    </row>
    <row r="23033" spans="5:5">
      <c r="E23033"/>
    </row>
    <row r="23034" spans="5:5">
      <c r="E23034"/>
    </row>
    <row r="23035" spans="5:5">
      <c r="E23035"/>
    </row>
    <row r="23036" spans="5:5">
      <c r="E23036"/>
    </row>
    <row r="23037" spans="5:5">
      <c r="E23037"/>
    </row>
    <row r="23038" spans="5:5">
      <c r="E23038"/>
    </row>
    <row r="23039" spans="5:5">
      <c r="E23039"/>
    </row>
    <row r="23040" spans="5:5">
      <c r="E23040"/>
    </row>
    <row r="23041" spans="5:5" ht="13" thickBot="1">
      <c r="E23041"/>
    </row>
    <row r="23042" spans="5:5" ht="13.5" thickTop="1" thickBot="1">
      <c r="E23042"/>
    </row>
    <row r="23043" spans="5:5" ht="13.5" thickTop="1" thickBot="1">
      <c r="E23043"/>
    </row>
    <row r="23044" spans="5:5" ht="13.5" thickTop="1" thickBot="1">
      <c r="E23044"/>
    </row>
    <row r="23045" spans="5:5" ht="13.5" thickTop="1" thickBot="1">
      <c r="E23045"/>
    </row>
    <row r="23046" spans="5:5" ht="13.5" thickTop="1" thickBot="1">
      <c r="E23046"/>
    </row>
    <row r="23047" spans="5:5" ht="13.5" thickTop="1" thickBot="1">
      <c r="E23047"/>
    </row>
    <row r="23048" spans="5:5" ht="13.5" thickTop="1" thickBot="1">
      <c r="E23048"/>
    </row>
    <row r="23049" spans="5:5" ht="13.5" thickTop="1" thickBot="1">
      <c r="E23049"/>
    </row>
    <row r="23050" spans="5:5" ht="13.5" thickTop="1" thickBot="1">
      <c r="E23050"/>
    </row>
    <row r="23051" spans="5:5" ht="13.5" thickTop="1" thickBot="1">
      <c r="E23051"/>
    </row>
    <row r="23052" spans="5:5" ht="13.5" thickTop="1" thickBot="1">
      <c r="E23052"/>
    </row>
    <row r="23053" spans="5:5" ht="13.5" thickTop="1" thickBot="1">
      <c r="E23053"/>
    </row>
    <row r="23054" spans="5:5" ht="13.5" thickTop="1" thickBot="1">
      <c r="E23054"/>
    </row>
    <row r="23055" spans="5:5" ht="13.5" thickTop="1" thickBot="1">
      <c r="E23055"/>
    </row>
    <row r="23056" spans="5:5" ht="13.5" thickTop="1" thickBot="1">
      <c r="E23056"/>
    </row>
    <row r="23057" spans="5:5" ht="13.5" thickTop="1" thickBot="1">
      <c r="E23057"/>
    </row>
    <row r="23058" spans="5:5" ht="13.5" thickTop="1" thickBot="1">
      <c r="E23058"/>
    </row>
    <row r="23059" spans="5:5" ht="13.5" thickTop="1" thickBot="1">
      <c r="E23059"/>
    </row>
    <row r="23060" spans="5:5" ht="13.5" thickTop="1" thickBot="1">
      <c r="E23060"/>
    </row>
    <row r="23061" spans="5:5" ht="13.5" thickTop="1" thickBot="1">
      <c r="E23061"/>
    </row>
    <row r="23062" spans="5:5" ht="13.5" thickTop="1" thickBot="1">
      <c r="E23062"/>
    </row>
    <row r="23063" spans="5:5" ht="13.5" thickTop="1" thickBot="1">
      <c r="E23063"/>
    </row>
    <row r="23064" spans="5:5" ht="13.5" thickTop="1" thickBot="1">
      <c r="E23064"/>
    </row>
    <row r="23065" spans="5:5" ht="13.5" thickTop="1" thickBot="1">
      <c r="E23065"/>
    </row>
    <row r="23066" spans="5:5" ht="13.5" thickTop="1" thickBot="1">
      <c r="E23066"/>
    </row>
    <row r="23067" spans="5:5" ht="13.5" thickTop="1" thickBot="1">
      <c r="E23067"/>
    </row>
    <row r="23068" spans="5:5" ht="13.5" thickTop="1" thickBot="1">
      <c r="E23068"/>
    </row>
    <row r="23069" spans="5:5" ht="13.5" thickTop="1" thickBot="1">
      <c r="E23069"/>
    </row>
    <row r="23070" spans="5:5" ht="13.5" thickTop="1" thickBot="1">
      <c r="E23070"/>
    </row>
    <row r="23071" spans="5:5" ht="13.5" thickTop="1" thickBot="1">
      <c r="E23071"/>
    </row>
    <row r="23072" spans="5:5" ht="13.5" thickTop="1" thickBot="1">
      <c r="E23072"/>
    </row>
    <row r="23073" spans="5:5" ht="13.5" thickTop="1" thickBot="1">
      <c r="E23073"/>
    </row>
    <row r="23074" spans="5:5" ht="13.5" thickTop="1" thickBot="1">
      <c r="E23074"/>
    </row>
    <row r="23075" spans="5:5" ht="13.5" thickTop="1" thickBot="1">
      <c r="E23075"/>
    </row>
    <row r="23076" spans="5:5" ht="13.5" thickTop="1" thickBot="1">
      <c r="E23076"/>
    </row>
    <row r="23077" spans="5:5" ht="13.5" thickTop="1" thickBot="1">
      <c r="E23077"/>
    </row>
    <row r="23078" spans="5:5" ht="13.5" thickTop="1" thickBot="1">
      <c r="E23078"/>
    </row>
    <row r="23079" spans="5:5" ht="13.5" thickTop="1" thickBot="1">
      <c r="E23079"/>
    </row>
    <row r="23080" spans="5:5" ht="13.5" thickTop="1" thickBot="1">
      <c r="E23080"/>
    </row>
    <row r="23081" spans="5:5" ht="13.5" thickTop="1" thickBot="1">
      <c r="E23081"/>
    </row>
    <row r="23082" spans="5:5" ht="13.5" thickTop="1" thickBot="1">
      <c r="E23082"/>
    </row>
    <row r="23083" spans="5:5" ht="13.5" thickTop="1" thickBot="1">
      <c r="E23083"/>
    </row>
    <row r="23084" spans="5:5" ht="13.5" thickTop="1" thickBot="1">
      <c r="E23084"/>
    </row>
    <row r="23085" spans="5:5" ht="13.5" thickTop="1" thickBot="1">
      <c r="E23085"/>
    </row>
    <row r="23086" spans="5:5" ht="13.5" thickTop="1" thickBot="1">
      <c r="E23086"/>
    </row>
    <row r="23087" spans="5:5" ht="13.5" thickTop="1" thickBot="1">
      <c r="E23087"/>
    </row>
    <row r="23088" spans="5:5" ht="13.5" thickTop="1" thickBot="1">
      <c r="E23088"/>
    </row>
    <row r="23089" spans="5:5" ht="13.5" thickTop="1" thickBot="1">
      <c r="E23089"/>
    </row>
    <row r="23090" spans="5:5" ht="13.5" thickTop="1" thickBot="1">
      <c r="E23090"/>
    </row>
    <row r="23091" spans="5:5" ht="13.5" thickTop="1" thickBot="1">
      <c r="E23091"/>
    </row>
    <row r="23092" spans="5:5" ht="13.5" thickTop="1" thickBot="1">
      <c r="E23092"/>
    </row>
    <row r="23093" spans="5:5" ht="13.5" thickTop="1" thickBot="1">
      <c r="E23093"/>
    </row>
    <row r="23094" spans="5:5" ht="13.5" thickTop="1" thickBot="1">
      <c r="E23094"/>
    </row>
    <row r="23095" spans="5:5" ht="13.5" thickTop="1" thickBot="1">
      <c r="E23095"/>
    </row>
    <row r="23096" spans="5:5" ht="13.5" thickTop="1" thickBot="1">
      <c r="E23096"/>
    </row>
    <row r="23097" spans="5:5" ht="13.5" thickTop="1" thickBot="1">
      <c r="E23097"/>
    </row>
    <row r="23098" spans="5:5" ht="13" thickTop="1">
      <c r="E23098"/>
    </row>
    <row r="23099" spans="5:5">
      <c r="E23099"/>
    </row>
    <row r="23100" spans="5:5">
      <c r="E23100"/>
    </row>
    <row r="23101" spans="5:5">
      <c r="E23101"/>
    </row>
    <row r="23102" spans="5:5">
      <c r="E23102"/>
    </row>
    <row r="23103" spans="5:5">
      <c r="E23103"/>
    </row>
    <row r="23104" spans="5:5">
      <c r="E23104"/>
    </row>
    <row r="23105" spans="5:5">
      <c r="E23105"/>
    </row>
    <row r="23106" spans="5:5">
      <c r="E23106"/>
    </row>
    <row r="23107" spans="5:5">
      <c r="E23107"/>
    </row>
    <row r="23108" spans="5:5">
      <c r="E23108"/>
    </row>
    <row r="23109" spans="5:5">
      <c r="E23109"/>
    </row>
    <row r="23110" spans="5:5">
      <c r="E23110"/>
    </row>
    <row r="23111" spans="5:5" ht="13" thickBot="1">
      <c r="E23111"/>
    </row>
    <row r="23112" spans="5:5" ht="13.5" thickTop="1" thickBot="1">
      <c r="E23112"/>
    </row>
    <row r="23113" spans="5:5" ht="13.5" thickTop="1" thickBot="1">
      <c r="E23113"/>
    </row>
    <row r="23114" spans="5:5" ht="13.5" thickTop="1" thickBot="1">
      <c r="E23114"/>
    </row>
    <row r="23115" spans="5:5" ht="13.5" thickTop="1" thickBot="1">
      <c r="E23115"/>
    </row>
    <row r="23116" spans="5:5" ht="13.5" thickTop="1" thickBot="1">
      <c r="E23116"/>
    </row>
    <row r="23117" spans="5:5" ht="13.5" thickTop="1" thickBot="1">
      <c r="E23117"/>
    </row>
    <row r="23118" spans="5:5" ht="13.5" thickTop="1" thickBot="1">
      <c r="E23118"/>
    </row>
    <row r="23119" spans="5:5" ht="13.5" thickTop="1" thickBot="1">
      <c r="E23119"/>
    </row>
    <row r="23120" spans="5:5" ht="13.5" thickTop="1" thickBot="1">
      <c r="E23120"/>
    </row>
    <row r="23121" spans="5:5" ht="13.5" thickTop="1" thickBot="1">
      <c r="E23121"/>
    </row>
    <row r="23122" spans="5:5" ht="13.5" thickTop="1" thickBot="1">
      <c r="E23122"/>
    </row>
    <row r="23123" spans="5:5" ht="13.5" thickTop="1" thickBot="1">
      <c r="E23123"/>
    </row>
    <row r="23124" spans="5:5" ht="13.5" thickTop="1" thickBot="1">
      <c r="E23124"/>
    </row>
    <row r="23125" spans="5:5" ht="13.5" thickTop="1" thickBot="1">
      <c r="E23125"/>
    </row>
    <row r="23126" spans="5:5" ht="13.5" thickTop="1" thickBot="1">
      <c r="E23126"/>
    </row>
    <row r="23127" spans="5:5" ht="13.5" thickTop="1" thickBot="1">
      <c r="E23127"/>
    </row>
    <row r="23128" spans="5:5" ht="13.5" thickTop="1" thickBot="1">
      <c r="E23128"/>
    </row>
    <row r="23129" spans="5:5" ht="13.5" thickTop="1" thickBot="1">
      <c r="E23129"/>
    </row>
    <row r="23130" spans="5:5" ht="13.5" thickTop="1" thickBot="1">
      <c r="E23130"/>
    </row>
    <row r="23131" spans="5:5" ht="13.5" thickTop="1" thickBot="1">
      <c r="E23131"/>
    </row>
    <row r="23132" spans="5:5" ht="13.5" thickTop="1" thickBot="1">
      <c r="E23132"/>
    </row>
    <row r="23133" spans="5:5" ht="13.5" thickTop="1" thickBot="1">
      <c r="E23133"/>
    </row>
    <row r="23134" spans="5:5" ht="13.5" thickTop="1" thickBot="1">
      <c r="E23134"/>
    </row>
    <row r="23135" spans="5:5" ht="13.5" thickTop="1" thickBot="1">
      <c r="E23135"/>
    </row>
    <row r="23136" spans="5:5" ht="13.5" thickTop="1" thickBot="1">
      <c r="E23136"/>
    </row>
    <row r="23137" spans="5:5" ht="13.5" thickTop="1" thickBot="1">
      <c r="E23137"/>
    </row>
    <row r="23138" spans="5:5" ht="13.5" thickTop="1" thickBot="1">
      <c r="E23138"/>
    </row>
    <row r="23139" spans="5:5" ht="13.5" thickTop="1" thickBot="1">
      <c r="E23139"/>
    </row>
    <row r="23140" spans="5:5" ht="13.5" thickTop="1" thickBot="1">
      <c r="E23140"/>
    </row>
    <row r="23141" spans="5:5" ht="13.5" thickTop="1" thickBot="1">
      <c r="E23141"/>
    </row>
    <row r="23142" spans="5:5" ht="13.5" thickTop="1" thickBot="1">
      <c r="E23142"/>
    </row>
    <row r="23143" spans="5:5" ht="13.5" thickTop="1" thickBot="1">
      <c r="E23143"/>
    </row>
    <row r="23144" spans="5:5" ht="13.5" thickTop="1" thickBot="1">
      <c r="E23144"/>
    </row>
    <row r="23145" spans="5:5" ht="13.5" thickTop="1" thickBot="1">
      <c r="E23145"/>
    </row>
    <row r="23146" spans="5:5" ht="13.5" thickTop="1" thickBot="1">
      <c r="E23146"/>
    </row>
    <row r="23147" spans="5:5" ht="13.5" thickTop="1" thickBot="1">
      <c r="E23147"/>
    </row>
    <row r="23148" spans="5:5" ht="13.5" thickTop="1" thickBot="1">
      <c r="E23148"/>
    </row>
    <row r="23149" spans="5:5" ht="13.5" thickTop="1" thickBot="1">
      <c r="E23149"/>
    </row>
    <row r="23150" spans="5:5" ht="13.5" thickTop="1" thickBot="1">
      <c r="E23150"/>
    </row>
    <row r="23151" spans="5:5" ht="13.5" thickTop="1" thickBot="1">
      <c r="E23151"/>
    </row>
    <row r="23152" spans="5:5" ht="13.5" thickTop="1" thickBot="1">
      <c r="E23152"/>
    </row>
    <row r="23153" spans="5:5" ht="13.5" thickTop="1" thickBot="1">
      <c r="E23153"/>
    </row>
    <row r="23154" spans="5:5" ht="13.5" thickTop="1" thickBot="1">
      <c r="E23154"/>
    </row>
    <row r="23155" spans="5:5" ht="13.5" thickTop="1" thickBot="1">
      <c r="E23155"/>
    </row>
    <row r="23156" spans="5:5" ht="13.5" thickTop="1" thickBot="1">
      <c r="E23156"/>
    </row>
    <row r="23157" spans="5:5" ht="13.5" thickTop="1" thickBot="1">
      <c r="E23157"/>
    </row>
    <row r="23158" spans="5:5" ht="13.5" thickTop="1" thickBot="1">
      <c r="E23158"/>
    </row>
    <row r="23159" spans="5:5" ht="13.5" thickTop="1" thickBot="1">
      <c r="E23159"/>
    </row>
    <row r="23160" spans="5:5" ht="13.5" thickTop="1" thickBot="1">
      <c r="E23160"/>
    </row>
    <row r="23161" spans="5:5" ht="13.5" thickTop="1" thickBot="1">
      <c r="E23161"/>
    </row>
    <row r="23162" spans="5:5" ht="13.5" thickTop="1" thickBot="1">
      <c r="E23162"/>
    </row>
    <row r="23163" spans="5:5" ht="13.5" thickTop="1" thickBot="1">
      <c r="E23163"/>
    </row>
    <row r="23164" spans="5:5" ht="13.5" thickTop="1" thickBot="1">
      <c r="E23164"/>
    </row>
    <row r="23165" spans="5:5" ht="13.5" thickTop="1" thickBot="1">
      <c r="E23165"/>
    </row>
    <row r="23166" spans="5:5" ht="13.5" thickTop="1" thickBot="1">
      <c r="E23166"/>
    </row>
    <row r="23167" spans="5:5" ht="13.5" thickTop="1" thickBot="1">
      <c r="E23167"/>
    </row>
    <row r="23168" spans="5:5" ht="13" thickTop="1">
      <c r="E23168"/>
    </row>
    <row r="23169" spans="5:5">
      <c r="E23169"/>
    </row>
    <row r="23170" spans="5:5">
      <c r="E23170"/>
    </row>
    <row r="23171" spans="5:5">
      <c r="E23171"/>
    </row>
    <row r="23172" spans="5:5">
      <c r="E23172"/>
    </row>
    <row r="23173" spans="5:5">
      <c r="E23173"/>
    </row>
    <row r="23174" spans="5:5">
      <c r="E23174"/>
    </row>
    <row r="23175" spans="5:5">
      <c r="E23175"/>
    </row>
    <row r="23176" spans="5:5">
      <c r="E23176"/>
    </row>
    <row r="23177" spans="5:5">
      <c r="E23177"/>
    </row>
    <row r="23178" spans="5:5">
      <c r="E23178"/>
    </row>
    <row r="23179" spans="5:5">
      <c r="E23179"/>
    </row>
    <row r="23180" spans="5:5">
      <c r="E23180"/>
    </row>
    <row r="23181" spans="5:5" ht="13" thickBot="1">
      <c r="E23181"/>
    </row>
    <row r="23182" spans="5:5" ht="13.5" thickTop="1" thickBot="1">
      <c r="E23182"/>
    </row>
    <row r="23183" spans="5:5" ht="13.5" thickTop="1" thickBot="1">
      <c r="E23183"/>
    </row>
    <row r="23184" spans="5:5" ht="13.5" thickTop="1" thickBot="1">
      <c r="E23184"/>
    </row>
    <row r="23185" spans="5:5" ht="13.5" thickTop="1" thickBot="1">
      <c r="E23185"/>
    </row>
    <row r="23186" spans="5:5" ht="13.5" thickTop="1" thickBot="1">
      <c r="E23186"/>
    </row>
    <row r="23187" spans="5:5" ht="13.5" thickTop="1" thickBot="1">
      <c r="E23187"/>
    </row>
    <row r="23188" spans="5:5" ht="13.5" thickTop="1" thickBot="1">
      <c r="E23188"/>
    </row>
    <row r="23189" spans="5:5" ht="13.5" thickTop="1" thickBot="1">
      <c r="E23189"/>
    </row>
    <row r="23190" spans="5:5" ht="13.5" thickTop="1" thickBot="1">
      <c r="E23190"/>
    </row>
    <row r="23191" spans="5:5" ht="13.5" thickTop="1" thickBot="1">
      <c r="E23191"/>
    </row>
    <row r="23192" spans="5:5" ht="13.5" thickTop="1" thickBot="1">
      <c r="E23192"/>
    </row>
    <row r="23193" spans="5:5" ht="13.5" thickTop="1" thickBot="1">
      <c r="E23193"/>
    </row>
    <row r="23194" spans="5:5" ht="13.5" thickTop="1" thickBot="1">
      <c r="E23194"/>
    </row>
    <row r="23195" spans="5:5" ht="13.5" thickTop="1" thickBot="1">
      <c r="E23195"/>
    </row>
    <row r="23196" spans="5:5" ht="13.5" thickTop="1" thickBot="1">
      <c r="E23196"/>
    </row>
    <row r="23197" spans="5:5" ht="13.5" thickTop="1" thickBot="1">
      <c r="E23197"/>
    </row>
    <row r="23198" spans="5:5" ht="13.5" thickTop="1" thickBot="1">
      <c r="E23198"/>
    </row>
    <row r="23199" spans="5:5" ht="13.5" thickTop="1" thickBot="1">
      <c r="E23199"/>
    </row>
    <row r="23200" spans="5:5" ht="13.5" thickTop="1" thickBot="1">
      <c r="E23200"/>
    </row>
    <row r="23201" spans="5:5" ht="13.5" thickTop="1" thickBot="1">
      <c r="E23201"/>
    </row>
    <row r="23202" spans="5:5" ht="13.5" thickTop="1" thickBot="1">
      <c r="E23202"/>
    </row>
    <row r="23203" spans="5:5" ht="13.5" thickTop="1" thickBot="1">
      <c r="E23203"/>
    </row>
    <row r="23204" spans="5:5" ht="13.5" thickTop="1" thickBot="1">
      <c r="E23204"/>
    </row>
    <row r="23205" spans="5:5" ht="13.5" thickTop="1" thickBot="1">
      <c r="E23205"/>
    </row>
    <row r="23206" spans="5:5" ht="13.5" thickTop="1" thickBot="1">
      <c r="E23206"/>
    </row>
    <row r="23207" spans="5:5" ht="13.5" thickTop="1" thickBot="1">
      <c r="E23207"/>
    </row>
    <row r="23208" spans="5:5" ht="13.5" thickTop="1" thickBot="1">
      <c r="E23208"/>
    </row>
    <row r="23209" spans="5:5" ht="13.5" thickTop="1" thickBot="1">
      <c r="E23209"/>
    </row>
    <row r="23210" spans="5:5" ht="13.5" thickTop="1" thickBot="1">
      <c r="E23210"/>
    </row>
    <row r="23211" spans="5:5" ht="13.5" thickTop="1" thickBot="1">
      <c r="E23211"/>
    </row>
    <row r="23212" spans="5:5" ht="13.5" thickTop="1" thickBot="1">
      <c r="E23212"/>
    </row>
    <row r="23213" spans="5:5" ht="13.5" thickTop="1" thickBot="1">
      <c r="E23213"/>
    </row>
    <row r="23214" spans="5:5" ht="13.5" thickTop="1" thickBot="1">
      <c r="E23214"/>
    </row>
    <row r="23215" spans="5:5" ht="13.5" thickTop="1" thickBot="1">
      <c r="E23215"/>
    </row>
    <row r="23216" spans="5:5" ht="13.5" thickTop="1" thickBot="1">
      <c r="E23216"/>
    </row>
    <row r="23217" spans="5:5" ht="13.5" thickTop="1" thickBot="1">
      <c r="E23217"/>
    </row>
    <row r="23218" spans="5:5" ht="13.5" thickTop="1" thickBot="1">
      <c r="E23218"/>
    </row>
    <row r="23219" spans="5:5" ht="13.5" thickTop="1" thickBot="1">
      <c r="E23219"/>
    </row>
    <row r="23220" spans="5:5" ht="13.5" thickTop="1" thickBot="1">
      <c r="E23220"/>
    </row>
    <row r="23221" spans="5:5" ht="13.5" thickTop="1" thickBot="1">
      <c r="E23221"/>
    </row>
    <row r="23222" spans="5:5" ht="13.5" thickTop="1" thickBot="1">
      <c r="E23222"/>
    </row>
    <row r="23223" spans="5:5" ht="13.5" thickTop="1" thickBot="1">
      <c r="E23223"/>
    </row>
    <row r="23224" spans="5:5" ht="13.5" thickTop="1" thickBot="1">
      <c r="E23224"/>
    </row>
    <row r="23225" spans="5:5" ht="13.5" thickTop="1" thickBot="1">
      <c r="E23225"/>
    </row>
    <row r="23226" spans="5:5" ht="13.5" thickTop="1" thickBot="1">
      <c r="E23226"/>
    </row>
    <row r="23227" spans="5:5" ht="13.5" thickTop="1" thickBot="1">
      <c r="E23227"/>
    </row>
    <row r="23228" spans="5:5" ht="13.5" thickTop="1" thickBot="1">
      <c r="E23228"/>
    </row>
    <row r="23229" spans="5:5" ht="13.5" thickTop="1" thickBot="1">
      <c r="E23229"/>
    </row>
    <row r="23230" spans="5:5" ht="13.5" thickTop="1" thickBot="1">
      <c r="E23230"/>
    </row>
    <row r="23231" spans="5:5" ht="13.5" thickTop="1" thickBot="1">
      <c r="E23231"/>
    </row>
    <row r="23232" spans="5:5" ht="13.5" thickTop="1" thickBot="1">
      <c r="E23232"/>
    </row>
    <row r="23233" spans="5:5" ht="13.5" thickTop="1" thickBot="1">
      <c r="E23233"/>
    </row>
    <row r="23234" spans="5:5" ht="13.5" thickTop="1" thickBot="1">
      <c r="E23234"/>
    </row>
    <row r="23235" spans="5:5" ht="13.5" thickTop="1" thickBot="1">
      <c r="E23235"/>
    </row>
    <row r="23236" spans="5:5" ht="13.5" thickTop="1" thickBot="1">
      <c r="E23236"/>
    </row>
    <row r="23237" spans="5:5" ht="13.5" thickTop="1" thickBot="1">
      <c r="E23237"/>
    </row>
    <row r="23238" spans="5:5" ht="13" thickTop="1">
      <c r="E23238"/>
    </row>
    <row r="23239" spans="5:5">
      <c r="E23239"/>
    </row>
    <row r="23240" spans="5:5">
      <c r="E23240"/>
    </row>
    <row r="23241" spans="5:5">
      <c r="E23241"/>
    </row>
    <row r="23242" spans="5:5">
      <c r="E23242"/>
    </row>
    <row r="23243" spans="5:5">
      <c r="E23243"/>
    </row>
    <row r="23244" spans="5:5">
      <c r="E23244"/>
    </row>
    <row r="23245" spans="5:5">
      <c r="E23245"/>
    </row>
    <row r="23246" spans="5:5">
      <c r="E23246"/>
    </row>
    <row r="23247" spans="5:5">
      <c r="E23247"/>
    </row>
    <row r="23248" spans="5:5">
      <c r="E23248"/>
    </row>
    <row r="23249" spans="5:5">
      <c r="E23249"/>
    </row>
    <row r="23250" spans="5:5">
      <c r="E23250"/>
    </row>
    <row r="23251" spans="5:5" ht="13" thickBot="1">
      <c r="E23251"/>
    </row>
    <row r="23252" spans="5:5" ht="13.5" thickTop="1" thickBot="1">
      <c r="E23252"/>
    </row>
    <row r="23253" spans="5:5" ht="13.5" thickTop="1" thickBot="1">
      <c r="E23253"/>
    </row>
    <row r="23254" spans="5:5" ht="13.5" thickTop="1" thickBot="1">
      <c r="E23254"/>
    </row>
    <row r="23255" spans="5:5" ht="13.5" thickTop="1" thickBot="1">
      <c r="E23255"/>
    </row>
    <row r="23256" spans="5:5" ht="13.5" thickTop="1" thickBot="1">
      <c r="E23256"/>
    </row>
    <row r="23257" spans="5:5" ht="13.5" thickTop="1" thickBot="1">
      <c r="E23257"/>
    </row>
    <row r="23258" spans="5:5" ht="13.5" thickTop="1" thickBot="1">
      <c r="E23258"/>
    </row>
    <row r="23259" spans="5:5" ht="13.5" thickTop="1" thickBot="1">
      <c r="E23259"/>
    </row>
    <row r="23260" spans="5:5" ht="13.5" thickTop="1" thickBot="1">
      <c r="E23260"/>
    </row>
    <row r="23261" spans="5:5" ht="13.5" thickTop="1" thickBot="1">
      <c r="E23261"/>
    </row>
    <row r="23262" spans="5:5" ht="13.5" thickTop="1" thickBot="1">
      <c r="E23262"/>
    </row>
    <row r="23263" spans="5:5" ht="13.5" thickTop="1" thickBot="1">
      <c r="E23263"/>
    </row>
    <row r="23264" spans="5:5" ht="13.5" thickTop="1" thickBot="1">
      <c r="E23264"/>
    </row>
    <row r="23265" spans="5:5" ht="13.5" thickTop="1" thickBot="1">
      <c r="E23265"/>
    </row>
    <row r="23266" spans="5:5" ht="13.5" thickTop="1" thickBot="1">
      <c r="E23266"/>
    </row>
    <row r="23267" spans="5:5" ht="13.5" thickTop="1" thickBot="1">
      <c r="E23267"/>
    </row>
    <row r="23268" spans="5:5" ht="13.5" thickTop="1" thickBot="1">
      <c r="E23268"/>
    </row>
    <row r="23269" spans="5:5" ht="13.5" thickTop="1" thickBot="1">
      <c r="E23269"/>
    </row>
    <row r="23270" spans="5:5" ht="13.5" thickTop="1" thickBot="1">
      <c r="E23270"/>
    </row>
    <row r="23271" spans="5:5" ht="13.5" thickTop="1" thickBot="1">
      <c r="E23271"/>
    </row>
    <row r="23272" spans="5:5" ht="13.5" thickTop="1" thickBot="1">
      <c r="E23272"/>
    </row>
    <row r="23273" spans="5:5" ht="13.5" thickTop="1" thickBot="1">
      <c r="E23273"/>
    </row>
    <row r="23274" spans="5:5" ht="13.5" thickTop="1" thickBot="1">
      <c r="E23274"/>
    </row>
    <row r="23275" spans="5:5" ht="13.5" thickTop="1" thickBot="1">
      <c r="E23275"/>
    </row>
    <row r="23276" spans="5:5" ht="13.5" thickTop="1" thickBot="1">
      <c r="E23276"/>
    </row>
    <row r="23277" spans="5:5" ht="13.5" thickTop="1" thickBot="1">
      <c r="E23277"/>
    </row>
    <row r="23278" spans="5:5" ht="13.5" thickTop="1" thickBot="1">
      <c r="E23278"/>
    </row>
    <row r="23279" spans="5:5" ht="13.5" thickTop="1" thickBot="1">
      <c r="E23279"/>
    </row>
    <row r="23280" spans="5:5" ht="13.5" thickTop="1" thickBot="1">
      <c r="E23280"/>
    </row>
    <row r="23281" spans="5:5" ht="13.5" thickTop="1" thickBot="1">
      <c r="E23281"/>
    </row>
    <row r="23282" spans="5:5" ht="13.5" thickTop="1" thickBot="1">
      <c r="E23282"/>
    </row>
    <row r="23283" spans="5:5" ht="13.5" thickTop="1" thickBot="1">
      <c r="E23283"/>
    </row>
    <row r="23284" spans="5:5" ht="13.5" thickTop="1" thickBot="1">
      <c r="E23284"/>
    </row>
    <row r="23285" spans="5:5" ht="13.5" thickTop="1" thickBot="1">
      <c r="E23285"/>
    </row>
    <row r="23286" spans="5:5" ht="13.5" thickTop="1" thickBot="1">
      <c r="E23286"/>
    </row>
    <row r="23287" spans="5:5" ht="13.5" thickTop="1" thickBot="1">
      <c r="E23287"/>
    </row>
    <row r="23288" spans="5:5" ht="13.5" thickTop="1" thickBot="1">
      <c r="E23288"/>
    </row>
    <row r="23289" spans="5:5" ht="13.5" thickTop="1" thickBot="1">
      <c r="E23289"/>
    </row>
    <row r="23290" spans="5:5" ht="13.5" thickTop="1" thickBot="1">
      <c r="E23290"/>
    </row>
    <row r="23291" spans="5:5" ht="13.5" thickTop="1" thickBot="1">
      <c r="E23291"/>
    </row>
    <row r="23292" spans="5:5" ht="13.5" thickTop="1" thickBot="1">
      <c r="E23292"/>
    </row>
    <row r="23293" spans="5:5" ht="13.5" thickTop="1" thickBot="1">
      <c r="E23293"/>
    </row>
    <row r="23294" spans="5:5" ht="13.5" thickTop="1" thickBot="1">
      <c r="E23294"/>
    </row>
    <row r="23295" spans="5:5" ht="13.5" thickTop="1" thickBot="1">
      <c r="E23295"/>
    </row>
    <row r="23296" spans="5:5" ht="13.5" thickTop="1" thickBot="1">
      <c r="E23296"/>
    </row>
    <row r="23297" spans="5:5" ht="13.5" thickTop="1" thickBot="1">
      <c r="E23297"/>
    </row>
    <row r="23298" spans="5:5" ht="13.5" thickTop="1" thickBot="1">
      <c r="E23298"/>
    </row>
    <row r="23299" spans="5:5" ht="13.5" thickTop="1" thickBot="1">
      <c r="E23299"/>
    </row>
    <row r="23300" spans="5:5" ht="13.5" thickTop="1" thickBot="1">
      <c r="E23300"/>
    </row>
    <row r="23301" spans="5:5" ht="13.5" thickTop="1" thickBot="1">
      <c r="E23301"/>
    </row>
    <row r="23302" spans="5:5" ht="13.5" thickTop="1" thickBot="1">
      <c r="E23302"/>
    </row>
    <row r="23303" spans="5:5" ht="13.5" thickTop="1" thickBot="1">
      <c r="E23303"/>
    </row>
    <row r="23304" spans="5:5" ht="13.5" thickTop="1" thickBot="1">
      <c r="E23304"/>
    </row>
    <row r="23305" spans="5:5" ht="13.5" thickTop="1" thickBot="1">
      <c r="E23305"/>
    </row>
    <row r="23306" spans="5:5" ht="13.5" thickTop="1" thickBot="1">
      <c r="E23306"/>
    </row>
    <row r="23307" spans="5:5" ht="13.5" thickTop="1" thickBot="1">
      <c r="E23307"/>
    </row>
    <row r="23308" spans="5:5" ht="13" thickTop="1">
      <c r="E23308"/>
    </row>
    <row r="23309" spans="5:5">
      <c r="E23309"/>
    </row>
    <row r="23310" spans="5:5">
      <c r="E23310"/>
    </row>
    <row r="23311" spans="5:5">
      <c r="E23311"/>
    </row>
    <row r="23312" spans="5:5">
      <c r="E23312"/>
    </row>
    <row r="23313" spans="5:5">
      <c r="E23313"/>
    </row>
    <row r="23314" spans="5:5">
      <c r="E23314"/>
    </row>
    <row r="23315" spans="5:5">
      <c r="E23315"/>
    </row>
    <row r="23316" spans="5:5">
      <c r="E23316"/>
    </row>
    <row r="23317" spans="5:5">
      <c r="E23317"/>
    </row>
    <row r="23318" spans="5:5">
      <c r="E23318"/>
    </row>
    <row r="23319" spans="5:5">
      <c r="E23319"/>
    </row>
    <row r="23320" spans="5:5">
      <c r="E23320"/>
    </row>
    <row r="23321" spans="5:5" ht="13" thickBot="1">
      <c r="E23321"/>
    </row>
    <row r="23322" spans="5:5" ht="13.5" thickTop="1" thickBot="1">
      <c r="E23322"/>
    </row>
    <row r="23323" spans="5:5" ht="13.5" thickTop="1" thickBot="1">
      <c r="E23323"/>
    </row>
    <row r="23324" spans="5:5" ht="13.5" thickTop="1" thickBot="1">
      <c r="E23324"/>
    </row>
    <row r="23325" spans="5:5" ht="13.5" thickTop="1" thickBot="1">
      <c r="E23325"/>
    </row>
    <row r="23326" spans="5:5" ht="13.5" thickTop="1" thickBot="1">
      <c r="E23326"/>
    </row>
    <row r="23327" spans="5:5" ht="13.5" thickTop="1" thickBot="1">
      <c r="E23327"/>
    </row>
    <row r="23328" spans="5:5" ht="13.5" thickTop="1" thickBot="1">
      <c r="E23328"/>
    </row>
    <row r="23329" spans="5:5" ht="13.5" thickTop="1" thickBot="1">
      <c r="E23329"/>
    </row>
    <row r="23330" spans="5:5" ht="13.5" thickTop="1" thickBot="1">
      <c r="E23330"/>
    </row>
    <row r="23331" spans="5:5" ht="13.5" thickTop="1" thickBot="1">
      <c r="E23331"/>
    </row>
    <row r="23332" spans="5:5" ht="13.5" thickTop="1" thickBot="1">
      <c r="E23332"/>
    </row>
    <row r="23333" spans="5:5" ht="13.5" thickTop="1" thickBot="1">
      <c r="E23333"/>
    </row>
    <row r="23334" spans="5:5" ht="13.5" thickTop="1" thickBot="1">
      <c r="E23334"/>
    </row>
    <row r="23335" spans="5:5" ht="13.5" thickTop="1" thickBot="1">
      <c r="E23335"/>
    </row>
    <row r="23336" spans="5:5" ht="13.5" thickTop="1" thickBot="1">
      <c r="E23336"/>
    </row>
    <row r="23337" spans="5:5" ht="13.5" thickTop="1" thickBot="1">
      <c r="E23337"/>
    </row>
    <row r="23338" spans="5:5" ht="13.5" thickTop="1" thickBot="1">
      <c r="E23338"/>
    </row>
    <row r="23339" spans="5:5" ht="13.5" thickTop="1" thickBot="1">
      <c r="E23339"/>
    </row>
    <row r="23340" spans="5:5" ht="13.5" thickTop="1" thickBot="1">
      <c r="E23340"/>
    </row>
    <row r="23341" spans="5:5" ht="13.5" thickTop="1" thickBot="1">
      <c r="E23341"/>
    </row>
    <row r="23342" spans="5:5" ht="13.5" thickTop="1" thickBot="1">
      <c r="E23342"/>
    </row>
    <row r="23343" spans="5:5" ht="13.5" thickTop="1" thickBot="1">
      <c r="E23343"/>
    </row>
    <row r="23344" spans="5:5" ht="13.5" thickTop="1" thickBot="1">
      <c r="E23344"/>
    </row>
    <row r="23345" spans="5:5" ht="13.5" thickTop="1" thickBot="1">
      <c r="E23345"/>
    </row>
    <row r="23346" spans="5:5" ht="13.5" thickTop="1" thickBot="1">
      <c r="E23346"/>
    </row>
    <row r="23347" spans="5:5" ht="13.5" thickTop="1" thickBot="1">
      <c r="E23347"/>
    </row>
    <row r="23348" spans="5:5" ht="13.5" thickTop="1" thickBot="1">
      <c r="E23348"/>
    </row>
    <row r="23349" spans="5:5" ht="13.5" thickTop="1" thickBot="1">
      <c r="E23349"/>
    </row>
    <row r="23350" spans="5:5" ht="13.5" thickTop="1" thickBot="1">
      <c r="E23350"/>
    </row>
    <row r="23351" spans="5:5" ht="13.5" thickTop="1" thickBot="1">
      <c r="E23351"/>
    </row>
    <row r="23352" spans="5:5" ht="13.5" thickTop="1" thickBot="1">
      <c r="E23352"/>
    </row>
    <row r="23353" spans="5:5" ht="13.5" thickTop="1" thickBot="1">
      <c r="E23353"/>
    </row>
    <row r="23354" spans="5:5" ht="13.5" thickTop="1" thickBot="1">
      <c r="E23354"/>
    </row>
    <row r="23355" spans="5:5" ht="13.5" thickTop="1" thickBot="1">
      <c r="E23355"/>
    </row>
    <row r="23356" spans="5:5" ht="13.5" thickTop="1" thickBot="1">
      <c r="E23356"/>
    </row>
    <row r="23357" spans="5:5" ht="13.5" thickTop="1" thickBot="1">
      <c r="E23357"/>
    </row>
    <row r="23358" spans="5:5" ht="13.5" thickTop="1" thickBot="1">
      <c r="E23358"/>
    </row>
    <row r="23359" spans="5:5" ht="13.5" thickTop="1" thickBot="1">
      <c r="E23359"/>
    </row>
    <row r="23360" spans="5:5" ht="13.5" thickTop="1" thickBot="1">
      <c r="E23360"/>
    </row>
    <row r="23361" spans="5:5" ht="13.5" thickTop="1" thickBot="1">
      <c r="E23361"/>
    </row>
    <row r="23362" spans="5:5" ht="13.5" thickTop="1" thickBot="1">
      <c r="E23362"/>
    </row>
    <row r="23363" spans="5:5" ht="13.5" thickTop="1" thickBot="1">
      <c r="E23363"/>
    </row>
    <row r="23364" spans="5:5" ht="13.5" thickTop="1" thickBot="1">
      <c r="E23364"/>
    </row>
    <row r="23365" spans="5:5" ht="13.5" thickTop="1" thickBot="1">
      <c r="E23365"/>
    </row>
    <row r="23366" spans="5:5" ht="13.5" thickTop="1" thickBot="1">
      <c r="E23366"/>
    </row>
    <row r="23367" spans="5:5" ht="13.5" thickTop="1" thickBot="1">
      <c r="E23367"/>
    </row>
    <row r="23368" spans="5:5" ht="13.5" thickTop="1" thickBot="1">
      <c r="E23368"/>
    </row>
    <row r="23369" spans="5:5" ht="13.5" thickTop="1" thickBot="1">
      <c r="E23369"/>
    </row>
    <row r="23370" spans="5:5" ht="13.5" thickTop="1" thickBot="1">
      <c r="E23370"/>
    </row>
    <row r="23371" spans="5:5" ht="13.5" thickTop="1" thickBot="1">
      <c r="E23371"/>
    </row>
    <row r="23372" spans="5:5" ht="13.5" thickTop="1" thickBot="1">
      <c r="E23372"/>
    </row>
    <row r="23373" spans="5:5" ht="13.5" thickTop="1" thickBot="1">
      <c r="E23373"/>
    </row>
    <row r="23374" spans="5:5" ht="13.5" thickTop="1" thickBot="1">
      <c r="E23374"/>
    </row>
    <row r="23375" spans="5:5" ht="13.5" thickTop="1" thickBot="1">
      <c r="E23375"/>
    </row>
    <row r="23376" spans="5:5" ht="13.5" thickTop="1" thickBot="1">
      <c r="E23376"/>
    </row>
    <row r="23377" spans="5:5" ht="13.5" thickTop="1" thickBot="1">
      <c r="E23377"/>
    </row>
    <row r="23378" spans="5:5" ht="13" thickTop="1">
      <c r="E23378"/>
    </row>
    <row r="23379" spans="5:5">
      <c r="E23379"/>
    </row>
    <row r="23380" spans="5:5">
      <c r="E23380"/>
    </row>
    <row r="23381" spans="5:5">
      <c r="E23381"/>
    </row>
    <row r="23382" spans="5:5">
      <c r="E23382"/>
    </row>
    <row r="23383" spans="5:5">
      <c r="E23383"/>
    </row>
    <row r="23384" spans="5:5">
      <c r="E23384"/>
    </row>
    <row r="23385" spans="5:5">
      <c r="E23385"/>
    </row>
    <row r="23386" spans="5:5">
      <c r="E23386"/>
    </row>
    <row r="23387" spans="5:5">
      <c r="E23387"/>
    </row>
    <row r="23388" spans="5:5">
      <c r="E23388"/>
    </row>
    <row r="23389" spans="5:5">
      <c r="E23389"/>
    </row>
    <row r="23390" spans="5:5">
      <c r="E23390"/>
    </row>
    <row r="23391" spans="5:5" ht="13" thickBot="1">
      <c r="E23391"/>
    </row>
    <row r="23392" spans="5:5" ht="13.5" thickTop="1" thickBot="1">
      <c r="E23392"/>
    </row>
    <row r="23393" spans="5:5" ht="13.5" thickTop="1" thickBot="1">
      <c r="E23393"/>
    </row>
    <row r="23394" spans="5:5" ht="13.5" thickTop="1" thickBot="1">
      <c r="E23394"/>
    </row>
    <row r="23395" spans="5:5" ht="13.5" thickTop="1" thickBot="1">
      <c r="E23395"/>
    </row>
    <row r="23396" spans="5:5" ht="13.5" thickTop="1" thickBot="1">
      <c r="E23396"/>
    </row>
    <row r="23397" spans="5:5" ht="13.5" thickTop="1" thickBot="1">
      <c r="E23397"/>
    </row>
    <row r="23398" spans="5:5" ht="13.5" thickTop="1" thickBot="1">
      <c r="E23398"/>
    </row>
    <row r="23399" spans="5:5" ht="13.5" thickTop="1" thickBot="1">
      <c r="E23399"/>
    </row>
    <row r="23400" spans="5:5" ht="13.5" thickTop="1" thickBot="1">
      <c r="E23400"/>
    </row>
    <row r="23401" spans="5:5" ht="13.5" thickTop="1" thickBot="1">
      <c r="E23401"/>
    </row>
    <row r="23402" spans="5:5" ht="13.5" thickTop="1" thickBot="1">
      <c r="E23402"/>
    </row>
    <row r="23403" spans="5:5" ht="13.5" thickTop="1" thickBot="1">
      <c r="E23403"/>
    </row>
    <row r="23404" spans="5:5" ht="13.5" thickTop="1" thickBot="1">
      <c r="E23404"/>
    </row>
    <row r="23405" spans="5:5" ht="13.5" thickTop="1" thickBot="1">
      <c r="E23405"/>
    </row>
    <row r="23406" spans="5:5" ht="13.5" thickTop="1" thickBot="1">
      <c r="E23406"/>
    </row>
    <row r="23407" spans="5:5" ht="13.5" thickTop="1" thickBot="1">
      <c r="E23407"/>
    </row>
    <row r="23408" spans="5:5" ht="13.5" thickTop="1" thickBot="1">
      <c r="E23408"/>
    </row>
    <row r="23409" spans="5:5" ht="13.5" thickTop="1" thickBot="1">
      <c r="E23409"/>
    </row>
    <row r="23410" spans="5:5" ht="13.5" thickTop="1" thickBot="1">
      <c r="E23410"/>
    </row>
    <row r="23411" spans="5:5" ht="13.5" thickTop="1" thickBot="1">
      <c r="E23411"/>
    </row>
    <row r="23412" spans="5:5" ht="13.5" thickTop="1" thickBot="1">
      <c r="E23412"/>
    </row>
    <row r="23413" spans="5:5" ht="13.5" thickTop="1" thickBot="1">
      <c r="E23413"/>
    </row>
    <row r="23414" spans="5:5" ht="13.5" thickTop="1" thickBot="1">
      <c r="E23414"/>
    </row>
    <row r="23415" spans="5:5" ht="13.5" thickTop="1" thickBot="1">
      <c r="E23415"/>
    </row>
    <row r="23416" spans="5:5" ht="13.5" thickTop="1" thickBot="1">
      <c r="E23416"/>
    </row>
    <row r="23417" spans="5:5" ht="13.5" thickTop="1" thickBot="1">
      <c r="E23417"/>
    </row>
    <row r="23418" spans="5:5" ht="13.5" thickTop="1" thickBot="1">
      <c r="E23418"/>
    </row>
    <row r="23419" spans="5:5" ht="13.5" thickTop="1" thickBot="1">
      <c r="E23419"/>
    </row>
    <row r="23420" spans="5:5" ht="13.5" thickTop="1" thickBot="1">
      <c r="E23420"/>
    </row>
    <row r="23421" spans="5:5" ht="13.5" thickTop="1" thickBot="1">
      <c r="E23421"/>
    </row>
    <row r="23422" spans="5:5" ht="13.5" thickTop="1" thickBot="1">
      <c r="E23422"/>
    </row>
    <row r="23423" spans="5:5" ht="13.5" thickTop="1" thickBot="1">
      <c r="E23423"/>
    </row>
    <row r="23424" spans="5:5" ht="13.5" thickTop="1" thickBot="1">
      <c r="E23424"/>
    </row>
    <row r="23425" spans="5:5" ht="13.5" thickTop="1" thickBot="1">
      <c r="E23425"/>
    </row>
    <row r="23426" spans="5:5" ht="13.5" thickTop="1" thickBot="1">
      <c r="E23426"/>
    </row>
    <row r="23427" spans="5:5" ht="13.5" thickTop="1" thickBot="1">
      <c r="E23427"/>
    </row>
    <row r="23428" spans="5:5" ht="13.5" thickTop="1" thickBot="1">
      <c r="E23428"/>
    </row>
    <row r="23429" spans="5:5" ht="13.5" thickTop="1" thickBot="1">
      <c r="E23429"/>
    </row>
    <row r="23430" spans="5:5" ht="13.5" thickTop="1" thickBot="1">
      <c r="E23430"/>
    </row>
    <row r="23431" spans="5:5" ht="13.5" thickTop="1" thickBot="1">
      <c r="E23431"/>
    </row>
    <row r="23432" spans="5:5" ht="13.5" thickTop="1" thickBot="1">
      <c r="E23432"/>
    </row>
    <row r="23433" spans="5:5" ht="13.5" thickTop="1" thickBot="1">
      <c r="E23433"/>
    </row>
    <row r="23434" spans="5:5" ht="13.5" thickTop="1" thickBot="1">
      <c r="E23434"/>
    </row>
    <row r="23435" spans="5:5" ht="13.5" thickTop="1" thickBot="1">
      <c r="E23435"/>
    </row>
    <row r="23436" spans="5:5" ht="13.5" thickTop="1" thickBot="1">
      <c r="E23436"/>
    </row>
    <row r="23437" spans="5:5" ht="13.5" thickTop="1" thickBot="1">
      <c r="E23437"/>
    </row>
    <row r="23438" spans="5:5" ht="13.5" thickTop="1" thickBot="1">
      <c r="E23438"/>
    </row>
    <row r="23439" spans="5:5" ht="13.5" thickTop="1" thickBot="1">
      <c r="E23439"/>
    </row>
    <row r="23440" spans="5:5" ht="13.5" thickTop="1" thickBot="1">
      <c r="E23440"/>
    </row>
    <row r="23441" spans="5:5" ht="13.5" thickTop="1" thickBot="1">
      <c r="E23441"/>
    </row>
    <row r="23442" spans="5:5" ht="13.5" thickTop="1" thickBot="1">
      <c r="E23442"/>
    </row>
    <row r="23443" spans="5:5" ht="13.5" thickTop="1" thickBot="1">
      <c r="E23443"/>
    </row>
    <row r="23444" spans="5:5" ht="13.5" thickTop="1" thickBot="1">
      <c r="E23444"/>
    </row>
    <row r="23445" spans="5:5" ht="13.5" thickTop="1" thickBot="1">
      <c r="E23445"/>
    </row>
    <row r="23446" spans="5:5" ht="13.5" thickTop="1" thickBot="1">
      <c r="E23446"/>
    </row>
    <row r="23447" spans="5:5" ht="13.5" thickTop="1" thickBot="1">
      <c r="E23447"/>
    </row>
    <row r="23448" spans="5:5" ht="13" thickTop="1">
      <c r="E23448"/>
    </row>
    <row r="23449" spans="5:5">
      <c r="E23449"/>
    </row>
    <row r="23450" spans="5:5">
      <c r="E23450"/>
    </row>
    <row r="23451" spans="5:5">
      <c r="E23451"/>
    </row>
    <row r="23452" spans="5:5">
      <c r="E23452"/>
    </row>
    <row r="23453" spans="5:5">
      <c r="E23453"/>
    </row>
    <row r="23454" spans="5:5">
      <c r="E23454"/>
    </row>
    <row r="23455" spans="5:5">
      <c r="E23455"/>
    </row>
    <row r="23456" spans="5:5">
      <c r="E23456"/>
    </row>
    <row r="23457" spans="5:5">
      <c r="E23457"/>
    </row>
    <row r="23458" spans="5:5">
      <c r="E23458"/>
    </row>
    <row r="23459" spans="5:5">
      <c r="E23459"/>
    </row>
    <row r="23460" spans="5:5">
      <c r="E23460"/>
    </row>
    <row r="23461" spans="5:5" ht="13" thickBot="1">
      <c r="E23461"/>
    </row>
    <row r="23462" spans="5:5" ht="13.5" thickTop="1" thickBot="1">
      <c r="E23462"/>
    </row>
    <row r="23463" spans="5:5" ht="13.5" thickTop="1" thickBot="1">
      <c r="E23463"/>
    </row>
    <row r="23464" spans="5:5" ht="13.5" thickTop="1" thickBot="1">
      <c r="E23464"/>
    </row>
    <row r="23465" spans="5:5" ht="13.5" thickTop="1" thickBot="1">
      <c r="E23465"/>
    </row>
    <row r="23466" spans="5:5" ht="13.5" thickTop="1" thickBot="1">
      <c r="E23466"/>
    </row>
    <row r="23467" spans="5:5" ht="13.5" thickTop="1" thickBot="1">
      <c r="E23467"/>
    </row>
    <row r="23468" spans="5:5" ht="13.5" thickTop="1" thickBot="1">
      <c r="E23468"/>
    </row>
    <row r="23469" spans="5:5" ht="13.5" thickTop="1" thickBot="1">
      <c r="E23469"/>
    </row>
    <row r="23470" spans="5:5" ht="13.5" thickTop="1" thickBot="1">
      <c r="E23470"/>
    </row>
    <row r="23471" spans="5:5" ht="13.5" thickTop="1" thickBot="1">
      <c r="E23471"/>
    </row>
    <row r="23472" spans="5:5" ht="13.5" thickTop="1" thickBot="1">
      <c r="E23472"/>
    </row>
    <row r="23473" spans="5:5" ht="13.5" thickTop="1" thickBot="1">
      <c r="E23473"/>
    </row>
    <row r="23474" spans="5:5" ht="13.5" thickTop="1" thickBot="1">
      <c r="E23474"/>
    </row>
    <row r="23475" spans="5:5" ht="13.5" thickTop="1" thickBot="1">
      <c r="E23475"/>
    </row>
    <row r="23476" spans="5:5" ht="13.5" thickTop="1" thickBot="1">
      <c r="E23476"/>
    </row>
    <row r="23477" spans="5:5" ht="13.5" thickTop="1" thickBot="1">
      <c r="E23477"/>
    </row>
    <row r="23478" spans="5:5" ht="13.5" thickTop="1" thickBot="1">
      <c r="E23478"/>
    </row>
    <row r="23479" spans="5:5" ht="13.5" thickTop="1" thickBot="1">
      <c r="E23479"/>
    </row>
    <row r="23480" spans="5:5" ht="13.5" thickTop="1" thickBot="1">
      <c r="E23480"/>
    </row>
    <row r="23481" spans="5:5" ht="13.5" thickTop="1" thickBot="1">
      <c r="E23481"/>
    </row>
    <row r="23482" spans="5:5" ht="13.5" thickTop="1" thickBot="1">
      <c r="E23482"/>
    </row>
    <row r="23483" spans="5:5" ht="13.5" thickTop="1" thickBot="1">
      <c r="E23483"/>
    </row>
    <row r="23484" spans="5:5" ht="13.5" thickTop="1" thickBot="1">
      <c r="E23484"/>
    </row>
    <row r="23485" spans="5:5" ht="13.5" thickTop="1" thickBot="1">
      <c r="E23485"/>
    </row>
    <row r="23486" spans="5:5" ht="13.5" thickTop="1" thickBot="1">
      <c r="E23486"/>
    </row>
    <row r="23487" spans="5:5" ht="13.5" thickTop="1" thickBot="1">
      <c r="E23487"/>
    </row>
    <row r="23488" spans="5:5" ht="13.5" thickTop="1" thickBot="1">
      <c r="E23488"/>
    </row>
    <row r="23489" spans="5:5" ht="13.5" thickTop="1" thickBot="1">
      <c r="E23489"/>
    </row>
    <row r="23490" spans="5:5" ht="13.5" thickTop="1" thickBot="1">
      <c r="E23490"/>
    </row>
    <row r="23491" spans="5:5" ht="13.5" thickTop="1" thickBot="1">
      <c r="E23491"/>
    </row>
    <row r="23492" spans="5:5" ht="13.5" thickTop="1" thickBot="1">
      <c r="E23492"/>
    </row>
    <row r="23493" spans="5:5" ht="13.5" thickTop="1" thickBot="1">
      <c r="E23493"/>
    </row>
    <row r="23494" spans="5:5" ht="13.5" thickTop="1" thickBot="1">
      <c r="E23494"/>
    </row>
    <row r="23495" spans="5:5" ht="13.5" thickTop="1" thickBot="1">
      <c r="E23495"/>
    </row>
    <row r="23496" spans="5:5" ht="13.5" thickTop="1" thickBot="1">
      <c r="E23496"/>
    </row>
    <row r="23497" spans="5:5" ht="13.5" thickTop="1" thickBot="1">
      <c r="E23497"/>
    </row>
    <row r="23498" spans="5:5" ht="13.5" thickTop="1" thickBot="1">
      <c r="E23498"/>
    </row>
    <row r="23499" spans="5:5" ht="13.5" thickTop="1" thickBot="1">
      <c r="E23499"/>
    </row>
    <row r="23500" spans="5:5" ht="13.5" thickTop="1" thickBot="1">
      <c r="E23500"/>
    </row>
    <row r="23501" spans="5:5" ht="13.5" thickTop="1" thickBot="1">
      <c r="E23501"/>
    </row>
    <row r="23502" spans="5:5" ht="13.5" thickTop="1" thickBot="1">
      <c r="E23502"/>
    </row>
    <row r="23503" spans="5:5" ht="13.5" thickTop="1" thickBot="1">
      <c r="E23503"/>
    </row>
    <row r="23504" spans="5:5" ht="13.5" thickTop="1" thickBot="1">
      <c r="E23504"/>
    </row>
    <row r="23505" spans="5:5" ht="13.5" thickTop="1" thickBot="1">
      <c r="E23505"/>
    </row>
    <row r="23506" spans="5:5" ht="13.5" thickTop="1" thickBot="1">
      <c r="E23506"/>
    </row>
    <row r="23507" spans="5:5" ht="13.5" thickTop="1" thickBot="1">
      <c r="E23507"/>
    </row>
    <row r="23508" spans="5:5" ht="13.5" thickTop="1" thickBot="1">
      <c r="E23508"/>
    </row>
    <row r="23509" spans="5:5" ht="13.5" thickTop="1" thickBot="1">
      <c r="E23509"/>
    </row>
    <row r="23510" spans="5:5" ht="13.5" thickTop="1" thickBot="1">
      <c r="E23510"/>
    </row>
    <row r="23511" spans="5:5" ht="13.5" thickTop="1" thickBot="1">
      <c r="E23511"/>
    </row>
    <row r="23512" spans="5:5" ht="13.5" thickTop="1" thickBot="1">
      <c r="E23512"/>
    </row>
    <row r="23513" spans="5:5" ht="13.5" thickTop="1" thickBot="1">
      <c r="E23513"/>
    </row>
    <row r="23514" spans="5:5" ht="13.5" thickTop="1" thickBot="1">
      <c r="E23514"/>
    </row>
    <row r="23515" spans="5:5" ht="13.5" thickTop="1" thickBot="1">
      <c r="E23515"/>
    </row>
    <row r="23516" spans="5:5" ht="13.5" thickTop="1" thickBot="1">
      <c r="E23516"/>
    </row>
    <row r="23517" spans="5:5" ht="13.5" thickTop="1" thickBot="1">
      <c r="E23517"/>
    </row>
    <row r="23518" spans="5:5" ht="13" thickTop="1">
      <c r="E23518"/>
    </row>
    <row r="23519" spans="5:5">
      <c r="E23519"/>
    </row>
    <row r="23520" spans="5:5">
      <c r="E23520"/>
    </row>
    <row r="23521" spans="5:5">
      <c r="E23521"/>
    </row>
    <row r="23522" spans="5:5">
      <c r="E23522"/>
    </row>
    <row r="23523" spans="5:5">
      <c r="E23523"/>
    </row>
    <row r="23524" spans="5:5">
      <c r="E23524"/>
    </row>
    <row r="23525" spans="5:5">
      <c r="E23525"/>
    </row>
    <row r="23526" spans="5:5">
      <c r="E23526"/>
    </row>
    <row r="23527" spans="5:5">
      <c r="E23527"/>
    </row>
    <row r="23528" spans="5:5">
      <c r="E23528"/>
    </row>
    <row r="23529" spans="5:5">
      <c r="E23529"/>
    </row>
    <row r="23530" spans="5:5">
      <c r="E23530"/>
    </row>
    <row r="23531" spans="5:5" ht="13" thickBot="1">
      <c r="E23531"/>
    </row>
    <row r="23532" spans="5:5" ht="13.5" thickTop="1" thickBot="1">
      <c r="E23532"/>
    </row>
    <row r="23533" spans="5:5" ht="13.5" thickTop="1" thickBot="1">
      <c r="E23533"/>
    </row>
    <row r="23534" spans="5:5" ht="13.5" thickTop="1" thickBot="1">
      <c r="E23534"/>
    </row>
    <row r="23535" spans="5:5" ht="13.5" thickTop="1" thickBot="1">
      <c r="E23535"/>
    </row>
    <row r="23536" spans="5:5" ht="13.5" thickTop="1" thickBot="1">
      <c r="E23536"/>
    </row>
    <row r="23537" spans="5:5" ht="13.5" thickTop="1" thickBot="1">
      <c r="E23537"/>
    </row>
    <row r="23538" spans="5:5" ht="13.5" thickTop="1" thickBot="1">
      <c r="E23538"/>
    </row>
    <row r="23539" spans="5:5" ht="13.5" thickTop="1" thickBot="1">
      <c r="E23539"/>
    </row>
    <row r="23540" spans="5:5" ht="13.5" thickTop="1" thickBot="1">
      <c r="E23540"/>
    </row>
    <row r="23541" spans="5:5" ht="13.5" thickTop="1" thickBot="1">
      <c r="E23541"/>
    </row>
    <row r="23542" spans="5:5" ht="13.5" thickTop="1" thickBot="1">
      <c r="E23542"/>
    </row>
    <row r="23543" spans="5:5" ht="13.5" thickTop="1" thickBot="1">
      <c r="E23543"/>
    </row>
    <row r="23544" spans="5:5" ht="13.5" thickTop="1" thickBot="1">
      <c r="E23544"/>
    </row>
    <row r="23545" spans="5:5" ht="13.5" thickTop="1" thickBot="1">
      <c r="E23545"/>
    </row>
    <row r="23546" spans="5:5" ht="13.5" thickTop="1" thickBot="1">
      <c r="E23546"/>
    </row>
    <row r="23547" spans="5:5" ht="13.5" thickTop="1" thickBot="1">
      <c r="E23547"/>
    </row>
    <row r="23548" spans="5:5" ht="13.5" thickTop="1" thickBot="1">
      <c r="E23548"/>
    </row>
    <row r="23549" spans="5:5" ht="13.5" thickTop="1" thickBot="1">
      <c r="E23549"/>
    </row>
    <row r="23550" spans="5:5" ht="13.5" thickTop="1" thickBot="1">
      <c r="E23550"/>
    </row>
    <row r="23551" spans="5:5" ht="13.5" thickTop="1" thickBot="1">
      <c r="E23551"/>
    </row>
    <row r="23552" spans="5:5" ht="13.5" thickTop="1" thickBot="1">
      <c r="E23552"/>
    </row>
    <row r="23553" spans="5:5" ht="13.5" thickTop="1" thickBot="1">
      <c r="E23553"/>
    </row>
    <row r="23554" spans="5:5" ht="13.5" thickTop="1" thickBot="1">
      <c r="E23554"/>
    </row>
    <row r="23555" spans="5:5" ht="13.5" thickTop="1" thickBot="1">
      <c r="E23555"/>
    </row>
    <row r="23556" spans="5:5" ht="13.5" thickTop="1" thickBot="1">
      <c r="E23556"/>
    </row>
    <row r="23557" spans="5:5" ht="13.5" thickTop="1" thickBot="1">
      <c r="E23557"/>
    </row>
    <row r="23558" spans="5:5" ht="13.5" thickTop="1" thickBot="1">
      <c r="E23558"/>
    </row>
    <row r="23559" spans="5:5" ht="13.5" thickTop="1" thickBot="1">
      <c r="E23559"/>
    </row>
    <row r="23560" spans="5:5" ht="13.5" thickTop="1" thickBot="1">
      <c r="E23560"/>
    </row>
    <row r="23561" spans="5:5" ht="13.5" thickTop="1" thickBot="1">
      <c r="E23561"/>
    </row>
    <row r="23562" spans="5:5" ht="13.5" thickTop="1" thickBot="1">
      <c r="E23562"/>
    </row>
    <row r="23563" spans="5:5" ht="13.5" thickTop="1" thickBot="1">
      <c r="E23563"/>
    </row>
    <row r="23564" spans="5:5" ht="13.5" thickTop="1" thickBot="1">
      <c r="E23564"/>
    </row>
    <row r="23565" spans="5:5" ht="13.5" thickTop="1" thickBot="1">
      <c r="E23565"/>
    </row>
    <row r="23566" spans="5:5" ht="13.5" thickTop="1" thickBot="1">
      <c r="E23566"/>
    </row>
    <row r="23567" spans="5:5" ht="13.5" thickTop="1" thickBot="1">
      <c r="E23567"/>
    </row>
    <row r="23568" spans="5:5" ht="13.5" thickTop="1" thickBot="1">
      <c r="E23568"/>
    </row>
    <row r="23569" spans="5:5" ht="13.5" thickTop="1" thickBot="1">
      <c r="E23569"/>
    </row>
    <row r="23570" spans="5:5" ht="13.5" thickTop="1" thickBot="1">
      <c r="E23570"/>
    </row>
    <row r="23571" spans="5:5" ht="13.5" thickTop="1" thickBot="1">
      <c r="E23571"/>
    </row>
    <row r="23572" spans="5:5" ht="13.5" thickTop="1" thickBot="1">
      <c r="E23572"/>
    </row>
    <row r="23573" spans="5:5" ht="13.5" thickTop="1" thickBot="1">
      <c r="E23573"/>
    </row>
    <row r="23574" spans="5:5" ht="13.5" thickTop="1" thickBot="1">
      <c r="E23574"/>
    </row>
    <row r="23575" spans="5:5" ht="13.5" thickTop="1" thickBot="1">
      <c r="E23575"/>
    </row>
    <row r="23576" spans="5:5" ht="13.5" thickTop="1" thickBot="1">
      <c r="E23576"/>
    </row>
    <row r="23577" spans="5:5" ht="13.5" thickTop="1" thickBot="1">
      <c r="E23577"/>
    </row>
    <row r="23578" spans="5:5" ht="13.5" thickTop="1" thickBot="1">
      <c r="E23578"/>
    </row>
    <row r="23579" spans="5:5" ht="13.5" thickTop="1" thickBot="1">
      <c r="E23579"/>
    </row>
    <row r="23580" spans="5:5" ht="13.5" thickTop="1" thickBot="1">
      <c r="E23580"/>
    </row>
    <row r="23581" spans="5:5" ht="13.5" thickTop="1" thickBot="1">
      <c r="E23581"/>
    </row>
    <row r="23582" spans="5:5" ht="13.5" thickTop="1" thickBot="1">
      <c r="E23582"/>
    </row>
    <row r="23583" spans="5:5" ht="13.5" thickTop="1" thickBot="1">
      <c r="E23583"/>
    </row>
    <row r="23584" spans="5:5" ht="13.5" thickTop="1" thickBot="1">
      <c r="E23584"/>
    </row>
    <row r="23585" spans="5:5" ht="13.5" thickTop="1" thickBot="1">
      <c r="E23585"/>
    </row>
    <row r="23586" spans="5:5" ht="13.5" thickTop="1" thickBot="1">
      <c r="E23586"/>
    </row>
    <row r="23587" spans="5:5" ht="13.5" thickTop="1" thickBot="1">
      <c r="E23587"/>
    </row>
    <row r="23588" spans="5:5" ht="13" thickTop="1">
      <c r="E23588"/>
    </row>
    <row r="23589" spans="5:5">
      <c r="E23589"/>
    </row>
    <row r="23590" spans="5:5">
      <c r="E23590"/>
    </row>
    <row r="23591" spans="5:5">
      <c r="E23591"/>
    </row>
    <row r="23592" spans="5:5">
      <c r="E23592"/>
    </row>
    <row r="23593" spans="5:5">
      <c r="E23593"/>
    </row>
    <row r="23594" spans="5:5">
      <c r="E23594"/>
    </row>
    <row r="23595" spans="5:5">
      <c r="E23595"/>
    </row>
    <row r="23596" spans="5:5">
      <c r="E23596"/>
    </row>
    <row r="23597" spans="5:5">
      <c r="E23597"/>
    </row>
    <row r="23598" spans="5:5">
      <c r="E23598"/>
    </row>
    <row r="23599" spans="5:5">
      <c r="E23599"/>
    </row>
    <row r="23600" spans="5:5">
      <c r="E23600"/>
    </row>
    <row r="23601" spans="5:5" ht="13" thickBot="1">
      <c r="E23601"/>
    </row>
    <row r="23602" spans="5:5" ht="13.5" thickTop="1" thickBot="1">
      <c r="E23602"/>
    </row>
    <row r="23603" spans="5:5" ht="13.5" thickTop="1" thickBot="1">
      <c r="E23603"/>
    </row>
    <row r="23604" spans="5:5" ht="13.5" thickTop="1" thickBot="1">
      <c r="E23604"/>
    </row>
    <row r="23605" spans="5:5" ht="13.5" thickTop="1" thickBot="1">
      <c r="E23605"/>
    </row>
    <row r="23606" spans="5:5" ht="13.5" thickTop="1" thickBot="1">
      <c r="E23606"/>
    </row>
    <row r="23607" spans="5:5" ht="13.5" thickTop="1" thickBot="1">
      <c r="E23607"/>
    </row>
    <row r="23608" spans="5:5" ht="13.5" thickTop="1" thickBot="1">
      <c r="E23608"/>
    </row>
    <row r="23609" spans="5:5" ht="13.5" thickTop="1" thickBot="1">
      <c r="E23609"/>
    </row>
    <row r="23610" spans="5:5" ht="13.5" thickTop="1" thickBot="1">
      <c r="E23610"/>
    </row>
    <row r="23611" spans="5:5" ht="13.5" thickTop="1" thickBot="1">
      <c r="E23611"/>
    </row>
    <row r="23612" spans="5:5" ht="13.5" thickTop="1" thickBot="1">
      <c r="E23612"/>
    </row>
    <row r="23613" spans="5:5" ht="13.5" thickTop="1" thickBot="1">
      <c r="E23613"/>
    </row>
    <row r="23614" spans="5:5" ht="13.5" thickTop="1" thickBot="1">
      <c r="E23614"/>
    </row>
    <row r="23615" spans="5:5" ht="13.5" thickTop="1" thickBot="1">
      <c r="E23615"/>
    </row>
    <row r="23616" spans="5:5" ht="13.5" thickTop="1" thickBot="1">
      <c r="E23616"/>
    </row>
    <row r="23617" spans="5:5" ht="13.5" thickTop="1" thickBot="1">
      <c r="E23617"/>
    </row>
    <row r="23618" spans="5:5" ht="13.5" thickTop="1" thickBot="1">
      <c r="E23618"/>
    </row>
    <row r="23619" spans="5:5" ht="13.5" thickTop="1" thickBot="1">
      <c r="E23619"/>
    </row>
    <row r="23620" spans="5:5" ht="13.5" thickTop="1" thickBot="1">
      <c r="E23620"/>
    </row>
    <row r="23621" spans="5:5" ht="13.5" thickTop="1" thickBot="1">
      <c r="E23621"/>
    </row>
    <row r="23622" spans="5:5" ht="13.5" thickTop="1" thickBot="1">
      <c r="E23622"/>
    </row>
    <row r="23623" spans="5:5" ht="13.5" thickTop="1" thickBot="1">
      <c r="E23623"/>
    </row>
    <row r="23624" spans="5:5" ht="13.5" thickTop="1" thickBot="1">
      <c r="E23624"/>
    </row>
    <row r="23625" spans="5:5" ht="13.5" thickTop="1" thickBot="1">
      <c r="E23625"/>
    </row>
    <row r="23626" spans="5:5" ht="13.5" thickTop="1" thickBot="1">
      <c r="E23626"/>
    </row>
    <row r="23627" spans="5:5" ht="13.5" thickTop="1" thickBot="1">
      <c r="E23627"/>
    </row>
    <row r="23628" spans="5:5" ht="13.5" thickTop="1" thickBot="1">
      <c r="E23628"/>
    </row>
    <row r="23629" spans="5:5" ht="13.5" thickTop="1" thickBot="1">
      <c r="E23629"/>
    </row>
    <row r="23630" spans="5:5" ht="13.5" thickTop="1" thickBot="1">
      <c r="E23630"/>
    </row>
    <row r="23631" spans="5:5" ht="13.5" thickTop="1" thickBot="1">
      <c r="E23631"/>
    </row>
    <row r="23632" spans="5:5" ht="13.5" thickTop="1" thickBot="1">
      <c r="E23632"/>
    </row>
    <row r="23633" spans="5:5" ht="13.5" thickTop="1" thickBot="1">
      <c r="E23633"/>
    </row>
    <row r="23634" spans="5:5" ht="13.5" thickTop="1" thickBot="1">
      <c r="E23634"/>
    </row>
    <row r="23635" spans="5:5" ht="13.5" thickTop="1" thickBot="1">
      <c r="E23635"/>
    </row>
    <row r="23636" spans="5:5" ht="13.5" thickTop="1" thickBot="1">
      <c r="E23636"/>
    </row>
    <row r="23637" spans="5:5" ht="13.5" thickTop="1" thickBot="1">
      <c r="E23637"/>
    </row>
    <row r="23638" spans="5:5" ht="13.5" thickTop="1" thickBot="1">
      <c r="E23638"/>
    </row>
    <row r="23639" spans="5:5" ht="13.5" thickTop="1" thickBot="1">
      <c r="E23639"/>
    </row>
    <row r="23640" spans="5:5" ht="13.5" thickTop="1" thickBot="1">
      <c r="E23640"/>
    </row>
    <row r="23641" spans="5:5" ht="13.5" thickTop="1" thickBot="1">
      <c r="E23641"/>
    </row>
    <row r="23642" spans="5:5" ht="13.5" thickTop="1" thickBot="1">
      <c r="E23642"/>
    </row>
    <row r="23643" spans="5:5" ht="13.5" thickTop="1" thickBot="1">
      <c r="E23643"/>
    </row>
    <row r="23644" spans="5:5" ht="13.5" thickTop="1" thickBot="1">
      <c r="E23644"/>
    </row>
    <row r="23645" spans="5:5" ht="13.5" thickTop="1" thickBot="1">
      <c r="E23645"/>
    </row>
    <row r="23646" spans="5:5" ht="13.5" thickTop="1" thickBot="1">
      <c r="E23646"/>
    </row>
    <row r="23647" spans="5:5" ht="13.5" thickTop="1" thickBot="1">
      <c r="E23647"/>
    </row>
    <row r="23648" spans="5:5" ht="13.5" thickTop="1" thickBot="1">
      <c r="E23648"/>
    </row>
    <row r="23649" spans="5:5" ht="13.5" thickTop="1" thickBot="1">
      <c r="E23649"/>
    </row>
    <row r="23650" spans="5:5" ht="13.5" thickTop="1" thickBot="1">
      <c r="E23650"/>
    </row>
    <row r="23651" spans="5:5" ht="13.5" thickTop="1" thickBot="1">
      <c r="E23651"/>
    </row>
    <row r="23652" spans="5:5" ht="13.5" thickTop="1" thickBot="1">
      <c r="E23652"/>
    </row>
    <row r="23653" spans="5:5" ht="13.5" thickTop="1" thickBot="1">
      <c r="E23653"/>
    </row>
    <row r="23654" spans="5:5" ht="13.5" thickTop="1" thickBot="1">
      <c r="E23654"/>
    </row>
    <row r="23655" spans="5:5" ht="13.5" thickTop="1" thickBot="1">
      <c r="E23655"/>
    </row>
    <row r="23656" spans="5:5" ht="13.5" thickTop="1" thickBot="1">
      <c r="E23656"/>
    </row>
    <row r="23657" spans="5:5" ht="13.5" thickTop="1" thickBot="1">
      <c r="E23657"/>
    </row>
    <row r="23658" spans="5:5" ht="13" thickTop="1">
      <c r="E23658"/>
    </row>
    <row r="23659" spans="5:5">
      <c r="E23659"/>
    </row>
    <row r="23660" spans="5:5">
      <c r="E23660"/>
    </row>
    <row r="23661" spans="5:5">
      <c r="E23661"/>
    </row>
    <row r="23662" spans="5:5">
      <c r="E23662"/>
    </row>
    <row r="23663" spans="5:5">
      <c r="E23663"/>
    </row>
    <row r="23664" spans="5:5">
      <c r="E23664"/>
    </row>
    <row r="23665" spans="5:5">
      <c r="E23665"/>
    </row>
    <row r="23666" spans="5:5">
      <c r="E23666"/>
    </row>
    <row r="23667" spans="5:5">
      <c r="E23667"/>
    </row>
    <row r="23668" spans="5:5">
      <c r="E23668"/>
    </row>
    <row r="23669" spans="5:5">
      <c r="E23669"/>
    </row>
    <row r="23670" spans="5:5">
      <c r="E23670"/>
    </row>
    <row r="23671" spans="5:5" ht="13" thickBot="1">
      <c r="E23671"/>
    </row>
    <row r="23672" spans="5:5" ht="13.5" thickTop="1" thickBot="1">
      <c r="E23672"/>
    </row>
    <row r="23673" spans="5:5" ht="13.5" thickTop="1" thickBot="1">
      <c r="E23673"/>
    </row>
    <row r="23674" spans="5:5" ht="13.5" thickTop="1" thickBot="1">
      <c r="E23674"/>
    </row>
    <row r="23675" spans="5:5" ht="13.5" thickTop="1" thickBot="1">
      <c r="E23675"/>
    </row>
    <row r="23676" spans="5:5" ht="13.5" thickTop="1" thickBot="1">
      <c r="E23676"/>
    </row>
    <row r="23677" spans="5:5" ht="13.5" thickTop="1" thickBot="1">
      <c r="E23677"/>
    </row>
    <row r="23678" spans="5:5" ht="13.5" thickTop="1" thickBot="1">
      <c r="E23678"/>
    </row>
    <row r="23679" spans="5:5" ht="13.5" thickTop="1" thickBot="1">
      <c r="E23679"/>
    </row>
    <row r="23680" spans="5:5" ht="13.5" thickTop="1" thickBot="1">
      <c r="E23680"/>
    </row>
    <row r="23681" spans="5:5" ht="13.5" thickTop="1" thickBot="1">
      <c r="E23681"/>
    </row>
    <row r="23682" spans="5:5" ht="13.5" thickTop="1" thickBot="1">
      <c r="E23682"/>
    </row>
    <row r="23683" spans="5:5" ht="13.5" thickTop="1" thickBot="1">
      <c r="E23683"/>
    </row>
    <row r="23684" spans="5:5" ht="13.5" thickTop="1" thickBot="1">
      <c r="E23684"/>
    </row>
    <row r="23685" spans="5:5" ht="13.5" thickTop="1" thickBot="1">
      <c r="E23685"/>
    </row>
    <row r="23686" spans="5:5" ht="13.5" thickTop="1" thickBot="1">
      <c r="E23686"/>
    </row>
    <row r="23687" spans="5:5" ht="13.5" thickTop="1" thickBot="1">
      <c r="E23687"/>
    </row>
    <row r="23688" spans="5:5" ht="13.5" thickTop="1" thickBot="1">
      <c r="E23688"/>
    </row>
    <row r="23689" spans="5:5" ht="13.5" thickTop="1" thickBot="1">
      <c r="E23689"/>
    </row>
    <row r="23690" spans="5:5" ht="13.5" thickTop="1" thickBot="1">
      <c r="E23690"/>
    </row>
    <row r="23691" spans="5:5" ht="13.5" thickTop="1" thickBot="1">
      <c r="E23691"/>
    </row>
    <row r="23692" spans="5:5" ht="13.5" thickTop="1" thickBot="1">
      <c r="E23692"/>
    </row>
    <row r="23693" spans="5:5" ht="13.5" thickTop="1" thickBot="1">
      <c r="E23693"/>
    </row>
    <row r="23694" spans="5:5" ht="13.5" thickTop="1" thickBot="1">
      <c r="E23694"/>
    </row>
    <row r="23695" spans="5:5" ht="13.5" thickTop="1" thickBot="1">
      <c r="E23695"/>
    </row>
    <row r="23696" spans="5:5" ht="13.5" thickTop="1" thickBot="1">
      <c r="E23696"/>
    </row>
    <row r="23697" spans="5:5" ht="13.5" thickTop="1" thickBot="1">
      <c r="E23697"/>
    </row>
    <row r="23698" spans="5:5" ht="13.5" thickTop="1" thickBot="1">
      <c r="E23698"/>
    </row>
    <row r="23699" spans="5:5" ht="13.5" thickTop="1" thickBot="1">
      <c r="E23699"/>
    </row>
    <row r="23700" spans="5:5" ht="13.5" thickTop="1" thickBot="1">
      <c r="E23700"/>
    </row>
    <row r="23701" spans="5:5" ht="13.5" thickTop="1" thickBot="1">
      <c r="E23701"/>
    </row>
    <row r="23702" spans="5:5" ht="13.5" thickTop="1" thickBot="1">
      <c r="E23702"/>
    </row>
    <row r="23703" spans="5:5" ht="13.5" thickTop="1" thickBot="1">
      <c r="E23703"/>
    </row>
    <row r="23704" spans="5:5" ht="13.5" thickTop="1" thickBot="1">
      <c r="E23704"/>
    </row>
    <row r="23705" spans="5:5" ht="13.5" thickTop="1" thickBot="1">
      <c r="E23705"/>
    </row>
    <row r="23706" spans="5:5" ht="13.5" thickTop="1" thickBot="1">
      <c r="E23706"/>
    </row>
    <row r="23707" spans="5:5" ht="13.5" thickTop="1" thickBot="1">
      <c r="E23707"/>
    </row>
    <row r="23708" spans="5:5" ht="13.5" thickTop="1" thickBot="1">
      <c r="E23708"/>
    </row>
    <row r="23709" spans="5:5" ht="13.5" thickTop="1" thickBot="1">
      <c r="E23709"/>
    </row>
    <row r="23710" spans="5:5" ht="13.5" thickTop="1" thickBot="1">
      <c r="E23710"/>
    </row>
    <row r="23711" spans="5:5" ht="13.5" thickTop="1" thickBot="1">
      <c r="E23711"/>
    </row>
    <row r="23712" spans="5:5" ht="13.5" thickTop="1" thickBot="1">
      <c r="E23712"/>
    </row>
    <row r="23713" spans="5:5" ht="13.5" thickTop="1" thickBot="1">
      <c r="E23713"/>
    </row>
    <row r="23714" spans="5:5" ht="13.5" thickTop="1" thickBot="1">
      <c r="E23714"/>
    </row>
    <row r="23715" spans="5:5" ht="13.5" thickTop="1" thickBot="1">
      <c r="E23715"/>
    </row>
    <row r="23716" spans="5:5" ht="13.5" thickTop="1" thickBot="1">
      <c r="E23716"/>
    </row>
    <row r="23717" spans="5:5" ht="13.5" thickTop="1" thickBot="1">
      <c r="E23717"/>
    </row>
    <row r="23718" spans="5:5" ht="13.5" thickTop="1" thickBot="1">
      <c r="E23718"/>
    </row>
    <row r="23719" spans="5:5" ht="13.5" thickTop="1" thickBot="1">
      <c r="E23719"/>
    </row>
    <row r="23720" spans="5:5" ht="13.5" thickTop="1" thickBot="1">
      <c r="E23720"/>
    </row>
    <row r="23721" spans="5:5" ht="13.5" thickTop="1" thickBot="1">
      <c r="E23721"/>
    </row>
    <row r="23722" spans="5:5" ht="13.5" thickTop="1" thickBot="1">
      <c r="E23722"/>
    </row>
    <row r="23723" spans="5:5" ht="13.5" thickTop="1" thickBot="1">
      <c r="E23723"/>
    </row>
    <row r="23724" spans="5:5" ht="13.5" thickTop="1" thickBot="1">
      <c r="E23724"/>
    </row>
    <row r="23725" spans="5:5" ht="13.5" thickTop="1" thickBot="1">
      <c r="E23725"/>
    </row>
    <row r="23726" spans="5:5" ht="13.5" thickTop="1" thickBot="1">
      <c r="E23726"/>
    </row>
    <row r="23727" spans="5:5" ht="13.5" thickTop="1" thickBot="1">
      <c r="E23727"/>
    </row>
    <row r="23728" spans="5:5" ht="13" thickTop="1">
      <c r="E23728"/>
    </row>
    <row r="23729" spans="5:5">
      <c r="E23729"/>
    </row>
    <row r="23730" spans="5:5">
      <c r="E23730"/>
    </row>
    <row r="23731" spans="5:5">
      <c r="E23731"/>
    </row>
    <row r="23732" spans="5:5">
      <c r="E23732"/>
    </row>
    <row r="23733" spans="5:5">
      <c r="E23733"/>
    </row>
    <row r="23734" spans="5:5">
      <c r="E23734"/>
    </row>
    <row r="23735" spans="5:5">
      <c r="E23735"/>
    </row>
    <row r="23736" spans="5:5">
      <c r="E23736"/>
    </row>
    <row r="23737" spans="5:5">
      <c r="E23737"/>
    </row>
    <row r="23738" spans="5:5">
      <c r="E23738"/>
    </row>
    <row r="23739" spans="5:5">
      <c r="E23739"/>
    </row>
    <row r="23740" spans="5:5">
      <c r="E23740"/>
    </row>
    <row r="23741" spans="5:5" ht="13" thickBot="1">
      <c r="E23741"/>
    </row>
    <row r="23742" spans="5:5" ht="13.5" thickTop="1" thickBot="1">
      <c r="E23742"/>
    </row>
    <row r="23743" spans="5:5" ht="13.5" thickTop="1" thickBot="1">
      <c r="E23743"/>
    </row>
    <row r="23744" spans="5:5" ht="13.5" thickTop="1" thickBot="1">
      <c r="E23744"/>
    </row>
    <row r="23745" spans="5:5" ht="13.5" thickTop="1" thickBot="1">
      <c r="E23745"/>
    </row>
    <row r="23746" spans="5:5" ht="13.5" thickTop="1" thickBot="1">
      <c r="E23746"/>
    </row>
    <row r="23747" spans="5:5" ht="13.5" thickTop="1" thickBot="1">
      <c r="E23747"/>
    </row>
    <row r="23748" spans="5:5" ht="13.5" thickTop="1" thickBot="1">
      <c r="E23748"/>
    </row>
    <row r="23749" spans="5:5" ht="13.5" thickTop="1" thickBot="1">
      <c r="E23749"/>
    </row>
    <row r="23750" spans="5:5" ht="13.5" thickTop="1" thickBot="1">
      <c r="E23750"/>
    </row>
    <row r="23751" spans="5:5" ht="13.5" thickTop="1" thickBot="1">
      <c r="E23751"/>
    </row>
    <row r="23752" spans="5:5" ht="13.5" thickTop="1" thickBot="1">
      <c r="E23752"/>
    </row>
    <row r="23753" spans="5:5" ht="13.5" thickTop="1" thickBot="1">
      <c r="E23753"/>
    </row>
    <row r="23754" spans="5:5" ht="13.5" thickTop="1" thickBot="1">
      <c r="E23754"/>
    </row>
    <row r="23755" spans="5:5" ht="13.5" thickTop="1" thickBot="1">
      <c r="E23755"/>
    </row>
    <row r="23756" spans="5:5" ht="13.5" thickTop="1" thickBot="1">
      <c r="E23756"/>
    </row>
    <row r="23757" spans="5:5" ht="13.5" thickTop="1" thickBot="1">
      <c r="E23757"/>
    </row>
    <row r="23758" spans="5:5" ht="13.5" thickTop="1" thickBot="1">
      <c r="E23758"/>
    </row>
    <row r="23759" spans="5:5" ht="13.5" thickTop="1" thickBot="1">
      <c r="E23759"/>
    </row>
    <row r="23760" spans="5:5" ht="13.5" thickTop="1" thickBot="1">
      <c r="E23760"/>
    </row>
    <row r="23761" spans="5:5" ht="13.5" thickTop="1" thickBot="1">
      <c r="E23761"/>
    </row>
    <row r="23762" spans="5:5" ht="13.5" thickTop="1" thickBot="1">
      <c r="E23762"/>
    </row>
    <row r="23763" spans="5:5" ht="13.5" thickTop="1" thickBot="1">
      <c r="E23763"/>
    </row>
    <row r="23764" spans="5:5" ht="13.5" thickTop="1" thickBot="1">
      <c r="E23764"/>
    </row>
    <row r="23765" spans="5:5" ht="13.5" thickTop="1" thickBot="1">
      <c r="E23765"/>
    </row>
    <row r="23766" spans="5:5" ht="13.5" thickTop="1" thickBot="1">
      <c r="E23766"/>
    </row>
    <row r="23767" spans="5:5" ht="13.5" thickTop="1" thickBot="1">
      <c r="E23767"/>
    </row>
    <row r="23768" spans="5:5" ht="13.5" thickTop="1" thickBot="1">
      <c r="E23768"/>
    </row>
    <row r="23769" spans="5:5" ht="13.5" thickTop="1" thickBot="1">
      <c r="E23769"/>
    </row>
    <row r="23770" spans="5:5" ht="13.5" thickTop="1" thickBot="1">
      <c r="E23770"/>
    </row>
    <row r="23771" spans="5:5" ht="13.5" thickTop="1" thickBot="1">
      <c r="E23771"/>
    </row>
    <row r="23772" spans="5:5" ht="13.5" thickTop="1" thickBot="1">
      <c r="E23772"/>
    </row>
    <row r="23773" spans="5:5" ht="13.5" thickTop="1" thickBot="1">
      <c r="E23773"/>
    </row>
    <row r="23774" spans="5:5" ht="13.5" thickTop="1" thickBot="1">
      <c r="E23774"/>
    </row>
    <row r="23775" spans="5:5" ht="13.5" thickTop="1" thickBot="1">
      <c r="E23775"/>
    </row>
    <row r="23776" spans="5:5" ht="13.5" thickTop="1" thickBot="1">
      <c r="E23776"/>
    </row>
    <row r="23777" spans="5:5" ht="13.5" thickTop="1" thickBot="1">
      <c r="E23777"/>
    </row>
    <row r="23778" spans="5:5" ht="13.5" thickTop="1" thickBot="1">
      <c r="E23778"/>
    </row>
    <row r="23779" spans="5:5" ht="13.5" thickTop="1" thickBot="1">
      <c r="E23779"/>
    </row>
    <row r="23780" spans="5:5" ht="13.5" thickTop="1" thickBot="1">
      <c r="E23780"/>
    </row>
    <row r="23781" spans="5:5" ht="13.5" thickTop="1" thickBot="1">
      <c r="E23781"/>
    </row>
    <row r="23782" spans="5:5" ht="13.5" thickTop="1" thickBot="1">
      <c r="E23782"/>
    </row>
    <row r="23783" spans="5:5" ht="13.5" thickTop="1" thickBot="1">
      <c r="E23783"/>
    </row>
    <row r="23784" spans="5:5" ht="13.5" thickTop="1" thickBot="1">
      <c r="E23784"/>
    </row>
    <row r="23785" spans="5:5" ht="13.5" thickTop="1" thickBot="1">
      <c r="E23785"/>
    </row>
    <row r="23786" spans="5:5" ht="13.5" thickTop="1" thickBot="1">
      <c r="E23786"/>
    </row>
    <row r="23787" spans="5:5" ht="13.5" thickTop="1" thickBot="1">
      <c r="E23787"/>
    </row>
    <row r="23788" spans="5:5" ht="13.5" thickTop="1" thickBot="1">
      <c r="E23788"/>
    </row>
    <row r="23789" spans="5:5" ht="13.5" thickTop="1" thickBot="1">
      <c r="E23789"/>
    </row>
    <row r="23790" spans="5:5" ht="13.5" thickTop="1" thickBot="1">
      <c r="E23790"/>
    </row>
    <row r="23791" spans="5:5" ht="13.5" thickTop="1" thickBot="1">
      <c r="E23791"/>
    </row>
    <row r="23792" spans="5:5" ht="13.5" thickTop="1" thickBot="1">
      <c r="E23792"/>
    </row>
    <row r="23793" spans="5:5" ht="13.5" thickTop="1" thickBot="1">
      <c r="E23793"/>
    </row>
    <row r="23794" spans="5:5" ht="13.5" thickTop="1" thickBot="1">
      <c r="E23794"/>
    </row>
    <row r="23795" spans="5:5" ht="13.5" thickTop="1" thickBot="1">
      <c r="E23795"/>
    </row>
    <row r="23796" spans="5:5" ht="13.5" thickTop="1" thickBot="1">
      <c r="E23796"/>
    </row>
    <row r="23797" spans="5:5" ht="13.5" thickTop="1" thickBot="1">
      <c r="E23797"/>
    </row>
    <row r="23798" spans="5:5" ht="13" thickTop="1">
      <c r="E23798"/>
    </row>
    <row r="23799" spans="5:5">
      <c r="E23799"/>
    </row>
    <row r="23800" spans="5:5">
      <c r="E23800"/>
    </row>
    <row r="23801" spans="5:5">
      <c r="E23801"/>
    </row>
    <row r="23802" spans="5:5">
      <c r="E23802"/>
    </row>
    <row r="23803" spans="5:5">
      <c r="E23803"/>
    </row>
    <row r="23804" spans="5:5">
      <c r="E23804"/>
    </row>
    <row r="23805" spans="5:5">
      <c r="E23805"/>
    </row>
    <row r="23806" spans="5:5">
      <c r="E23806"/>
    </row>
    <row r="23807" spans="5:5">
      <c r="E23807"/>
    </row>
    <row r="23808" spans="5:5">
      <c r="E23808"/>
    </row>
    <row r="23809" spans="5:5">
      <c r="E23809"/>
    </row>
    <row r="23810" spans="5:5">
      <c r="E23810"/>
    </row>
    <row r="23811" spans="5:5" ht="13" thickBot="1">
      <c r="E23811"/>
    </row>
    <row r="23812" spans="5:5" ht="13.5" thickTop="1" thickBot="1">
      <c r="E23812"/>
    </row>
    <row r="23813" spans="5:5" ht="13.5" thickTop="1" thickBot="1">
      <c r="E23813"/>
    </row>
    <row r="23814" spans="5:5" ht="13.5" thickTop="1" thickBot="1">
      <c r="E23814"/>
    </row>
    <row r="23815" spans="5:5" ht="13.5" thickTop="1" thickBot="1">
      <c r="E23815"/>
    </row>
    <row r="23816" spans="5:5" ht="13.5" thickTop="1" thickBot="1">
      <c r="E23816"/>
    </row>
    <row r="23817" spans="5:5" ht="13.5" thickTop="1" thickBot="1">
      <c r="E23817"/>
    </row>
    <row r="23818" spans="5:5" ht="13.5" thickTop="1" thickBot="1">
      <c r="E23818"/>
    </row>
    <row r="23819" spans="5:5" ht="13.5" thickTop="1" thickBot="1">
      <c r="E23819"/>
    </row>
    <row r="23820" spans="5:5" ht="13.5" thickTop="1" thickBot="1">
      <c r="E23820"/>
    </row>
    <row r="23821" spans="5:5" ht="13.5" thickTop="1" thickBot="1">
      <c r="E23821"/>
    </row>
    <row r="23822" spans="5:5" ht="13.5" thickTop="1" thickBot="1">
      <c r="E23822"/>
    </row>
    <row r="23823" spans="5:5" ht="13.5" thickTop="1" thickBot="1">
      <c r="E23823"/>
    </row>
    <row r="23824" spans="5:5" ht="13.5" thickTop="1" thickBot="1">
      <c r="E23824"/>
    </row>
    <row r="23825" spans="5:5" ht="13.5" thickTop="1" thickBot="1">
      <c r="E23825"/>
    </row>
    <row r="23826" spans="5:5" ht="13.5" thickTop="1" thickBot="1">
      <c r="E23826"/>
    </row>
    <row r="23827" spans="5:5" ht="13.5" thickTop="1" thickBot="1">
      <c r="E23827"/>
    </row>
    <row r="23828" spans="5:5" ht="13.5" thickTop="1" thickBot="1">
      <c r="E23828"/>
    </row>
    <row r="23829" spans="5:5" ht="13.5" thickTop="1" thickBot="1">
      <c r="E23829"/>
    </row>
    <row r="23830" spans="5:5" ht="13.5" thickTop="1" thickBot="1">
      <c r="E23830"/>
    </row>
    <row r="23831" spans="5:5" ht="13.5" thickTop="1" thickBot="1">
      <c r="E23831"/>
    </row>
    <row r="23832" spans="5:5" ht="13.5" thickTop="1" thickBot="1">
      <c r="E23832"/>
    </row>
    <row r="23833" spans="5:5" ht="13.5" thickTop="1" thickBot="1">
      <c r="E23833"/>
    </row>
    <row r="23834" spans="5:5" ht="13.5" thickTop="1" thickBot="1">
      <c r="E23834"/>
    </row>
    <row r="23835" spans="5:5" ht="13.5" thickTop="1" thickBot="1">
      <c r="E23835"/>
    </row>
    <row r="23836" spans="5:5" ht="13.5" thickTop="1" thickBot="1">
      <c r="E23836"/>
    </row>
    <row r="23837" spans="5:5" ht="13.5" thickTop="1" thickBot="1">
      <c r="E23837"/>
    </row>
    <row r="23838" spans="5:5" ht="13.5" thickTop="1" thickBot="1">
      <c r="E23838"/>
    </row>
    <row r="23839" spans="5:5" ht="13.5" thickTop="1" thickBot="1">
      <c r="E23839"/>
    </row>
    <row r="23840" spans="5:5" ht="13.5" thickTop="1" thickBot="1">
      <c r="E23840"/>
    </row>
    <row r="23841" spans="5:5" ht="13.5" thickTop="1" thickBot="1">
      <c r="E23841"/>
    </row>
    <row r="23842" spans="5:5" ht="13.5" thickTop="1" thickBot="1">
      <c r="E23842"/>
    </row>
    <row r="23843" spans="5:5" ht="13.5" thickTop="1" thickBot="1">
      <c r="E23843"/>
    </row>
    <row r="23844" spans="5:5" ht="13.5" thickTop="1" thickBot="1">
      <c r="E23844"/>
    </row>
    <row r="23845" spans="5:5" ht="13.5" thickTop="1" thickBot="1">
      <c r="E23845"/>
    </row>
    <row r="23846" spans="5:5" ht="13.5" thickTop="1" thickBot="1">
      <c r="E23846"/>
    </row>
    <row r="23847" spans="5:5" ht="13.5" thickTop="1" thickBot="1">
      <c r="E23847"/>
    </row>
    <row r="23848" spans="5:5" ht="13.5" thickTop="1" thickBot="1">
      <c r="E23848"/>
    </row>
    <row r="23849" spans="5:5" ht="13.5" thickTop="1" thickBot="1">
      <c r="E23849"/>
    </row>
    <row r="23850" spans="5:5" ht="13.5" thickTop="1" thickBot="1">
      <c r="E23850"/>
    </row>
    <row r="23851" spans="5:5" ht="13.5" thickTop="1" thickBot="1">
      <c r="E23851"/>
    </row>
    <row r="23852" spans="5:5" ht="13.5" thickTop="1" thickBot="1">
      <c r="E23852"/>
    </row>
    <row r="23853" spans="5:5" ht="13.5" thickTop="1" thickBot="1">
      <c r="E23853"/>
    </row>
    <row r="23854" spans="5:5" ht="13.5" thickTop="1" thickBot="1">
      <c r="E23854"/>
    </row>
    <row r="23855" spans="5:5" ht="13.5" thickTop="1" thickBot="1">
      <c r="E23855"/>
    </row>
    <row r="23856" spans="5:5" ht="13.5" thickTop="1" thickBot="1">
      <c r="E23856"/>
    </row>
    <row r="23857" spans="5:5" ht="13.5" thickTop="1" thickBot="1">
      <c r="E23857"/>
    </row>
    <row r="23858" spans="5:5" ht="13.5" thickTop="1" thickBot="1">
      <c r="E23858"/>
    </row>
    <row r="23859" spans="5:5" ht="13.5" thickTop="1" thickBot="1">
      <c r="E23859"/>
    </row>
    <row r="23860" spans="5:5" ht="13.5" thickTop="1" thickBot="1">
      <c r="E23860"/>
    </row>
    <row r="23861" spans="5:5" ht="13.5" thickTop="1" thickBot="1">
      <c r="E23861"/>
    </row>
    <row r="23862" spans="5:5" ht="13.5" thickTop="1" thickBot="1">
      <c r="E23862"/>
    </row>
    <row r="23863" spans="5:5" ht="13.5" thickTop="1" thickBot="1">
      <c r="E23863"/>
    </row>
    <row r="23864" spans="5:5" ht="13.5" thickTop="1" thickBot="1">
      <c r="E23864"/>
    </row>
    <row r="23865" spans="5:5" ht="13.5" thickTop="1" thickBot="1">
      <c r="E23865"/>
    </row>
    <row r="23866" spans="5:5" ht="13.5" thickTop="1" thickBot="1">
      <c r="E23866"/>
    </row>
    <row r="23867" spans="5:5" ht="13.5" thickTop="1" thickBot="1">
      <c r="E23867"/>
    </row>
    <row r="23868" spans="5:5" ht="13" thickTop="1">
      <c r="E23868"/>
    </row>
    <row r="23869" spans="5:5">
      <c r="E23869"/>
    </row>
    <row r="23870" spans="5:5">
      <c r="E23870"/>
    </row>
    <row r="23871" spans="5:5">
      <c r="E23871"/>
    </row>
    <row r="23872" spans="5:5">
      <c r="E23872"/>
    </row>
    <row r="23873" spans="5:5">
      <c r="E23873"/>
    </row>
    <row r="23874" spans="5:5">
      <c r="E23874"/>
    </row>
    <row r="23875" spans="5:5">
      <c r="E23875"/>
    </row>
    <row r="23876" spans="5:5">
      <c r="E23876"/>
    </row>
    <row r="23877" spans="5:5">
      <c r="E23877"/>
    </row>
    <row r="23878" spans="5:5">
      <c r="E23878"/>
    </row>
    <row r="23879" spans="5:5">
      <c r="E23879"/>
    </row>
    <row r="23880" spans="5:5">
      <c r="E23880"/>
    </row>
    <row r="23881" spans="5:5" ht="13" thickBot="1">
      <c r="E23881"/>
    </row>
    <row r="23882" spans="5:5" ht="13.5" thickTop="1" thickBot="1">
      <c r="E23882"/>
    </row>
    <row r="23883" spans="5:5" ht="13.5" thickTop="1" thickBot="1">
      <c r="E23883"/>
    </row>
    <row r="23884" spans="5:5" ht="13.5" thickTop="1" thickBot="1">
      <c r="E23884"/>
    </row>
    <row r="23885" spans="5:5" ht="13.5" thickTop="1" thickBot="1">
      <c r="E23885"/>
    </row>
    <row r="23886" spans="5:5" ht="13.5" thickTop="1" thickBot="1">
      <c r="E23886"/>
    </row>
    <row r="23887" spans="5:5" ht="13.5" thickTop="1" thickBot="1">
      <c r="E23887"/>
    </row>
    <row r="23888" spans="5:5" ht="13.5" thickTop="1" thickBot="1">
      <c r="E23888"/>
    </row>
    <row r="23889" spans="5:5" ht="13.5" thickTop="1" thickBot="1">
      <c r="E23889"/>
    </row>
    <row r="23890" spans="5:5" ht="13.5" thickTop="1" thickBot="1">
      <c r="E23890"/>
    </row>
    <row r="23891" spans="5:5" ht="13.5" thickTop="1" thickBot="1">
      <c r="E23891"/>
    </row>
    <row r="23892" spans="5:5" ht="13.5" thickTop="1" thickBot="1">
      <c r="E23892"/>
    </row>
    <row r="23893" spans="5:5" ht="13.5" thickTop="1" thickBot="1">
      <c r="E23893"/>
    </row>
    <row r="23894" spans="5:5" ht="13.5" thickTop="1" thickBot="1">
      <c r="E23894"/>
    </row>
    <row r="23895" spans="5:5" ht="13.5" thickTop="1" thickBot="1">
      <c r="E23895"/>
    </row>
    <row r="23896" spans="5:5" ht="13.5" thickTop="1" thickBot="1">
      <c r="E23896"/>
    </row>
    <row r="23897" spans="5:5" ht="13.5" thickTop="1" thickBot="1">
      <c r="E23897"/>
    </row>
    <row r="23898" spans="5:5" ht="13.5" thickTop="1" thickBot="1">
      <c r="E23898"/>
    </row>
    <row r="23899" spans="5:5" ht="13.5" thickTop="1" thickBot="1">
      <c r="E23899"/>
    </row>
    <row r="23900" spans="5:5" ht="13.5" thickTop="1" thickBot="1">
      <c r="E23900"/>
    </row>
    <row r="23901" spans="5:5" ht="13.5" thickTop="1" thickBot="1">
      <c r="E23901"/>
    </row>
    <row r="23902" spans="5:5" ht="13.5" thickTop="1" thickBot="1">
      <c r="E23902"/>
    </row>
    <row r="23903" spans="5:5" ht="13.5" thickTop="1" thickBot="1">
      <c r="E23903"/>
    </row>
    <row r="23904" spans="5:5" ht="13.5" thickTop="1" thickBot="1">
      <c r="E23904"/>
    </row>
    <row r="23905" spans="5:5" ht="13.5" thickTop="1" thickBot="1">
      <c r="E23905"/>
    </row>
    <row r="23906" spans="5:5" ht="13.5" thickTop="1" thickBot="1">
      <c r="E23906"/>
    </row>
    <row r="23907" spans="5:5" ht="13.5" thickTop="1" thickBot="1">
      <c r="E23907"/>
    </row>
    <row r="23908" spans="5:5" ht="13.5" thickTop="1" thickBot="1">
      <c r="E23908"/>
    </row>
    <row r="23909" spans="5:5" ht="13.5" thickTop="1" thickBot="1">
      <c r="E23909"/>
    </row>
    <row r="23910" spans="5:5" ht="13.5" thickTop="1" thickBot="1">
      <c r="E23910"/>
    </row>
    <row r="23911" spans="5:5" ht="13.5" thickTop="1" thickBot="1">
      <c r="E23911"/>
    </row>
    <row r="23912" spans="5:5" ht="13.5" thickTop="1" thickBot="1">
      <c r="E23912"/>
    </row>
    <row r="23913" spans="5:5" ht="13.5" thickTop="1" thickBot="1">
      <c r="E23913"/>
    </row>
    <row r="23914" spans="5:5" ht="13.5" thickTop="1" thickBot="1">
      <c r="E23914"/>
    </row>
    <row r="23915" spans="5:5" ht="13.5" thickTop="1" thickBot="1">
      <c r="E23915"/>
    </row>
    <row r="23916" spans="5:5" ht="13.5" thickTop="1" thickBot="1">
      <c r="E23916"/>
    </row>
    <row r="23917" spans="5:5" ht="13.5" thickTop="1" thickBot="1">
      <c r="E23917"/>
    </row>
    <row r="23918" spans="5:5" ht="13.5" thickTop="1" thickBot="1">
      <c r="E23918"/>
    </row>
    <row r="23919" spans="5:5" ht="13.5" thickTop="1" thickBot="1">
      <c r="E23919"/>
    </row>
    <row r="23920" spans="5:5" ht="13.5" thickTop="1" thickBot="1">
      <c r="E23920"/>
    </row>
    <row r="23921" spans="5:5" ht="13.5" thickTop="1" thickBot="1">
      <c r="E23921"/>
    </row>
    <row r="23922" spans="5:5" ht="13.5" thickTop="1" thickBot="1">
      <c r="E23922"/>
    </row>
    <row r="23923" spans="5:5" ht="13.5" thickTop="1" thickBot="1">
      <c r="E23923"/>
    </row>
    <row r="23924" spans="5:5" ht="13.5" thickTop="1" thickBot="1">
      <c r="E23924"/>
    </row>
    <row r="23925" spans="5:5" ht="13.5" thickTop="1" thickBot="1">
      <c r="E23925"/>
    </row>
    <row r="23926" spans="5:5" ht="13.5" thickTop="1" thickBot="1">
      <c r="E23926"/>
    </row>
    <row r="23927" spans="5:5" ht="13.5" thickTop="1" thickBot="1">
      <c r="E23927"/>
    </row>
    <row r="23928" spans="5:5" ht="13.5" thickTop="1" thickBot="1">
      <c r="E23928"/>
    </row>
    <row r="23929" spans="5:5" ht="13.5" thickTop="1" thickBot="1">
      <c r="E23929"/>
    </row>
    <row r="23930" spans="5:5" ht="13.5" thickTop="1" thickBot="1">
      <c r="E23930"/>
    </row>
    <row r="23931" spans="5:5" ht="13.5" thickTop="1" thickBot="1">
      <c r="E23931"/>
    </row>
    <row r="23932" spans="5:5" ht="13.5" thickTop="1" thickBot="1">
      <c r="E23932"/>
    </row>
    <row r="23933" spans="5:5" ht="13.5" thickTop="1" thickBot="1">
      <c r="E23933"/>
    </row>
    <row r="23934" spans="5:5" ht="13.5" thickTop="1" thickBot="1">
      <c r="E23934"/>
    </row>
    <row r="23935" spans="5:5" ht="13.5" thickTop="1" thickBot="1">
      <c r="E23935"/>
    </row>
    <row r="23936" spans="5:5" ht="13.5" thickTop="1" thickBot="1">
      <c r="E23936"/>
    </row>
    <row r="23937" spans="5:5" ht="13.5" thickTop="1" thickBot="1">
      <c r="E23937"/>
    </row>
    <row r="23938" spans="5:5" ht="13" thickTop="1">
      <c r="E23938"/>
    </row>
    <row r="23939" spans="5:5">
      <c r="E23939"/>
    </row>
    <row r="23940" spans="5:5">
      <c r="E23940"/>
    </row>
    <row r="23941" spans="5:5">
      <c r="E23941"/>
    </row>
    <row r="23942" spans="5:5">
      <c r="E23942"/>
    </row>
    <row r="23943" spans="5:5">
      <c r="E23943"/>
    </row>
    <row r="23944" spans="5:5">
      <c r="E23944"/>
    </row>
    <row r="23945" spans="5:5">
      <c r="E23945"/>
    </row>
    <row r="23946" spans="5:5">
      <c r="E23946"/>
    </row>
    <row r="23947" spans="5:5">
      <c r="E23947"/>
    </row>
    <row r="23948" spans="5:5">
      <c r="E23948"/>
    </row>
    <row r="23949" spans="5:5">
      <c r="E23949"/>
    </row>
    <row r="23950" spans="5:5">
      <c r="E23950"/>
    </row>
    <row r="23951" spans="5:5" ht="13" thickBot="1">
      <c r="E23951"/>
    </row>
    <row r="23952" spans="5:5" ht="13.5" thickTop="1" thickBot="1">
      <c r="E23952"/>
    </row>
    <row r="23953" spans="5:5" ht="13.5" thickTop="1" thickBot="1">
      <c r="E23953"/>
    </row>
    <row r="23954" spans="5:5" ht="13.5" thickTop="1" thickBot="1">
      <c r="E23954"/>
    </row>
    <row r="23955" spans="5:5" ht="13.5" thickTop="1" thickBot="1">
      <c r="E23955"/>
    </row>
    <row r="23956" spans="5:5" ht="13.5" thickTop="1" thickBot="1">
      <c r="E23956"/>
    </row>
    <row r="23957" spans="5:5" ht="13.5" thickTop="1" thickBot="1">
      <c r="E23957"/>
    </row>
    <row r="23958" spans="5:5" ht="13.5" thickTop="1" thickBot="1">
      <c r="E23958"/>
    </row>
    <row r="23959" spans="5:5" ht="13.5" thickTop="1" thickBot="1">
      <c r="E23959"/>
    </row>
    <row r="23960" spans="5:5" ht="13.5" thickTop="1" thickBot="1">
      <c r="E23960"/>
    </row>
    <row r="23961" spans="5:5" ht="13.5" thickTop="1" thickBot="1">
      <c r="E23961"/>
    </row>
    <row r="23962" spans="5:5" ht="13.5" thickTop="1" thickBot="1">
      <c r="E23962"/>
    </row>
    <row r="23963" spans="5:5" ht="13.5" thickTop="1" thickBot="1">
      <c r="E23963"/>
    </row>
    <row r="23964" spans="5:5" ht="13.5" thickTop="1" thickBot="1">
      <c r="E23964"/>
    </row>
    <row r="23965" spans="5:5" ht="13.5" thickTop="1" thickBot="1">
      <c r="E23965"/>
    </row>
    <row r="23966" spans="5:5" ht="13.5" thickTop="1" thickBot="1">
      <c r="E23966"/>
    </row>
    <row r="23967" spans="5:5" ht="13.5" thickTop="1" thickBot="1">
      <c r="E23967"/>
    </row>
    <row r="23968" spans="5:5" ht="13.5" thickTop="1" thickBot="1">
      <c r="E23968"/>
    </row>
    <row r="23969" spans="5:5" ht="13.5" thickTop="1" thickBot="1">
      <c r="E23969"/>
    </row>
    <row r="23970" spans="5:5" ht="13.5" thickTop="1" thickBot="1">
      <c r="E23970"/>
    </row>
    <row r="23971" spans="5:5" ht="13.5" thickTop="1" thickBot="1">
      <c r="E23971"/>
    </row>
    <row r="23972" spans="5:5" ht="13.5" thickTop="1" thickBot="1">
      <c r="E23972"/>
    </row>
    <row r="23973" spans="5:5" ht="13.5" thickTop="1" thickBot="1">
      <c r="E23973"/>
    </row>
    <row r="23974" spans="5:5" ht="13.5" thickTop="1" thickBot="1">
      <c r="E23974"/>
    </row>
    <row r="23975" spans="5:5" ht="13.5" thickTop="1" thickBot="1">
      <c r="E23975"/>
    </row>
    <row r="23976" spans="5:5" ht="13.5" thickTop="1" thickBot="1">
      <c r="E23976"/>
    </row>
    <row r="23977" spans="5:5" ht="13.5" thickTop="1" thickBot="1">
      <c r="E23977"/>
    </row>
    <row r="23978" spans="5:5" ht="13.5" thickTop="1" thickBot="1">
      <c r="E23978"/>
    </row>
    <row r="23979" spans="5:5" ht="13.5" thickTop="1" thickBot="1">
      <c r="E23979"/>
    </row>
    <row r="23980" spans="5:5" ht="13.5" thickTop="1" thickBot="1">
      <c r="E23980"/>
    </row>
    <row r="23981" spans="5:5" ht="13.5" thickTop="1" thickBot="1">
      <c r="E23981"/>
    </row>
    <row r="23982" spans="5:5" ht="13.5" thickTop="1" thickBot="1">
      <c r="E23982"/>
    </row>
    <row r="23983" spans="5:5" ht="13.5" thickTop="1" thickBot="1">
      <c r="E23983"/>
    </row>
    <row r="23984" spans="5:5" ht="13.5" thickTop="1" thickBot="1">
      <c r="E23984"/>
    </row>
    <row r="23985" spans="5:5" ht="13.5" thickTop="1" thickBot="1">
      <c r="E23985"/>
    </row>
    <row r="23986" spans="5:5" ht="13.5" thickTop="1" thickBot="1">
      <c r="E23986"/>
    </row>
    <row r="23987" spans="5:5" ht="13.5" thickTop="1" thickBot="1">
      <c r="E23987"/>
    </row>
    <row r="23988" spans="5:5" ht="13.5" thickTop="1" thickBot="1">
      <c r="E23988"/>
    </row>
    <row r="23989" spans="5:5" ht="13.5" thickTop="1" thickBot="1">
      <c r="E23989"/>
    </row>
    <row r="23990" spans="5:5" ht="13.5" thickTop="1" thickBot="1">
      <c r="E23990"/>
    </row>
    <row r="23991" spans="5:5" ht="13.5" thickTop="1" thickBot="1">
      <c r="E23991"/>
    </row>
    <row r="23992" spans="5:5" ht="13.5" thickTop="1" thickBot="1">
      <c r="E23992"/>
    </row>
    <row r="23993" spans="5:5" ht="13.5" thickTop="1" thickBot="1">
      <c r="E23993"/>
    </row>
    <row r="23994" spans="5:5" ht="13.5" thickTop="1" thickBot="1">
      <c r="E23994"/>
    </row>
    <row r="23995" spans="5:5" ht="13.5" thickTop="1" thickBot="1">
      <c r="E23995"/>
    </row>
    <row r="23996" spans="5:5" ht="13.5" thickTop="1" thickBot="1">
      <c r="E23996"/>
    </row>
    <row r="23997" spans="5:5" ht="13.5" thickTop="1" thickBot="1">
      <c r="E23997"/>
    </row>
    <row r="23998" spans="5:5" ht="13.5" thickTop="1" thickBot="1">
      <c r="E23998"/>
    </row>
    <row r="23999" spans="5:5" ht="13.5" thickTop="1" thickBot="1">
      <c r="E23999"/>
    </row>
    <row r="24000" spans="5:5" ht="13.5" thickTop="1" thickBot="1">
      <c r="E24000"/>
    </row>
    <row r="24001" spans="5:5" ht="13.5" thickTop="1" thickBot="1">
      <c r="E24001"/>
    </row>
    <row r="24002" spans="5:5" ht="13.5" thickTop="1" thickBot="1">
      <c r="E24002"/>
    </row>
    <row r="24003" spans="5:5" ht="13.5" thickTop="1" thickBot="1">
      <c r="E24003"/>
    </row>
    <row r="24004" spans="5:5" ht="13.5" thickTop="1" thickBot="1">
      <c r="E24004"/>
    </row>
    <row r="24005" spans="5:5" ht="13.5" thickTop="1" thickBot="1">
      <c r="E24005"/>
    </row>
    <row r="24006" spans="5:5" ht="13.5" thickTop="1" thickBot="1">
      <c r="E24006"/>
    </row>
    <row r="24007" spans="5:5" ht="13.5" thickTop="1" thickBot="1">
      <c r="E24007"/>
    </row>
    <row r="24008" spans="5:5" ht="13" thickTop="1">
      <c r="E24008"/>
    </row>
    <row r="24009" spans="5:5">
      <c r="E24009"/>
    </row>
    <row r="24010" spans="5:5">
      <c r="E24010"/>
    </row>
    <row r="24011" spans="5:5">
      <c r="E24011"/>
    </row>
    <row r="24012" spans="5:5">
      <c r="E24012"/>
    </row>
    <row r="24013" spans="5:5">
      <c r="E24013"/>
    </row>
    <row r="24014" spans="5:5">
      <c r="E24014"/>
    </row>
    <row r="24015" spans="5:5">
      <c r="E24015"/>
    </row>
    <row r="24016" spans="5:5">
      <c r="E24016"/>
    </row>
    <row r="24017" spans="5:5">
      <c r="E24017"/>
    </row>
    <row r="24018" spans="5:5">
      <c r="E24018"/>
    </row>
    <row r="24019" spans="5:5">
      <c r="E24019"/>
    </row>
    <row r="24020" spans="5:5">
      <c r="E24020"/>
    </row>
    <row r="24021" spans="5:5" ht="13" thickBot="1">
      <c r="E24021"/>
    </row>
    <row r="24022" spans="5:5" ht="13.5" thickTop="1" thickBot="1">
      <c r="E24022"/>
    </row>
    <row r="24023" spans="5:5" ht="13.5" thickTop="1" thickBot="1">
      <c r="E24023"/>
    </row>
    <row r="24024" spans="5:5" ht="13.5" thickTop="1" thickBot="1">
      <c r="E24024"/>
    </row>
    <row r="24025" spans="5:5" ht="13.5" thickTop="1" thickBot="1">
      <c r="E24025"/>
    </row>
    <row r="24026" spans="5:5" ht="13.5" thickTop="1" thickBot="1">
      <c r="E24026"/>
    </row>
    <row r="24027" spans="5:5" ht="13.5" thickTop="1" thickBot="1">
      <c r="E24027"/>
    </row>
    <row r="24028" spans="5:5" ht="13.5" thickTop="1" thickBot="1">
      <c r="E24028"/>
    </row>
    <row r="24029" spans="5:5" ht="13.5" thickTop="1" thickBot="1">
      <c r="E24029"/>
    </row>
    <row r="24030" spans="5:5" ht="13.5" thickTop="1" thickBot="1">
      <c r="E24030"/>
    </row>
    <row r="24031" spans="5:5" ht="13.5" thickTop="1" thickBot="1">
      <c r="E24031"/>
    </row>
    <row r="24032" spans="5:5" ht="13.5" thickTop="1" thickBot="1">
      <c r="E24032"/>
    </row>
    <row r="24033" spans="5:5" ht="13.5" thickTop="1" thickBot="1">
      <c r="E24033"/>
    </row>
    <row r="24034" spans="5:5" ht="13.5" thickTop="1" thickBot="1">
      <c r="E24034"/>
    </row>
    <row r="24035" spans="5:5" ht="13.5" thickTop="1" thickBot="1">
      <c r="E24035"/>
    </row>
    <row r="24036" spans="5:5" ht="13.5" thickTop="1" thickBot="1">
      <c r="E24036"/>
    </row>
    <row r="24037" spans="5:5" ht="13.5" thickTop="1" thickBot="1">
      <c r="E24037"/>
    </row>
    <row r="24038" spans="5:5" ht="13.5" thickTop="1" thickBot="1">
      <c r="E24038"/>
    </row>
    <row r="24039" spans="5:5" ht="13.5" thickTop="1" thickBot="1">
      <c r="E24039"/>
    </row>
    <row r="24040" spans="5:5" ht="13.5" thickTop="1" thickBot="1">
      <c r="E24040"/>
    </row>
    <row r="24041" spans="5:5" ht="13.5" thickTop="1" thickBot="1">
      <c r="E24041"/>
    </row>
    <row r="24042" spans="5:5" ht="13.5" thickTop="1" thickBot="1">
      <c r="E24042"/>
    </row>
    <row r="24043" spans="5:5" ht="13.5" thickTop="1" thickBot="1">
      <c r="E24043"/>
    </row>
    <row r="24044" spans="5:5" ht="13.5" thickTop="1" thickBot="1">
      <c r="E24044"/>
    </row>
    <row r="24045" spans="5:5" ht="13.5" thickTop="1" thickBot="1">
      <c r="E24045"/>
    </row>
    <row r="24046" spans="5:5" ht="13.5" thickTop="1" thickBot="1">
      <c r="E24046"/>
    </row>
    <row r="24047" spans="5:5" ht="13.5" thickTop="1" thickBot="1">
      <c r="E24047"/>
    </row>
    <row r="24048" spans="5:5" ht="13.5" thickTop="1" thickBot="1">
      <c r="E24048"/>
    </row>
    <row r="24049" spans="5:5" ht="13.5" thickTop="1" thickBot="1">
      <c r="E24049"/>
    </row>
    <row r="24050" spans="5:5" ht="13.5" thickTop="1" thickBot="1">
      <c r="E24050"/>
    </row>
    <row r="24051" spans="5:5" ht="13.5" thickTop="1" thickBot="1">
      <c r="E24051"/>
    </row>
    <row r="24052" spans="5:5" ht="13.5" thickTop="1" thickBot="1">
      <c r="E24052"/>
    </row>
    <row r="24053" spans="5:5" ht="13.5" thickTop="1" thickBot="1">
      <c r="E24053"/>
    </row>
    <row r="24054" spans="5:5" ht="13.5" thickTop="1" thickBot="1">
      <c r="E24054"/>
    </row>
    <row r="24055" spans="5:5" ht="13.5" thickTop="1" thickBot="1">
      <c r="E24055"/>
    </row>
    <row r="24056" spans="5:5" ht="13.5" thickTop="1" thickBot="1">
      <c r="E24056"/>
    </row>
    <row r="24057" spans="5:5" ht="13.5" thickTop="1" thickBot="1">
      <c r="E24057"/>
    </row>
    <row r="24058" spans="5:5" ht="13.5" thickTop="1" thickBot="1">
      <c r="E24058"/>
    </row>
    <row r="24059" spans="5:5" ht="13.5" thickTop="1" thickBot="1">
      <c r="E24059"/>
    </row>
    <row r="24060" spans="5:5" ht="13.5" thickTop="1" thickBot="1">
      <c r="E24060"/>
    </row>
    <row r="24061" spans="5:5" ht="13.5" thickTop="1" thickBot="1">
      <c r="E24061"/>
    </row>
    <row r="24062" spans="5:5" ht="13.5" thickTop="1" thickBot="1">
      <c r="E24062"/>
    </row>
    <row r="24063" spans="5:5" ht="13.5" thickTop="1" thickBot="1">
      <c r="E24063"/>
    </row>
    <row r="24064" spans="5:5" ht="13.5" thickTop="1" thickBot="1">
      <c r="E24064"/>
    </row>
    <row r="24065" spans="5:5" ht="13.5" thickTop="1" thickBot="1">
      <c r="E24065"/>
    </row>
    <row r="24066" spans="5:5" ht="13.5" thickTop="1" thickBot="1">
      <c r="E24066"/>
    </row>
    <row r="24067" spans="5:5" ht="13.5" thickTop="1" thickBot="1">
      <c r="E24067"/>
    </row>
    <row r="24068" spans="5:5" ht="13.5" thickTop="1" thickBot="1">
      <c r="E24068"/>
    </row>
    <row r="24069" spans="5:5" ht="13.5" thickTop="1" thickBot="1">
      <c r="E24069"/>
    </row>
    <row r="24070" spans="5:5" ht="13.5" thickTop="1" thickBot="1">
      <c r="E24070"/>
    </row>
    <row r="24071" spans="5:5" ht="13.5" thickTop="1" thickBot="1">
      <c r="E24071"/>
    </row>
    <row r="24072" spans="5:5" ht="13.5" thickTop="1" thickBot="1">
      <c r="E24072"/>
    </row>
    <row r="24073" spans="5:5" ht="13.5" thickTop="1" thickBot="1">
      <c r="E24073"/>
    </row>
    <row r="24074" spans="5:5" ht="13.5" thickTop="1" thickBot="1">
      <c r="E24074"/>
    </row>
    <row r="24075" spans="5:5" ht="13.5" thickTop="1" thickBot="1">
      <c r="E24075"/>
    </row>
    <row r="24076" spans="5:5" ht="13.5" thickTop="1" thickBot="1">
      <c r="E24076"/>
    </row>
    <row r="24077" spans="5:5" ht="13.5" thickTop="1" thickBot="1">
      <c r="E24077"/>
    </row>
    <row r="24078" spans="5:5" ht="13" thickTop="1">
      <c r="E24078"/>
    </row>
    <row r="24079" spans="5:5">
      <c r="E24079"/>
    </row>
    <row r="24080" spans="5:5">
      <c r="E24080"/>
    </row>
    <row r="24081" spans="5:5">
      <c r="E24081"/>
    </row>
    <row r="24082" spans="5:5">
      <c r="E24082"/>
    </row>
    <row r="24083" spans="5:5">
      <c r="E24083"/>
    </row>
    <row r="24084" spans="5:5">
      <c r="E24084"/>
    </row>
    <row r="24085" spans="5:5">
      <c r="E24085"/>
    </row>
    <row r="24086" spans="5:5">
      <c r="E24086"/>
    </row>
    <row r="24087" spans="5:5">
      <c r="E24087"/>
    </row>
    <row r="24088" spans="5:5">
      <c r="E24088"/>
    </row>
    <row r="24089" spans="5:5">
      <c r="E24089"/>
    </row>
    <row r="24090" spans="5:5">
      <c r="E24090"/>
    </row>
    <row r="24091" spans="5:5" ht="13" thickBot="1">
      <c r="E24091"/>
    </row>
    <row r="24092" spans="5:5" ht="13.5" thickTop="1" thickBot="1">
      <c r="E24092"/>
    </row>
    <row r="24093" spans="5:5" ht="13.5" thickTop="1" thickBot="1">
      <c r="E24093"/>
    </row>
    <row r="24094" spans="5:5" ht="13.5" thickTop="1" thickBot="1">
      <c r="E24094"/>
    </row>
    <row r="24095" spans="5:5" ht="13.5" thickTop="1" thickBot="1">
      <c r="E24095"/>
    </row>
    <row r="24096" spans="5:5" ht="13.5" thickTop="1" thickBot="1">
      <c r="E24096"/>
    </row>
    <row r="24097" spans="5:5" ht="13.5" thickTop="1" thickBot="1">
      <c r="E24097"/>
    </row>
    <row r="24098" spans="5:5" ht="13.5" thickTop="1" thickBot="1">
      <c r="E24098"/>
    </row>
    <row r="24099" spans="5:5" ht="13.5" thickTop="1" thickBot="1">
      <c r="E24099"/>
    </row>
    <row r="24100" spans="5:5" ht="13.5" thickTop="1" thickBot="1">
      <c r="E24100"/>
    </row>
    <row r="24101" spans="5:5" ht="13.5" thickTop="1" thickBot="1">
      <c r="E24101"/>
    </row>
    <row r="24102" spans="5:5" ht="13.5" thickTop="1" thickBot="1">
      <c r="E24102"/>
    </row>
    <row r="24103" spans="5:5" ht="13.5" thickTop="1" thickBot="1">
      <c r="E24103"/>
    </row>
    <row r="24104" spans="5:5" ht="13.5" thickTop="1" thickBot="1">
      <c r="E24104"/>
    </row>
    <row r="24105" spans="5:5" ht="13.5" thickTop="1" thickBot="1">
      <c r="E24105"/>
    </row>
    <row r="24106" spans="5:5" ht="13.5" thickTop="1" thickBot="1">
      <c r="E24106"/>
    </row>
    <row r="24107" spans="5:5" ht="13.5" thickTop="1" thickBot="1">
      <c r="E24107"/>
    </row>
    <row r="24108" spans="5:5" ht="13.5" thickTop="1" thickBot="1">
      <c r="E24108"/>
    </row>
    <row r="24109" spans="5:5" ht="13.5" thickTop="1" thickBot="1">
      <c r="E24109"/>
    </row>
    <row r="24110" spans="5:5" ht="13.5" thickTop="1" thickBot="1">
      <c r="E24110"/>
    </row>
    <row r="24111" spans="5:5" ht="13.5" thickTop="1" thickBot="1">
      <c r="E24111"/>
    </row>
    <row r="24112" spans="5:5" ht="13.5" thickTop="1" thickBot="1">
      <c r="E24112"/>
    </row>
    <row r="24113" spans="5:5" ht="13.5" thickTop="1" thickBot="1">
      <c r="E24113"/>
    </row>
    <row r="24114" spans="5:5" ht="13.5" thickTop="1" thickBot="1">
      <c r="E24114"/>
    </row>
    <row r="24115" spans="5:5" ht="13.5" thickTop="1" thickBot="1">
      <c r="E24115"/>
    </row>
    <row r="24116" spans="5:5" ht="13.5" thickTop="1" thickBot="1">
      <c r="E24116"/>
    </row>
    <row r="24117" spans="5:5" ht="13.5" thickTop="1" thickBot="1">
      <c r="E24117"/>
    </row>
    <row r="24118" spans="5:5" ht="13.5" thickTop="1" thickBot="1">
      <c r="E24118"/>
    </row>
    <row r="24119" spans="5:5" ht="13.5" thickTop="1" thickBot="1">
      <c r="E24119"/>
    </row>
    <row r="24120" spans="5:5" ht="13.5" thickTop="1" thickBot="1">
      <c r="E24120"/>
    </row>
    <row r="24121" spans="5:5" ht="13.5" thickTop="1" thickBot="1">
      <c r="E24121"/>
    </row>
    <row r="24122" spans="5:5" ht="13.5" thickTop="1" thickBot="1">
      <c r="E24122"/>
    </row>
    <row r="24123" spans="5:5" ht="13.5" thickTop="1" thickBot="1">
      <c r="E24123"/>
    </row>
    <row r="24124" spans="5:5" ht="13.5" thickTop="1" thickBot="1">
      <c r="E24124"/>
    </row>
    <row r="24125" spans="5:5" ht="13.5" thickTop="1" thickBot="1">
      <c r="E24125"/>
    </row>
    <row r="24126" spans="5:5" ht="13.5" thickTop="1" thickBot="1">
      <c r="E24126"/>
    </row>
    <row r="24127" spans="5:5" ht="13.5" thickTop="1" thickBot="1">
      <c r="E24127"/>
    </row>
    <row r="24128" spans="5:5" ht="13.5" thickTop="1" thickBot="1">
      <c r="E24128"/>
    </row>
    <row r="24129" spans="5:5" ht="13.5" thickTop="1" thickBot="1">
      <c r="E24129"/>
    </row>
    <row r="24130" spans="5:5" ht="13.5" thickTop="1" thickBot="1">
      <c r="E24130"/>
    </row>
    <row r="24131" spans="5:5" ht="13.5" thickTop="1" thickBot="1">
      <c r="E24131"/>
    </row>
    <row r="24132" spans="5:5" ht="13.5" thickTop="1" thickBot="1">
      <c r="E24132"/>
    </row>
    <row r="24133" spans="5:5" ht="13.5" thickTop="1" thickBot="1">
      <c r="E24133"/>
    </row>
    <row r="24134" spans="5:5" ht="13.5" thickTop="1" thickBot="1">
      <c r="E24134"/>
    </row>
    <row r="24135" spans="5:5" ht="13.5" thickTop="1" thickBot="1">
      <c r="E24135"/>
    </row>
    <row r="24136" spans="5:5" ht="13.5" thickTop="1" thickBot="1">
      <c r="E24136"/>
    </row>
    <row r="24137" spans="5:5" ht="13.5" thickTop="1" thickBot="1">
      <c r="E24137"/>
    </row>
    <row r="24138" spans="5:5" ht="13.5" thickTop="1" thickBot="1">
      <c r="E24138"/>
    </row>
    <row r="24139" spans="5:5" ht="13.5" thickTop="1" thickBot="1">
      <c r="E24139"/>
    </row>
    <row r="24140" spans="5:5" ht="13.5" thickTop="1" thickBot="1">
      <c r="E24140"/>
    </row>
    <row r="24141" spans="5:5" ht="13.5" thickTop="1" thickBot="1">
      <c r="E24141"/>
    </row>
    <row r="24142" spans="5:5" ht="13.5" thickTop="1" thickBot="1">
      <c r="E24142"/>
    </row>
    <row r="24143" spans="5:5" ht="13.5" thickTop="1" thickBot="1">
      <c r="E24143"/>
    </row>
    <row r="24144" spans="5:5" ht="13.5" thickTop="1" thickBot="1">
      <c r="E24144"/>
    </row>
    <row r="24145" spans="5:5" ht="13.5" thickTop="1" thickBot="1">
      <c r="E24145"/>
    </row>
    <row r="24146" spans="5:5" ht="13.5" thickTop="1" thickBot="1">
      <c r="E24146"/>
    </row>
    <row r="24147" spans="5:5" ht="13.5" thickTop="1" thickBot="1">
      <c r="E24147"/>
    </row>
    <row r="24148" spans="5:5" ht="13" thickTop="1">
      <c r="E24148"/>
    </row>
    <row r="24149" spans="5:5">
      <c r="E24149"/>
    </row>
    <row r="24150" spans="5:5">
      <c r="E24150"/>
    </row>
    <row r="24151" spans="5:5">
      <c r="E24151"/>
    </row>
    <row r="24152" spans="5:5">
      <c r="E24152"/>
    </row>
    <row r="24153" spans="5:5">
      <c r="E24153"/>
    </row>
    <row r="24154" spans="5:5">
      <c r="E24154"/>
    </row>
    <row r="24155" spans="5:5">
      <c r="E24155"/>
    </row>
    <row r="24156" spans="5:5">
      <c r="E24156"/>
    </row>
    <row r="24157" spans="5:5">
      <c r="E24157"/>
    </row>
    <row r="24158" spans="5:5">
      <c r="E24158"/>
    </row>
    <row r="24159" spans="5:5">
      <c r="E24159"/>
    </row>
    <row r="24160" spans="5:5">
      <c r="E24160"/>
    </row>
    <row r="24161" spans="5:5" ht="13" thickBot="1">
      <c r="E24161"/>
    </row>
    <row r="24162" spans="5:5" ht="13.5" thickTop="1" thickBot="1">
      <c r="E24162"/>
    </row>
    <row r="24163" spans="5:5" ht="13.5" thickTop="1" thickBot="1">
      <c r="E24163"/>
    </row>
    <row r="24164" spans="5:5" ht="13.5" thickTop="1" thickBot="1">
      <c r="E24164"/>
    </row>
    <row r="24165" spans="5:5" ht="13.5" thickTop="1" thickBot="1">
      <c r="E24165"/>
    </row>
    <row r="24166" spans="5:5" ht="13.5" thickTop="1" thickBot="1">
      <c r="E24166"/>
    </row>
    <row r="24167" spans="5:5" ht="13.5" thickTop="1" thickBot="1">
      <c r="E24167"/>
    </row>
    <row r="24168" spans="5:5" ht="13.5" thickTop="1" thickBot="1">
      <c r="E24168"/>
    </row>
    <row r="24169" spans="5:5" ht="13.5" thickTop="1" thickBot="1">
      <c r="E24169"/>
    </row>
    <row r="24170" spans="5:5" ht="13.5" thickTop="1" thickBot="1">
      <c r="E24170"/>
    </row>
    <row r="24171" spans="5:5" ht="13.5" thickTop="1" thickBot="1">
      <c r="E24171"/>
    </row>
    <row r="24172" spans="5:5" ht="13.5" thickTop="1" thickBot="1">
      <c r="E24172"/>
    </row>
    <row r="24173" spans="5:5" ht="13.5" thickTop="1" thickBot="1">
      <c r="E24173"/>
    </row>
    <row r="24174" spans="5:5" ht="13.5" thickTop="1" thickBot="1">
      <c r="E24174"/>
    </row>
    <row r="24175" spans="5:5" ht="13.5" thickTop="1" thickBot="1">
      <c r="E24175"/>
    </row>
    <row r="24176" spans="5:5" ht="13.5" thickTop="1" thickBot="1">
      <c r="E24176"/>
    </row>
    <row r="24177" spans="5:5" ht="13.5" thickTop="1" thickBot="1">
      <c r="E24177"/>
    </row>
    <row r="24178" spans="5:5" ht="13.5" thickTop="1" thickBot="1">
      <c r="E24178"/>
    </row>
    <row r="24179" spans="5:5" ht="13.5" thickTop="1" thickBot="1">
      <c r="E24179"/>
    </row>
    <row r="24180" spans="5:5" ht="13.5" thickTop="1" thickBot="1">
      <c r="E24180"/>
    </row>
    <row r="24181" spans="5:5" ht="13.5" thickTop="1" thickBot="1">
      <c r="E24181"/>
    </row>
    <row r="24182" spans="5:5" ht="13.5" thickTop="1" thickBot="1">
      <c r="E24182"/>
    </row>
    <row r="24183" spans="5:5" ht="13.5" thickTop="1" thickBot="1">
      <c r="E24183"/>
    </row>
    <row r="24184" spans="5:5" ht="13.5" thickTop="1" thickBot="1">
      <c r="E24184"/>
    </row>
    <row r="24185" spans="5:5" ht="13.5" thickTop="1" thickBot="1">
      <c r="E24185"/>
    </row>
    <row r="24186" spans="5:5" ht="13.5" thickTop="1" thickBot="1">
      <c r="E24186"/>
    </row>
    <row r="24187" spans="5:5" ht="13.5" thickTop="1" thickBot="1">
      <c r="E24187"/>
    </row>
    <row r="24188" spans="5:5" ht="13.5" thickTop="1" thickBot="1">
      <c r="E24188"/>
    </row>
    <row r="24189" spans="5:5" ht="13.5" thickTop="1" thickBot="1">
      <c r="E24189"/>
    </row>
    <row r="24190" spans="5:5" ht="13.5" thickTop="1" thickBot="1">
      <c r="E24190"/>
    </row>
    <row r="24191" spans="5:5" ht="13.5" thickTop="1" thickBot="1">
      <c r="E24191"/>
    </row>
    <row r="24192" spans="5:5" ht="13.5" thickTop="1" thickBot="1">
      <c r="E24192"/>
    </row>
    <row r="24193" spans="5:5" ht="13.5" thickTop="1" thickBot="1">
      <c r="E24193"/>
    </row>
    <row r="24194" spans="5:5" ht="13.5" thickTop="1" thickBot="1">
      <c r="E24194"/>
    </row>
    <row r="24195" spans="5:5" ht="13.5" thickTop="1" thickBot="1">
      <c r="E24195"/>
    </row>
    <row r="24196" spans="5:5" ht="13.5" thickTop="1" thickBot="1">
      <c r="E24196"/>
    </row>
    <row r="24197" spans="5:5" ht="13.5" thickTop="1" thickBot="1">
      <c r="E24197"/>
    </row>
    <row r="24198" spans="5:5" ht="13.5" thickTop="1" thickBot="1">
      <c r="E24198"/>
    </row>
    <row r="24199" spans="5:5" ht="13.5" thickTop="1" thickBot="1">
      <c r="E24199"/>
    </row>
    <row r="24200" spans="5:5" ht="13.5" thickTop="1" thickBot="1">
      <c r="E24200"/>
    </row>
    <row r="24201" spans="5:5" ht="13.5" thickTop="1" thickBot="1">
      <c r="E24201"/>
    </row>
    <row r="24202" spans="5:5" ht="13.5" thickTop="1" thickBot="1">
      <c r="E24202"/>
    </row>
    <row r="24203" spans="5:5" ht="13.5" thickTop="1" thickBot="1">
      <c r="E24203"/>
    </row>
    <row r="24204" spans="5:5" ht="13.5" thickTop="1" thickBot="1">
      <c r="E24204"/>
    </row>
    <row r="24205" spans="5:5" ht="13.5" thickTop="1" thickBot="1">
      <c r="E24205"/>
    </row>
    <row r="24206" spans="5:5" ht="13.5" thickTop="1" thickBot="1">
      <c r="E24206"/>
    </row>
    <row r="24207" spans="5:5" ht="13.5" thickTop="1" thickBot="1">
      <c r="E24207"/>
    </row>
    <row r="24208" spans="5:5" ht="13.5" thickTop="1" thickBot="1">
      <c r="E24208"/>
    </row>
    <row r="24209" spans="5:5" ht="13.5" thickTop="1" thickBot="1">
      <c r="E24209"/>
    </row>
    <row r="24210" spans="5:5" ht="13.5" thickTop="1" thickBot="1">
      <c r="E24210"/>
    </row>
    <row r="24211" spans="5:5" ht="13.5" thickTop="1" thickBot="1">
      <c r="E24211"/>
    </row>
    <row r="24212" spans="5:5" ht="13.5" thickTop="1" thickBot="1">
      <c r="E24212"/>
    </row>
    <row r="24213" spans="5:5" ht="13.5" thickTop="1" thickBot="1">
      <c r="E24213"/>
    </row>
    <row r="24214" spans="5:5" ht="13.5" thickTop="1" thickBot="1">
      <c r="E24214"/>
    </row>
    <row r="24215" spans="5:5" ht="13.5" thickTop="1" thickBot="1">
      <c r="E24215"/>
    </row>
    <row r="24216" spans="5:5" ht="13.5" thickTop="1" thickBot="1">
      <c r="E24216"/>
    </row>
    <row r="24217" spans="5:5" ht="13.5" thickTop="1" thickBot="1">
      <c r="E24217"/>
    </row>
    <row r="24218" spans="5:5" ht="13" thickTop="1">
      <c r="E24218"/>
    </row>
    <row r="24219" spans="5:5">
      <c r="E24219"/>
    </row>
    <row r="24220" spans="5:5">
      <c r="E24220"/>
    </row>
    <row r="24221" spans="5:5">
      <c r="E24221"/>
    </row>
    <row r="24222" spans="5:5">
      <c r="E24222"/>
    </row>
    <row r="24223" spans="5:5">
      <c r="E24223"/>
    </row>
    <row r="24224" spans="5:5">
      <c r="E24224"/>
    </row>
    <row r="24225" spans="5:5">
      <c r="E24225"/>
    </row>
    <row r="24226" spans="5:5">
      <c r="E24226"/>
    </row>
    <row r="24227" spans="5:5">
      <c r="E24227"/>
    </row>
    <row r="24228" spans="5:5">
      <c r="E24228"/>
    </row>
    <row r="24229" spans="5:5">
      <c r="E24229"/>
    </row>
    <row r="24230" spans="5:5">
      <c r="E24230"/>
    </row>
    <row r="24231" spans="5:5" ht="13" thickBot="1">
      <c r="E24231"/>
    </row>
    <row r="24232" spans="5:5" ht="13.5" thickTop="1" thickBot="1">
      <c r="E24232"/>
    </row>
    <row r="24233" spans="5:5" ht="13.5" thickTop="1" thickBot="1">
      <c r="E24233"/>
    </row>
    <row r="24234" spans="5:5" ht="13.5" thickTop="1" thickBot="1">
      <c r="E24234"/>
    </row>
    <row r="24235" spans="5:5" ht="13.5" thickTop="1" thickBot="1">
      <c r="E24235"/>
    </row>
    <row r="24236" spans="5:5" ht="13.5" thickTop="1" thickBot="1">
      <c r="E24236"/>
    </row>
    <row r="24237" spans="5:5" ht="13.5" thickTop="1" thickBot="1">
      <c r="E24237"/>
    </row>
    <row r="24238" spans="5:5" ht="13.5" thickTop="1" thickBot="1">
      <c r="E24238"/>
    </row>
    <row r="24239" spans="5:5" ht="13.5" thickTop="1" thickBot="1">
      <c r="E24239"/>
    </row>
    <row r="24240" spans="5:5" ht="13.5" thickTop="1" thickBot="1">
      <c r="E24240"/>
    </row>
    <row r="24241" spans="5:5" ht="13.5" thickTop="1" thickBot="1">
      <c r="E24241"/>
    </row>
    <row r="24242" spans="5:5" ht="13.5" thickTop="1" thickBot="1">
      <c r="E24242"/>
    </row>
    <row r="24243" spans="5:5" ht="13.5" thickTop="1" thickBot="1">
      <c r="E24243"/>
    </row>
    <row r="24244" spans="5:5" ht="13.5" thickTop="1" thickBot="1">
      <c r="E24244"/>
    </row>
    <row r="24245" spans="5:5" ht="13.5" thickTop="1" thickBot="1">
      <c r="E24245"/>
    </row>
    <row r="24246" spans="5:5" ht="13.5" thickTop="1" thickBot="1">
      <c r="E24246"/>
    </row>
    <row r="24247" spans="5:5" ht="13.5" thickTop="1" thickBot="1">
      <c r="E24247"/>
    </row>
    <row r="24248" spans="5:5" ht="13.5" thickTop="1" thickBot="1">
      <c r="E24248"/>
    </row>
    <row r="24249" spans="5:5" ht="13.5" thickTop="1" thickBot="1">
      <c r="E24249"/>
    </row>
    <row r="24250" spans="5:5" ht="13.5" thickTop="1" thickBot="1">
      <c r="E24250"/>
    </row>
    <row r="24251" spans="5:5" ht="13.5" thickTop="1" thickBot="1">
      <c r="E24251"/>
    </row>
    <row r="24252" spans="5:5" ht="13.5" thickTop="1" thickBot="1">
      <c r="E24252"/>
    </row>
    <row r="24253" spans="5:5" ht="13.5" thickTop="1" thickBot="1">
      <c r="E24253"/>
    </row>
    <row r="24254" spans="5:5" ht="13.5" thickTop="1" thickBot="1">
      <c r="E24254"/>
    </row>
    <row r="24255" spans="5:5" ht="13.5" thickTop="1" thickBot="1">
      <c r="E24255"/>
    </row>
    <row r="24256" spans="5:5" ht="13.5" thickTop="1" thickBot="1">
      <c r="E24256"/>
    </row>
    <row r="24257" spans="5:5" ht="13.5" thickTop="1" thickBot="1">
      <c r="E24257"/>
    </row>
    <row r="24258" spans="5:5" ht="13.5" thickTop="1" thickBot="1">
      <c r="E24258"/>
    </row>
    <row r="24259" spans="5:5" ht="13.5" thickTop="1" thickBot="1">
      <c r="E24259"/>
    </row>
    <row r="24260" spans="5:5" ht="13.5" thickTop="1" thickBot="1">
      <c r="E24260"/>
    </row>
    <row r="24261" spans="5:5" ht="13.5" thickTop="1" thickBot="1">
      <c r="E24261"/>
    </row>
    <row r="24262" spans="5:5" ht="13.5" thickTop="1" thickBot="1">
      <c r="E24262"/>
    </row>
    <row r="24263" spans="5:5" ht="13.5" thickTop="1" thickBot="1">
      <c r="E24263"/>
    </row>
    <row r="24264" spans="5:5" ht="13.5" thickTop="1" thickBot="1">
      <c r="E24264"/>
    </row>
    <row r="24265" spans="5:5" ht="13.5" thickTop="1" thickBot="1">
      <c r="E24265"/>
    </row>
    <row r="24266" spans="5:5" ht="13.5" thickTop="1" thickBot="1">
      <c r="E24266"/>
    </row>
    <row r="24267" spans="5:5" ht="13.5" thickTop="1" thickBot="1">
      <c r="E24267"/>
    </row>
    <row r="24268" spans="5:5" ht="13.5" thickTop="1" thickBot="1">
      <c r="E24268"/>
    </row>
    <row r="24269" spans="5:5" ht="13.5" thickTop="1" thickBot="1">
      <c r="E24269"/>
    </row>
    <row r="24270" spans="5:5" ht="13.5" thickTop="1" thickBot="1">
      <c r="E24270"/>
    </row>
    <row r="24271" spans="5:5" ht="13.5" thickTop="1" thickBot="1">
      <c r="E24271"/>
    </row>
    <row r="24272" spans="5:5" ht="13.5" thickTop="1" thickBot="1">
      <c r="E24272"/>
    </row>
    <row r="24273" spans="5:5" ht="13.5" thickTop="1" thickBot="1">
      <c r="E24273"/>
    </row>
    <row r="24274" spans="5:5" ht="13.5" thickTop="1" thickBot="1">
      <c r="E24274"/>
    </row>
    <row r="24275" spans="5:5" ht="13.5" thickTop="1" thickBot="1">
      <c r="E24275"/>
    </row>
    <row r="24276" spans="5:5" ht="13.5" thickTop="1" thickBot="1">
      <c r="E24276"/>
    </row>
    <row r="24277" spans="5:5" ht="13.5" thickTop="1" thickBot="1">
      <c r="E24277"/>
    </row>
    <row r="24278" spans="5:5" ht="13.5" thickTop="1" thickBot="1">
      <c r="E24278"/>
    </row>
    <row r="24279" spans="5:5" ht="13.5" thickTop="1" thickBot="1">
      <c r="E24279"/>
    </row>
    <row r="24280" spans="5:5" ht="13.5" thickTop="1" thickBot="1">
      <c r="E24280"/>
    </row>
    <row r="24281" spans="5:5" ht="13.5" thickTop="1" thickBot="1">
      <c r="E24281"/>
    </row>
    <row r="24282" spans="5:5" ht="13.5" thickTop="1" thickBot="1">
      <c r="E24282"/>
    </row>
    <row r="24283" spans="5:5" ht="13.5" thickTop="1" thickBot="1">
      <c r="E24283"/>
    </row>
    <row r="24284" spans="5:5" ht="13.5" thickTop="1" thickBot="1">
      <c r="E24284"/>
    </row>
    <row r="24285" spans="5:5" ht="13.5" thickTop="1" thickBot="1">
      <c r="E24285"/>
    </row>
    <row r="24286" spans="5:5" ht="13.5" thickTop="1" thickBot="1">
      <c r="E24286"/>
    </row>
    <row r="24287" spans="5:5" ht="13.5" thickTop="1" thickBot="1">
      <c r="E24287"/>
    </row>
    <row r="24288" spans="5:5" ht="13" thickTop="1">
      <c r="E24288"/>
    </row>
    <row r="24289" spans="5:5">
      <c r="E24289"/>
    </row>
    <row r="24290" spans="5:5">
      <c r="E24290"/>
    </row>
    <row r="24291" spans="5:5">
      <c r="E24291"/>
    </row>
    <row r="24292" spans="5:5">
      <c r="E24292"/>
    </row>
    <row r="24293" spans="5:5">
      <c r="E24293"/>
    </row>
    <row r="24294" spans="5:5">
      <c r="E24294"/>
    </row>
    <row r="24295" spans="5:5">
      <c r="E24295"/>
    </row>
    <row r="24296" spans="5:5">
      <c r="E24296"/>
    </row>
    <row r="24297" spans="5:5">
      <c r="E24297"/>
    </row>
    <row r="24298" spans="5:5">
      <c r="E24298"/>
    </row>
    <row r="24299" spans="5:5">
      <c r="E24299"/>
    </row>
    <row r="24300" spans="5:5">
      <c r="E24300"/>
    </row>
    <row r="24301" spans="5:5" ht="13" thickBot="1">
      <c r="E24301"/>
    </row>
    <row r="24302" spans="5:5" ht="13.5" thickTop="1" thickBot="1">
      <c r="E24302"/>
    </row>
    <row r="24303" spans="5:5" ht="13.5" thickTop="1" thickBot="1">
      <c r="E24303"/>
    </row>
    <row r="24304" spans="5:5" ht="13.5" thickTop="1" thickBot="1">
      <c r="E24304"/>
    </row>
    <row r="24305" spans="5:5" ht="13.5" thickTop="1" thickBot="1">
      <c r="E24305"/>
    </row>
    <row r="24306" spans="5:5" ht="13.5" thickTop="1" thickBot="1">
      <c r="E24306"/>
    </row>
    <row r="24307" spans="5:5" ht="13.5" thickTop="1" thickBot="1">
      <c r="E24307"/>
    </row>
    <row r="24308" spans="5:5" ht="13.5" thickTop="1" thickBot="1">
      <c r="E24308"/>
    </row>
    <row r="24309" spans="5:5" ht="13.5" thickTop="1" thickBot="1">
      <c r="E24309"/>
    </row>
    <row r="24310" spans="5:5" ht="13.5" thickTop="1" thickBot="1">
      <c r="E24310"/>
    </row>
    <row r="24311" spans="5:5" ht="13.5" thickTop="1" thickBot="1">
      <c r="E24311"/>
    </row>
    <row r="24312" spans="5:5" ht="13.5" thickTop="1" thickBot="1">
      <c r="E24312"/>
    </row>
    <row r="24313" spans="5:5" ht="13.5" thickTop="1" thickBot="1">
      <c r="E24313"/>
    </row>
    <row r="24314" spans="5:5" ht="13.5" thickTop="1" thickBot="1">
      <c r="E24314"/>
    </row>
    <row r="24315" spans="5:5" ht="13.5" thickTop="1" thickBot="1">
      <c r="E24315"/>
    </row>
    <row r="24316" spans="5:5" ht="13.5" thickTop="1" thickBot="1">
      <c r="E24316"/>
    </row>
    <row r="24317" spans="5:5" ht="13.5" thickTop="1" thickBot="1">
      <c r="E24317"/>
    </row>
    <row r="24318" spans="5:5" ht="13.5" thickTop="1" thickBot="1">
      <c r="E24318"/>
    </row>
    <row r="24319" spans="5:5" ht="13.5" thickTop="1" thickBot="1">
      <c r="E24319"/>
    </row>
    <row r="24320" spans="5:5" ht="13.5" thickTop="1" thickBot="1">
      <c r="E24320"/>
    </row>
    <row r="24321" spans="5:5" ht="13.5" thickTop="1" thickBot="1">
      <c r="E24321"/>
    </row>
    <row r="24322" spans="5:5" ht="13.5" thickTop="1" thickBot="1">
      <c r="E24322"/>
    </row>
    <row r="24323" spans="5:5" ht="13.5" thickTop="1" thickBot="1">
      <c r="E24323"/>
    </row>
    <row r="24324" spans="5:5" ht="13.5" thickTop="1" thickBot="1">
      <c r="E24324"/>
    </row>
    <row r="24325" spans="5:5" ht="13.5" thickTop="1" thickBot="1">
      <c r="E24325"/>
    </row>
    <row r="24326" spans="5:5" ht="13.5" thickTop="1" thickBot="1">
      <c r="E24326"/>
    </row>
    <row r="24327" spans="5:5" ht="13.5" thickTop="1" thickBot="1">
      <c r="E24327"/>
    </row>
    <row r="24328" spans="5:5" ht="13.5" thickTop="1" thickBot="1">
      <c r="E24328"/>
    </row>
    <row r="24329" spans="5:5" ht="13.5" thickTop="1" thickBot="1">
      <c r="E24329"/>
    </row>
    <row r="24330" spans="5:5" ht="13.5" thickTop="1" thickBot="1">
      <c r="E24330"/>
    </row>
    <row r="24331" spans="5:5" ht="13.5" thickTop="1" thickBot="1">
      <c r="E24331"/>
    </row>
    <row r="24332" spans="5:5" ht="13.5" thickTop="1" thickBot="1">
      <c r="E24332"/>
    </row>
    <row r="24333" spans="5:5" ht="13.5" thickTop="1" thickBot="1">
      <c r="E24333"/>
    </row>
    <row r="24334" spans="5:5" ht="13.5" thickTop="1" thickBot="1">
      <c r="E24334"/>
    </row>
    <row r="24335" spans="5:5" ht="13.5" thickTop="1" thickBot="1">
      <c r="E24335"/>
    </row>
    <row r="24336" spans="5:5" ht="13.5" thickTop="1" thickBot="1">
      <c r="E24336"/>
    </row>
    <row r="24337" spans="5:5" ht="13.5" thickTop="1" thickBot="1">
      <c r="E24337"/>
    </row>
    <row r="24338" spans="5:5" ht="13.5" thickTop="1" thickBot="1">
      <c r="E24338"/>
    </row>
    <row r="24339" spans="5:5" ht="13.5" thickTop="1" thickBot="1">
      <c r="E24339"/>
    </row>
    <row r="24340" spans="5:5" ht="13.5" thickTop="1" thickBot="1">
      <c r="E24340"/>
    </row>
    <row r="24341" spans="5:5" ht="13.5" thickTop="1" thickBot="1">
      <c r="E24341"/>
    </row>
    <row r="24342" spans="5:5" ht="13.5" thickTop="1" thickBot="1">
      <c r="E24342"/>
    </row>
    <row r="24343" spans="5:5" ht="13.5" thickTop="1" thickBot="1">
      <c r="E24343"/>
    </row>
    <row r="24344" spans="5:5" ht="13.5" thickTop="1" thickBot="1">
      <c r="E24344"/>
    </row>
    <row r="24345" spans="5:5" ht="13.5" thickTop="1" thickBot="1">
      <c r="E24345"/>
    </row>
    <row r="24346" spans="5:5" ht="13.5" thickTop="1" thickBot="1">
      <c r="E24346"/>
    </row>
    <row r="24347" spans="5:5" ht="13.5" thickTop="1" thickBot="1">
      <c r="E24347"/>
    </row>
    <row r="24348" spans="5:5" ht="13.5" thickTop="1" thickBot="1">
      <c r="E24348"/>
    </row>
    <row r="24349" spans="5:5" ht="13.5" thickTop="1" thickBot="1">
      <c r="E24349"/>
    </row>
    <row r="24350" spans="5:5" ht="13.5" thickTop="1" thickBot="1">
      <c r="E24350"/>
    </row>
    <row r="24351" spans="5:5" ht="13.5" thickTop="1" thickBot="1">
      <c r="E24351"/>
    </row>
    <row r="24352" spans="5:5" ht="13.5" thickTop="1" thickBot="1">
      <c r="E24352"/>
    </row>
    <row r="24353" spans="5:5" ht="13.5" thickTop="1" thickBot="1">
      <c r="E24353"/>
    </row>
    <row r="24354" spans="5:5" ht="13.5" thickTop="1" thickBot="1">
      <c r="E24354"/>
    </row>
    <row r="24355" spans="5:5" ht="13.5" thickTop="1" thickBot="1">
      <c r="E24355"/>
    </row>
    <row r="24356" spans="5:5" ht="13.5" thickTop="1" thickBot="1">
      <c r="E24356"/>
    </row>
    <row r="24357" spans="5:5" ht="13.5" thickTop="1" thickBot="1">
      <c r="E24357"/>
    </row>
    <row r="24358" spans="5:5" ht="13" thickTop="1">
      <c r="E24358"/>
    </row>
    <row r="24359" spans="5:5">
      <c r="E24359"/>
    </row>
    <row r="24360" spans="5:5">
      <c r="E24360"/>
    </row>
    <row r="24361" spans="5:5">
      <c r="E24361"/>
    </row>
    <row r="24362" spans="5:5">
      <c r="E24362"/>
    </row>
    <row r="24363" spans="5:5">
      <c r="E24363"/>
    </row>
    <row r="24364" spans="5:5">
      <c r="E24364"/>
    </row>
    <row r="24365" spans="5:5">
      <c r="E24365"/>
    </row>
    <row r="24366" spans="5:5">
      <c r="E24366"/>
    </row>
    <row r="24367" spans="5:5">
      <c r="E24367"/>
    </row>
    <row r="24368" spans="5:5">
      <c r="E24368"/>
    </row>
    <row r="24369" spans="5:5">
      <c r="E24369"/>
    </row>
    <row r="24370" spans="5:5">
      <c r="E24370"/>
    </row>
    <row r="24371" spans="5:5" ht="13" thickBot="1">
      <c r="E24371"/>
    </row>
    <row r="24372" spans="5:5" ht="13.5" thickTop="1" thickBot="1">
      <c r="E24372"/>
    </row>
    <row r="24373" spans="5:5" ht="13.5" thickTop="1" thickBot="1">
      <c r="E24373"/>
    </row>
    <row r="24374" spans="5:5" ht="13.5" thickTop="1" thickBot="1">
      <c r="E24374"/>
    </row>
    <row r="24375" spans="5:5" ht="13.5" thickTop="1" thickBot="1">
      <c r="E24375"/>
    </row>
    <row r="24376" spans="5:5" ht="13.5" thickTop="1" thickBot="1">
      <c r="E24376"/>
    </row>
    <row r="24377" spans="5:5" ht="13.5" thickTop="1" thickBot="1">
      <c r="E24377"/>
    </row>
    <row r="24378" spans="5:5" ht="13.5" thickTop="1" thickBot="1">
      <c r="E24378"/>
    </row>
    <row r="24379" spans="5:5" ht="13.5" thickTop="1" thickBot="1">
      <c r="E24379"/>
    </row>
    <row r="24380" spans="5:5" ht="13.5" thickTop="1" thickBot="1">
      <c r="E24380"/>
    </row>
    <row r="24381" spans="5:5" ht="13.5" thickTop="1" thickBot="1">
      <c r="E24381"/>
    </row>
    <row r="24382" spans="5:5" ht="13.5" thickTop="1" thickBot="1">
      <c r="E24382"/>
    </row>
    <row r="24383" spans="5:5" ht="13.5" thickTop="1" thickBot="1">
      <c r="E24383"/>
    </row>
    <row r="24384" spans="5:5" ht="13.5" thickTop="1" thickBot="1">
      <c r="E24384"/>
    </row>
    <row r="24385" spans="5:5" ht="13.5" thickTop="1" thickBot="1">
      <c r="E24385"/>
    </row>
    <row r="24386" spans="5:5" ht="13.5" thickTop="1" thickBot="1">
      <c r="E24386"/>
    </row>
    <row r="24387" spans="5:5" ht="13.5" thickTop="1" thickBot="1">
      <c r="E24387"/>
    </row>
    <row r="24388" spans="5:5" ht="13.5" thickTop="1" thickBot="1">
      <c r="E24388"/>
    </row>
    <row r="24389" spans="5:5" ht="13.5" thickTop="1" thickBot="1">
      <c r="E24389"/>
    </row>
    <row r="24390" spans="5:5" ht="13.5" thickTop="1" thickBot="1">
      <c r="E24390"/>
    </row>
    <row r="24391" spans="5:5" ht="13.5" thickTop="1" thickBot="1">
      <c r="E24391"/>
    </row>
    <row r="24392" spans="5:5" ht="13.5" thickTop="1" thickBot="1">
      <c r="E24392"/>
    </row>
    <row r="24393" spans="5:5" ht="13.5" thickTop="1" thickBot="1">
      <c r="E24393"/>
    </row>
    <row r="24394" spans="5:5" ht="13.5" thickTop="1" thickBot="1">
      <c r="E24394"/>
    </row>
    <row r="24395" spans="5:5" ht="13.5" thickTop="1" thickBot="1">
      <c r="E24395"/>
    </row>
    <row r="24396" spans="5:5" ht="13.5" thickTop="1" thickBot="1">
      <c r="E24396"/>
    </row>
    <row r="24397" spans="5:5" ht="13.5" thickTop="1" thickBot="1">
      <c r="E24397"/>
    </row>
    <row r="24398" spans="5:5" ht="13.5" thickTop="1" thickBot="1">
      <c r="E24398"/>
    </row>
    <row r="24399" spans="5:5" ht="13.5" thickTop="1" thickBot="1">
      <c r="E24399"/>
    </row>
    <row r="24400" spans="5:5" ht="13.5" thickTop="1" thickBot="1">
      <c r="E24400"/>
    </row>
    <row r="24401" spans="5:5" ht="13.5" thickTop="1" thickBot="1">
      <c r="E24401"/>
    </row>
    <row r="24402" spans="5:5" ht="13.5" thickTop="1" thickBot="1">
      <c r="E24402"/>
    </row>
    <row r="24403" spans="5:5" ht="13.5" thickTop="1" thickBot="1">
      <c r="E24403"/>
    </row>
    <row r="24404" spans="5:5" ht="13.5" thickTop="1" thickBot="1">
      <c r="E24404"/>
    </row>
    <row r="24405" spans="5:5" ht="13.5" thickTop="1" thickBot="1">
      <c r="E24405"/>
    </row>
    <row r="24406" spans="5:5" ht="13.5" thickTop="1" thickBot="1">
      <c r="E24406"/>
    </row>
    <row r="24407" spans="5:5" ht="13.5" thickTop="1" thickBot="1">
      <c r="E24407"/>
    </row>
    <row r="24408" spans="5:5" ht="13.5" thickTop="1" thickBot="1">
      <c r="E24408"/>
    </row>
    <row r="24409" spans="5:5" ht="13.5" thickTop="1" thickBot="1">
      <c r="E24409"/>
    </row>
    <row r="24410" spans="5:5" ht="13.5" thickTop="1" thickBot="1">
      <c r="E24410"/>
    </row>
    <row r="24411" spans="5:5" ht="13.5" thickTop="1" thickBot="1">
      <c r="E24411"/>
    </row>
    <row r="24412" spans="5:5" ht="13.5" thickTop="1" thickBot="1">
      <c r="E24412"/>
    </row>
    <row r="24413" spans="5:5" ht="13.5" thickTop="1" thickBot="1">
      <c r="E24413"/>
    </row>
    <row r="24414" spans="5:5" ht="13.5" thickTop="1" thickBot="1">
      <c r="E24414"/>
    </row>
    <row r="24415" spans="5:5" ht="13.5" thickTop="1" thickBot="1">
      <c r="E24415"/>
    </row>
    <row r="24416" spans="5:5" ht="13.5" thickTop="1" thickBot="1">
      <c r="E24416"/>
    </row>
    <row r="24417" spans="5:5" ht="13.5" thickTop="1" thickBot="1">
      <c r="E24417"/>
    </row>
    <row r="24418" spans="5:5" ht="13.5" thickTop="1" thickBot="1">
      <c r="E24418"/>
    </row>
    <row r="24419" spans="5:5" ht="13.5" thickTop="1" thickBot="1">
      <c r="E24419"/>
    </row>
    <row r="24420" spans="5:5" ht="13.5" thickTop="1" thickBot="1">
      <c r="E24420"/>
    </row>
    <row r="24421" spans="5:5" ht="13.5" thickTop="1" thickBot="1">
      <c r="E24421"/>
    </row>
    <row r="24422" spans="5:5" ht="13.5" thickTop="1" thickBot="1">
      <c r="E24422"/>
    </row>
    <row r="24423" spans="5:5" ht="13.5" thickTop="1" thickBot="1">
      <c r="E24423"/>
    </row>
    <row r="24424" spans="5:5" ht="13.5" thickTop="1" thickBot="1">
      <c r="E24424"/>
    </row>
    <row r="24425" spans="5:5" ht="13.5" thickTop="1" thickBot="1">
      <c r="E24425"/>
    </row>
    <row r="24426" spans="5:5" ht="13.5" thickTop="1" thickBot="1">
      <c r="E24426"/>
    </row>
    <row r="24427" spans="5:5" ht="13.5" thickTop="1" thickBot="1">
      <c r="E24427"/>
    </row>
    <row r="24428" spans="5:5" ht="13" thickTop="1">
      <c r="E24428"/>
    </row>
    <row r="24429" spans="5:5">
      <c r="E24429"/>
    </row>
    <row r="24430" spans="5:5">
      <c r="E24430"/>
    </row>
    <row r="24431" spans="5:5">
      <c r="E24431"/>
    </row>
    <row r="24432" spans="5:5">
      <c r="E24432"/>
    </row>
    <row r="24433" spans="5:5">
      <c r="E24433"/>
    </row>
    <row r="24434" spans="5:5">
      <c r="E24434"/>
    </row>
    <row r="24435" spans="5:5">
      <c r="E24435"/>
    </row>
    <row r="24436" spans="5:5">
      <c r="E24436"/>
    </row>
    <row r="24437" spans="5:5">
      <c r="E24437"/>
    </row>
    <row r="24438" spans="5:5">
      <c r="E24438"/>
    </row>
    <row r="24439" spans="5:5">
      <c r="E24439"/>
    </row>
    <row r="24440" spans="5:5">
      <c r="E24440"/>
    </row>
    <row r="24441" spans="5:5" ht="13" thickBot="1">
      <c r="E24441"/>
    </row>
    <row r="24442" spans="5:5" ht="13.5" thickTop="1" thickBot="1">
      <c r="E24442"/>
    </row>
    <row r="24443" spans="5:5" ht="13.5" thickTop="1" thickBot="1">
      <c r="E24443"/>
    </row>
    <row r="24444" spans="5:5" ht="13.5" thickTop="1" thickBot="1">
      <c r="E24444"/>
    </row>
    <row r="24445" spans="5:5" ht="13.5" thickTop="1" thickBot="1">
      <c r="E24445"/>
    </row>
    <row r="24446" spans="5:5" ht="13.5" thickTop="1" thickBot="1">
      <c r="E24446"/>
    </row>
    <row r="24447" spans="5:5" ht="13.5" thickTop="1" thickBot="1">
      <c r="E24447"/>
    </row>
    <row r="24448" spans="5:5" ht="13.5" thickTop="1" thickBot="1">
      <c r="E24448"/>
    </row>
    <row r="24449" spans="5:5" ht="13.5" thickTop="1" thickBot="1">
      <c r="E24449"/>
    </row>
    <row r="24450" spans="5:5" ht="13.5" thickTop="1" thickBot="1">
      <c r="E24450"/>
    </row>
    <row r="24451" spans="5:5" ht="13.5" thickTop="1" thickBot="1">
      <c r="E24451"/>
    </row>
    <row r="24452" spans="5:5" ht="13.5" thickTop="1" thickBot="1">
      <c r="E24452"/>
    </row>
    <row r="24453" spans="5:5" ht="13.5" thickTop="1" thickBot="1">
      <c r="E24453"/>
    </row>
    <row r="24454" spans="5:5" ht="13.5" thickTop="1" thickBot="1">
      <c r="E24454"/>
    </row>
    <row r="24455" spans="5:5" ht="13.5" thickTop="1" thickBot="1">
      <c r="E24455"/>
    </row>
    <row r="24456" spans="5:5" ht="13.5" thickTop="1" thickBot="1">
      <c r="E24456"/>
    </row>
    <row r="24457" spans="5:5" ht="13.5" thickTop="1" thickBot="1">
      <c r="E24457"/>
    </row>
    <row r="24458" spans="5:5" ht="13.5" thickTop="1" thickBot="1">
      <c r="E24458"/>
    </row>
    <row r="24459" spans="5:5" ht="13.5" thickTop="1" thickBot="1">
      <c r="E24459"/>
    </row>
    <row r="24460" spans="5:5" ht="13.5" thickTop="1" thickBot="1">
      <c r="E24460"/>
    </row>
    <row r="24461" spans="5:5" ht="13.5" thickTop="1" thickBot="1">
      <c r="E24461"/>
    </row>
    <row r="24462" spans="5:5" ht="13.5" thickTop="1" thickBot="1">
      <c r="E24462"/>
    </row>
    <row r="24463" spans="5:5" ht="13.5" thickTop="1" thickBot="1">
      <c r="E24463"/>
    </row>
    <row r="24464" spans="5:5" ht="13.5" thickTop="1" thickBot="1">
      <c r="E24464"/>
    </row>
    <row r="24465" spans="5:5" ht="13.5" thickTop="1" thickBot="1">
      <c r="E24465"/>
    </row>
    <row r="24466" spans="5:5" ht="13.5" thickTop="1" thickBot="1">
      <c r="E24466"/>
    </row>
    <row r="24467" spans="5:5" ht="13.5" thickTop="1" thickBot="1">
      <c r="E24467"/>
    </row>
    <row r="24468" spans="5:5" ht="13.5" thickTop="1" thickBot="1">
      <c r="E24468"/>
    </row>
    <row r="24469" spans="5:5" ht="13.5" thickTop="1" thickBot="1">
      <c r="E24469"/>
    </row>
    <row r="24470" spans="5:5" ht="13.5" thickTop="1" thickBot="1">
      <c r="E24470"/>
    </row>
    <row r="24471" spans="5:5" ht="13.5" thickTop="1" thickBot="1">
      <c r="E24471"/>
    </row>
    <row r="24472" spans="5:5" ht="13.5" thickTop="1" thickBot="1">
      <c r="E24472"/>
    </row>
    <row r="24473" spans="5:5" ht="13.5" thickTop="1" thickBot="1">
      <c r="E24473"/>
    </row>
    <row r="24474" spans="5:5" ht="13.5" thickTop="1" thickBot="1">
      <c r="E24474"/>
    </row>
    <row r="24475" spans="5:5" ht="13.5" thickTop="1" thickBot="1">
      <c r="E24475"/>
    </row>
    <row r="24476" spans="5:5" ht="13.5" thickTop="1" thickBot="1">
      <c r="E24476"/>
    </row>
    <row r="24477" spans="5:5" ht="13.5" thickTop="1" thickBot="1">
      <c r="E24477"/>
    </row>
    <row r="24478" spans="5:5" ht="13.5" thickTop="1" thickBot="1">
      <c r="E24478"/>
    </row>
    <row r="24479" spans="5:5" ht="13.5" thickTop="1" thickBot="1">
      <c r="E24479"/>
    </row>
    <row r="24480" spans="5:5" ht="13.5" thickTop="1" thickBot="1">
      <c r="E24480"/>
    </row>
    <row r="24481" spans="5:5" ht="13.5" thickTop="1" thickBot="1">
      <c r="E24481"/>
    </row>
    <row r="24482" spans="5:5" ht="13.5" thickTop="1" thickBot="1">
      <c r="E24482"/>
    </row>
    <row r="24483" spans="5:5" ht="13.5" thickTop="1" thickBot="1">
      <c r="E24483"/>
    </row>
    <row r="24484" spans="5:5" ht="13.5" thickTop="1" thickBot="1">
      <c r="E24484"/>
    </row>
    <row r="24485" spans="5:5" ht="13.5" thickTop="1" thickBot="1">
      <c r="E24485"/>
    </row>
    <row r="24486" spans="5:5" ht="13.5" thickTop="1" thickBot="1">
      <c r="E24486"/>
    </row>
    <row r="24487" spans="5:5" ht="13.5" thickTop="1" thickBot="1">
      <c r="E24487"/>
    </row>
    <row r="24488" spans="5:5" ht="13.5" thickTop="1" thickBot="1">
      <c r="E24488"/>
    </row>
    <row r="24489" spans="5:5" ht="13.5" thickTop="1" thickBot="1">
      <c r="E24489"/>
    </row>
    <row r="24490" spans="5:5" ht="13.5" thickTop="1" thickBot="1">
      <c r="E24490"/>
    </row>
    <row r="24491" spans="5:5" ht="13.5" thickTop="1" thickBot="1">
      <c r="E24491"/>
    </row>
    <row r="24492" spans="5:5" ht="13.5" thickTop="1" thickBot="1">
      <c r="E24492"/>
    </row>
    <row r="24493" spans="5:5" ht="13.5" thickTop="1" thickBot="1">
      <c r="E24493"/>
    </row>
    <row r="24494" spans="5:5" ht="13.5" thickTop="1" thickBot="1">
      <c r="E24494"/>
    </row>
    <row r="24495" spans="5:5" ht="13.5" thickTop="1" thickBot="1">
      <c r="E24495"/>
    </row>
    <row r="24496" spans="5:5" ht="13.5" thickTop="1" thickBot="1">
      <c r="E24496"/>
    </row>
    <row r="24497" spans="5:5" ht="13.5" thickTop="1" thickBot="1">
      <c r="E24497"/>
    </row>
    <row r="24498" spans="5:5" ht="13" thickTop="1">
      <c r="E24498"/>
    </row>
    <row r="24499" spans="5:5">
      <c r="E24499"/>
    </row>
    <row r="24500" spans="5:5">
      <c r="E24500"/>
    </row>
    <row r="24501" spans="5:5">
      <c r="E24501"/>
    </row>
    <row r="24502" spans="5:5">
      <c r="E24502"/>
    </row>
    <row r="24503" spans="5:5">
      <c r="E24503"/>
    </row>
    <row r="24504" spans="5:5">
      <c r="E24504"/>
    </row>
    <row r="24505" spans="5:5">
      <c r="E24505"/>
    </row>
    <row r="24506" spans="5:5">
      <c r="E24506"/>
    </row>
    <row r="24507" spans="5:5">
      <c r="E24507"/>
    </row>
    <row r="24508" spans="5:5">
      <c r="E24508"/>
    </row>
    <row r="24509" spans="5:5">
      <c r="E24509"/>
    </row>
    <row r="24510" spans="5:5">
      <c r="E24510"/>
    </row>
    <row r="24511" spans="5:5" ht="13" thickBot="1">
      <c r="E24511"/>
    </row>
    <row r="24512" spans="5:5" ht="13.5" thickTop="1" thickBot="1">
      <c r="E24512"/>
    </row>
    <row r="24513" spans="5:5" ht="13.5" thickTop="1" thickBot="1">
      <c r="E24513"/>
    </row>
    <row r="24514" spans="5:5" ht="13.5" thickTop="1" thickBot="1">
      <c r="E24514"/>
    </row>
    <row r="24515" spans="5:5" ht="13.5" thickTop="1" thickBot="1">
      <c r="E24515"/>
    </row>
    <row r="24516" spans="5:5" ht="13.5" thickTop="1" thickBot="1">
      <c r="E24516"/>
    </row>
    <row r="24517" spans="5:5" ht="13.5" thickTop="1" thickBot="1">
      <c r="E24517"/>
    </row>
    <row r="24518" spans="5:5" ht="13.5" thickTop="1" thickBot="1">
      <c r="E24518"/>
    </row>
    <row r="24519" spans="5:5" ht="13.5" thickTop="1" thickBot="1">
      <c r="E24519"/>
    </row>
    <row r="24520" spans="5:5" ht="13.5" thickTop="1" thickBot="1">
      <c r="E24520"/>
    </row>
    <row r="24521" spans="5:5" ht="13.5" thickTop="1" thickBot="1">
      <c r="E24521"/>
    </row>
    <row r="24522" spans="5:5" ht="13.5" thickTop="1" thickBot="1">
      <c r="E24522"/>
    </row>
    <row r="24523" spans="5:5" ht="13.5" thickTop="1" thickBot="1">
      <c r="E24523"/>
    </row>
    <row r="24524" spans="5:5" ht="13.5" thickTop="1" thickBot="1">
      <c r="E24524"/>
    </row>
    <row r="24525" spans="5:5" ht="13.5" thickTop="1" thickBot="1">
      <c r="E24525"/>
    </row>
    <row r="24526" spans="5:5" ht="13.5" thickTop="1" thickBot="1">
      <c r="E24526"/>
    </row>
    <row r="24527" spans="5:5" ht="13.5" thickTop="1" thickBot="1">
      <c r="E24527"/>
    </row>
    <row r="24528" spans="5:5" ht="13.5" thickTop="1" thickBot="1">
      <c r="E24528"/>
    </row>
    <row r="24529" spans="5:5" ht="13.5" thickTop="1" thickBot="1">
      <c r="E24529"/>
    </row>
    <row r="24530" spans="5:5" ht="13.5" thickTop="1" thickBot="1">
      <c r="E24530"/>
    </row>
    <row r="24531" spans="5:5" ht="13.5" thickTop="1" thickBot="1">
      <c r="E24531"/>
    </row>
    <row r="24532" spans="5:5" ht="13.5" thickTop="1" thickBot="1">
      <c r="E24532"/>
    </row>
    <row r="24533" spans="5:5" ht="13.5" thickTop="1" thickBot="1">
      <c r="E24533"/>
    </row>
    <row r="24534" spans="5:5" ht="13.5" thickTop="1" thickBot="1">
      <c r="E24534"/>
    </row>
    <row r="24535" spans="5:5" ht="13.5" thickTop="1" thickBot="1">
      <c r="E24535"/>
    </row>
    <row r="24536" spans="5:5" ht="13.5" thickTop="1" thickBot="1">
      <c r="E24536"/>
    </row>
    <row r="24537" spans="5:5" ht="13.5" thickTop="1" thickBot="1">
      <c r="E24537"/>
    </row>
    <row r="24538" spans="5:5" ht="13.5" thickTop="1" thickBot="1">
      <c r="E24538"/>
    </row>
    <row r="24539" spans="5:5" ht="13.5" thickTop="1" thickBot="1">
      <c r="E24539"/>
    </row>
    <row r="24540" spans="5:5" ht="13.5" thickTop="1" thickBot="1">
      <c r="E24540"/>
    </row>
    <row r="24541" spans="5:5" ht="13.5" thickTop="1" thickBot="1">
      <c r="E24541"/>
    </row>
    <row r="24542" spans="5:5" ht="13.5" thickTop="1" thickBot="1">
      <c r="E24542"/>
    </row>
    <row r="24543" spans="5:5" ht="13.5" thickTop="1" thickBot="1">
      <c r="E24543"/>
    </row>
    <row r="24544" spans="5:5" ht="13.5" thickTop="1" thickBot="1">
      <c r="E24544"/>
    </row>
    <row r="24545" spans="5:5" ht="13.5" thickTop="1" thickBot="1">
      <c r="E24545"/>
    </row>
    <row r="24546" spans="5:5" ht="13.5" thickTop="1" thickBot="1">
      <c r="E24546"/>
    </row>
    <row r="24547" spans="5:5" ht="13.5" thickTop="1" thickBot="1">
      <c r="E24547"/>
    </row>
    <row r="24548" spans="5:5" ht="13.5" thickTop="1" thickBot="1">
      <c r="E24548"/>
    </row>
    <row r="24549" spans="5:5" ht="13.5" thickTop="1" thickBot="1">
      <c r="E24549"/>
    </row>
    <row r="24550" spans="5:5" ht="13.5" thickTop="1" thickBot="1">
      <c r="E24550"/>
    </row>
    <row r="24551" spans="5:5" ht="13.5" thickTop="1" thickBot="1">
      <c r="E24551"/>
    </row>
    <row r="24552" spans="5:5" ht="13.5" thickTop="1" thickBot="1">
      <c r="E24552"/>
    </row>
    <row r="24553" spans="5:5" ht="13.5" thickTop="1" thickBot="1">
      <c r="E24553"/>
    </row>
    <row r="24554" spans="5:5" ht="13.5" thickTop="1" thickBot="1">
      <c r="E24554"/>
    </row>
    <row r="24555" spans="5:5" ht="13.5" thickTop="1" thickBot="1">
      <c r="E24555"/>
    </row>
    <row r="24556" spans="5:5" ht="13.5" thickTop="1" thickBot="1">
      <c r="E24556"/>
    </row>
    <row r="24557" spans="5:5" ht="13.5" thickTop="1" thickBot="1">
      <c r="E24557"/>
    </row>
    <row r="24558" spans="5:5" ht="13.5" thickTop="1" thickBot="1">
      <c r="E24558"/>
    </row>
    <row r="24559" spans="5:5" ht="13.5" thickTop="1" thickBot="1">
      <c r="E24559"/>
    </row>
    <row r="24560" spans="5:5" ht="13.5" thickTop="1" thickBot="1">
      <c r="E24560"/>
    </row>
    <row r="24561" spans="5:5" ht="13.5" thickTop="1" thickBot="1">
      <c r="E24561"/>
    </row>
    <row r="24562" spans="5:5" ht="13.5" thickTop="1" thickBot="1">
      <c r="E24562"/>
    </row>
    <row r="24563" spans="5:5" ht="13.5" thickTop="1" thickBot="1">
      <c r="E24563"/>
    </row>
    <row r="24564" spans="5:5" ht="13.5" thickTop="1" thickBot="1">
      <c r="E24564"/>
    </row>
    <row r="24565" spans="5:5" ht="13.5" thickTop="1" thickBot="1">
      <c r="E24565"/>
    </row>
    <row r="24566" spans="5:5" ht="13.5" thickTop="1" thickBot="1">
      <c r="E24566"/>
    </row>
    <row r="24567" spans="5:5" ht="13.5" thickTop="1" thickBot="1">
      <c r="E24567"/>
    </row>
    <row r="24568" spans="5:5" ht="13" thickTop="1">
      <c r="E24568"/>
    </row>
    <row r="24569" spans="5:5">
      <c r="E24569"/>
    </row>
    <row r="24570" spans="5:5">
      <c r="E24570"/>
    </row>
    <row r="24571" spans="5:5">
      <c r="E24571"/>
    </row>
    <row r="24572" spans="5:5">
      <c r="E24572"/>
    </row>
    <row r="24573" spans="5:5">
      <c r="E24573"/>
    </row>
    <row r="24574" spans="5:5">
      <c r="E24574"/>
    </row>
    <row r="24575" spans="5:5">
      <c r="E24575"/>
    </row>
    <row r="24576" spans="5:5">
      <c r="E24576"/>
    </row>
    <row r="24577" spans="5:5">
      <c r="E24577"/>
    </row>
    <row r="24578" spans="5:5">
      <c r="E24578"/>
    </row>
    <row r="24579" spans="5:5">
      <c r="E24579"/>
    </row>
    <row r="24580" spans="5:5">
      <c r="E24580"/>
    </row>
    <row r="24581" spans="5:5" ht="13" thickBot="1">
      <c r="E24581"/>
    </row>
    <row r="24582" spans="5:5" ht="13.5" thickTop="1" thickBot="1">
      <c r="E24582"/>
    </row>
    <row r="24583" spans="5:5" ht="13.5" thickTop="1" thickBot="1">
      <c r="E24583"/>
    </row>
    <row r="24584" spans="5:5" ht="13.5" thickTop="1" thickBot="1">
      <c r="E24584"/>
    </row>
    <row r="24585" spans="5:5" ht="13.5" thickTop="1" thickBot="1">
      <c r="E24585"/>
    </row>
    <row r="24586" spans="5:5" ht="13.5" thickTop="1" thickBot="1">
      <c r="E24586"/>
    </row>
    <row r="24587" spans="5:5" ht="13.5" thickTop="1" thickBot="1">
      <c r="E24587"/>
    </row>
    <row r="24588" spans="5:5" ht="13.5" thickTop="1" thickBot="1">
      <c r="E24588"/>
    </row>
    <row r="24589" spans="5:5" ht="13.5" thickTop="1" thickBot="1">
      <c r="E24589"/>
    </row>
    <row r="24590" spans="5:5" ht="13.5" thickTop="1" thickBot="1">
      <c r="E24590"/>
    </row>
    <row r="24591" spans="5:5" ht="13.5" thickTop="1" thickBot="1">
      <c r="E24591"/>
    </row>
    <row r="24592" spans="5:5" ht="13.5" thickTop="1" thickBot="1">
      <c r="E24592"/>
    </row>
    <row r="24593" spans="5:5" ht="13.5" thickTop="1" thickBot="1">
      <c r="E24593"/>
    </row>
    <row r="24594" spans="5:5" ht="13.5" thickTop="1" thickBot="1">
      <c r="E24594"/>
    </row>
    <row r="24595" spans="5:5" ht="13.5" thickTop="1" thickBot="1">
      <c r="E24595"/>
    </row>
    <row r="24596" spans="5:5" ht="13.5" thickTop="1" thickBot="1">
      <c r="E24596"/>
    </row>
    <row r="24597" spans="5:5" ht="13.5" thickTop="1" thickBot="1">
      <c r="E24597"/>
    </row>
    <row r="24598" spans="5:5" ht="13.5" thickTop="1" thickBot="1">
      <c r="E24598"/>
    </row>
    <row r="24599" spans="5:5" ht="13.5" thickTop="1" thickBot="1">
      <c r="E24599"/>
    </row>
    <row r="24600" spans="5:5" ht="13.5" thickTop="1" thickBot="1">
      <c r="E24600"/>
    </row>
    <row r="24601" spans="5:5" ht="13.5" thickTop="1" thickBot="1">
      <c r="E24601"/>
    </row>
    <row r="24602" spans="5:5" ht="13.5" thickTop="1" thickBot="1">
      <c r="E24602"/>
    </row>
    <row r="24603" spans="5:5" ht="13.5" thickTop="1" thickBot="1">
      <c r="E24603"/>
    </row>
    <row r="24604" spans="5:5" ht="13.5" thickTop="1" thickBot="1">
      <c r="E24604"/>
    </row>
    <row r="24605" spans="5:5" ht="13.5" thickTop="1" thickBot="1">
      <c r="E24605"/>
    </row>
    <row r="24606" spans="5:5" ht="13.5" thickTop="1" thickBot="1">
      <c r="E24606"/>
    </row>
    <row r="24607" spans="5:5" ht="13.5" thickTop="1" thickBot="1">
      <c r="E24607"/>
    </row>
    <row r="24608" spans="5:5" ht="13.5" thickTop="1" thickBot="1">
      <c r="E24608"/>
    </row>
    <row r="24609" spans="5:5" ht="13.5" thickTop="1" thickBot="1">
      <c r="E24609"/>
    </row>
    <row r="24610" spans="5:5" ht="13.5" thickTop="1" thickBot="1">
      <c r="E24610"/>
    </row>
    <row r="24611" spans="5:5" ht="13.5" thickTop="1" thickBot="1">
      <c r="E24611"/>
    </row>
    <row r="24612" spans="5:5" ht="13.5" thickTop="1" thickBot="1">
      <c r="E24612"/>
    </row>
    <row r="24613" spans="5:5" ht="13.5" thickTop="1" thickBot="1">
      <c r="E24613"/>
    </row>
    <row r="24614" spans="5:5" ht="13.5" thickTop="1" thickBot="1">
      <c r="E24614"/>
    </row>
    <row r="24615" spans="5:5" ht="13.5" thickTop="1" thickBot="1">
      <c r="E24615"/>
    </row>
    <row r="24616" spans="5:5" ht="13.5" thickTop="1" thickBot="1">
      <c r="E24616"/>
    </row>
    <row r="24617" spans="5:5" ht="13.5" thickTop="1" thickBot="1">
      <c r="E24617"/>
    </row>
    <row r="24618" spans="5:5" ht="13.5" thickTop="1" thickBot="1">
      <c r="E24618"/>
    </row>
    <row r="24619" spans="5:5" ht="13.5" thickTop="1" thickBot="1">
      <c r="E24619"/>
    </row>
    <row r="24620" spans="5:5" ht="13.5" thickTop="1" thickBot="1">
      <c r="E24620"/>
    </row>
    <row r="24621" spans="5:5" ht="13.5" thickTop="1" thickBot="1">
      <c r="E24621"/>
    </row>
    <row r="24622" spans="5:5" ht="13.5" thickTop="1" thickBot="1">
      <c r="E24622"/>
    </row>
    <row r="24623" spans="5:5" ht="13.5" thickTop="1" thickBot="1">
      <c r="E24623"/>
    </row>
    <row r="24624" spans="5:5" ht="13.5" thickTop="1" thickBot="1">
      <c r="E24624"/>
    </row>
    <row r="24625" spans="5:5" ht="13.5" thickTop="1" thickBot="1">
      <c r="E24625"/>
    </row>
    <row r="24626" spans="5:5" ht="13.5" thickTop="1" thickBot="1">
      <c r="E24626"/>
    </row>
    <row r="24627" spans="5:5" ht="13.5" thickTop="1" thickBot="1">
      <c r="E24627"/>
    </row>
    <row r="24628" spans="5:5" ht="13.5" thickTop="1" thickBot="1">
      <c r="E24628"/>
    </row>
    <row r="24629" spans="5:5" ht="13.5" thickTop="1" thickBot="1">
      <c r="E24629"/>
    </row>
    <row r="24630" spans="5:5" ht="13.5" thickTop="1" thickBot="1">
      <c r="E24630"/>
    </row>
    <row r="24631" spans="5:5" ht="13.5" thickTop="1" thickBot="1">
      <c r="E24631"/>
    </row>
    <row r="24632" spans="5:5" ht="13.5" thickTop="1" thickBot="1">
      <c r="E24632"/>
    </row>
    <row r="24633" spans="5:5" ht="13.5" thickTop="1" thickBot="1">
      <c r="E24633"/>
    </row>
    <row r="24634" spans="5:5" ht="13.5" thickTop="1" thickBot="1">
      <c r="E24634"/>
    </row>
    <row r="24635" spans="5:5" ht="13.5" thickTop="1" thickBot="1">
      <c r="E24635"/>
    </row>
    <row r="24636" spans="5:5" ht="13.5" thickTop="1" thickBot="1">
      <c r="E24636"/>
    </row>
    <row r="24637" spans="5:5" ht="13.5" thickTop="1" thickBot="1">
      <c r="E24637"/>
    </row>
    <row r="24638" spans="5:5" ht="13" thickTop="1">
      <c r="E24638"/>
    </row>
    <row r="24639" spans="5:5">
      <c r="E24639"/>
    </row>
    <row r="24640" spans="5:5">
      <c r="E24640"/>
    </row>
    <row r="24641" spans="5:5">
      <c r="E24641"/>
    </row>
    <row r="24642" spans="5:5">
      <c r="E24642"/>
    </row>
    <row r="24643" spans="5:5">
      <c r="E24643"/>
    </row>
    <row r="24644" spans="5:5">
      <c r="E24644"/>
    </row>
    <row r="24645" spans="5:5">
      <c r="E24645"/>
    </row>
    <row r="24646" spans="5:5">
      <c r="E24646"/>
    </row>
    <row r="24647" spans="5:5">
      <c r="E24647"/>
    </row>
    <row r="24648" spans="5:5">
      <c r="E24648"/>
    </row>
    <row r="24649" spans="5:5">
      <c r="E24649"/>
    </row>
    <row r="24650" spans="5:5">
      <c r="E24650"/>
    </row>
    <row r="24651" spans="5:5" ht="13" thickBot="1">
      <c r="E24651"/>
    </row>
    <row r="24652" spans="5:5" ht="13.5" thickTop="1" thickBot="1">
      <c r="E24652"/>
    </row>
    <row r="24653" spans="5:5" ht="13.5" thickTop="1" thickBot="1">
      <c r="E24653"/>
    </row>
    <row r="24654" spans="5:5" ht="13.5" thickTop="1" thickBot="1">
      <c r="E24654"/>
    </row>
    <row r="24655" spans="5:5" ht="13.5" thickTop="1" thickBot="1">
      <c r="E24655"/>
    </row>
    <row r="24656" spans="5:5" ht="13.5" thickTop="1" thickBot="1">
      <c r="E24656"/>
    </row>
    <row r="24657" spans="5:5" ht="13.5" thickTop="1" thickBot="1">
      <c r="E24657"/>
    </row>
    <row r="24658" spans="5:5" ht="13.5" thickTop="1" thickBot="1">
      <c r="E24658"/>
    </row>
    <row r="24659" spans="5:5" ht="13.5" thickTop="1" thickBot="1">
      <c r="E24659"/>
    </row>
    <row r="24660" spans="5:5" ht="13.5" thickTop="1" thickBot="1">
      <c r="E24660"/>
    </row>
    <row r="24661" spans="5:5" ht="13.5" thickTop="1" thickBot="1">
      <c r="E24661"/>
    </row>
    <row r="24662" spans="5:5" ht="13.5" thickTop="1" thickBot="1">
      <c r="E24662"/>
    </row>
    <row r="24663" spans="5:5" ht="13.5" thickTop="1" thickBot="1">
      <c r="E24663"/>
    </row>
    <row r="24664" spans="5:5" ht="13.5" thickTop="1" thickBot="1">
      <c r="E24664"/>
    </row>
    <row r="24665" spans="5:5" ht="13.5" thickTop="1" thickBot="1">
      <c r="E24665"/>
    </row>
    <row r="24666" spans="5:5" ht="13.5" thickTop="1" thickBot="1">
      <c r="E24666"/>
    </row>
    <row r="24667" spans="5:5" ht="13.5" thickTop="1" thickBot="1">
      <c r="E24667"/>
    </row>
    <row r="24668" spans="5:5" ht="13.5" thickTop="1" thickBot="1">
      <c r="E24668"/>
    </row>
    <row r="24669" spans="5:5" ht="13.5" thickTop="1" thickBot="1">
      <c r="E24669"/>
    </row>
    <row r="24670" spans="5:5" ht="13.5" thickTop="1" thickBot="1">
      <c r="E24670"/>
    </row>
    <row r="24671" spans="5:5" ht="13.5" thickTop="1" thickBot="1">
      <c r="E24671"/>
    </row>
    <row r="24672" spans="5:5" ht="13.5" thickTop="1" thickBot="1">
      <c r="E24672"/>
    </row>
    <row r="24673" spans="5:5" ht="13.5" thickTop="1" thickBot="1">
      <c r="E24673"/>
    </row>
    <row r="24674" spans="5:5" ht="13.5" thickTop="1" thickBot="1">
      <c r="E24674"/>
    </row>
    <row r="24675" spans="5:5" ht="13.5" thickTop="1" thickBot="1">
      <c r="E24675"/>
    </row>
    <row r="24676" spans="5:5" ht="13.5" thickTop="1" thickBot="1">
      <c r="E24676"/>
    </row>
    <row r="24677" spans="5:5" ht="13.5" thickTop="1" thickBot="1">
      <c r="E24677"/>
    </row>
    <row r="24678" spans="5:5" ht="13.5" thickTop="1" thickBot="1">
      <c r="E24678"/>
    </row>
    <row r="24679" spans="5:5" ht="13.5" thickTop="1" thickBot="1">
      <c r="E24679"/>
    </row>
    <row r="24680" spans="5:5" ht="13.5" thickTop="1" thickBot="1">
      <c r="E24680"/>
    </row>
    <row r="24681" spans="5:5" ht="13.5" thickTop="1" thickBot="1">
      <c r="E24681"/>
    </row>
    <row r="24682" spans="5:5" ht="13.5" thickTop="1" thickBot="1">
      <c r="E24682"/>
    </row>
    <row r="24683" spans="5:5" ht="13.5" thickTop="1" thickBot="1">
      <c r="E24683"/>
    </row>
    <row r="24684" spans="5:5" ht="13.5" thickTop="1" thickBot="1">
      <c r="E24684"/>
    </row>
    <row r="24685" spans="5:5" ht="13.5" thickTop="1" thickBot="1">
      <c r="E24685"/>
    </row>
    <row r="24686" spans="5:5" ht="13.5" thickTop="1" thickBot="1">
      <c r="E24686"/>
    </row>
    <row r="24687" spans="5:5" ht="13.5" thickTop="1" thickBot="1">
      <c r="E24687"/>
    </row>
    <row r="24688" spans="5:5" ht="13.5" thickTop="1" thickBot="1">
      <c r="E24688"/>
    </row>
    <row r="24689" spans="5:5" ht="13.5" thickTop="1" thickBot="1">
      <c r="E24689"/>
    </row>
    <row r="24690" spans="5:5" ht="13.5" thickTop="1" thickBot="1">
      <c r="E24690"/>
    </row>
    <row r="24691" spans="5:5" ht="13.5" thickTop="1" thickBot="1">
      <c r="E24691"/>
    </row>
    <row r="24692" spans="5:5" ht="13.5" thickTop="1" thickBot="1">
      <c r="E24692"/>
    </row>
    <row r="24693" spans="5:5" ht="13.5" thickTop="1" thickBot="1">
      <c r="E24693"/>
    </row>
    <row r="24694" spans="5:5" ht="13.5" thickTop="1" thickBot="1">
      <c r="E24694"/>
    </row>
    <row r="24695" spans="5:5" ht="13.5" thickTop="1" thickBot="1">
      <c r="E24695"/>
    </row>
    <row r="24696" spans="5:5" ht="13.5" thickTop="1" thickBot="1">
      <c r="E24696"/>
    </row>
    <row r="24697" spans="5:5" ht="13.5" thickTop="1" thickBot="1">
      <c r="E24697"/>
    </row>
    <row r="24698" spans="5:5" ht="13.5" thickTop="1" thickBot="1">
      <c r="E24698"/>
    </row>
    <row r="24699" spans="5:5" ht="13.5" thickTop="1" thickBot="1">
      <c r="E24699"/>
    </row>
    <row r="24700" spans="5:5" ht="13.5" thickTop="1" thickBot="1">
      <c r="E24700"/>
    </row>
    <row r="24701" spans="5:5" ht="13.5" thickTop="1" thickBot="1">
      <c r="E24701"/>
    </row>
    <row r="24702" spans="5:5" ht="13.5" thickTop="1" thickBot="1">
      <c r="E24702"/>
    </row>
    <row r="24703" spans="5:5" ht="13.5" thickTop="1" thickBot="1">
      <c r="E24703"/>
    </row>
    <row r="24704" spans="5:5" ht="13.5" thickTop="1" thickBot="1">
      <c r="E24704"/>
    </row>
    <row r="24705" spans="5:5" ht="13.5" thickTop="1" thickBot="1">
      <c r="E24705"/>
    </row>
    <row r="24706" spans="5:5" ht="13.5" thickTop="1" thickBot="1">
      <c r="E24706"/>
    </row>
    <row r="24707" spans="5:5" ht="13.5" thickTop="1" thickBot="1">
      <c r="E24707"/>
    </row>
    <row r="24708" spans="5:5" ht="13" thickTop="1">
      <c r="E24708"/>
    </row>
    <row r="24709" spans="5:5">
      <c r="E24709"/>
    </row>
    <row r="24710" spans="5:5">
      <c r="E24710"/>
    </row>
    <row r="24711" spans="5:5">
      <c r="E24711"/>
    </row>
    <row r="24712" spans="5:5">
      <c r="E24712"/>
    </row>
    <row r="24713" spans="5:5">
      <c r="E24713"/>
    </row>
    <row r="24714" spans="5:5">
      <c r="E24714"/>
    </row>
    <row r="24715" spans="5:5">
      <c r="E24715"/>
    </row>
    <row r="24716" spans="5:5">
      <c r="E24716"/>
    </row>
    <row r="24717" spans="5:5">
      <c r="E24717"/>
    </row>
    <row r="24718" spans="5:5">
      <c r="E24718"/>
    </row>
    <row r="24719" spans="5:5">
      <c r="E24719"/>
    </row>
    <row r="24720" spans="5:5">
      <c r="E24720"/>
    </row>
    <row r="24721" spans="5:5" ht="13" thickBot="1">
      <c r="E24721"/>
    </row>
    <row r="24722" spans="5:5" ht="13.5" thickTop="1" thickBot="1">
      <c r="E24722"/>
    </row>
    <row r="24723" spans="5:5" ht="13.5" thickTop="1" thickBot="1">
      <c r="E24723"/>
    </row>
    <row r="24724" spans="5:5" ht="13.5" thickTop="1" thickBot="1">
      <c r="E24724"/>
    </row>
    <row r="24725" spans="5:5" ht="13.5" thickTop="1" thickBot="1">
      <c r="E24725"/>
    </row>
    <row r="24726" spans="5:5" ht="13.5" thickTop="1" thickBot="1">
      <c r="E24726"/>
    </row>
    <row r="24727" spans="5:5" ht="13.5" thickTop="1" thickBot="1">
      <c r="E24727"/>
    </row>
    <row r="24728" spans="5:5" ht="13.5" thickTop="1" thickBot="1">
      <c r="E24728"/>
    </row>
    <row r="24729" spans="5:5" ht="13.5" thickTop="1" thickBot="1">
      <c r="E24729"/>
    </row>
    <row r="24730" spans="5:5" ht="13.5" thickTop="1" thickBot="1">
      <c r="E24730"/>
    </row>
    <row r="24731" spans="5:5" ht="13.5" thickTop="1" thickBot="1">
      <c r="E24731"/>
    </row>
    <row r="24732" spans="5:5" ht="13.5" thickTop="1" thickBot="1">
      <c r="E24732"/>
    </row>
    <row r="24733" spans="5:5" ht="13.5" thickTop="1" thickBot="1">
      <c r="E24733"/>
    </row>
    <row r="24734" spans="5:5" ht="13.5" thickTop="1" thickBot="1">
      <c r="E24734"/>
    </row>
    <row r="24735" spans="5:5" ht="13.5" thickTop="1" thickBot="1">
      <c r="E24735"/>
    </row>
    <row r="24736" spans="5:5" ht="13.5" thickTop="1" thickBot="1">
      <c r="E24736"/>
    </row>
    <row r="24737" spans="5:5" ht="13.5" thickTop="1" thickBot="1">
      <c r="E24737"/>
    </row>
    <row r="24738" spans="5:5" ht="13.5" thickTop="1" thickBot="1">
      <c r="E24738"/>
    </row>
    <row r="24739" spans="5:5" ht="13.5" thickTop="1" thickBot="1">
      <c r="E24739"/>
    </row>
    <row r="24740" spans="5:5" ht="13.5" thickTop="1" thickBot="1">
      <c r="E24740"/>
    </row>
    <row r="24741" spans="5:5" ht="13.5" thickTop="1" thickBot="1">
      <c r="E24741"/>
    </row>
    <row r="24742" spans="5:5" ht="13.5" thickTop="1" thickBot="1">
      <c r="E24742"/>
    </row>
    <row r="24743" spans="5:5" ht="13.5" thickTop="1" thickBot="1">
      <c r="E24743"/>
    </row>
    <row r="24744" spans="5:5" ht="13.5" thickTop="1" thickBot="1">
      <c r="E24744"/>
    </row>
    <row r="24745" spans="5:5" ht="13.5" thickTop="1" thickBot="1">
      <c r="E24745"/>
    </row>
    <row r="24746" spans="5:5" ht="13.5" thickTop="1" thickBot="1">
      <c r="E24746"/>
    </row>
    <row r="24747" spans="5:5" ht="13.5" thickTop="1" thickBot="1">
      <c r="E24747"/>
    </row>
    <row r="24748" spans="5:5" ht="13.5" thickTop="1" thickBot="1">
      <c r="E24748"/>
    </row>
    <row r="24749" spans="5:5" ht="13.5" thickTop="1" thickBot="1">
      <c r="E24749"/>
    </row>
    <row r="24750" spans="5:5" ht="13.5" thickTop="1" thickBot="1">
      <c r="E24750"/>
    </row>
    <row r="24751" spans="5:5" ht="13.5" thickTop="1" thickBot="1">
      <c r="E24751"/>
    </row>
    <row r="24752" spans="5:5" ht="13.5" thickTop="1" thickBot="1">
      <c r="E24752"/>
    </row>
    <row r="24753" spans="5:5" ht="13.5" thickTop="1" thickBot="1">
      <c r="E24753"/>
    </row>
    <row r="24754" spans="5:5" ht="13.5" thickTop="1" thickBot="1">
      <c r="E24754"/>
    </row>
    <row r="24755" spans="5:5" ht="13.5" thickTop="1" thickBot="1">
      <c r="E24755"/>
    </row>
    <row r="24756" spans="5:5" ht="13.5" thickTop="1" thickBot="1">
      <c r="E24756"/>
    </row>
    <row r="24757" spans="5:5" ht="13.5" thickTop="1" thickBot="1">
      <c r="E24757"/>
    </row>
    <row r="24758" spans="5:5" ht="13.5" thickTop="1" thickBot="1">
      <c r="E24758"/>
    </row>
    <row r="24759" spans="5:5" ht="13.5" thickTop="1" thickBot="1">
      <c r="E24759"/>
    </row>
    <row r="24760" spans="5:5" ht="13.5" thickTop="1" thickBot="1">
      <c r="E24760"/>
    </row>
    <row r="24761" spans="5:5" ht="13.5" thickTop="1" thickBot="1">
      <c r="E24761"/>
    </row>
    <row r="24762" spans="5:5" ht="13.5" thickTop="1" thickBot="1">
      <c r="E24762"/>
    </row>
    <row r="24763" spans="5:5" ht="13.5" thickTop="1" thickBot="1">
      <c r="E24763"/>
    </row>
    <row r="24764" spans="5:5" ht="13.5" thickTop="1" thickBot="1">
      <c r="E24764"/>
    </row>
    <row r="24765" spans="5:5" ht="13.5" thickTop="1" thickBot="1">
      <c r="E24765"/>
    </row>
    <row r="24766" spans="5:5" ht="13.5" thickTop="1" thickBot="1">
      <c r="E24766"/>
    </row>
    <row r="24767" spans="5:5" ht="13.5" thickTop="1" thickBot="1">
      <c r="E24767"/>
    </row>
    <row r="24768" spans="5:5" ht="13.5" thickTop="1" thickBot="1">
      <c r="E24768"/>
    </row>
    <row r="24769" spans="5:5" ht="13.5" thickTop="1" thickBot="1">
      <c r="E24769"/>
    </row>
    <row r="24770" spans="5:5" ht="13.5" thickTop="1" thickBot="1">
      <c r="E24770"/>
    </row>
    <row r="24771" spans="5:5" ht="13.5" thickTop="1" thickBot="1">
      <c r="E24771"/>
    </row>
    <row r="24772" spans="5:5" ht="13.5" thickTop="1" thickBot="1">
      <c r="E24772"/>
    </row>
    <row r="24773" spans="5:5" ht="13.5" thickTop="1" thickBot="1">
      <c r="E24773"/>
    </row>
    <row r="24774" spans="5:5" ht="13.5" thickTop="1" thickBot="1">
      <c r="E24774"/>
    </row>
    <row r="24775" spans="5:5" ht="13.5" thickTop="1" thickBot="1">
      <c r="E24775"/>
    </row>
    <row r="24776" spans="5:5" ht="13.5" thickTop="1" thickBot="1">
      <c r="E24776"/>
    </row>
    <row r="24777" spans="5:5" ht="13.5" thickTop="1" thickBot="1">
      <c r="E24777"/>
    </row>
    <row r="24778" spans="5:5" ht="13" thickTop="1">
      <c r="E24778"/>
    </row>
    <row r="24779" spans="5:5">
      <c r="E24779"/>
    </row>
    <row r="24780" spans="5:5">
      <c r="E24780"/>
    </row>
    <row r="24781" spans="5:5">
      <c r="E24781"/>
    </row>
    <row r="24782" spans="5:5">
      <c r="E24782"/>
    </row>
    <row r="24783" spans="5:5">
      <c r="E24783"/>
    </row>
    <row r="24784" spans="5:5">
      <c r="E24784"/>
    </row>
    <row r="24785" spans="5:5">
      <c r="E24785"/>
    </row>
    <row r="24786" spans="5:5">
      <c r="E24786"/>
    </row>
    <row r="24787" spans="5:5">
      <c r="E24787"/>
    </row>
    <row r="24788" spans="5:5">
      <c r="E24788"/>
    </row>
    <row r="24789" spans="5:5">
      <c r="E24789"/>
    </row>
    <row r="24790" spans="5:5">
      <c r="E24790"/>
    </row>
    <row r="24791" spans="5:5" ht="13" thickBot="1">
      <c r="E24791"/>
    </row>
    <row r="24792" spans="5:5" ht="13.5" thickTop="1" thickBot="1">
      <c r="E24792"/>
    </row>
    <row r="24793" spans="5:5" ht="13.5" thickTop="1" thickBot="1">
      <c r="E24793"/>
    </row>
    <row r="24794" spans="5:5" ht="13.5" thickTop="1" thickBot="1">
      <c r="E24794"/>
    </row>
    <row r="24795" spans="5:5" ht="13.5" thickTop="1" thickBot="1">
      <c r="E24795"/>
    </row>
    <row r="24796" spans="5:5" ht="13.5" thickTop="1" thickBot="1">
      <c r="E24796"/>
    </row>
    <row r="24797" spans="5:5" ht="13.5" thickTop="1" thickBot="1">
      <c r="E24797"/>
    </row>
    <row r="24798" spans="5:5" ht="13.5" thickTop="1" thickBot="1">
      <c r="E24798"/>
    </row>
    <row r="24799" spans="5:5" ht="13.5" thickTop="1" thickBot="1">
      <c r="E24799"/>
    </row>
    <row r="24800" spans="5:5" ht="13.5" thickTop="1" thickBot="1">
      <c r="E24800"/>
    </row>
    <row r="24801" spans="5:5" ht="13.5" thickTop="1" thickBot="1">
      <c r="E24801"/>
    </row>
    <row r="24802" spans="5:5" ht="13.5" thickTop="1" thickBot="1">
      <c r="E24802"/>
    </row>
    <row r="24803" spans="5:5" ht="13.5" thickTop="1" thickBot="1">
      <c r="E24803"/>
    </row>
    <row r="24804" spans="5:5" ht="13.5" thickTop="1" thickBot="1">
      <c r="E24804"/>
    </row>
    <row r="24805" spans="5:5" ht="13.5" thickTop="1" thickBot="1">
      <c r="E24805"/>
    </row>
    <row r="24806" spans="5:5" ht="13.5" thickTop="1" thickBot="1">
      <c r="E24806"/>
    </row>
    <row r="24807" spans="5:5" ht="13.5" thickTop="1" thickBot="1">
      <c r="E24807"/>
    </row>
    <row r="24808" spans="5:5" ht="13.5" thickTop="1" thickBot="1">
      <c r="E24808"/>
    </row>
    <row r="24809" spans="5:5" ht="13.5" thickTop="1" thickBot="1">
      <c r="E24809"/>
    </row>
    <row r="24810" spans="5:5" ht="13.5" thickTop="1" thickBot="1">
      <c r="E24810"/>
    </row>
    <row r="24811" spans="5:5" ht="13.5" thickTop="1" thickBot="1">
      <c r="E24811"/>
    </row>
    <row r="24812" spans="5:5" ht="13.5" thickTop="1" thickBot="1">
      <c r="E24812"/>
    </row>
    <row r="24813" spans="5:5" ht="13.5" thickTop="1" thickBot="1">
      <c r="E24813"/>
    </row>
    <row r="24814" spans="5:5" ht="13.5" thickTop="1" thickBot="1">
      <c r="E24814"/>
    </row>
    <row r="24815" spans="5:5" ht="13.5" thickTop="1" thickBot="1">
      <c r="E24815"/>
    </row>
    <row r="24816" spans="5:5" ht="13.5" thickTop="1" thickBot="1">
      <c r="E24816"/>
    </row>
    <row r="24817" spans="5:5" ht="13.5" thickTop="1" thickBot="1">
      <c r="E24817"/>
    </row>
    <row r="24818" spans="5:5" ht="13.5" thickTop="1" thickBot="1">
      <c r="E24818"/>
    </row>
    <row r="24819" spans="5:5" ht="13.5" thickTop="1" thickBot="1">
      <c r="E24819"/>
    </row>
    <row r="24820" spans="5:5" ht="13.5" thickTop="1" thickBot="1">
      <c r="E24820"/>
    </row>
    <row r="24821" spans="5:5" ht="13.5" thickTop="1" thickBot="1">
      <c r="E24821"/>
    </row>
    <row r="24822" spans="5:5" ht="13.5" thickTop="1" thickBot="1">
      <c r="E24822"/>
    </row>
    <row r="24823" spans="5:5" ht="13.5" thickTop="1" thickBot="1">
      <c r="E24823"/>
    </row>
    <row r="24824" spans="5:5" ht="13.5" thickTop="1" thickBot="1">
      <c r="E24824"/>
    </row>
    <row r="24825" spans="5:5" ht="13.5" thickTop="1" thickBot="1">
      <c r="E24825"/>
    </row>
    <row r="24826" spans="5:5" ht="13.5" thickTop="1" thickBot="1">
      <c r="E24826"/>
    </row>
    <row r="24827" spans="5:5" ht="13.5" thickTop="1" thickBot="1">
      <c r="E24827"/>
    </row>
    <row r="24828" spans="5:5" ht="13.5" thickTop="1" thickBot="1">
      <c r="E24828"/>
    </row>
    <row r="24829" spans="5:5" ht="13.5" thickTop="1" thickBot="1">
      <c r="E24829"/>
    </row>
    <row r="24830" spans="5:5" ht="13.5" thickTop="1" thickBot="1">
      <c r="E24830"/>
    </row>
    <row r="24831" spans="5:5" ht="13.5" thickTop="1" thickBot="1">
      <c r="E24831"/>
    </row>
    <row r="24832" spans="5:5" ht="13.5" thickTop="1" thickBot="1">
      <c r="E24832"/>
    </row>
    <row r="24833" spans="5:5" ht="13.5" thickTop="1" thickBot="1">
      <c r="E24833"/>
    </row>
    <row r="24834" spans="5:5" ht="13.5" thickTop="1" thickBot="1">
      <c r="E24834"/>
    </row>
    <row r="24835" spans="5:5" ht="13.5" thickTop="1" thickBot="1">
      <c r="E24835"/>
    </row>
    <row r="24836" spans="5:5" ht="13.5" thickTop="1" thickBot="1">
      <c r="E24836"/>
    </row>
    <row r="24837" spans="5:5" ht="13.5" thickTop="1" thickBot="1">
      <c r="E24837"/>
    </row>
    <row r="24838" spans="5:5" ht="13.5" thickTop="1" thickBot="1">
      <c r="E24838"/>
    </row>
    <row r="24839" spans="5:5" ht="13.5" thickTop="1" thickBot="1">
      <c r="E24839"/>
    </row>
    <row r="24840" spans="5:5" ht="13.5" thickTop="1" thickBot="1">
      <c r="E24840"/>
    </row>
    <row r="24841" spans="5:5" ht="13.5" thickTop="1" thickBot="1">
      <c r="E24841"/>
    </row>
    <row r="24842" spans="5:5" ht="13.5" thickTop="1" thickBot="1">
      <c r="E24842"/>
    </row>
    <row r="24843" spans="5:5" ht="13.5" thickTop="1" thickBot="1">
      <c r="E24843"/>
    </row>
    <row r="24844" spans="5:5" ht="13.5" thickTop="1" thickBot="1">
      <c r="E24844"/>
    </row>
    <row r="24845" spans="5:5" ht="13.5" thickTop="1" thickBot="1">
      <c r="E24845"/>
    </row>
    <row r="24846" spans="5:5" ht="13.5" thickTop="1" thickBot="1">
      <c r="E24846"/>
    </row>
    <row r="24847" spans="5:5" ht="13.5" thickTop="1" thickBot="1">
      <c r="E24847"/>
    </row>
    <row r="24848" spans="5:5" ht="13" thickTop="1">
      <c r="E24848"/>
    </row>
    <row r="24849" spans="5:5">
      <c r="E24849"/>
    </row>
    <row r="24850" spans="5:5">
      <c r="E24850"/>
    </row>
    <row r="24851" spans="5:5">
      <c r="E24851"/>
    </row>
    <row r="24852" spans="5:5">
      <c r="E24852"/>
    </row>
    <row r="24853" spans="5:5">
      <c r="E24853"/>
    </row>
    <row r="24854" spans="5:5">
      <c r="E24854"/>
    </row>
    <row r="24855" spans="5:5">
      <c r="E24855"/>
    </row>
    <row r="24856" spans="5:5">
      <c r="E24856"/>
    </row>
    <row r="24857" spans="5:5">
      <c r="E24857"/>
    </row>
    <row r="24858" spans="5:5">
      <c r="E24858"/>
    </row>
    <row r="24859" spans="5:5">
      <c r="E24859"/>
    </row>
    <row r="24860" spans="5:5">
      <c r="E24860"/>
    </row>
    <row r="24861" spans="5:5" ht="13" thickBot="1">
      <c r="E24861"/>
    </row>
    <row r="24862" spans="5:5" ht="13.5" thickTop="1" thickBot="1">
      <c r="E24862"/>
    </row>
    <row r="24863" spans="5:5" ht="13.5" thickTop="1" thickBot="1">
      <c r="E24863"/>
    </row>
    <row r="24864" spans="5:5" ht="13.5" thickTop="1" thickBot="1">
      <c r="E24864"/>
    </row>
    <row r="24865" spans="5:5" ht="13.5" thickTop="1" thickBot="1">
      <c r="E24865"/>
    </row>
    <row r="24866" spans="5:5" ht="13.5" thickTop="1" thickBot="1">
      <c r="E24866"/>
    </row>
    <row r="24867" spans="5:5" ht="13.5" thickTop="1" thickBot="1">
      <c r="E24867"/>
    </row>
    <row r="24868" spans="5:5" ht="13.5" thickTop="1" thickBot="1">
      <c r="E24868"/>
    </row>
    <row r="24869" spans="5:5" ht="13.5" thickTop="1" thickBot="1">
      <c r="E24869"/>
    </row>
    <row r="24870" spans="5:5" ht="13.5" thickTop="1" thickBot="1">
      <c r="E24870"/>
    </row>
    <row r="24871" spans="5:5" ht="13.5" thickTop="1" thickBot="1">
      <c r="E24871"/>
    </row>
    <row r="24872" spans="5:5" ht="13.5" thickTop="1" thickBot="1">
      <c r="E24872"/>
    </row>
    <row r="24873" spans="5:5" ht="13.5" thickTop="1" thickBot="1">
      <c r="E24873"/>
    </row>
    <row r="24874" spans="5:5" ht="13.5" thickTop="1" thickBot="1">
      <c r="E24874"/>
    </row>
    <row r="24875" spans="5:5" ht="13.5" thickTop="1" thickBot="1">
      <c r="E24875"/>
    </row>
    <row r="24876" spans="5:5" ht="13.5" thickTop="1" thickBot="1">
      <c r="E24876"/>
    </row>
    <row r="24877" spans="5:5" ht="13.5" thickTop="1" thickBot="1">
      <c r="E24877"/>
    </row>
    <row r="24878" spans="5:5" ht="13.5" thickTop="1" thickBot="1">
      <c r="E24878"/>
    </row>
    <row r="24879" spans="5:5" ht="13.5" thickTop="1" thickBot="1">
      <c r="E24879"/>
    </row>
    <row r="24880" spans="5:5" ht="13.5" thickTop="1" thickBot="1">
      <c r="E24880"/>
    </row>
    <row r="24881" spans="5:5" ht="13.5" thickTop="1" thickBot="1">
      <c r="E24881"/>
    </row>
    <row r="24882" spans="5:5" ht="13.5" thickTop="1" thickBot="1">
      <c r="E24882"/>
    </row>
    <row r="24883" spans="5:5" ht="13.5" thickTop="1" thickBot="1">
      <c r="E24883"/>
    </row>
    <row r="24884" spans="5:5" ht="13.5" thickTop="1" thickBot="1">
      <c r="E24884"/>
    </row>
    <row r="24885" spans="5:5" ht="13.5" thickTop="1" thickBot="1">
      <c r="E24885"/>
    </row>
    <row r="24886" spans="5:5" ht="13.5" thickTop="1" thickBot="1">
      <c r="E24886"/>
    </row>
    <row r="24887" spans="5:5" ht="13.5" thickTop="1" thickBot="1">
      <c r="E24887"/>
    </row>
    <row r="24888" spans="5:5" ht="13.5" thickTop="1" thickBot="1">
      <c r="E24888"/>
    </row>
    <row r="24889" spans="5:5" ht="13.5" thickTop="1" thickBot="1">
      <c r="E24889"/>
    </row>
    <row r="24890" spans="5:5" ht="13.5" thickTop="1" thickBot="1">
      <c r="E24890"/>
    </row>
    <row r="24891" spans="5:5" ht="13.5" thickTop="1" thickBot="1">
      <c r="E24891"/>
    </row>
    <row r="24892" spans="5:5" ht="13.5" thickTop="1" thickBot="1">
      <c r="E24892"/>
    </row>
    <row r="24893" spans="5:5" ht="13.5" thickTop="1" thickBot="1">
      <c r="E24893"/>
    </row>
    <row r="24894" spans="5:5" ht="13.5" thickTop="1" thickBot="1">
      <c r="E24894"/>
    </row>
    <row r="24895" spans="5:5" ht="13.5" thickTop="1" thickBot="1">
      <c r="E24895"/>
    </row>
    <row r="24896" spans="5:5" ht="13.5" thickTop="1" thickBot="1">
      <c r="E24896"/>
    </row>
    <row r="24897" spans="5:5" ht="13.5" thickTop="1" thickBot="1">
      <c r="E24897"/>
    </row>
    <row r="24898" spans="5:5" ht="13.5" thickTop="1" thickBot="1">
      <c r="E24898"/>
    </row>
    <row r="24899" spans="5:5" ht="13.5" thickTop="1" thickBot="1">
      <c r="E24899"/>
    </row>
    <row r="24900" spans="5:5" ht="13.5" thickTop="1" thickBot="1">
      <c r="E24900"/>
    </row>
    <row r="24901" spans="5:5" ht="13.5" thickTop="1" thickBot="1">
      <c r="E24901"/>
    </row>
    <row r="24902" spans="5:5" ht="13.5" thickTop="1" thickBot="1">
      <c r="E24902"/>
    </row>
    <row r="24903" spans="5:5" ht="13.5" thickTop="1" thickBot="1">
      <c r="E24903"/>
    </row>
    <row r="24904" spans="5:5" ht="13.5" thickTop="1" thickBot="1">
      <c r="E24904"/>
    </row>
    <row r="24905" spans="5:5" ht="13.5" thickTop="1" thickBot="1">
      <c r="E24905"/>
    </row>
    <row r="24906" spans="5:5" ht="13.5" thickTop="1" thickBot="1">
      <c r="E24906"/>
    </row>
    <row r="24907" spans="5:5" ht="13.5" thickTop="1" thickBot="1">
      <c r="E24907"/>
    </row>
    <row r="24908" spans="5:5" ht="13.5" thickTop="1" thickBot="1">
      <c r="E24908"/>
    </row>
    <row r="24909" spans="5:5" ht="13.5" thickTop="1" thickBot="1">
      <c r="E24909"/>
    </row>
    <row r="24910" spans="5:5" ht="13.5" thickTop="1" thickBot="1">
      <c r="E24910"/>
    </row>
    <row r="24911" spans="5:5" ht="13.5" thickTop="1" thickBot="1">
      <c r="E24911"/>
    </row>
    <row r="24912" spans="5:5" ht="13.5" thickTop="1" thickBot="1">
      <c r="E24912"/>
    </row>
    <row r="24913" spans="5:5" ht="13.5" thickTop="1" thickBot="1">
      <c r="E24913"/>
    </row>
    <row r="24914" spans="5:5" ht="13.5" thickTop="1" thickBot="1">
      <c r="E24914"/>
    </row>
    <row r="24915" spans="5:5" ht="13.5" thickTop="1" thickBot="1">
      <c r="E24915"/>
    </row>
    <row r="24916" spans="5:5" ht="13.5" thickTop="1" thickBot="1">
      <c r="E24916"/>
    </row>
    <row r="24917" spans="5:5" ht="13.5" thickTop="1" thickBot="1">
      <c r="E24917"/>
    </row>
    <row r="24918" spans="5:5" ht="13" thickTop="1">
      <c r="E24918"/>
    </row>
    <row r="24919" spans="5:5">
      <c r="E24919"/>
    </row>
    <row r="24920" spans="5:5">
      <c r="E24920"/>
    </row>
    <row r="24921" spans="5:5">
      <c r="E24921"/>
    </row>
    <row r="24922" spans="5:5">
      <c r="E24922"/>
    </row>
    <row r="24923" spans="5:5">
      <c r="E24923"/>
    </row>
    <row r="24924" spans="5:5">
      <c r="E24924"/>
    </row>
    <row r="24925" spans="5:5">
      <c r="E24925"/>
    </row>
    <row r="24926" spans="5:5">
      <c r="E24926"/>
    </row>
    <row r="24927" spans="5:5">
      <c r="E24927"/>
    </row>
    <row r="24928" spans="5:5">
      <c r="E24928"/>
    </row>
    <row r="24929" spans="5:5">
      <c r="E24929"/>
    </row>
    <row r="24930" spans="5:5">
      <c r="E24930"/>
    </row>
    <row r="24931" spans="5:5" ht="13" thickBot="1">
      <c r="E24931"/>
    </row>
    <row r="24932" spans="5:5" ht="13.5" thickTop="1" thickBot="1">
      <c r="E24932"/>
    </row>
    <row r="24933" spans="5:5" ht="13.5" thickTop="1" thickBot="1">
      <c r="E24933"/>
    </row>
    <row r="24934" spans="5:5" ht="13.5" thickTop="1" thickBot="1">
      <c r="E24934"/>
    </row>
    <row r="24935" spans="5:5" ht="13.5" thickTop="1" thickBot="1">
      <c r="E24935"/>
    </row>
    <row r="24936" spans="5:5" ht="13.5" thickTop="1" thickBot="1">
      <c r="E24936"/>
    </row>
    <row r="24937" spans="5:5" ht="13.5" thickTop="1" thickBot="1">
      <c r="E24937"/>
    </row>
    <row r="24938" spans="5:5" ht="13.5" thickTop="1" thickBot="1">
      <c r="E24938"/>
    </row>
    <row r="24939" spans="5:5" ht="13.5" thickTop="1" thickBot="1">
      <c r="E24939"/>
    </row>
    <row r="24940" spans="5:5" ht="13.5" thickTop="1" thickBot="1">
      <c r="E24940"/>
    </row>
    <row r="24941" spans="5:5" ht="13.5" thickTop="1" thickBot="1">
      <c r="E24941"/>
    </row>
    <row r="24942" spans="5:5" ht="13.5" thickTop="1" thickBot="1">
      <c r="E24942"/>
    </row>
    <row r="24943" spans="5:5" ht="13.5" thickTop="1" thickBot="1">
      <c r="E24943"/>
    </row>
    <row r="24944" spans="5:5" ht="13.5" thickTop="1" thickBot="1">
      <c r="E24944"/>
    </row>
    <row r="24945" spans="5:5" ht="13.5" thickTop="1" thickBot="1">
      <c r="E24945"/>
    </row>
    <row r="24946" spans="5:5" ht="13.5" thickTop="1" thickBot="1">
      <c r="E24946"/>
    </row>
    <row r="24947" spans="5:5" ht="13.5" thickTop="1" thickBot="1">
      <c r="E24947"/>
    </row>
    <row r="24948" spans="5:5" ht="13.5" thickTop="1" thickBot="1">
      <c r="E24948"/>
    </row>
    <row r="24949" spans="5:5" ht="13.5" thickTop="1" thickBot="1">
      <c r="E24949"/>
    </row>
    <row r="24950" spans="5:5" ht="13.5" thickTop="1" thickBot="1">
      <c r="E24950"/>
    </row>
    <row r="24951" spans="5:5" ht="13.5" thickTop="1" thickBot="1">
      <c r="E24951"/>
    </row>
    <row r="24952" spans="5:5" ht="13.5" thickTop="1" thickBot="1">
      <c r="E24952"/>
    </row>
    <row r="24953" spans="5:5" ht="13.5" thickTop="1" thickBot="1">
      <c r="E24953"/>
    </row>
    <row r="24954" spans="5:5" ht="13.5" thickTop="1" thickBot="1">
      <c r="E24954"/>
    </row>
    <row r="24955" spans="5:5" ht="13.5" thickTop="1" thickBot="1">
      <c r="E24955"/>
    </row>
    <row r="24956" spans="5:5" ht="13.5" thickTop="1" thickBot="1">
      <c r="E24956"/>
    </row>
    <row r="24957" spans="5:5" ht="13.5" thickTop="1" thickBot="1">
      <c r="E24957"/>
    </row>
    <row r="24958" spans="5:5" ht="13.5" thickTop="1" thickBot="1">
      <c r="E24958"/>
    </row>
    <row r="24959" spans="5:5" ht="13.5" thickTop="1" thickBot="1">
      <c r="E24959"/>
    </row>
    <row r="24960" spans="5:5" ht="13.5" thickTop="1" thickBot="1">
      <c r="E24960"/>
    </row>
    <row r="24961" spans="5:5" ht="13.5" thickTop="1" thickBot="1">
      <c r="E24961"/>
    </row>
    <row r="24962" spans="5:5" ht="13.5" thickTop="1" thickBot="1">
      <c r="E24962"/>
    </row>
    <row r="24963" spans="5:5" ht="13.5" thickTop="1" thickBot="1">
      <c r="E24963"/>
    </row>
    <row r="24964" spans="5:5" ht="13.5" thickTop="1" thickBot="1">
      <c r="E24964"/>
    </row>
    <row r="24965" spans="5:5" ht="13.5" thickTop="1" thickBot="1">
      <c r="E24965"/>
    </row>
    <row r="24966" spans="5:5" ht="13.5" thickTop="1" thickBot="1">
      <c r="E24966"/>
    </row>
    <row r="24967" spans="5:5" ht="13.5" thickTop="1" thickBot="1">
      <c r="E24967"/>
    </row>
    <row r="24968" spans="5:5" ht="13.5" thickTop="1" thickBot="1">
      <c r="E24968"/>
    </row>
    <row r="24969" spans="5:5" ht="13.5" thickTop="1" thickBot="1">
      <c r="E24969"/>
    </row>
    <row r="24970" spans="5:5" ht="13.5" thickTop="1" thickBot="1">
      <c r="E24970"/>
    </row>
    <row r="24971" spans="5:5" ht="13.5" thickTop="1" thickBot="1">
      <c r="E24971"/>
    </row>
    <row r="24972" spans="5:5" ht="13.5" thickTop="1" thickBot="1">
      <c r="E24972"/>
    </row>
    <row r="24973" spans="5:5" ht="13.5" thickTop="1" thickBot="1">
      <c r="E24973"/>
    </row>
    <row r="24974" spans="5:5" ht="13.5" thickTop="1" thickBot="1">
      <c r="E24974"/>
    </row>
    <row r="24975" spans="5:5" ht="13.5" thickTop="1" thickBot="1">
      <c r="E24975"/>
    </row>
    <row r="24976" spans="5:5" ht="13.5" thickTop="1" thickBot="1">
      <c r="E24976"/>
    </row>
    <row r="24977" spans="5:5" ht="13.5" thickTop="1" thickBot="1">
      <c r="E24977"/>
    </row>
    <row r="24978" spans="5:5" ht="13.5" thickTop="1" thickBot="1">
      <c r="E24978"/>
    </row>
    <row r="24979" spans="5:5" ht="13.5" thickTop="1" thickBot="1">
      <c r="E24979"/>
    </row>
    <row r="24980" spans="5:5" ht="13.5" thickTop="1" thickBot="1">
      <c r="E24980"/>
    </row>
    <row r="24981" spans="5:5" ht="13.5" thickTop="1" thickBot="1">
      <c r="E24981"/>
    </row>
    <row r="24982" spans="5:5" ht="13.5" thickTop="1" thickBot="1">
      <c r="E24982"/>
    </row>
    <row r="24983" spans="5:5" ht="13.5" thickTop="1" thickBot="1">
      <c r="E24983"/>
    </row>
    <row r="24984" spans="5:5" ht="13.5" thickTop="1" thickBot="1">
      <c r="E24984"/>
    </row>
    <row r="24985" spans="5:5" ht="13.5" thickTop="1" thickBot="1">
      <c r="E24985"/>
    </row>
    <row r="24986" spans="5:5" ht="13.5" thickTop="1" thickBot="1">
      <c r="E24986"/>
    </row>
    <row r="24987" spans="5:5" ht="13.5" thickTop="1" thickBot="1">
      <c r="E24987"/>
    </row>
    <row r="24988" spans="5:5" ht="13" thickTop="1">
      <c r="E24988"/>
    </row>
    <row r="24989" spans="5:5">
      <c r="E24989"/>
    </row>
    <row r="24990" spans="5:5">
      <c r="E24990"/>
    </row>
    <row r="24991" spans="5:5">
      <c r="E24991"/>
    </row>
    <row r="24992" spans="5:5">
      <c r="E24992"/>
    </row>
    <row r="24993" spans="5:5">
      <c r="E24993"/>
    </row>
    <row r="24994" spans="5:5">
      <c r="E24994"/>
    </row>
    <row r="24995" spans="5:5">
      <c r="E24995"/>
    </row>
    <row r="24996" spans="5:5">
      <c r="E24996"/>
    </row>
    <row r="24997" spans="5:5">
      <c r="E24997"/>
    </row>
    <row r="24998" spans="5:5">
      <c r="E24998"/>
    </row>
    <row r="24999" spans="5:5">
      <c r="E24999"/>
    </row>
    <row r="25000" spans="5:5">
      <c r="E25000"/>
    </row>
    <row r="25001" spans="5:5" ht="13" thickBot="1">
      <c r="E25001"/>
    </row>
    <row r="25002" spans="5:5" ht="13.5" thickTop="1" thickBot="1">
      <c r="E25002"/>
    </row>
    <row r="25003" spans="5:5" ht="13.5" thickTop="1" thickBot="1">
      <c r="E25003"/>
    </row>
    <row r="25004" spans="5:5" ht="13.5" thickTop="1" thickBot="1">
      <c r="E25004"/>
    </row>
    <row r="25005" spans="5:5" ht="13.5" thickTop="1" thickBot="1">
      <c r="E25005"/>
    </row>
    <row r="25006" spans="5:5" ht="13.5" thickTop="1" thickBot="1">
      <c r="E25006"/>
    </row>
    <row r="25007" spans="5:5" ht="13.5" thickTop="1" thickBot="1">
      <c r="E25007"/>
    </row>
    <row r="25008" spans="5:5" ht="13.5" thickTop="1" thickBot="1">
      <c r="E25008"/>
    </row>
    <row r="25009" spans="5:5" ht="13.5" thickTop="1" thickBot="1">
      <c r="E25009"/>
    </row>
    <row r="25010" spans="5:5" ht="13.5" thickTop="1" thickBot="1">
      <c r="E25010"/>
    </row>
    <row r="25011" spans="5:5" ht="13.5" thickTop="1" thickBot="1">
      <c r="E25011"/>
    </row>
    <row r="25012" spans="5:5" ht="13.5" thickTop="1" thickBot="1">
      <c r="E25012"/>
    </row>
    <row r="25013" spans="5:5" ht="13.5" thickTop="1" thickBot="1">
      <c r="E25013"/>
    </row>
    <row r="25014" spans="5:5" ht="13.5" thickTop="1" thickBot="1">
      <c r="E25014"/>
    </row>
    <row r="25015" spans="5:5" ht="13.5" thickTop="1" thickBot="1">
      <c r="E25015"/>
    </row>
    <row r="25016" spans="5:5" ht="13.5" thickTop="1" thickBot="1">
      <c r="E25016"/>
    </row>
    <row r="25017" spans="5:5" ht="13.5" thickTop="1" thickBot="1">
      <c r="E25017"/>
    </row>
    <row r="25018" spans="5:5" ht="13.5" thickTop="1" thickBot="1">
      <c r="E25018"/>
    </row>
    <row r="25019" spans="5:5" ht="13.5" thickTop="1" thickBot="1">
      <c r="E25019"/>
    </row>
    <row r="25020" spans="5:5" ht="13.5" thickTop="1" thickBot="1">
      <c r="E25020"/>
    </row>
    <row r="25021" spans="5:5" ht="13.5" thickTop="1" thickBot="1">
      <c r="E25021"/>
    </row>
    <row r="25022" spans="5:5" ht="13.5" thickTop="1" thickBot="1">
      <c r="E25022"/>
    </row>
    <row r="25023" spans="5:5" ht="13.5" thickTop="1" thickBot="1">
      <c r="E25023"/>
    </row>
    <row r="25024" spans="5:5" ht="13.5" thickTop="1" thickBot="1">
      <c r="E25024"/>
    </row>
    <row r="25025" spans="5:5" ht="13.5" thickTop="1" thickBot="1">
      <c r="E25025"/>
    </row>
    <row r="25026" spans="5:5" ht="13.5" thickTop="1" thickBot="1">
      <c r="E25026"/>
    </row>
    <row r="25027" spans="5:5" ht="13.5" thickTop="1" thickBot="1">
      <c r="E25027"/>
    </row>
    <row r="25028" spans="5:5" ht="13.5" thickTop="1" thickBot="1">
      <c r="E25028"/>
    </row>
    <row r="25029" spans="5:5" ht="13.5" thickTop="1" thickBot="1">
      <c r="E25029"/>
    </row>
    <row r="25030" spans="5:5" ht="13.5" thickTop="1" thickBot="1">
      <c r="E25030"/>
    </row>
    <row r="25031" spans="5:5" ht="13.5" thickTop="1" thickBot="1">
      <c r="E25031"/>
    </row>
    <row r="25032" spans="5:5" ht="13.5" thickTop="1" thickBot="1">
      <c r="E25032"/>
    </row>
    <row r="25033" spans="5:5" ht="13.5" thickTop="1" thickBot="1">
      <c r="E25033"/>
    </row>
    <row r="25034" spans="5:5" ht="13.5" thickTop="1" thickBot="1">
      <c r="E25034"/>
    </row>
    <row r="25035" spans="5:5" ht="13.5" thickTop="1" thickBot="1">
      <c r="E25035"/>
    </row>
    <row r="25036" spans="5:5" ht="13.5" thickTop="1" thickBot="1">
      <c r="E25036"/>
    </row>
    <row r="25037" spans="5:5" ht="13.5" thickTop="1" thickBot="1">
      <c r="E25037"/>
    </row>
    <row r="25038" spans="5:5" ht="13.5" thickTop="1" thickBot="1">
      <c r="E25038"/>
    </row>
    <row r="25039" spans="5:5" ht="13.5" thickTop="1" thickBot="1">
      <c r="E25039"/>
    </row>
    <row r="25040" spans="5:5" ht="13.5" thickTop="1" thickBot="1">
      <c r="E25040"/>
    </row>
    <row r="25041" spans="5:5" ht="13.5" thickTop="1" thickBot="1">
      <c r="E25041"/>
    </row>
    <row r="25042" spans="5:5" ht="13.5" thickTop="1" thickBot="1">
      <c r="E25042"/>
    </row>
    <row r="25043" spans="5:5" ht="13.5" thickTop="1" thickBot="1">
      <c r="E25043"/>
    </row>
    <row r="25044" spans="5:5" ht="13.5" thickTop="1" thickBot="1">
      <c r="E25044"/>
    </row>
    <row r="25045" spans="5:5" ht="13.5" thickTop="1" thickBot="1">
      <c r="E25045"/>
    </row>
    <row r="25046" spans="5:5" ht="13.5" thickTop="1" thickBot="1">
      <c r="E25046"/>
    </row>
    <row r="25047" spans="5:5" ht="13.5" thickTop="1" thickBot="1">
      <c r="E25047"/>
    </row>
    <row r="25048" spans="5:5" ht="13.5" thickTop="1" thickBot="1">
      <c r="E25048"/>
    </row>
    <row r="25049" spans="5:5" ht="13.5" thickTop="1" thickBot="1">
      <c r="E25049"/>
    </row>
    <row r="25050" spans="5:5" ht="13.5" thickTop="1" thickBot="1">
      <c r="E25050"/>
    </row>
    <row r="25051" spans="5:5" ht="13.5" thickTop="1" thickBot="1">
      <c r="E25051"/>
    </row>
    <row r="25052" spans="5:5" ht="13.5" thickTop="1" thickBot="1">
      <c r="E25052"/>
    </row>
    <row r="25053" spans="5:5" ht="13.5" thickTop="1" thickBot="1">
      <c r="E25053"/>
    </row>
    <row r="25054" spans="5:5" ht="13.5" thickTop="1" thickBot="1">
      <c r="E25054"/>
    </row>
    <row r="25055" spans="5:5" ht="13.5" thickTop="1" thickBot="1">
      <c r="E25055"/>
    </row>
    <row r="25056" spans="5:5" ht="13.5" thickTop="1" thickBot="1">
      <c r="E25056"/>
    </row>
    <row r="25057" spans="5:5" ht="13.5" thickTop="1" thickBot="1">
      <c r="E25057"/>
    </row>
    <row r="25058" spans="5:5" ht="13" thickTop="1">
      <c r="E25058"/>
    </row>
    <row r="25059" spans="5:5">
      <c r="E25059"/>
    </row>
    <row r="25060" spans="5:5">
      <c r="E25060"/>
    </row>
    <row r="25061" spans="5:5">
      <c r="E25061"/>
    </row>
    <row r="25062" spans="5:5">
      <c r="E25062"/>
    </row>
    <row r="25063" spans="5:5">
      <c r="E25063"/>
    </row>
    <row r="25064" spans="5:5">
      <c r="E25064"/>
    </row>
    <row r="25065" spans="5:5">
      <c r="E25065"/>
    </row>
    <row r="25066" spans="5:5">
      <c r="E25066"/>
    </row>
    <row r="25067" spans="5:5">
      <c r="E25067"/>
    </row>
    <row r="25068" spans="5:5">
      <c r="E25068"/>
    </row>
    <row r="25069" spans="5:5">
      <c r="E25069"/>
    </row>
    <row r="25070" spans="5:5">
      <c r="E25070"/>
    </row>
    <row r="25071" spans="5:5" ht="13" thickBot="1">
      <c r="E25071"/>
    </row>
    <row r="25072" spans="5:5" ht="13.5" thickTop="1" thickBot="1">
      <c r="E25072"/>
    </row>
    <row r="25073" spans="5:5" ht="13.5" thickTop="1" thickBot="1">
      <c r="E25073"/>
    </row>
    <row r="25074" spans="5:5" ht="13.5" thickTop="1" thickBot="1">
      <c r="E25074"/>
    </row>
    <row r="25075" spans="5:5" ht="13.5" thickTop="1" thickBot="1">
      <c r="E25075"/>
    </row>
    <row r="25076" spans="5:5" ht="13.5" thickTop="1" thickBot="1">
      <c r="E25076"/>
    </row>
    <row r="25077" spans="5:5" ht="13.5" thickTop="1" thickBot="1">
      <c r="E25077"/>
    </row>
    <row r="25078" spans="5:5" ht="13.5" thickTop="1" thickBot="1">
      <c r="E25078"/>
    </row>
    <row r="25079" spans="5:5" ht="13.5" thickTop="1" thickBot="1">
      <c r="E25079"/>
    </row>
    <row r="25080" spans="5:5" ht="13.5" thickTop="1" thickBot="1">
      <c r="E25080"/>
    </row>
    <row r="25081" spans="5:5" ht="13.5" thickTop="1" thickBot="1">
      <c r="E25081"/>
    </row>
    <row r="25082" spans="5:5" ht="13.5" thickTop="1" thickBot="1">
      <c r="E25082"/>
    </row>
    <row r="25083" spans="5:5" ht="13.5" thickTop="1" thickBot="1">
      <c r="E25083"/>
    </row>
    <row r="25084" spans="5:5" ht="13.5" thickTop="1" thickBot="1">
      <c r="E25084"/>
    </row>
    <row r="25085" spans="5:5" ht="13.5" thickTop="1" thickBot="1">
      <c r="E25085"/>
    </row>
    <row r="25086" spans="5:5" ht="13.5" thickTop="1" thickBot="1">
      <c r="E25086"/>
    </row>
    <row r="25087" spans="5:5" ht="13.5" thickTop="1" thickBot="1">
      <c r="E25087"/>
    </row>
    <row r="25088" spans="5:5" ht="13.5" thickTop="1" thickBot="1">
      <c r="E25088"/>
    </row>
    <row r="25089" spans="5:5" ht="13.5" thickTop="1" thickBot="1">
      <c r="E25089"/>
    </row>
    <row r="25090" spans="5:5" ht="13.5" thickTop="1" thickBot="1">
      <c r="E25090"/>
    </row>
    <row r="25091" spans="5:5" ht="13.5" thickTop="1" thickBot="1">
      <c r="E25091"/>
    </row>
    <row r="25092" spans="5:5" ht="13.5" thickTop="1" thickBot="1">
      <c r="E25092"/>
    </row>
    <row r="25093" spans="5:5" ht="13.5" thickTop="1" thickBot="1">
      <c r="E25093"/>
    </row>
    <row r="25094" spans="5:5" ht="13.5" thickTop="1" thickBot="1">
      <c r="E25094"/>
    </row>
    <row r="25095" spans="5:5" ht="13.5" thickTop="1" thickBot="1">
      <c r="E25095"/>
    </row>
    <row r="25096" spans="5:5" ht="13.5" thickTop="1" thickBot="1">
      <c r="E25096"/>
    </row>
    <row r="25097" spans="5:5" ht="13.5" thickTop="1" thickBot="1">
      <c r="E25097"/>
    </row>
    <row r="25098" spans="5:5" ht="13.5" thickTop="1" thickBot="1">
      <c r="E25098"/>
    </row>
    <row r="25099" spans="5:5" ht="13.5" thickTop="1" thickBot="1">
      <c r="E25099"/>
    </row>
    <row r="25100" spans="5:5" ht="13.5" thickTop="1" thickBot="1">
      <c r="E25100"/>
    </row>
    <row r="25101" spans="5:5" ht="13.5" thickTop="1" thickBot="1">
      <c r="E25101"/>
    </row>
    <row r="25102" spans="5:5" ht="13.5" thickTop="1" thickBot="1">
      <c r="E25102"/>
    </row>
    <row r="25103" spans="5:5" ht="13.5" thickTop="1" thickBot="1">
      <c r="E25103"/>
    </row>
    <row r="25104" spans="5:5" ht="13.5" thickTop="1" thickBot="1">
      <c r="E25104"/>
    </row>
    <row r="25105" spans="5:5" ht="13.5" thickTop="1" thickBot="1">
      <c r="E25105"/>
    </row>
    <row r="25106" spans="5:5" ht="13.5" thickTop="1" thickBot="1">
      <c r="E25106"/>
    </row>
    <row r="25107" spans="5:5" ht="13.5" thickTop="1" thickBot="1">
      <c r="E25107"/>
    </row>
    <row r="25108" spans="5:5" ht="13.5" thickTop="1" thickBot="1">
      <c r="E25108"/>
    </row>
    <row r="25109" spans="5:5" ht="13.5" thickTop="1" thickBot="1">
      <c r="E25109"/>
    </row>
    <row r="25110" spans="5:5" ht="13.5" thickTop="1" thickBot="1">
      <c r="E25110"/>
    </row>
    <row r="25111" spans="5:5" ht="13.5" thickTop="1" thickBot="1">
      <c r="E25111"/>
    </row>
    <row r="25112" spans="5:5" ht="13.5" thickTop="1" thickBot="1">
      <c r="E25112"/>
    </row>
    <row r="25113" spans="5:5" ht="13.5" thickTop="1" thickBot="1">
      <c r="E25113"/>
    </row>
    <row r="25114" spans="5:5" ht="13.5" thickTop="1" thickBot="1">
      <c r="E25114"/>
    </row>
    <row r="25115" spans="5:5" ht="13.5" thickTop="1" thickBot="1">
      <c r="E25115"/>
    </row>
    <row r="25116" spans="5:5" ht="13.5" thickTop="1" thickBot="1">
      <c r="E25116"/>
    </row>
    <row r="25117" spans="5:5" ht="13.5" thickTop="1" thickBot="1">
      <c r="E25117"/>
    </row>
    <row r="25118" spans="5:5" ht="13.5" thickTop="1" thickBot="1">
      <c r="E25118"/>
    </row>
    <row r="25119" spans="5:5" ht="13.5" thickTop="1" thickBot="1">
      <c r="E25119"/>
    </row>
    <row r="25120" spans="5:5" ht="13.5" thickTop="1" thickBot="1">
      <c r="E25120"/>
    </row>
    <row r="25121" spans="5:5" ht="13.5" thickTop="1" thickBot="1">
      <c r="E25121"/>
    </row>
    <row r="25122" spans="5:5" ht="13.5" thickTop="1" thickBot="1">
      <c r="E25122"/>
    </row>
    <row r="25123" spans="5:5" ht="13.5" thickTop="1" thickBot="1">
      <c r="E25123"/>
    </row>
    <row r="25124" spans="5:5" ht="13.5" thickTop="1" thickBot="1">
      <c r="E25124"/>
    </row>
    <row r="25125" spans="5:5" ht="13.5" thickTop="1" thickBot="1">
      <c r="E25125"/>
    </row>
    <row r="25126" spans="5:5" ht="13.5" thickTop="1" thickBot="1">
      <c r="E25126"/>
    </row>
    <row r="25127" spans="5:5" ht="13.5" thickTop="1" thickBot="1">
      <c r="E25127"/>
    </row>
    <row r="25128" spans="5:5" ht="13" thickTop="1">
      <c r="E25128"/>
    </row>
    <row r="25129" spans="5:5">
      <c r="E25129"/>
    </row>
    <row r="25130" spans="5:5">
      <c r="E25130"/>
    </row>
    <row r="25131" spans="5:5">
      <c r="E25131"/>
    </row>
    <row r="25132" spans="5:5">
      <c r="E25132"/>
    </row>
    <row r="25133" spans="5:5">
      <c r="E25133"/>
    </row>
    <row r="25134" spans="5:5">
      <c r="E25134"/>
    </row>
    <row r="25135" spans="5:5">
      <c r="E25135"/>
    </row>
    <row r="25136" spans="5:5">
      <c r="E25136"/>
    </row>
    <row r="25137" spans="5:5">
      <c r="E25137"/>
    </row>
    <row r="25138" spans="5:5">
      <c r="E25138"/>
    </row>
    <row r="25139" spans="5:5">
      <c r="E25139"/>
    </row>
    <row r="25140" spans="5:5">
      <c r="E25140"/>
    </row>
    <row r="25141" spans="5:5" ht="13" thickBot="1">
      <c r="E25141"/>
    </row>
    <row r="25142" spans="5:5" ht="13.5" thickTop="1" thickBot="1">
      <c r="E25142"/>
    </row>
    <row r="25143" spans="5:5" ht="13.5" thickTop="1" thickBot="1">
      <c r="E25143"/>
    </row>
    <row r="25144" spans="5:5" ht="13.5" thickTop="1" thickBot="1">
      <c r="E25144"/>
    </row>
    <row r="25145" spans="5:5" ht="13.5" thickTop="1" thickBot="1">
      <c r="E25145"/>
    </row>
    <row r="25146" spans="5:5" ht="13.5" thickTop="1" thickBot="1">
      <c r="E25146"/>
    </row>
    <row r="25147" spans="5:5" ht="13.5" thickTop="1" thickBot="1">
      <c r="E25147"/>
    </row>
    <row r="25148" spans="5:5" ht="13.5" thickTop="1" thickBot="1">
      <c r="E25148"/>
    </row>
    <row r="25149" spans="5:5" ht="13.5" thickTop="1" thickBot="1">
      <c r="E25149"/>
    </row>
    <row r="25150" spans="5:5" ht="13.5" thickTop="1" thickBot="1">
      <c r="E25150"/>
    </row>
    <row r="25151" spans="5:5" ht="13.5" thickTop="1" thickBot="1">
      <c r="E25151"/>
    </row>
    <row r="25152" spans="5:5" ht="13.5" thickTop="1" thickBot="1">
      <c r="E25152"/>
    </row>
    <row r="25153" spans="5:5" ht="13.5" thickTop="1" thickBot="1">
      <c r="E25153"/>
    </row>
    <row r="25154" spans="5:5" ht="13.5" thickTop="1" thickBot="1">
      <c r="E25154"/>
    </row>
    <row r="25155" spans="5:5" ht="13.5" thickTop="1" thickBot="1">
      <c r="E25155"/>
    </row>
    <row r="25156" spans="5:5" ht="13.5" thickTop="1" thickBot="1">
      <c r="E25156"/>
    </row>
    <row r="25157" spans="5:5" ht="13.5" thickTop="1" thickBot="1">
      <c r="E25157"/>
    </row>
    <row r="25158" spans="5:5" ht="13.5" thickTop="1" thickBot="1">
      <c r="E25158"/>
    </row>
    <row r="25159" spans="5:5" ht="13.5" thickTop="1" thickBot="1">
      <c r="E25159"/>
    </row>
    <row r="25160" spans="5:5" ht="13.5" thickTop="1" thickBot="1">
      <c r="E25160"/>
    </row>
    <row r="25161" spans="5:5" ht="13.5" thickTop="1" thickBot="1">
      <c r="E25161"/>
    </row>
    <row r="25162" spans="5:5" ht="13.5" thickTop="1" thickBot="1">
      <c r="E25162"/>
    </row>
    <row r="25163" spans="5:5" ht="13.5" thickTop="1" thickBot="1">
      <c r="E25163"/>
    </row>
    <row r="25164" spans="5:5" ht="13.5" thickTop="1" thickBot="1">
      <c r="E25164"/>
    </row>
    <row r="25165" spans="5:5" ht="13.5" thickTop="1" thickBot="1">
      <c r="E25165"/>
    </row>
    <row r="25166" spans="5:5" ht="13.5" thickTop="1" thickBot="1">
      <c r="E25166"/>
    </row>
    <row r="25167" spans="5:5" ht="13.5" thickTop="1" thickBot="1">
      <c r="E25167"/>
    </row>
    <row r="25168" spans="5:5" ht="13.5" thickTop="1" thickBot="1">
      <c r="E25168"/>
    </row>
    <row r="25169" spans="5:5" ht="13.5" thickTop="1" thickBot="1">
      <c r="E25169"/>
    </row>
    <row r="25170" spans="5:5" ht="13.5" thickTop="1" thickBot="1">
      <c r="E25170"/>
    </row>
    <row r="25171" spans="5:5" ht="13.5" thickTop="1" thickBot="1">
      <c r="E25171"/>
    </row>
    <row r="25172" spans="5:5" ht="13.5" thickTop="1" thickBot="1">
      <c r="E25172"/>
    </row>
    <row r="25173" spans="5:5" ht="13.5" thickTop="1" thickBot="1">
      <c r="E25173"/>
    </row>
    <row r="25174" spans="5:5" ht="13.5" thickTop="1" thickBot="1">
      <c r="E25174"/>
    </row>
    <row r="25175" spans="5:5" ht="13.5" thickTop="1" thickBot="1">
      <c r="E25175"/>
    </row>
    <row r="25176" spans="5:5" ht="13.5" thickTop="1" thickBot="1">
      <c r="E25176"/>
    </row>
    <row r="25177" spans="5:5" ht="13.5" thickTop="1" thickBot="1">
      <c r="E25177"/>
    </row>
    <row r="25178" spans="5:5" ht="13.5" thickTop="1" thickBot="1">
      <c r="E25178"/>
    </row>
    <row r="25179" spans="5:5" ht="13.5" thickTop="1" thickBot="1">
      <c r="E25179"/>
    </row>
    <row r="25180" spans="5:5" ht="13.5" thickTop="1" thickBot="1">
      <c r="E25180"/>
    </row>
    <row r="25181" spans="5:5" ht="13.5" thickTop="1" thickBot="1">
      <c r="E25181"/>
    </row>
    <row r="25182" spans="5:5" ht="13.5" thickTop="1" thickBot="1">
      <c r="E25182"/>
    </row>
    <row r="25183" spans="5:5" ht="13.5" thickTop="1" thickBot="1">
      <c r="E25183"/>
    </row>
    <row r="25184" spans="5:5" ht="13.5" thickTop="1" thickBot="1">
      <c r="E25184"/>
    </row>
    <row r="25185" spans="5:5" ht="13.5" thickTop="1" thickBot="1">
      <c r="E25185"/>
    </row>
    <row r="25186" spans="5:5" ht="13.5" thickTop="1" thickBot="1">
      <c r="E25186"/>
    </row>
    <row r="25187" spans="5:5" ht="13.5" thickTop="1" thickBot="1">
      <c r="E25187"/>
    </row>
    <row r="25188" spans="5:5" ht="13.5" thickTop="1" thickBot="1">
      <c r="E25188"/>
    </row>
    <row r="25189" spans="5:5" ht="13.5" thickTop="1" thickBot="1">
      <c r="E25189"/>
    </row>
    <row r="25190" spans="5:5" ht="13.5" thickTop="1" thickBot="1">
      <c r="E25190"/>
    </row>
    <row r="25191" spans="5:5" ht="13.5" thickTop="1" thickBot="1">
      <c r="E25191"/>
    </row>
    <row r="25192" spans="5:5" ht="13.5" thickTop="1" thickBot="1">
      <c r="E25192"/>
    </row>
    <row r="25193" spans="5:5" ht="13.5" thickTop="1" thickBot="1">
      <c r="E25193"/>
    </row>
    <row r="25194" spans="5:5" ht="13.5" thickTop="1" thickBot="1">
      <c r="E25194"/>
    </row>
    <row r="25195" spans="5:5" ht="13.5" thickTop="1" thickBot="1">
      <c r="E25195"/>
    </row>
    <row r="25196" spans="5:5" ht="13.5" thickTop="1" thickBot="1">
      <c r="E25196"/>
    </row>
    <row r="25197" spans="5:5" ht="13.5" thickTop="1" thickBot="1">
      <c r="E25197"/>
    </row>
    <row r="25198" spans="5:5" ht="13" thickTop="1">
      <c r="E25198"/>
    </row>
    <row r="25199" spans="5:5">
      <c r="E25199"/>
    </row>
    <row r="25200" spans="5:5">
      <c r="E25200"/>
    </row>
    <row r="25201" spans="5:5">
      <c r="E25201"/>
    </row>
    <row r="25202" spans="5:5">
      <c r="E25202"/>
    </row>
    <row r="25203" spans="5:5">
      <c r="E25203"/>
    </row>
    <row r="25204" spans="5:5">
      <c r="E25204"/>
    </row>
    <row r="25205" spans="5:5">
      <c r="E25205"/>
    </row>
    <row r="25206" spans="5:5">
      <c r="E25206"/>
    </row>
    <row r="25207" spans="5:5">
      <c r="E25207"/>
    </row>
    <row r="25208" spans="5:5">
      <c r="E25208"/>
    </row>
    <row r="25209" spans="5:5">
      <c r="E25209"/>
    </row>
    <row r="25210" spans="5:5">
      <c r="E25210"/>
    </row>
    <row r="25211" spans="5:5" ht="13" thickBot="1">
      <c r="E25211"/>
    </row>
    <row r="25212" spans="5:5" ht="13.5" thickTop="1" thickBot="1">
      <c r="E25212"/>
    </row>
    <row r="25213" spans="5:5" ht="13.5" thickTop="1" thickBot="1">
      <c r="E25213"/>
    </row>
    <row r="25214" spans="5:5" ht="13.5" thickTop="1" thickBot="1">
      <c r="E25214"/>
    </row>
    <row r="25215" spans="5:5" ht="13.5" thickTop="1" thickBot="1">
      <c r="E25215"/>
    </row>
    <row r="25216" spans="5:5" ht="13.5" thickTop="1" thickBot="1">
      <c r="E25216"/>
    </row>
    <row r="25217" spans="5:5" ht="13.5" thickTop="1" thickBot="1">
      <c r="E25217"/>
    </row>
    <row r="25218" spans="5:5" ht="13.5" thickTop="1" thickBot="1">
      <c r="E25218"/>
    </row>
    <row r="25219" spans="5:5" ht="13.5" thickTop="1" thickBot="1">
      <c r="E25219"/>
    </row>
    <row r="25220" spans="5:5" ht="13.5" thickTop="1" thickBot="1">
      <c r="E25220"/>
    </row>
    <row r="25221" spans="5:5" ht="13.5" thickTop="1" thickBot="1">
      <c r="E25221"/>
    </row>
    <row r="25222" spans="5:5" ht="13.5" thickTop="1" thickBot="1">
      <c r="E25222"/>
    </row>
    <row r="25223" spans="5:5" ht="13.5" thickTop="1" thickBot="1">
      <c r="E25223"/>
    </row>
    <row r="25224" spans="5:5" ht="13.5" thickTop="1" thickBot="1">
      <c r="E25224"/>
    </row>
    <row r="25225" spans="5:5" ht="13.5" thickTop="1" thickBot="1">
      <c r="E25225"/>
    </row>
    <row r="25226" spans="5:5" ht="13.5" thickTop="1" thickBot="1">
      <c r="E25226"/>
    </row>
    <row r="25227" spans="5:5" ht="13.5" thickTop="1" thickBot="1">
      <c r="E25227"/>
    </row>
    <row r="25228" spans="5:5" ht="13.5" thickTop="1" thickBot="1">
      <c r="E25228"/>
    </row>
    <row r="25229" spans="5:5" ht="13.5" thickTop="1" thickBot="1">
      <c r="E25229"/>
    </row>
    <row r="25230" spans="5:5" ht="13.5" thickTop="1" thickBot="1">
      <c r="E25230"/>
    </row>
    <row r="25231" spans="5:5" ht="13.5" thickTop="1" thickBot="1">
      <c r="E25231"/>
    </row>
    <row r="25232" spans="5:5" ht="13.5" thickTop="1" thickBot="1">
      <c r="E25232"/>
    </row>
    <row r="25233" spans="5:5" ht="13.5" thickTop="1" thickBot="1">
      <c r="E25233"/>
    </row>
    <row r="25234" spans="5:5" ht="13.5" thickTop="1" thickBot="1">
      <c r="E25234"/>
    </row>
    <row r="25235" spans="5:5" ht="13.5" thickTop="1" thickBot="1">
      <c r="E25235"/>
    </row>
    <row r="25236" spans="5:5" ht="13.5" thickTop="1" thickBot="1">
      <c r="E25236"/>
    </row>
    <row r="25237" spans="5:5" ht="13.5" thickTop="1" thickBot="1">
      <c r="E25237"/>
    </row>
    <row r="25238" spans="5:5" ht="13.5" thickTop="1" thickBot="1">
      <c r="E25238"/>
    </row>
    <row r="25239" spans="5:5" ht="13.5" thickTop="1" thickBot="1">
      <c r="E25239"/>
    </row>
    <row r="25240" spans="5:5" ht="13.5" thickTop="1" thickBot="1">
      <c r="E25240"/>
    </row>
    <row r="25241" spans="5:5" ht="13.5" thickTop="1" thickBot="1">
      <c r="E25241"/>
    </row>
    <row r="25242" spans="5:5" ht="13.5" thickTop="1" thickBot="1">
      <c r="E25242"/>
    </row>
    <row r="25243" spans="5:5" ht="13.5" thickTop="1" thickBot="1">
      <c r="E25243"/>
    </row>
    <row r="25244" spans="5:5" ht="13.5" thickTop="1" thickBot="1">
      <c r="E25244"/>
    </row>
    <row r="25245" spans="5:5" ht="13.5" thickTop="1" thickBot="1">
      <c r="E25245"/>
    </row>
    <row r="25246" spans="5:5" ht="13.5" thickTop="1" thickBot="1">
      <c r="E25246"/>
    </row>
    <row r="25247" spans="5:5" ht="13.5" thickTop="1" thickBot="1">
      <c r="E25247"/>
    </row>
    <row r="25248" spans="5:5" ht="13.5" thickTop="1" thickBot="1">
      <c r="E25248"/>
    </row>
    <row r="25249" spans="5:5" ht="13.5" thickTop="1" thickBot="1">
      <c r="E25249"/>
    </row>
    <row r="25250" spans="5:5" ht="13.5" thickTop="1" thickBot="1">
      <c r="E25250"/>
    </row>
    <row r="25251" spans="5:5" ht="13.5" thickTop="1" thickBot="1">
      <c r="E25251"/>
    </row>
    <row r="25252" spans="5:5" ht="13.5" thickTop="1" thickBot="1">
      <c r="E25252"/>
    </row>
    <row r="25253" spans="5:5" ht="13.5" thickTop="1" thickBot="1">
      <c r="E25253"/>
    </row>
    <row r="25254" spans="5:5" ht="13.5" thickTop="1" thickBot="1">
      <c r="E25254"/>
    </row>
    <row r="25255" spans="5:5" ht="13.5" thickTop="1" thickBot="1">
      <c r="E25255"/>
    </row>
    <row r="25256" spans="5:5" ht="13.5" thickTop="1" thickBot="1">
      <c r="E25256"/>
    </row>
    <row r="25257" spans="5:5" ht="13.5" thickTop="1" thickBot="1">
      <c r="E25257"/>
    </row>
    <row r="25258" spans="5:5" ht="13.5" thickTop="1" thickBot="1">
      <c r="E25258"/>
    </row>
    <row r="25259" spans="5:5" ht="13.5" thickTop="1" thickBot="1">
      <c r="E25259"/>
    </row>
    <row r="25260" spans="5:5" ht="13.5" thickTop="1" thickBot="1">
      <c r="E25260"/>
    </row>
    <row r="25261" spans="5:5" ht="13.5" thickTop="1" thickBot="1">
      <c r="E25261"/>
    </row>
    <row r="25262" spans="5:5" ht="13.5" thickTop="1" thickBot="1">
      <c r="E25262"/>
    </row>
    <row r="25263" spans="5:5" ht="13.5" thickTop="1" thickBot="1">
      <c r="E25263"/>
    </row>
    <row r="25264" spans="5:5" ht="13.5" thickTop="1" thickBot="1">
      <c r="E25264"/>
    </row>
    <row r="25265" spans="5:5" ht="13.5" thickTop="1" thickBot="1">
      <c r="E25265"/>
    </row>
    <row r="25266" spans="5:5" ht="13.5" thickTop="1" thickBot="1">
      <c r="E25266"/>
    </row>
    <row r="25267" spans="5:5" ht="13.5" thickTop="1" thickBot="1">
      <c r="E25267"/>
    </row>
    <row r="25268" spans="5:5" ht="13" thickTop="1">
      <c r="E25268"/>
    </row>
    <row r="25269" spans="5:5">
      <c r="E25269"/>
    </row>
    <row r="25270" spans="5:5">
      <c r="E25270"/>
    </row>
    <row r="25271" spans="5:5">
      <c r="E25271"/>
    </row>
    <row r="25272" spans="5:5">
      <c r="E25272"/>
    </row>
    <row r="25273" spans="5:5">
      <c r="E25273"/>
    </row>
    <row r="25274" spans="5:5">
      <c r="E25274"/>
    </row>
    <row r="25275" spans="5:5">
      <c r="E25275"/>
    </row>
    <row r="25276" spans="5:5">
      <c r="E25276"/>
    </row>
    <row r="25277" spans="5:5">
      <c r="E25277"/>
    </row>
    <row r="25278" spans="5:5">
      <c r="E25278"/>
    </row>
    <row r="25279" spans="5:5">
      <c r="E25279"/>
    </row>
    <row r="25280" spans="5:5">
      <c r="E25280"/>
    </row>
    <row r="25281" spans="5:5" ht="13" thickBot="1">
      <c r="E25281"/>
    </row>
    <row r="25282" spans="5:5" ht="13.5" thickTop="1" thickBot="1">
      <c r="E25282"/>
    </row>
    <row r="25283" spans="5:5" ht="13.5" thickTop="1" thickBot="1">
      <c r="E25283"/>
    </row>
    <row r="25284" spans="5:5" ht="13.5" thickTop="1" thickBot="1">
      <c r="E25284"/>
    </row>
    <row r="25285" spans="5:5" ht="13.5" thickTop="1" thickBot="1">
      <c r="E25285"/>
    </row>
    <row r="25286" spans="5:5" ht="13.5" thickTop="1" thickBot="1">
      <c r="E25286"/>
    </row>
    <row r="25287" spans="5:5" ht="13.5" thickTop="1" thickBot="1">
      <c r="E25287"/>
    </row>
    <row r="25288" spans="5:5" ht="13.5" thickTop="1" thickBot="1">
      <c r="E25288"/>
    </row>
    <row r="25289" spans="5:5" ht="13.5" thickTop="1" thickBot="1">
      <c r="E25289"/>
    </row>
    <row r="25290" spans="5:5" ht="13.5" thickTop="1" thickBot="1">
      <c r="E25290"/>
    </row>
    <row r="25291" spans="5:5" ht="13.5" thickTop="1" thickBot="1">
      <c r="E25291"/>
    </row>
    <row r="25292" spans="5:5" ht="13.5" thickTop="1" thickBot="1">
      <c r="E25292"/>
    </row>
    <row r="25293" spans="5:5" ht="13.5" thickTop="1" thickBot="1">
      <c r="E25293"/>
    </row>
    <row r="25294" spans="5:5" ht="13.5" thickTop="1" thickBot="1">
      <c r="E25294"/>
    </row>
    <row r="25295" spans="5:5" ht="13.5" thickTop="1" thickBot="1">
      <c r="E25295"/>
    </row>
    <row r="25296" spans="5:5" ht="13.5" thickTop="1" thickBot="1">
      <c r="E25296"/>
    </row>
    <row r="25297" spans="5:5" ht="13.5" thickTop="1" thickBot="1">
      <c r="E25297"/>
    </row>
    <row r="25298" spans="5:5" ht="13.5" thickTop="1" thickBot="1">
      <c r="E25298"/>
    </row>
    <row r="25299" spans="5:5" ht="13.5" thickTop="1" thickBot="1">
      <c r="E25299"/>
    </row>
    <row r="25300" spans="5:5" ht="13.5" thickTop="1" thickBot="1">
      <c r="E25300"/>
    </row>
    <row r="25301" spans="5:5" ht="13.5" thickTop="1" thickBot="1">
      <c r="E25301"/>
    </row>
    <row r="25302" spans="5:5" ht="13.5" thickTop="1" thickBot="1">
      <c r="E25302"/>
    </row>
    <row r="25303" spans="5:5" ht="13.5" thickTop="1" thickBot="1">
      <c r="E25303"/>
    </row>
    <row r="25304" spans="5:5" ht="13.5" thickTop="1" thickBot="1">
      <c r="E25304"/>
    </row>
    <row r="25305" spans="5:5" ht="13.5" thickTop="1" thickBot="1">
      <c r="E25305"/>
    </row>
    <row r="25306" spans="5:5" ht="13.5" thickTop="1" thickBot="1">
      <c r="E25306"/>
    </row>
    <row r="25307" spans="5:5" ht="13.5" thickTop="1" thickBot="1">
      <c r="E25307"/>
    </row>
    <row r="25308" spans="5:5" ht="13.5" thickTop="1" thickBot="1">
      <c r="E25308"/>
    </row>
    <row r="25309" spans="5:5" ht="13.5" thickTop="1" thickBot="1">
      <c r="E25309"/>
    </row>
    <row r="25310" spans="5:5" ht="13.5" thickTop="1" thickBot="1">
      <c r="E25310"/>
    </row>
    <row r="25311" spans="5:5" ht="13.5" thickTop="1" thickBot="1">
      <c r="E25311"/>
    </row>
    <row r="25312" spans="5:5" ht="13.5" thickTop="1" thickBot="1">
      <c r="E25312"/>
    </row>
    <row r="25313" spans="5:5" ht="13.5" thickTop="1" thickBot="1">
      <c r="E25313"/>
    </row>
    <row r="25314" spans="5:5" ht="13.5" thickTop="1" thickBot="1">
      <c r="E25314"/>
    </row>
    <row r="25315" spans="5:5" ht="13.5" thickTop="1" thickBot="1">
      <c r="E25315"/>
    </row>
    <row r="25316" spans="5:5" ht="13.5" thickTop="1" thickBot="1">
      <c r="E25316"/>
    </row>
    <row r="25317" spans="5:5" ht="13.5" thickTop="1" thickBot="1">
      <c r="E25317"/>
    </row>
    <row r="25318" spans="5:5" ht="13.5" thickTop="1" thickBot="1">
      <c r="E25318"/>
    </row>
    <row r="25319" spans="5:5" ht="13.5" thickTop="1" thickBot="1">
      <c r="E25319"/>
    </row>
    <row r="25320" spans="5:5" ht="13.5" thickTop="1" thickBot="1">
      <c r="E25320"/>
    </row>
    <row r="25321" spans="5:5" ht="13.5" thickTop="1" thickBot="1">
      <c r="E25321"/>
    </row>
    <row r="25322" spans="5:5" ht="13.5" thickTop="1" thickBot="1">
      <c r="E25322"/>
    </row>
    <row r="25323" spans="5:5" ht="13.5" thickTop="1" thickBot="1">
      <c r="E25323"/>
    </row>
    <row r="25324" spans="5:5" ht="13.5" thickTop="1" thickBot="1">
      <c r="E25324"/>
    </row>
    <row r="25325" spans="5:5" ht="13.5" thickTop="1" thickBot="1">
      <c r="E25325"/>
    </row>
    <row r="25326" spans="5:5" ht="13.5" thickTop="1" thickBot="1">
      <c r="E25326"/>
    </row>
    <row r="25327" spans="5:5" ht="13.5" thickTop="1" thickBot="1">
      <c r="E25327"/>
    </row>
    <row r="25328" spans="5:5" ht="13.5" thickTop="1" thickBot="1">
      <c r="E25328"/>
    </row>
    <row r="25329" spans="5:5" ht="13.5" thickTop="1" thickBot="1">
      <c r="E25329"/>
    </row>
    <row r="25330" spans="5:5" ht="13.5" thickTop="1" thickBot="1">
      <c r="E25330"/>
    </row>
    <row r="25331" spans="5:5" ht="13.5" thickTop="1" thickBot="1">
      <c r="E25331"/>
    </row>
    <row r="25332" spans="5:5" ht="13.5" thickTop="1" thickBot="1">
      <c r="E25332"/>
    </row>
    <row r="25333" spans="5:5" ht="13.5" thickTop="1" thickBot="1">
      <c r="E25333"/>
    </row>
    <row r="25334" spans="5:5" ht="13.5" thickTop="1" thickBot="1">
      <c r="E25334"/>
    </row>
    <row r="25335" spans="5:5" ht="13.5" thickTop="1" thickBot="1">
      <c r="E25335"/>
    </row>
    <row r="25336" spans="5:5" ht="13.5" thickTop="1" thickBot="1">
      <c r="E25336"/>
    </row>
    <row r="25337" spans="5:5" ht="13.5" thickTop="1" thickBot="1">
      <c r="E25337"/>
    </row>
    <row r="25338" spans="5:5" ht="13" thickTop="1">
      <c r="E25338"/>
    </row>
    <row r="25339" spans="5:5">
      <c r="E25339"/>
    </row>
    <row r="25340" spans="5:5">
      <c r="E25340"/>
    </row>
    <row r="25341" spans="5:5">
      <c r="E25341"/>
    </row>
    <row r="25342" spans="5:5">
      <c r="E25342"/>
    </row>
    <row r="25343" spans="5:5">
      <c r="E25343"/>
    </row>
    <row r="25344" spans="5:5">
      <c r="E25344"/>
    </row>
    <row r="25345" spans="5:5">
      <c r="E25345"/>
    </row>
    <row r="25346" spans="5:5">
      <c r="E25346"/>
    </row>
    <row r="25347" spans="5:5">
      <c r="E25347"/>
    </row>
    <row r="25348" spans="5:5">
      <c r="E25348"/>
    </row>
    <row r="25349" spans="5:5">
      <c r="E25349"/>
    </row>
    <row r="25350" spans="5:5">
      <c r="E25350"/>
    </row>
    <row r="25351" spans="5:5" ht="13" thickBot="1">
      <c r="E25351"/>
    </row>
    <row r="25352" spans="5:5" ht="13.5" thickTop="1" thickBot="1">
      <c r="E25352"/>
    </row>
    <row r="25353" spans="5:5" ht="13.5" thickTop="1" thickBot="1">
      <c r="E25353"/>
    </row>
    <row r="25354" spans="5:5" ht="13.5" thickTop="1" thickBot="1">
      <c r="E25354"/>
    </row>
    <row r="25355" spans="5:5" ht="13.5" thickTop="1" thickBot="1">
      <c r="E25355"/>
    </row>
    <row r="25356" spans="5:5" ht="13.5" thickTop="1" thickBot="1">
      <c r="E25356"/>
    </row>
    <row r="25357" spans="5:5" ht="13.5" thickTop="1" thickBot="1">
      <c r="E25357"/>
    </row>
    <row r="25358" spans="5:5" ht="13.5" thickTop="1" thickBot="1">
      <c r="E25358"/>
    </row>
    <row r="25359" spans="5:5" ht="13.5" thickTop="1" thickBot="1">
      <c r="E25359"/>
    </row>
    <row r="25360" spans="5:5" ht="13.5" thickTop="1" thickBot="1">
      <c r="E25360"/>
    </row>
    <row r="25361" spans="5:5" ht="13.5" thickTop="1" thickBot="1">
      <c r="E25361"/>
    </row>
    <row r="25362" spans="5:5" ht="13.5" thickTop="1" thickBot="1">
      <c r="E25362"/>
    </row>
    <row r="25363" spans="5:5" ht="13.5" thickTop="1" thickBot="1">
      <c r="E25363"/>
    </row>
    <row r="25364" spans="5:5" ht="13.5" thickTop="1" thickBot="1">
      <c r="E25364"/>
    </row>
    <row r="25365" spans="5:5" ht="13.5" thickTop="1" thickBot="1">
      <c r="E25365"/>
    </row>
    <row r="25366" spans="5:5" ht="13.5" thickTop="1" thickBot="1">
      <c r="E25366"/>
    </row>
    <row r="25367" spans="5:5" ht="13.5" thickTop="1" thickBot="1">
      <c r="E25367"/>
    </row>
    <row r="25368" spans="5:5" ht="13.5" thickTop="1" thickBot="1">
      <c r="E25368"/>
    </row>
    <row r="25369" spans="5:5" ht="13.5" thickTop="1" thickBot="1">
      <c r="E25369"/>
    </row>
    <row r="25370" spans="5:5" ht="13.5" thickTop="1" thickBot="1">
      <c r="E25370"/>
    </row>
    <row r="25371" spans="5:5" ht="13.5" thickTop="1" thickBot="1">
      <c r="E25371"/>
    </row>
    <row r="25372" spans="5:5" ht="13.5" thickTop="1" thickBot="1">
      <c r="E25372"/>
    </row>
    <row r="25373" spans="5:5" ht="13.5" thickTop="1" thickBot="1">
      <c r="E25373"/>
    </row>
    <row r="25374" spans="5:5" ht="13.5" thickTop="1" thickBot="1">
      <c r="E25374"/>
    </row>
    <row r="25375" spans="5:5" ht="13.5" thickTop="1" thickBot="1">
      <c r="E25375"/>
    </row>
    <row r="25376" spans="5:5" ht="13.5" thickTop="1" thickBot="1">
      <c r="E25376"/>
    </row>
    <row r="25377" spans="5:5" ht="13.5" thickTop="1" thickBot="1">
      <c r="E25377"/>
    </row>
    <row r="25378" spans="5:5" ht="13.5" thickTop="1" thickBot="1">
      <c r="E25378"/>
    </row>
    <row r="25379" spans="5:5" ht="13.5" thickTop="1" thickBot="1">
      <c r="E25379"/>
    </row>
    <row r="25380" spans="5:5" ht="13.5" thickTop="1" thickBot="1">
      <c r="E25380"/>
    </row>
    <row r="25381" spans="5:5" ht="13.5" thickTop="1" thickBot="1">
      <c r="E25381"/>
    </row>
    <row r="25382" spans="5:5" ht="13.5" thickTop="1" thickBot="1">
      <c r="E25382"/>
    </row>
    <row r="25383" spans="5:5" ht="13.5" thickTop="1" thickBot="1">
      <c r="E25383"/>
    </row>
    <row r="25384" spans="5:5" ht="13.5" thickTop="1" thickBot="1">
      <c r="E25384"/>
    </row>
    <row r="25385" spans="5:5" ht="13.5" thickTop="1" thickBot="1">
      <c r="E25385"/>
    </row>
    <row r="25386" spans="5:5" ht="13.5" thickTop="1" thickBot="1">
      <c r="E25386"/>
    </row>
    <row r="25387" spans="5:5" ht="13.5" thickTop="1" thickBot="1">
      <c r="E25387"/>
    </row>
    <row r="25388" spans="5:5" ht="13.5" thickTop="1" thickBot="1">
      <c r="E25388"/>
    </row>
    <row r="25389" spans="5:5" ht="13.5" thickTop="1" thickBot="1">
      <c r="E25389"/>
    </row>
    <row r="25390" spans="5:5" ht="13.5" thickTop="1" thickBot="1">
      <c r="E25390"/>
    </row>
    <row r="25391" spans="5:5" ht="13.5" thickTop="1" thickBot="1">
      <c r="E25391"/>
    </row>
    <row r="25392" spans="5:5" ht="13.5" thickTop="1" thickBot="1">
      <c r="E25392"/>
    </row>
    <row r="25393" spans="5:5" ht="13.5" thickTop="1" thickBot="1">
      <c r="E25393"/>
    </row>
    <row r="25394" spans="5:5" ht="13.5" thickTop="1" thickBot="1">
      <c r="E25394"/>
    </row>
    <row r="25395" spans="5:5" ht="13.5" thickTop="1" thickBot="1">
      <c r="E25395"/>
    </row>
    <row r="25396" spans="5:5" ht="13.5" thickTop="1" thickBot="1">
      <c r="E25396"/>
    </row>
    <row r="25397" spans="5:5" ht="13.5" thickTop="1" thickBot="1">
      <c r="E25397"/>
    </row>
    <row r="25398" spans="5:5" ht="13.5" thickTop="1" thickBot="1">
      <c r="E25398"/>
    </row>
    <row r="25399" spans="5:5" ht="13.5" thickTop="1" thickBot="1">
      <c r="E25399"/>
    </row>
    <row r="25400" spans="5:5" ht="13.5" thickTop="1" thickBot="1">
      <c r="E25400"/>
    </row>
    <row r="25401" spans="5:5" ht="13.5" thickTop="1" thickBot="1">
      <c r="E25401"/>
    </row>
    <row r="25402" spans="5:5" ht="13.5" thickTop="1" thickBot="1">
      <c r="E25402"/>
    </row>
    <row r="25403" spans="5:5" ht="13.5" thickTop="1" thickBot="1">
      <c r="E25403"/>
    </row>
    <row r="25404" spans="5:5" ht="13.5" thickTop="1" thickBot="1">
      <c r="E25404"/>
    </row>
    <row r="25405" spans="5:5" ht="13.5" thickTop="1" thickBot="1">
      <c r="E25405"/>
    </row>
    <row r="25406" spans="5:5" ht="13.5" thickTop="1" thickBot="1">
      <c r="E25406"/>
    </row>
    <row r="25407" spans="5:5" ht="13.5" thickTop="1" thickBot="1">
      <c r="E25407"/>
    </row>
    <row r="25408" spans="5:5" ht="13" thickTop="1">
      <c r="E25408"/>
    </row>
    <row r="25409" spans="5:5">
      <c r="E25409"/>
    </row>
    <row r="25410" spans="5:5">
      <c r="E25410"/>
    </row>
    <row r="25411" spans="5:5">
      <c r="E25411"/>
    </row>
    <row r="25412" spans="5:5">
      <c r="E25412"/>
    </row>
    <row r="25413" spans="5:5">
      <c r="E25413"/>
    </row>
    <row r="25414" spans="5:5">
      <c r="E25414"/>
    </row>
    <row r="25415" spans="5:5">
      <c r="E25415"/>
    </row>
    <row r="25416" spans="5:5">
      <c r="E25416"/>
    </row>
    <row r="25417" spans="5:5">
      <c r="E25417"/>
    </row>
    <row r="25418" spans="5:5">
      <c r="E25418"/>
    </row>
    <row r="25419" spans="5:5">
      <c r="E25419"/>
    </row>
    <row r="25420" spans="5:5">
      <c r="E25420"/>
    </row>
    <row r="25421" spans="5:5" ht="13" thickBot="1">
      <c r="E25421"/>
    </row>
    <row r="25422" spans="5:5" ht="13.5" thickTop="1" thickBot="1">
      <c r="E25422"/>
    </row>
    <row r="25423" spans="5:5" ht="13.5" thickTop="1" thickBot="1">
      <c r="E25423"/>
    </row>
    <row r="25424" spans="5:5" ht="13.5" thickTop="1" thickBot="1">
      <c r="E25424"/>
    </row>
    <row r="25425" spans="5:5" ht="13.5" thickTop="1" thickBot="1">
      <c r="E25425"/>
    </row>
    <row r="25426" spans="5:5" ht="13.5" thickTop="1" thickBot="1">
      <c r="E25426"/>
    </row>
    <row r="25427" spans="5:5" ht="13.5" thickTop="1" thickBot="1">
      <c r="E25427"/>
    </row>
    <row r="25428" spans="5:5" ht="13.5" thickTop="1" thickBot="1">
      <c r="E25428"/>
    </row>
    <row r="25429" spans="5:5" ht="13.5" thickTop="1" thickBot="1">
      <c r="E25429"/>
    </row>
    <row r="25430" spans="5:5" ht="13.5" thickTop="1" thickBot="1">
      <c r="E25430"/>
    </row>
    <row r="25431" spans="5:5" ht="13.5" thickTop="1" thickBot="1">
      <c r="E25431"/>
    </row>
    <row r="25432" spans="5:5" ht="13.5" thickTop="1" thickBot="1">
      <c r="E25432"/>
    </row>
    <row r="25433" spans="5:5" ht="13.5" thickTop="1" thickBot="1">
      <c r="E25433"/>
    </row>
    <row r="25434" spans="5:5" ht="13.5" thickTop="1" thickBot="1">
      <c r="E25434"/>
    </row>
    <row r="25435" spans="5:5" ht="13.5" thickTop="1" thickBot="1">
      <c r="E25435"/>
    </row>
    <row r="25436" spans="5:5" ht="13.5" thickTop="1" thickBot="1">
      <c r="E25436"/>
    </row>
    <row r="25437" spans="5:5" ht="13.5" thickTop="1" thickBot="1">
      <c r="E25437"/>
    </row>
    <row r="25438" spans="5:5" ht="13.5" thickTop="1" thickBot="1">
      <c r="E25438"/>
    </row>
    <row r="25439" spans="5:5" ht="13.5" thickTop="1" thickBot="1">
      <c r="E25439"/>
    </row>
    <row r="25440" spans="5:5" ht="13.5" thickTop="1" thickBot="1">
      <c r="E25440"/>
    </row>
    <row r="25441" spans="5:5" ht="13.5" thickTop="1" thickBot="1">
      <c r="E25441"/>
    </row>
    <row r="25442" spans="5:5" ht="13.5" thickTop="1" thickBot="1">
      <c r="E25442"/>
    </row>
    <row r="25443" spans="5:5" ht="13.5" thickTop="1" thickBot="1">
      <c r="E25443"/>
    </row>
    <row r="25444" spans="5:5" ht="13.5" thickTop="1" thickBot="1">
      <c r="E25444"/>
    </row>
    <row r="25445" spans="5:5" ht="13.5" thickTop="1" thickBot="1">
      <c r="E25445"/>
    </row>
    <row r="25446" spans="5:5" ht="13.5" thickTop="1" thickBot="1">
      <c r="E25446"/>
    </row>
    <row r="25447" spans="5:5" ht="13.5" thickTop="1" thickBot="1">
      <c r="E25447"/>
    </row>
    <row r="25448" spans="5:5" ht="13.5" thickTop="1" thickBot="1">
      <c r="E25448"/>
    </row>
    <row r="25449" spans="5:5" ht="13.5" thickTop="1" thickBot="1">
      <c r="E25449"/>
    </row>
    <row r="25450" spans="5:5" ht="13.5" thickTop="1" thickBot="1">
      <c r="E25450"/>
    </row>
    <row r="25451" spans="5:5" ht="13.5" thickTop="1" thickBot="1">
      <c r="E25451"/>
    </row>
    <row r="25452" spans="5:5" ht="13.5" thickTop="1" thickBot="1">
      <c r="E25452"/>
    </row>
    <row r="25453" spans="5:5" ht="13.5" thickTop="1" thickBot="1">
      <c r="E25453"/>
    </row>
    <row r="25454" spans="5:5" ht="13.5" thickTop="1" thickBot="1">
      <c r="E25454"/>
    </row>
    <row r="25455" spans="5:5" ht="13.5" thickTop="1" thickBot="1">
      <c r="E25455"/>
    </row>
    <row r="25456" spans="5:5" ht="13.5" thickTop="1" thickBot="1">
      <c r="E25456"/>
    </row>
    <row r="25457" spans="5:5" ht="13.5" thickTop="1" thickBot="1">
      <c r="E25457"/>
    </row>
    <row r="25458" spans="5:5" ht="13.5" thickTop="1" thickBot="1">
      <c r="E25458"/>
    </row>
    <row r="25459" spans="5:5" ht="13.5" thickTop="1" thickBot="1">
      <c r="E25459"/>
    </row>
    <row r="25460" spans="5:5" ht="13.5" thickTop="1" thickBot="1">
      <c r="E25460"/>
    </row>
    <row r="25461" spans="5:5" ht="13.5" thickTop="1" thickBot="1">
      <c r="E25461"/>
    </row>
    <row r="25462" spans="5:5" ht="13.5" thickTop="1" thickBot="1">
      <c r="E25462"/>
    </row>
    <row r="25463" spans="5:5" ht="13.5" thickTop="1" thickBot="1">
      <c r="E25463"/>
    </row>
    <row r="25464" spans="5:5" ht="13.5" thickTop="1" thickBot="1">
      <c r="E25464"/>
    </row>
    <row r="25465" spans="5:5" ht="13.5" thickTop="1" thickBot="1">
      <c r="E25465"/>
    </row>
    <row r="25466" spans="5:5" ht="13.5" thickTop="1" thickBot="1">
      <c r="E25466"/>
    </row>
    <row r="25467" spans="5:5" ht="13.5" thickTop="1" thickBot="1">
      <c r="E25467"/>
    </row>
    <row r="25468" spans="5:5" ht="13.5" thickTop="1" thickBot="1">
      <c r="E25468"/>
    </row>
    <row r="25469" spans="5:5" ht="13.5" thickTop="1" thickBot="1">
      <c r="E25469"/>
    </row>
    <row r="25470" spans="5:5" ht="13.5" thickTop="1" thickBot="1">
      <c r="E25470"/>
    </row>
    <row r="25471" spans="5:5" ht="13.5" thickTop="1" thickBot="1">
      <c r="E25471"/>
    </row>
    <row r="25472" spans="5:5" ht="13.5" thickTop="1" thickBot="1">
      <c r="E25472"/>
    </row>
    <row r="25473" spans="5:5" ht="13.5" thickTop="1" thickBot="1">
      <c r="E25473"/>
    </row>
    <row r="25474" spans="5:5" ht="13.5" thickTop="1" thickBot="1">
      <c r="E25474"/>
    </row>
    <row r="25475" spans="5:5" ht="13.5" thickTop="1" thickBot="1">
      <c r="E25475"/>
    </row>
    <row r="25476" spans="5:5" ht="13.5" thickTop="1" thickBot="1">
      <c r="E25476"/>
    </row>
    <row r="25477" spans="5:5" ht="13.5" thickTop="1" thickBot="1">
      <c r="E25477"/>
    </row>
    <row r="25478" spans="5:5" ht="13" thickTop="1">
      <c r="E25478"/>
    </row>
    <row r="25479" spans="5:5">
      <c r="E25479"/>
    </row>
    <row r="25480" spans="5:5">
      <c r="E25480"/>
    </row>
    <row r="25481" spans="5:5">
      <c r="E25481"/>
    </row>
    <row r="25482" spans="5:5">
      <c r="E25482"/>
    </row>
    <row r="25483" spans="5:5">
      <c r="E25483"/>
    </row>
    <row r="25484" spans="5:5">
      <c r="E25484"/>
    </row>
    <row r="25485" spans="5:5">
      <c r="E25485"/>
    </row>
    <row r="25486" spans="5:5">
      <c r="E25486"/>
    </row>
    <row r="25487" spans="5:5">
      <c r="E25487"/>
    </row>
    <row r="25488" spans="5:5">
      <c r="E25488"/>
    </row>
    <row r="25489" spans="5:5">
      <c r="E25489"/>
    </row>
    <row r="25490" spans="5:5">
      <c r="E25490"/>
    </row>
    <row r="25491" spans="5:5" ht="13" thickBot="1">
      <c r="E25491"/>
    </row>
    <row r="25492" spans="5:5" ht="13.5" thickTop="1" thickBot="1">
      <c r="E25492"/>
    </row>
    <row r="25493" spans="5:5" ht="13.5" thickTop="1" thickBot="1">
      <c r="E25493"/>
    </row>
    <row r="25494" spans="5:5" ht="13.5" thickTop="1" thickBot="1">
      <c r="E25494"/>
    </row>
    <row r="25495" spans="5:5" ht="13.5" thickTop="1" thickBot="1">
      <c r="E25495"/>
    </row>
    <row r="25496" spans="5:5" ht="13.5" thickTop="1" thickBot="1">
      <c r="E25496"/>
    </row>
    <row r="25497" spans="5:5" ht="13.5" thickTop="1" thickBot="1">
      <c r="E25497"/>
    </row>
    <row r="25498" spans="5:5" ht="13.5" thickTop="1" thickBot="1">
      <c r="E25498"/>
    </row>
    <row r="25499" spans="5:5" ht="13.5" thickTop="1" thickBot="1">
      <c r="E25499"/>
    </row>
    <row r="25500" spans="5:5" ht="13.5" thickTop="1" thickBot="1">
      <c r="E25500"/>
    </row>
    <row r="25501" spans="5:5" ht="13.5" thickTop="1" thickBot="1">
      <c r="E25501"/>
    </row>
    <row r="25502" spans="5:5" ht="13.5" thickTop="1" thickBot="1">
      <c r="E25502"/>
    </row>
    <row r="25503" spans="5:5" ht="13.5" thickTop="1" thickBot="1">
      <c r="E25503"/>
    </row>
    <row r="25504" spans="5:5" ht="13.5" thickTop="1" thickBot="1">
      <c r="E25504"/>
    </row>
    <row r="25505" spans="5:5" ht="13.5" thickTop="1" thickBot="1">
      <c r="E25505"/>
    </row>
    <row r="25506" spans="5:5" ht="13.5" thickTop="1" thickBot="1">
      <c r="E25506"/>
    </row>
    <row r="25507" spans="5:5" ht="13.5" thickTop="1" thickBot="1">
      <c r="E25507"/>
    </row>
    <row r="25508" spans="5:5" ht="13.5" thickTop="1" thickBot="1">
      <c r="E25508"/>
    </row>
    <row r="25509" spans="5:5" ht="13.5" thickTop="1" thickBot="1">
      <c r="E25509"/>
    </row>
    <row r="25510" spans="5:5" ht="13.5" thickTop="1" thickBot="1">
      <c r="E25510"/>
    </row>
    <row r="25511" spans="5:5" ht="13.5" thickTop="1" thickBot="1">
      <c r="E25511"/>
    </row>
    <row r="25512" spans="5:5" ht="13.5" thickTop="1" thickBot="1">
      <c r="E25512"/>
    </row>
    <row r="25513" spans="5:5" ht="13.5" thickTop="1" thickBot="1">
      <c r="E25513"/>
    </row>
    <row r="25514" spans="5:5" ht="13.5" thickTop="1" thickBot="1">
      <c r="E25514"/>
    </row>
    <row r="25515" spans="5:5" ht="13.5" thickTop="1" thickBot="1">
      <c r="E25515"/>
    </row>
    <row r="25516" spans="5:5" ht="13.5" thickTop="1" thickBot="1">
      <c r="E25516"/>
    </row>
    <row r="25517" spans="5:5" ht="13.5" thickTop="1" thickBot="1">
      <c r="E25517"/>
    </row>
    <row r="25518" spans="5:5" ht="13.5" thickTop="1" thickBot="1">
      <c r="E25518"/>
    </row>
    <row r="25519" spans="5:5" ht="13.5" thickTop="1" thickBot="1">
      <c r="E25519"/>
    </row>
    <row r="25520" spans="5:5" ht="13.5" thickTop="1" thickBot="1">
      <c r="E25520"/>
    </row>
    <row r="25521" spans="5:5" ht="13.5" thickTop="1" thickBot="1">
      <c r="E25521"/>
    </row>
    <row r="25522" spans="5:5" ht="13.5" thickTop="1" thickBot="1">
      <c r="E25522"/>
    </row>
    <row r="25523" spans="5:5" ht="13.5" thickTop="1" thickBot="1">
      <c r="E25523"/>
    </row>
    <row r="25524" spans="5:5" ht="13.5" thickTop="1" thickBot="1">
      <c r="E25524"/>
    </row>
    <row r="25525" spans="5:5" ht="13.5" thickTop="1" thickBot="1">
      <c r="E25525"/>
    </row>
    <row r="25526" spans="5:5" ht="13.5" thickTop="1" thickBot="1">
      <c r="E25526"/>
    </row>
    <row r="25527" spans="5:5" ht="13.5" thickTop="1" thickBot="1">
      <c r="E25527"/>
    </row>
    <row r="25528" spans="5:5" ht="13.5" thickTop="1" thickBot="1">
      <c r="E25528"/>
    </row>
    <row r="25529" spans="5:5" ht="13.5" thickTop="1" thickBot="1">
      <c r="E25529"/>
    </row>
    <row r="25530" spans="5:5" ht="13.5" thickTop="1" thickBot="1">
      <c r="E25530"/>
    </row>
    <row r="25531" spans="5:5" ht="13.5" thickTop="1" thickBot="1">
      <c r="E25531"/>
    </row>
    <row r="25532" spans="5:5" ht="13.5" thickTop="1" thickBot="1">
      <c r="E25532"/>
    </row>
    <row r="25533" spans="5:5" ht="13.5" thickTop="1" thickBot="1">
      <c r="E25533"/>
    </row>
    <row r="25534" spans="5:5" ht="13.5" thickTop="1" thickBot="1">
      <c r="E25534"/>
    </row>
    <row r="25535" spans="5:5" ht="13.5" thickTop="1" thickBot="1">
      <c r="E25535"/>
    </row>
    <row r="25536" spans="5:5" ht="13.5" thickTop="1" thickBot="1">
      <c r="E25536"/>
    </row>
    <row r="25537" spans="5:5" ht="13.5" thickTop="1" thickBot="1">
      <c r="E25537"/>
    </row>
    <row r="25538" spans="5:5" ht="13.5" thickTop="1" thickBot="1">
      <c r="E25538"/>
    </row>
    <row r="25539" spans="5:5" ht="13.5" thickTop="1" thickBot="1">
      <c r="E25539"/>
    </row>
    <row r="25540" spans="5:5" ht="13.5" thickTop="1" thickBot="1">
      <c r="E25540"/>
    </row>
    <row r="25541" spans="5:5" ht="13.5" thickTop="1" thickBot="1">
      <c r="E25541"/>
    </row>
    <row r="25542" spans="5:5" ht="13.5" thickTop="1" thickBot="1">
      <c r="E25542"/>
    </row>
    <row r="25543" spans="5:5" ht="13.5" thickTop="1" thickBot="1">
      <c r="E25543"/>
    </row>
    <row r="25544" spans="5:5" ht="13.5" thickTop="1" thickBot="1">
      <c r="E25544"/>
    </row>
    <row r="25545" spans="5:5" ht="13.5" thickTop="1" thickBot="1">
      <c r="E25545"/>
    </row>
    <row r="25546" spans="5:5" ht="13.5" thickTop="1" thickBot="1">
      <c r="E25546"/>
    </row>
    <row r="25547" spans="5:5" ht="13.5" thickTop="1" thickBot="1">
      <c r="E25547"/>
    </row>
    <row r="25548" spans="5:5" ht="13" thickTop="1">
      <c r="E25548"/>
    </row>
    <row r="25549" spans="5:5">
      <c r="E25549"/>
    </row>
    <row r="25550" spans="5:5">
      <c r="E25550"/>
    </row>
    <row r="25551" spans="5:5">
      <c r="E25551"/>
    </row>
    <row r="25552" spans="5:5">
      <c r="E25552"/>
    </row>
    <row r="25553" spans="5:5">
      <c r="E25553"/>
    </row>
    <row r="25554" spans="5:5">
      <c r="E25554"/>
    </row>
    <row r="25555" spans="5:5">
      <c r="E25555"/>
    </row>
    <row r="25556" spans="5:5">
      <c r="E25556"/>
    </row>
    <row r="25557" spans="5:5">
      <c r="E25557"/>
    </row>
    <row r="25558" spans="5:5">
      <c r="E25558"/>
    </row>
    <row r="25559" spans="5:5">
      <c r="E25559"/>
    </row>
    <row r="25560" spans="5:5">
      <c r="E25560"/>
    </row>
    <row r="25561" spans="5:5" ht="13" thickBot="1">
      <c r="E25561"/>
    </row>
    <row r="25562" spans="5:5" ht="13.5" thickTop="1" thickBot="1">
      <c r="E25562"/>
    </row>
    <row r="25563" spans="5:5" ht="13.5" thickTop="1" thickBot="1">
      <c r="E25563"/>
    </row>
    <row r="25564" spans="5:5" ht="13.5" thickTop="1" thickBot="1">
      <c r="E25564"/>
    </row>
    <row r="25565" spans="5:5" ht="13.5" thickTop="1" thickBot="1">
      <c r="E25565"/>
    </row>
    <row r="25566" spans="5:5" ht="13.5" thickTop="1" thickBot="1">
      <c r="E25566"/>
    </row>
    <row r="25567" spans="5:5" ht="13.5" thickTop="1" thickBot="1">
      <c r="E25567"/>
    </row>
    <row r="25568" spans="5:5" ht="13.5" thickTop="1" thickBot="1">
      <c r="E25568"/>
    </row>
    <row r="25569" spans="5:5" ht="13.5" thickTop="1" thickBot="1">
      <c r="E25569"/>
    </row>
    <row r="25570" spans="5:5" ht="13.5" thickTop="1" thickBot="1">
      <c r="E25570"/>
    </row>
    <row r="25571" spans="5:5" ht="13.5" thickTop="1" thickBot="1">
      <c r="E25571"/>
    </row>
    <row r="25572" spans="5:5" ht="13.5" thickTop="1" thickBot="1">
      <c r="E25572"/>
    </row>
    <row r="25573" spans="5:5" ht="13.5" thickTop="1" thickBot="1">
      <c r="E25573"/>
    </row>
    <row r="25574" spans="5:5" ht="13.5" thickTop="1" thickBot="1">
      <c r="E25574"/>
    </row>
    <row r="25575" spans="5:5" ht="13.5" thickTop="1" thickBot="1">
      <c r="E25575"/>
    </row>
    <row r="25576" spans="5:5" ht="13.5" thickTop="1" thickBot="1">
      <c r="E25576"/>
    </row>
    <row r="25577" spans="5:5" ht="13.5" thickTop="1" thickBot="1">
      <c r="E25577"/>
    </row>
    <row r="25578" spans="5:5" ht="13.5" thickTop="1" thickBot="1">
      <c r="E25578"/>
    </row>
    <row r="25579" spans="5:5" ht="13.5" thickTop="1" thickBot="1">
      <c r="E25579"/>
    </row>
    <row r="25580" spans="5:5" ht="13.5" thickTop="1" thickBot="1">
      <c r="E25580"/>
    </row>
    <row r="25581" spans="5:5" ht="13.5" thickTop="1" thickBot="1">
      <c r="E25581"/>
    </row>
    <row r="25582" spans="5:5" ht="13.5" thickTop="1" thickBot="1">
      <c r="E25582"/>
    </row>
    <row r="25583" spans="5:5" ht="13.5" thickTop="1" thickBot="1">
      <c r="E25583"/>
    </row>
    <row r="25584" spans="5:5" ht="13.5" thickTop="1" thickBot="1">
      <c r="E25584"/>
    </row>
    <row r="25585" spans="5:5" ht="13.5" thickTop="1" thickBot="1">
      <c r="E25585"/>
    </row>
    <row r="25586" spans="5:5" ht="13.5" thickTop="1" thickBot="1">
      <c r="E25586"/>
    </row>
    <row r="25587" spans="5:5" ht="13.5" thickTop="1" thickBot="1">
      <c r="E25587"/>
    </row>
    <row r="25588" spans="5:5" ht="13.5" thickTop="1" thickBot="1">
      <c r="E25588"/>
    </row>
    <row r="25589" spans="5:5" ht="13.5" thickTop="1" thickBot="1">
      <c r="E25589"/>
    </row>
    <row r="25590" spans="5:5" ht="13.5" thickTop="1" thickBot="1">
      <c r="E25590"/>
    </row>
    <row r="25591" spans="5:5" ht="13.5" thickTop="1" thickBot="1">
      <c r="E25591"/>
    </row>
    <row r="25592" spans="5:5" ht="13.5" thickTop="1" thickBot="1">
      <c r="E25592"/>
    </row>
    <row r="25593" spans="5:5" ht="13.5" thickTop="1" thickBot="1">
      <c r="E25593"/>
    </row>
    <row r="25594" spans="5:5" ht="13.5" thickTop="1" thickBot="1">
      <c r="E25594"/>
    </row>
    <row r="25595" spans="5:5" ht="13.5" thickTop="1" thickBot="1">
      <c r="E25595"/>
    </row>
    <row r="25596" spans="5:5" ht="13.5" thickTop="1" thickBot="1">
      <c r="E25596"/>
    </row>
    <row r="25597" spans="5:5" ht="13.5" thickTop="1" thickBot="1">
      <c r="E25597"/>
    </row>
    <row r="25598" spans="5:5" ht="13.5" thickTop="1" thickBot="1">
      <c r="E25598"/>
    </row>
    <row r="25599" spans="5:5" ht="13.5" thickTop="1" thickBot="1">
      <c r="E25599"/>
    </row>
    <row r="25600" spans="5:5" ht="13.5" thickTop="1" thickBot="1">
      <c r="E25600"/>
    </row>
    <row r="25601" spans="5:5" ht="13.5" thickTop="1" thickBot="1">
      <c r="E25601"/>
    </row>
    <row r="25602" spans="5:5" ht="13.5" thickTop="1" thickBot="1">
      <c r="E25602"/>
    </row>
    <row r="25603" spans="5:5" ht="13.5" thickTop="1" thickBot="1">
      <c r="E25603"/>
    </row>
    <row r="25604" spans="5:5" ht="13.5" thickTop="1" thickBot="1">
      <c r="E25604"/>
    </row>
    <row r="25605" spans="5:5" ht="13.5" thickTop="1" thickBot="1">
      <c r="E25605"/>
    </row>
    <row r="25606" spans="5:5" ht="13.5" thickTop="1" thickBot="1">
      <c r="E25606"/>
    </row>
    <row r="25607" spans="5:5" ht="13.5" thickTop="1" thickBot="1">
      <c r="E25607"/>
    </row>
    <row r="25608" spans="5:5" ht="13.5" thickTop="1" thickBot="1">
      <c r="E25608"/>
    </row>
    <row r="25609" spans="5:5" ht="13.5" thickTop="1" thickBot="1">
      <c r="E25609"/>
    </row>
    <row r="25610" spans="5:5" ht="13.5" thickTop="1" thickBot="1">
      <c r="E25610"/>
    </row>
    <row r="25611" spans="5:5" ht="13.5" thickTop="1" thickBot="1">
      <c r="E25611"/>
    </row>
    <row r="25612" spans="5:5" ht="13.5" thickTop="1" thickBot="1">
      <c r="E25612"/>
    </row>
    <row r="25613" spans="5:5" ht="13.5" thickTop="1" thickBot="1">
      <c r="E25613"/>
    </row>
    <row r="25614" spans="5:5" ht="13.5" thickTop="1" thickBot="1">
      <c r="E25614"/>
    </row>
    <row r="25615" spans="5:5" ht="13.5" thickTop="1" thickBot="1">
      <c r="E25615"/>
    </row>
    <row r="25616" spans="5:5" ht="13.5" thickTop="1" thickBot="1">
      <c r="E25616"/>
    </row>
    <row r="25617" spans="5:5" ht="13.5" thickTop="1" thickBot="1">
      <c r="E25617"/>
    </row>
    <row r="25618" spans="5:5" ht="13" thickTop="1">
      <c r="E25618"/>
    </row>
    <row r="25619" spans="5:5">
      <c r="E25619"/>
    </row>
    <row r="25620" spans="5:5">
      <c r="E25620"/>
    </row>
    <row r="25621" spans="5:5">
      <c r="E25621"/>
    </row>
    <row r="25622" spans="5:5">
      <c r="E25622"/>
    </row>
    <row r="25623" spans="5:5">
      <c r="E25623"/>
    </row>
    <row r="25624" spans="5:5">
      <c r="E25624"/>
    </row>
    <row r="25625" spans="5:5">
      <c r="E25625"/>
    </row>
    <row r="25626" spans="5:5">
      <c r="E25626"/>
    </row>
    <row r="25627" spans="5:5">
      <c r="E25627"/>
    </row>
    <row r="25628" spans="5:5">
      <c r="E25628"/>
    </row>
    <row r="25629" spans="5:5">
      <c r="E25629"/>
    </row>
    <row r="25630" spans="5:5">
      <c r="E25630"/>
    </row>
    <row r="25631" spans="5:5" ht="13" thickBot="1">
      <c r="E25631"/>
    </row>
    <row r="25632" spans="5:5" ht="13.5" thickTop="1" thickBot="1">
      <c r="E25632"/>
    </row>
    <row r="25633" spans="5:5" ht="13.5" thickTop="1" thickBot="1">
      <c r="E25633"/>
    </row>
    <row r="25634" spans="5:5" ht="13.5" thickTop="1" thickBot="1">
      <c r="E25634"/>
    </row>
    <row r="25635" spans="5:5" ht="13.5" thickTop="1" thickBot="1">
      <c r="E25635"/>
    </row>
    <row r="25636" spans="5:5" ht="13.5" thickTop="1" thickBot="1">
      <c r="E25636"/>
    </row>
    <row r="25637" spans="5:5" ht="13.5" thickTop="1" thickBot="1">
      <c r="E25637"/>
    </row>
    <row r="25638" spans="5:5" ht="13.5" thickTop="1" thickBot="1">
      <c r="E25638"/>
    </row>
    <row r="25639" spans="5:5" ht="13.5" thickTop="1" thickBot="1">
      <c r="E25639"/>
    </row>
    <row r="25640" spans="5:5" ht="13.5" thickTop="1" thickBot="1">
      <c r="E25640"/>
    </row>
    <row r="25641" spans="5:5" ht="13.5" thickTop="1" thickBot="1">
      <c r="E25641"/>
    </row>
    <row r="25642" spans="5:5" ht="13.5" thickTop="1" thickBot="1">
      <c r="E25642"/>
    </row>
    <row r="25643" spans="5:5" ht="13.5" thickTop="1" thickBot="1">
      <c r="E25643"/>
    </row>
    <row r="25644" spans="5:5" ht="13.5" thickTop="1" thickBot="1">
      <c r="E25644"/>
    </row>
    <row r="25645" spans="5:5" ht="13.5" thickTop="1" thickBot="1">
      <c r="E25645"/>
    </row>
    <row r="25646" spans="5:5" ht="13.5" thickTop="1" thickBot="1">
      <c r="E25646"/>
    </row>
    <row r="25647" spans="5:5" ht="13.5" thickTop="1" thickBot="1">
      <c r="E25647"/>
    </row>
    <row r="25648" spans="5:5" ht="13.5" thickTop="1" thickBot="1">
      <c r="E25648"/>
    </row>
    <row r="25649" spans="5:5" ht="13.5" thickTop="1" thickBot="1">
      <c r="E25649"/>
    </row>
    <row r="25650" spans="5:5" ht="13.5" thickTop="1" thickBot="1">
      <c r="E25650"/>
    </row>
    <row r="25651" spans="5:5" ht="13.5" thickTop="1" thickBot="1">
      <c r="E25651"/>
    </row>
    <row r="25652" spans="5:5" ht="13.5" thickTop="1" thickBot="1">
      <c r="E25652"/>
    </row>
    <row r="25653" spans="5:5" ht="13.5" thickTop="1" thickBot="1">
      <c r="E25653"/>
    </row>
    <row r="25654" spans="5:5" ht="13.5" thickTop="1" thickBot="1">
      <c r="E25654"/>
    </row>
    <row r="25655" spans="5:5" ht="13.5" thickTop="1" thickBot="1">
      <c r="E25655"/>
    </row>
    <row r="25656" spans="5:5" ht="13.5" thickTop="1" thickBot="1">
      <c r="E25656"/>
    </row>
    <row r="25657" spans="5:5" ht="13.5" thickTop="1" thickBot="1">
      <c r="E25657"/>
    </row>
    <row r="25658" spans="5:5" ht="13.5" thickTop="1" thickBot="1">
      <c r="E25658"/>
    </row>
    <row r="25659" spans="5:5" ht="13.5" thickTop="1" thickBot="1">
      <c r="E25659"/>
    </row>
    <row r="25660" spans="5:5" ht="13.5" thickTop="1" thickBot="1">
      <c r="E25660"/>
    </row>
    <row r="25661" spans="5:5" ht="13.5" thickTop="1" thickBot="1">
      <c r="E25661"/>
    </row>
    <row r="25662" spans="5:5" ht="13.5" thickTop="1" thickBot="1">
      <c r="E25662"/>
    </row>
    <row r="25663" spans="5:5" ht="13.5" thickTop="1" thickBot="1">
      <c r="E25663"/>
    </row>
    <row r="25664" spans="5:5" ht="13.5" thickTop="1" thickBot="1">
      <c r="E25664"/>
    </row>
    <row r="25665" spans="5:5" ht="13.5" thickTop="1" thickBot="1">
      <c r="E25665"/>
    </row>
    <row r="25666" spans="5:5" ht="13.5" thickTop="1" thickBot="1">
      <c r="E25666"/>
    </row>
    <row r="25667" spans="5:5" ht="13.5" thickTop="1" thickBot="1">
      <c r="E25667"/>
    </row>
    <row r="25668" spans="5:5" ht="13.5" thickTop="1" thickBot="1">
      <c r="E25668"/>
    </row>
    <row r="25669" spans="5:5" ht="13.5" thickTop="1" thickBot="1">
      <c r="E25669"/>
    </row>
    <row r="25670" spans="5:5" ht="13.5" thickTop="1" thickBot="1">
      <c r="E25670"/>
    </row>
    <row r="25671" spans="5:5" ht="13.5" thickTop="1" thickBot="1">
      <c r="E25671"/>
    </row>
    <row r="25672" spans="5:5" ht="13.5" thickTop="1" thickBot="1">
      <c r="E25672"/>
    </row>
    <row r="25673" spans="5:5" ht="13.5" thickTop="1" thickBot="1">
      <c r="E25673"/>
    </row>
    <row r="25674" spans="5:5" ht="13.5" thickTop="1" thickBot="1">
      <c r="E25674"/>
    </row>
    <row r="25675" spans="5:5" ht="13.5" thickTop="1" thickBot="1">
      <c r="E25675"/>
    </row>
    <row r="25676" spans="5:5" ht="13.5" thickTop="1" thickBot="1">
      <c r="E25676"/>
    </row>
    <row r="25677" spans="5:5" ht="13.5" thickTop="1" thickBot="1">
      <c r="E25677"/>
    </row>
    <row r="25678" spans="5:5" ht="13.5" thickTop="1" thickBot="1">
      <c r="E25678"/>
    </row>
    <row r="25679" spans="5:5" ht="13.5" thickTop="1" thickBot="1">
      <c r="E25679"/>
    </row>
    <row r="25680" spans="5:5" ht="13.5" thickTop="1" thickBot="1">
      <c r="E25680"/>
    </row>
    <row r="25681" spans="5:5" ht="13.5" thickTop="1" thickBot="1">
      <c r="E25681"/>
    </row>
    <row r="25682" spans="5:5" ht="13.5" thickTop="1" thickBot="1">
      <c r="E25682"/>
    </row>
    <row r="25683" spans="5:5" ht="13.5" thickTop="1" thickBot="1">
      <c r="E25683"/>
    </row>
    <row r="25684" spans="5:5" ht="13.5" thickTop="1" thickBot="1">
      <c r="E25684"/>
    </row>
    <row r="25685" spans="5:5" ht="13.5" thickTop="1" thickBot="1">
      <c r="E25685"/>
    </row>
    <row r="25686" spans="5:5" ht="13.5" thickTop="1" thickBot="1">
      <c r="E25686"/>
    </row>
    <row r="25687" spans="5:5" ht="13.5" thickTop="1" thickBot="1">
      <c r="E25687"/>
    </row>
    <row r="25688" spans="5:5" ht="13" thickTop="1">
      <c r="E25688"/>
    </row>
    <row r="25689" spans="5:5">
      <c r="E25689"/>
    </row>
    <row r="25690" spans="5:5">
      <c r="E25690"/>
    </row>
    <row r="25691" spans="5:5">
      <c r="E25691"/>
    </row>
    <row r="25692" spans="5:5">
      <c r="E25692"/>
    </row>
    <row r="25693" spans="5:5">
      <c r="E25693"/>
    </row>
    <row r="25694" spans="5:5">
      <c r="E25694"/>
    </row>
    <row r="25695" spans="5:5">
      <c r="E25695"/>
    </row>
    <row r="25696" spans="5:5">
      <c r="E25696"/>
    </row>
    <row r="25697" spans="5:5">
      <c r="E25697"/>
    </row>
    <row r="25698" spans="5:5">
      <c r="E25698"/>
    </row>
    <row r="25699" spans="5:5">
      <c r="E25699"/>
    </row>
    <row r="25700" spans="5:5">
      <c r="E25700"/>
    </row>
    <row r="25701" spans="5:5" ht="13" thickBot="1">
      <c r="E25701"/>
    </row>
    <row r="25702" spans="5:5" ht="13.5" thickTop="1" thickBot="1">
      <c r="E25702"/>
    </row>
    <row r="25703" spans="5:5" ht="13.5" thickTop="1" thickBot="1">
      <c r="E25703"/>
    </row>
    <row r="25704" spans="5:5" ht="13.5" thickTop="1" thickBot="1">
      <c r="E25704"/>
    </row>
    <row r="25705" spans="5:5" ht="13.5" thickTop="1" thickBot="1">
      <c r="E25705"/>
    </row>
    <row r="25706" spans="5:5" ht="13.5" thickTop="1" thickBot="1">
      <c r="E25706"/>
    </row>
    <row r="25707" spans="5:5" ht="13.5" thickTop="1" thickBot="1">
      <c r="E25707"/>
    </row>
    <row r="25708" spans="5:5" ht="13.5" thickTop="1" thickBot="1">
      <c r="E25708"/>
    </row>
    <row r="25709" spans="5:5" ht="13.5" thickTop="1" thickBot="1">
      <c r="E25709"/>
    </row>
    <row r="25710" spans="5:5" ht="13.5" thickTop="1" thickBot="1">
      <c r="E25710"/>
    </row>
    <row r="25711" spans="5:5" ht="13.5" thickTop="1" thickBot="1">
      <c r="E25711"/>
    </row>
    <row r="25712" spans="5:5" ht="13.5" thickTop="1" thickBot="1">
      <c r="E25712"/>
    </row>
    <row r="25713" spans="5:5" ht="13.5" thickTop="1" thickBot="1">
      <c r="E25713"/>
    </row>
    <row r="25714" spans="5:5" ht="13.5" thickTop="1" thickBot="1">
      <c r="E25714"/>
    </row>
    <row r="25715" spans="5:5" ht="13.5" thickTop="1" thickBot="1">
      <c r="E25715"/>
    </row>
    <row r="25716" spans="5:5" ht="13.5" thickTop="1" thickBot="1">
      <c r="E25716"/>
    </row>
    <row r="25717" spans="5:5" ht="13.5" thickTop="1" thickBot="1">
      <c r="E25717"/>
    </row>
    <row r="25718" spans="5:5" ht="13.5" thickTop="1" thickBot="1">
      <c r="E25718"/>
    </row>
    <row r="25719" spans="5:5" ht="13.5" thickTop="1" thickBot="1">
      <c r="E25719"/>
    </row>
    <row r="25720" spans="5:5" ht="13.5" thickTop="1" thickBot="1">
      <c r="E25720"/>
    </row>
    <row r="25721" spans="5:5" ht="13.5" thickTop="1" thickBot="1">
      <c r="E25721"/>
    </row>
    <row r="25722" spans="5:5" ht="13.5" thickTop="1" thickBot="1">
      <c r="E25722"/>
    </row>
    <row r="25723" spans="5:5" ht="13.5" thickTop="1" thickBot="1">
      <c r="E25723"/>
    </row>
    <row r="25724" spans="5:5" ht="13.5" thickTop="1" thickBot="1">
      <c r="E25724"/>
    </row>
    <row r="25725" spans="5:5" ht="13.5" thickTop="1" thickBot="1">
      <c r="E25725"/>
    </row>
    <row r="25726" spans="5:5" ht="13.5" thickTop="1" thickBot="1">
      <c r="E25726"/>
    </row>
    <row r="25727" spans="5:5" ht="13.5" thickTop="1" thickBot="1">
      <c r="E25727"/>
    </row>
    <row r="25728" spans="5:5" ht="13.5" thickTop="1" thickBot="1">
      <c r="E25728"/>
    </row>
    <row r="25729" spans="5:5" ht="13.5" thickTop="1" thickBot="1">
      <c r="E25729"/>
    </row>
    <row r="25730" spans="5:5" ht="13.5" thickTop="1" thickBot="1">
      <c r="E25730"/>
    </row>
    <row r="25731" spans="5:5" ht="13.5" thickTop="1" thickBot="1">
      <c r="E25731"/>
    </row>
    <row r="25732" spans="5:5" ht="13.5" thickTop="1" thickBot="1">
      <c r="E25732"/>
    </row>
    <row r="25733" spans="5:5" ht="13.5" thickTop="1" thickBot="1">
      <c r="E25733"/>
    </row>
    <row r="25734" spans="5:5" ht="13.5" thickTop="1" thickBot="1">
      <c r="E25734"/>
    </row>
    <row r="25735" spans="5:5" ht="13.5" thickTop="1" thickBot="1">
      <c r="E25735"/>
    </row>
    <row r="25736" spans="5:5" ht="13.5" thickTop="1" thickBot="1">
      <c r="E25736"/>
    </row>
    <row r="25737" spans="5:5" ht="13.5" thickTop="1" thickBot="1">
      <c r="E25737"/>
    </row>
    <row r="25738" spans="5:5" ht="13.5" thickTop="1" thickBot="1">
      <c r="E25738"/>
    </row>
    <row r="25739" spans="5:5" ht="13.5" thickTop="1" thickBot="1">
      <c r="E25739"/>
    </row>
    <row r="25740" spans="5:5" ht="13.5" thickTop="1" thickBot="1">
      <c r="E25740"/>
    </row>
    <row r="25741" spans="5:5" ht="13.5" thickTop="1" thickBot="1">
      <c r="E25741"/>
    </row>
    <row r="25742" spans="5:5" ht="13.5" thickTop="1" thickBot="1">
      <c r="E25742"/>
    </row>
    <row r="25743" spans="5:5" ht="13.5" thickTop="1" thickBot="1">
      <c r="E25743"/>
    </row>
    <row r="25744" spans="5:5" ht="13.5" thickTop="1" thickBot="1">
      <c r="E25744"/>
    </row>
    <row r="25745" spans="5:5" ht="13.5" thickTop="1" thickBot="1">
      <c r="E25745"/>
    </row>
    <row r="25746" spans="5:5" ht="13.5" thickTop="1" thickBot="1">
      <c r="E25746"/>
    </row>
    <row r="25747" spans="5:5" ht="13.5" thickTop="1" thickBot="1">
      <c r="E25747"/>
    </row>
    <row r="25748" spans="5:5" ht="13.5" thickTop="1" thickBot="1">
      <c r="E25748"/>
    </row>
    <row r="25749" spans="5:5" ht="13.5" thickTop="1" thickBot="1">
      <c r="E25749"/>
    </row>
    <row r="25750" spans="5:5" ht="13.5" thickTop="1" thickBot="1">
      <c r="E25750"/>
    </row>
    <row r="25751" spans="5:5" ht="13.5" thickTop="1" thickBot="1">
      <c r="E25751"/>
    </row>
    <row r="25752" spans="5:5" ht="13.5" thickTop="1" thickBot="1">
      <c r="E25752"/>
    </row>
    <row r="25753" spans="5:5" ht="13.5" thickTop="1" thickBot="1">
      <c r="E25753"/>
    </row>
    <row r="25754" spans="5:5" ht="13.5" thickTop="1" thickBot="1">
      <c r="E25754"/>
    </row>
    <row r="25755" spans="5:5" ht="13.5" thickTop="1" thickBot="1">
      <c r="E25755"/>
    </row>
    <row r="25756" spans="5:5" ht="13.5" thickTop="1" thickBot="1">
      <c r="E25756"/>
    </row>
    <row r="25757" spans="5:5" ht="13.5" thickTop="1" thickBot="1">
      <c r="E25757"/>
    </row>
    <row r="25758" spans="5:5" ht="13" thickTop="1">
      <c r="E25758"/>
    </row>
    <row r="25759" spans="5:5">
      <c r="E25759"/>
    </row>
    <row r="25760" spans="5:5">
      <c r="E25760"/>
    </row>
    <row r="25761" spans="5:5">
      <c r="E25761"/>
    </row>
    <row r="25762" spans="5:5">
      <c r="E25762"/>
    </row>
    <row r="25763" spans="5:5">
      <c r="E25763"/>
    </row>
    <row r="25764" spans="5:5">
      <c r="E25764"/>
    </row>
    <row r="25765" spans="5:5">
      <c r="E25765"/>
    </row>
    <row r="25766" spans="5:5">
      <c r="E25766"/>
    </row>
    <row r="25767" spans="5:5">
      <c r="E25767"/>
    </row>
    <row r="25768" spans="5:5">
      <c r="E25768"/>
    </row>
    <row r="25769" spans="5:5">
      <c r="E25769"/>
    </row>
    <row r="25770" spans="5:5">
      <c r="E25770"/>
    </row>
    <row r="25771" spans="5:5" ht="13" thickBot="1">
      <c r="E25771"/>
    </row>
    <row r="25772" spans="5:5" ht="13.5" thickTop="1" thickBot="1">
      <c r="E25772"/>
    </row>
    <row r="25773" spans="5:5" ht="13.5" thickTop="1" thickBot="1">
      <c r="E25773"/>
    </row>
    <row r="25774" spans="5:5" ht="13.5" thickTop="1" thickBot="1">
      <c r="E25774"/>
    </row>
    <row r="25775" spans="5:5" ht="13.5" thickTop="1" thickBot="1">
      <c r="E25775"/>
    </row>
    <row r="25776" spans="5:5" ht="13.5" thickTop="1" thickBot="1">
      <c r="E25776"/>
    </row>
    <row r="25777" spans="5:5" ht="13.5" thickTop="1" thickBot="1">
      <c r="E25777"/>
    </row>
    <row r="25778" spans="5:5" ht="13.5" thickTop="1" thickBot="1">
      <c r="E25778"/>
    </row>
    <row r="25779" spans="5:5" ht="13.5" thickTop="1" thickBot="1">
      <c r="E25779"/>
    </row>
    <row r="25780" spans="5:5" ht="13.5" thickTop="1" thickBot="1">
      <c r="E25780"/>
    </row>
    <row r="25781" spans="5:5" ht="13.5" thickTop="1" thickBot="1">
      <c r="E25781"/>
    </row>
    <row r="25782" spans="5:5" ht="13.5" thickTop="1" thickBot="1">
      <c r="E25782"/>
    </row>
    <row r="25783" spans="5:5" ht="13.5" thickTop="1" thickBot="1">
      <c r="E25783"/>
    </row>
    <row r="25784" spans="5:5" ht="13.5" thickTop="1" thickBot="1">
      <c r="E25784"/>
    </row>
    <row r="25785" spans="5:5" ht="13.5" thickTop="1" thickBot="1">
      <c r="E25785"/>
    </row>
    <row r="25786" spans="5:5" ht="13.5" thickTop="1" thickBot="1">
      <c r="E25786"/>
    </row>
    <row r="25787" spans="5:5" ht="13.5" thickTop="1" thickBot="1">
      <c r="E25787"/>
    </row>
    <row r="25788" spans="5:5" ht="13.5" thickTop="1" thickBot="1">
      <c r="E25788"/>
    </row>
    <row r="25789" spans="5:5" ht="13.5" thickTop="1" thickBot="1">
      <c r="E25789"/>
    </row>
    <row r="25790" spans="5:5" ht="13.5" thickTop="1" thickBot="1">
      <c r="E25790"/>
    </row>
    <row r="25791" spans="5:5" ht="13.5" thickTop="1" thickBot="1">
      <c r="E25791"/>
    </row>
    <row r="25792" spans="5:5" ht="13.5" thickTop="1" thickBot="1">
      <c r="E25792"/>
    </row>
    <row r="25793" spans="5:5" ht="13.5" thickTop="1" thickBot="1">
      <c r="E25793"/>
    </row>
    <row r="25794" spans="5:5" ht="13.5" thickTop="1" thickBot="1">
      <c r="E25794"/>
    </row>
    <row r="25795" spans="5:5" ht="13.5" thickTop="1" thickBot="1">
      <c r="E25795"/>
    </row>
    <row r="25796" spans="5:5" ht="13.5" thickTop="1" thickBot="1">
      <c r="E25796"/>
    </row>
    <row r="25797" spans="5:5" ht="13.5" thickTop="1" thickBot="1">
      <c r="E25797"/>
    </row>
    <row r="25798" spans="5:5" ht="13.5" thickTop="1" thickBot="1">
      <c r="E25798"/>
    </row>
    <row r="25799" spans="5:5" ht="13.5" thickTop="1" thickBot="1">
      <c r="E25799"/>
    </row>
    <row r="25800" spans="5:5" ht="13.5" thickTop="1" thickBot="1">
      <c r="E25800"/>
    </row>
    <row r="25801" spans="5:5" ht="13.5" thickTop="1" thickBot="1">
      <c r="E25801"/>
    </row>
    <row r="25802" spans="5:5" ht="13.5" thickTop="1" thickBot="1">
      <c r="E25802"/>
    </row>
    <row r="25803" spans="5:5" ht="13.5" thickTop="1" thickBot="1">
      <c r="E25803"/>
    </row>
    <row r="25804" spans="5:5" ht="13.5" thickTop="1" thickBot="1">
      <c r="E25804"/>
    </row>
    <row r="25805" spans="5:5" ht="13.5" thickTop="1" thickBot="1">
      <c r="E25805"/>
    </row>
    <row r="25806" spans="5:5" ht="13.5" thickTop="1" thickBot="1">
      <c r="E25806"/>
    </row>
    <row r="25807" spans="5:5" ht="13.5" thickTop="1" thickBot="1">
      <c r="E25807"/>
    </row>
    <row r="25808" spans="5:5" ht="13.5" thickTop="1" thickBot="1">
      <c r="E25808"/>
    </row>
    <row r="25809" spans="5:5" ht="13.5" thickTop="1" thickBot="1">
      <c r="E25809"/>
    </row>
    <row r="25810" spans="5:5" ht="13.5" thickTop="1" thickBot="1">
      <c r="E25810"/>
    </row>
    <row r="25811" spans="5:5" ht="13.5" thickTop="1" thickBot="1">
      <c r="E25811"/>
    </row>
    <row r="25812" spans="5:5" ht="13.5" thickTop="1" thickBot="1">
      <c r="E25812"/>
    </row>
    <row r="25813" spans="5:5" ht="13.5" thickTop="1" thickBot="1">
      <c r="E25813"/>
    </row>
    <row r="25814" spans="5:5" ht="13.5" thickTop="1" thickBot="1">
      <c r="E25814"/>
    </row>
    <row r="25815" spans="5:5" ht="13.5" thickTop="1" thickBot="1">
      <c r="E25815"/>
    </row>
    <row r="25816" spans="5:5" ht="13.5" thickTop="1" thickBot="1">
      <c r="E25816"/>
    </row>
    <row r="25817" spans="5:5" ht="13.5" thickTop="1" thickBot="1">
      <c r="E25817"/>
    </row>
    <row r="25818" spans="5:5" ht="13.5" thickTop="1" thickBot="1">
      <c r="E25818"/>
    </row>
    <row r="25819" spans="5:5" ht="13.5" thickTop="1" thickBot="1">
      <c r="E25819"/>
    </row>
    <row r="25820" spans="5:5" ht="13.5" thickTop="1" thickBot="1">
      <c r="E25820"/>
    </row>
    <row r="25821" spans="5:5" ht="13.5" thickTop="1" thickBot="1">
      <c r="E25821"/>
    </row>
    <row r="25822" spans="5:5" ht="13.5" thickTop="1" thickBot="1">
      <c r="E25822"/>
    </row>
    <row r="25823" spans="5:5" ht="13.5" thickTop="1" thickBot="1">
      <c r="E25823"/>
    </row>
    <row r="25824" spans="5:5" ht="13.5" thickTop="1" thickBot="1">
      <c r="E25824"/>
    </row>
    <row r="25825" spans="5:5" ht="13.5" thickTop="1" thickBot="1">
      <c r="E25825"/>
    </row>
    <row r="25826" spans="5:5" ht="13.5" thickTop="1" thickBot="1">
      <c r="E25826"/>
    </row>
    <row r="25827" spans="5:5" ht="13.5" thickTop="1" thickBot="1">
      <c r="E25827"/>
    </row>
    <row r="25828" spans="5:5" ht="13" thickTop="1">
      <c r="E25828"/>
    </row>
    <row r="25829" spans="5:5">
      <c r="E25829"/>
    </row>
    <row r="25830" spans="5:5">
      <c r="E25830"/>
    </row>
    <row r="25831" spans="5:5">
      <c r="E25831"/>
    </row>
    <row r="25832" spans="5:5">
      <c r="E25832"/>
    </row>
    <row r="25833" spans="5:5">
      <c r="E25833"/>
    </row>
    <row r="25834" spans="5:5">
      <c r="E25834"/>
    </row>
    <row r="25835" spans="5:5">
      <c r="E25835"/>
    </row>
    <row r="25836" spans="5:5">
      <c r="E25836"/>
    </row>
    <row r="25837" spans="5:5">
      <c r="E25837"/>
    </row>
    <row r="25838" spans="5:5">
      <c r="E25838"/>
    </row>
    <row r="25839" spans="5:5">
      <c r="E25839"/>
    </row>
    <row r="25840" spans="5:5">
      <c r="E25840"/>
    </row>
    <row r="25841" spans="5:5" ht="13" thickBot="1">
      <c r="E25841"/>
    </row>
    <row r="25842" spans="5:5" ht="13.5" thickTop="1" thickBot="1">
      <c r="E25842"/>
    </row>
    <row r="25843" spans="5:5" ht="13.5" thickTop="1" thickBot="1">
      <c r="E25843"/>
    </row>
    <row r="25844" spans="5:5" ht="13.5" thickTop="1" thickBot="1">
      <c r="E25844"/>
    </row>
    <row r="25845" spans="5:5" ht="13.5" thickTop="1" thickBot="1">
      <c r="E25845"/>
    </row>
    <row r="25846" spans="5:5" ht="13.5" thickTop="1" thickBot="1">
      <c r="E25846"/>
    </row>
    <row r="25847" spans="5:5" ht="13.5" thickTop="1" thickBot="1">
      <c r="E25847"/>
    </row>
    <row r="25848" spans="5:5" ht="13.5" thickTop="1" thickBot="1">
      <c r="E25848"/>
    </row>
    <row r="25849" spans="5:5" ht="13.5" thickTop="1" thickBot="1">
      <c r="E25849"/>
    </row>
    <row r="25850" spans="5:5" ht="13.5" thickTop="1" thickBot="1">
      <c r="E25850"/>
    </row>
    <row r="25851" spans="5:5" ht="13.5" thickTop="1" thickBot="1">
      <c r="E25851"/>
    </row>
    <row r="25852" spans="5:5" ht="13.5" thickTop="1" thickBot="1">
      <c r="E25852"/>
    </row>
    <row r="25853" spans="5:5" ht="13.5" thickTop="1" thickBot="1">
      <c r="E25853"/>
    </row>
    <row r="25854" spans="5:5" ht="13.5" thickTop="1" thickBot="1">
      <c r="E25854"/>
    </row>
    <row r="25855" spans="5:5" ht="13.5" thickTop="1" thickBot="1">
      <c r="E25855"/>
    </row>
    <row r="25856" spans="5:5" ht="13.5" thickTop="1" thickBot="1">
      <c r="E25856"/>
    </row>
    <row r="25857" spans="5:5" ht="13.5" thickTop="1" thickBot="1">
      <c r="E25857"/>
    </row>
    <row r="25858" spans="5:5" ht="13.5" thickTop="1" thickBot="1">
      <c r="E25858"/>
    </row>
    <row r="25859" spans="5:5" ht="13.5" thickTop="1" thickBot="1">
      <c r="E25859"/>
    </row>
    <row r="25860" spans="5:5" ht="13.5" thickTop="1" thickBot="1">
      <c r="E25860"/>
    </row>
    <row r="25861" spans="5:5" ht="13.5" thickTop="1" thickBot="1">
      <c r="E25861"/>
    </row>
    <row r="25862" spans="5:5" ht="13.5" thickTop="1" thickBot="1">
      <c r="E25862"/>
    </row>
    <row r="25863" spans="5:5" ht="13.5" thickTop="1" thickBot="1">
      <c r="E25863"/>
    </row>
    <row r="25864" spans="5:5" ht="13.5" thickTop="1" thickBot="1">
      <c r="E25864"/>
    </row>
    <row r="25865" spans="5:5" ht="13.5" thickTop="1" thickBot="1">
      <c r="E25865"/>
    </row>
    <row r="25866" spans="5:5" ht="13.5" thickTop="1" thickBot="1">
      <c r="E25866"/>
    </row>
    <row r="25867" spans="5:5" ht="13.5" thickTop="1" thickBot="1">
      <c r="E25867"/>
    </row>
    <row r="25868" spans="5:5" ht="13.5" thickTop="1" thickBot="1">
      <c r="E25868"/>
    </row>
    <row r="25869" spans="5:5" ht="13.5" thickTop="1" thickBot="1">
      <c r="E25869"/>
    </row>
    <row r="25870" spans="5:5" ht="13.5" thickTop="1" thickBot="1">
      <c r="E25870"/>
    </row>
    <row r="25871" spans="5:5" ht="13.5" thickTop="1" thickBot="1">
      <c r="E25871"/>
    </row>
    <row r="25872" spans="5:5" ht="13.5" thickTop="1" thickBot="1">
      <c r="E25872"/>
    </row>
    <row r="25873" spans="5:5" ht="13.5" thickTop="1" thickBot="1">
      <c r="E25873"/>
    </row>
    <row r="25874" spans="5:5" ht="13.5" thickTop="1" thickBot="1">
      <c r="E25874"/>
    </row>
    <row r="25875" spans="5:5" ht="13.5" thickTop="1" thickBot="1">
      <c r="E25875"/>
    </row>
    <row r="25876" spans="5:5" ht="13.5" thickTop="1" thickBot="1">
      <c r="E25876"/>
    </row>
    <row r="25877" spans="5:5" ht="13.5" thickTop="1" thickBot="1">
      <c r="E25877"/>
    </row>
    <row r="25878" spans="5:5" ht="13.5" thickTop="1" thickBot="1">
      <c r="E25878"/>
    </row>
    <row r="25879" spans="5:5" ht="13.5" thickTop="1" thickBot="1">
      <c r="E25879"/>
    </row>
    <row r="25880" spans="5:5" ht="13.5" thickTop="1" thickBot="1">
      <c r="E25880"/>
    </row>
    <row r="25881" spans="5:5" ht="13.5" thickTop="1" thickBot="1">
      <c r="E25881"/>
    </row>
    <row r="25882" spans="5:5" ht="13.5" thickTop="1" thickBot="1">
      <c r="E25882"/>
    </row>
    <row r="25883" spans="5:5" ht="13.5" thickTop="1" thickBot="1">
      <c r="E25883"/>
    </row>
    <row r="25884" spans="5:5" ht="13.5" thickTop="1" thickBot="1">
      <c r="E25884"/>
    </row>
    <row r="25885" spans="5:5" ht="13.5" thickTop="1" thickBot="1">
      <c r="E25885"/>
    </row>
    <row r="25886" spans="5:5" ht="13.5" thickTop="1" thickBot="1">
      <c r="E25886"/>
    </row>
    <row r="25887" spans="5:5" ht="13.5" thickTop="1" thickBot="1">
      <c r="E25887"/>
    </row>
    <row r="25888" spans="5:5" ht="13.5" thickTop="1" thickBot="1">
      <c r="E25888"/>
    </row>
    <row r="25889" spans="5:5" ht="13.5" thickTop="1" thickBot="1">
      <c r="E25889"/>
    </row>
    <row r="25890" spans="5:5" ht="13.5" thickTop="1" thickBot="1">
      <c r="E25890"/>
    </row>
    <row r="25891" spans="5:5" ht="13.5" thickTop="1" thickBot="1">
      <c r="E25891"/>
    </row>
    <row r="25892" spans="5:5" ht="13.5" thickTop="1" thickBot="1">
      <c r="E25892"/>
    </row>
    <row r="25893" spans="5:5" ht="13.5" thickTop="1" thickBot="1">
      <c r="E25893"/>
    </row>
    <row r="25894" spans="5:5" ht="13.5" thickTop="1" thickBot="1">
      <c r="E25894"/>
    </row>
    <row r="25895" spans="5:5" ht="13.5" thickTop="1" thickBot="1">
      <c r="E25895"/>
    </row>
    <row r="25896" spans="5:5" ht="13.5" thickTop="1" thickBot="1">
      <c r="E25896"/>
    </row>
    <row r="25897" spans="5:5" ht="13.5" thickTop="1" thickBot="1">
      <c r="E25897"/>
    </row>
    <row r="25898" spans="5:5" ht="13" thickTop="1">
      <c r="E25898"/>
    </row>
    <row r="25899" spans="5:5">
      <c r="E25899"/>
    </row>
    <row r="25900" spans="5:5">
      <c r="E25900"/>
    </row>
    <row r="25901" spans="5:5">
      <c r="E25901"/>
    </row>
    <row r="25902" spans="5:5">
      <c r="E25902"/>
    </row>
    <row r="25903" spans="5:5">
      <c r="E25903"/>
    </row>
    <row r="25904" spans="5:5">
      <c r="E25904"/>
    </row>
    <row r="25905" spans="5:5">
      <c r="E25905"/>
    </row>
    <row r="25906" spans="5:5">
      <c r="E25906"/>
    </row>
    <row r="25907" spans="5:5">
      <c r="E25907"/>
    </row>
    <row r="25908" spans="5:5">
      <c r="E25908"/>
    </row>
    <row r="25909" spans="5:5">
      <c r="E25909"/>
    </row>
    <row r="25910" spans="5:5">
      <c r="E25910"/>
    </row>
    <row r="25911" spans="5:5" ht="13" thickBot="1">
      <c r="E25911"/>
    </row>
    <row r="25912" spans="5:5" ht="13.5" thickTop="1" thickBot="1">
      <c r="E25912"/>
    </row>
    <row r="25913" spans="5:5" ht="13.5" thickTop="1" thickBot="1">
      <c r="E25913"/>
    </row>
    <row r="25914" spans="5:5" ht="13.5" thickTop="1" thickBot="1">
      <c r="E25914"/>
    </row>
    <row r="25915" spans="5:5" ht="13.5" thickTop="1" thickBot="1">
      <c r="E25915"/>
    </row>
    <row r="25916" spans="5:5" ht="13.5" thickTop="1" thickBot="1">
      <c r="E25916"/>
    </row>
    <row r="25917" spans="5:5" ht="13.5" thickTop="1" thickBot="1">
      <c r="E25917"/>
    </row>
    <row r="25918" spans="5:5" ht="13.5" thickTop="1" thickBot="1">
      <c r="E25918"/>
    </row>
    <row r="25919" spans="5:5" ht="13.5" thickTop="1" thickBot="1">
      <c r="E25919"/>
    </row>
    <row r="25920" spans="5:5" ht="13.5" thickTop="1" thickBot="1">
      <c r="E25920"/>
    </row>
    <row r="25921" spans="5:5" ht="13.5" thickTop="1" thickBot="1">
      <c r="E25921"/>
    </row>
    <row r="25922" spans="5:5" ht="13.5" thickTop="1" thickBot="1">
      <c r="E25922"/>
    </row>
    <row r="25923" spans="5:5" ht="13.5" thickTop="1" thickBot="1">
      <c r="E25923"/>
    </row>
    <row r="25924" spans="5:5" ht="13.5" thickTop="1" thickBot="1">
      <c r="E25924"/>
    </row>
    <row r="25925" spans="5:5" ht="13.5" thickTop="1" thickBot="1">
      <c r="E25925"/>
    </row>
    <row r="25926" spans="5:5" ht="13.5" thickTop="1" thickBot="1">
      <c r="E25926"/>
    </row>
    <row r="25927" spans="5:5" ht="13.5" thickTop="1" thickBot="1">
      <c r="E25927"/>
    </row>
    <row r="25928" spans="5:5" ht="13.5" thickTop="1" thickBot="1">
      <c r="E25928"/>
    </row>
    <row r="25929" spans="5:5" ht="13.5" thickTop="1" thickBot="1">
      <c r="E25929"/>
    </row>
    <row r="25930" spans="5:5" ht="13.5" thickTop="1" thickBot="1">
      <c r="E25930"/>
    </row>
    <row r="25931" spans="5:5" ht="13.5" thickTop="1" thickBot="1">
      <c r="E25931"/>
    </row>
    <row r="25932" spans="5:5" ht="13.5" thickTop="1" thickBot="1">
      <c r="E25932"/>
    </row>
    <row r="25933" spans="5:5" ht="13.5" thickTop="1" thickBot="1">
      <c r="E25933"/>
    </row>
    <row r="25934" spans="5:5" ht="13.5" thickTop="1" thickBot="1">
      <c r="E25934"/>
    </row>
    <row r="25935" spans="5:5" ht="13.5" thickTop="1" thickBot="1">
      <c r="E25935"/>
    </row>
    <row r="25936" spans="5:5" ht="13.5" thickTop="1" thickBot="1">
      <c r="E25936"/>
    </row>
    <row r="25937" spans="5:5" ht="13.5" thickTop="1" thickBot="1">
      <c r="E25937"/>
    </row>
    <row r="25938" spans="5:5" ht="13.5" thickTop="1" thickBot="1">
      <c r="E25938"/>
    </row>
    <row r="25939" spans="5:5" ht="13.5" thickTop="1" thickBot="1">
      <c r="E25939"/>
    </row>
    <row r="25940" spans="5:5" ht="13.5" thickTop="1" thickBot="1">
      <c r="E25940"/>
    </row>
    <row r="25941" spans="5:5" ht="13.5" thickTop="1" thickBot="1">
      <c r="E25941"/>
    </row>
    <row r="25942" spans="5:5" ht="13.5" thickTop="1" thickBot="1">
      <c r="E25942"/>
    </row>
    <row r="25943" spans="5:5" ht="13.5" thickTop="1" thickBot="1">
      <c r="E25943"/>
    </row>
    <row r="25944" spans="5:5" ht="13.5" thickTop="1" thickBot="1">
      <c r="E25944"/>
    </row>
    <row r="25945" spans="5:5" ht="13.5" thickTop="1" thickBot="1">
      <c r="E25945"/>
    </row>
    <row r="25946" spans="5:5" ht="13.5" thickTop="1" thickBot="1">
      <c r="E25946"/>
    </row>
    <row r="25947" spans="5:5" ht="13.5" thickTop="1" thickBot="1">
      <c r="E25947"/>
    </row>
    <row r="25948" spans="5:5" ht="13.5" thickTop="1" thickBot="1">
      <c r="E25948"/>
    </row>
    <row r="25949" spans="5:5" ht="13.5" thickTop="1" thickBot="1">
      <c r="E25949"/>
    </row>
    <row r="25950" spans="5:5" ht="13.5" thickTop="1" thickBot="1">
      <c r="E25950"/>
    </row>
    <row r="25951" spans="5:5" ht="13.5" thickTop="1" thickBot="1">
      <c r="E25951"/>
    </row>
    <row r="25952" spans="5:5" ht="13.5" thickTop="1" thickBot="1">
      <c r="E25952"/>
    </row>
    <row r="25953" spans="5:5" ht="13.5" thickTop="1" thickBot="1">
      <c r="E25953"/>
    </row>
    <row r="25954" spans="5:5" ht="13.5" thickTop="1" thickBot="1">
      <c r="E25954"/>
    </row>
    <row r="25955" spans="5:5" ht="13.5" thickTop="1" thickBot="1">
      <c r="E25955"/>
    </row>
    <row r="25956" spans="5:5" ht="13.5" thickTop="1" thickBot="1">
      <c r="E25956"/>
    </row>
    <row r="25957" spans="5:5" ht="13.5" thickTop="1" thickBot="1">
      <c r="E25957"/>
    </row>
    <row r="25958" spans="5:5" ht="13.5" thickTop="1" thickBot="1">
      <c r="E25958"/>
    </row>
    <row r="25959" spans="5:5" ht="13.5" thickTop="1" thickBot="1">
      <c r="E25959"/>
    </row>
    <row r="25960" spans="5:5" ht="13.5" thickTop="1" thickBot="1">
      <c r="E25960"/>
    </row>
    <row r="25961" spans="5:5" ht="13.5" thickTop="1" thickBot="1">
      <c r="E25961"/>
    </row>
    <row r="25962" spans="5:5" ht="13.5" thickTop="1" thickBot="1">
      <c r="E25962"/>
    </row>
    <row r="25963" spans="5:5" ht="13.5" thickTop="1" thickBot="1">
      <c r="E25963"/>
    </row>
    <row r="25964" spans="5:5" ht="13.5" thickTop="1" thickBot="1">
      <c r="E25964"/>
    </row>
    <row r="25965" spans="5:5" ht="13.5" thickTop="1" thickBot="1">
      <c r="E25965"/>
    </row>
    <row r="25966" spans="5:5" ht="13.5" thickTop="1" thickBot="1">
      <c r="E25966"/>
    </row>
    <row r="25967" spans="5:5" ht="13.5" thickTop="1" thickBot="1">
      <c r="E25967"/>
    </row>
    <row r="25968" spans="5:5" ht="13" thickTop="1">
      <c r="E25968"/>
    </row>
    <row r="25969" spans="5:5">
      <c r="E25969"/>
    </row>
    <row r="25970" spans="5:5">
      <c r="E25970"/>
    </row>
    <row r="25971" spans="5:5">
      <c r="E25971"/>
    </row>
    <row r="25972" spans="5:5">
      <c r="E25972"/>
    </row>
    <row r="25973" spans="5:5">
      <c r="E25973"/>
    </row>
    <row r="25974" spans="5:5">
      <c r="E25974"/>
    </row>
    <row r="25975" spans="5:5">
      <c r="E25975"/>
    </row>
    <row r="25976" spans="5:5">
      <c r="E25976"/>
    </row>
    <row r="25977" spans="5:5">
      <c r="E25977"/>
    </row>
    <row r="25978" spans="5:5">
      <c r="E25978"/>
    </row>
    <row r="25979" spans="5:5">
      <c r="E25979"/>
    </row>
    <row r="25980" spans="5:5">
      <c r="E25980"/>
    </row>
    <row r="25981" spans="5:5" ht="13" thickBot="1">
      <c r="E25981"/>
    </row>
    <row r="25982" spans="5:5" ht="13.5" thickTop="1" thickBot="1">
      <c r="E25982"/>
    </row>
    <row r="25983" spans="5:5" ht="13.5" thickTop="1" thickBot="1">
      <c r="E25983"/>
    </row>
    <row r="25984" spans="5:5" ht="13.5" thickTop="1" thickBot="1">
      <c r="E25984"/>
    </row>
    <row r="25985" spans="5:5" ht="13.5" thickTop="1" thickBot="1">
      <c r="E25985"/>
    </row>
    <row r="25986" spans="5:5" ht="13.5" thickTop="1" thickBot="1">
      <c r="E25986"/>
    </row>
    <row r="25987" spans="5:5" ht="13.5" thickTop="1" thickBot="1">
      <c r="E25987"/>
    </row>
    <row r="25988" spans="5:5" ht="13.5" thickTop="1" thickBot="1">
      <c r="E25988"/>
    </row>
    <row r="25989" spans="5:5" ht="13.5" thickTop="1" thickBot="1">
      <c r="E25989"/>
    </row>
    <row r="25990" spans="5:5" ht="13.5" thickTop="1" thickBot="1">
      <c r="E25990"/>
    </row>
    <row r="25991" spans="5:5" ht="13.5" thickTop="1" thickBot="1">
      <c r="E25991"/>
    </row>
    <row r="25992" spans="5:5" ht="13.5" thickTop="1" thickBot="1">
      <c r="E25992"/>
    </row>
    <row r="25993" spans="5:5" ht="13.5" thickTop="1" thickBot="1">
      <c r="E25993"/>
    </row>
    <row r="25994" spans="5:5" ht="13.5" thickTop="1" thickBot="1">
      <c r="E25994"/>
    </row>
    <row r="25995" spans="5:5" ht="13.5" thickTop="1" thickBot="1">
      <c r="E25995"/>
    </row>
    <row r="25996" spans="5:5" ht="13.5" thickTop="1" thickBot="1">
      <c r="E25996"/>
    </row>
    <row r="25997" spans="5:5" ht="13.5" thickTop="1" thickBot="1">
      <c r="E25997"/>
    </row>
    <row r="25998" spans="5:5" ht="13.5" thickTop="1" thickBot="1">
      <c r="E25998"/>
    </row>
    <row r="25999" spans="5:5" ht="13.5" thickTop="1" thickBot="1">
      <c r="E25999"/>
    </row>
    <row r="26000" spans="5:5" ht="13.5" thickTop="1" thickBot="1">
      <c r="E26000"/>
    </row>
    <row r="26001" spans="5:5" ht="13.5" thickTop="1" thickBot="1">
      <c r="E26001"/>
    </row>
    <row r="26002" spans="5:5" ht="13.5" thickTop="1" thickBot="1">
      <c r="E26002"/>
    </row>
    <row r="26003" spans="5:5" ht="13.5" thickTop="1" thickBot="1">
      <c r="E26003"/>
    </row>
    <row r="26004" spans="5:5" ht="13.5" thickTop="1" thickBot="1">
      <c r="E26004"/>
    </row>
    <row r="26005" spans="5:5" ht="13.5" thickTop="1" thickBot="1">
      <c r="E26005"/>
    </row>
    <row r="26006" spans="5:5" ht="13.5" thickTop="1" thickBot="1">
      <c r="E26006"/>
    </row>
    <row r="26007" spans="5:5" ht="13.5" thickTop="1" thickBot="1">
      <c r="E26007"/>
    </row>
    <row r="26008" spans="5:5" ht="13.5" thickTop="1" thickBot="1">
      <c r="E26008"/>
    </row>
    <row r="26009" spans="5:5" ht="13.5" thickTop="1" thickBot="1">
      <c r="E26009"/>
    </row>
    <row r="26010" spans="5:5" ht="13.5" thickTop="1" thickBot="1">
      <c r="E26010"/>
    </row>
    <row r="26011" spans="5:5" ht="13.5" thickTop="1" thickBot="1">
      <c r="E26011"/>
    </row>
    <row r="26012" spans="5:5" ht="13.5" thickTop="1" thickBot="1">
      <c r="E26012"/>
    </row>
    <row r="26013" spans="5:5" ht="13.5" thickTop="1" thickBot="1">
      <c r="E26013"/>
    </row>
    <row r="26014" spans="5:5" ht="13.5" thickTop="1" thickBot="1">
      <c r="E26014"/>
    </row>
    <row r="26015" spans="5:5" ht="13.5" thickTop="1" thickBot="1">
      <c r="E26015"/>
    </row>
    <row r="26016" spans="5:5" ht="13.5" thickTop="1" thickBot="1">
      <c r="E26016"/>
    </row>
    <row r="26017" spans="5:5" ht="13.5" thickTop="1" thickBot="1">
      <c r="E26017"/>
    </row>
    <row r="26018" spans="5:5" ht="13.5" thickTop="1" thickBot="1">
      <c r="E26018"/>
    </row>
    <row r="26019" spans="5:5" ht="13.5" thickTop="1" thickBot="1">
      <c r="E26019"/>
    </row>
    <row r="26020" spans="5:5" ht="13.5" thickTop="1" thickBot="1">
      <c r="E26020"/>
    </row>
    <row r="26021" spans="5:5" ht="13.5" thickTop="1" thickBot="1">
      <c r="E26021"/>
    </row>
    <row r="26022" spans="5:5" ht="13.5" thickTop="1" thickBot="1">
      <c r="E26022"/>
    </row>
    <row r="26023" spans="5:5" ht="13.5" thickTop="1" thickBot="1">
      <c r="E26023"/>
    </row>
    <row r="26024" spans="5:5" ht="13.5" thickTop="1" thickBot="1">
      <c r="E26024"/>
    </row>
    <row r="26025" spans="5:5" ht="13.5" thickTop="1" thickBot="1">
      <c r="E26025"/>
    </row>
    <row r="26026" spans="5:5" ht="13.5" thickTop="1" thickBot="1">
      <c r="E26026"/>
    </row>
    <row r="26027" spans="5:5" ht="13.5" thickTop="1" thickBot="1">
      <c r="E26027"/>
    </row>
    <row r="26028" spans="5:5" ht="13.5" thickTop="1" thickBot="1">
      <c r="E26028"/>
    </row>
    <row r="26029" spans="5:5" ht="13.5" thickTop="1" thickBot="1">
      <c r="E26029"/>
    </row>
    <row r="26030" spans="5:5" ht="13.5" thickTop="1" thickBot="1">
      <c r="E26030"/>
    </row>
    <row r="26031" spans="5:5" ht="13.5" thickTop="1" thickBot="1">
      <c r="E26031"/>
    </row>
    <row r="26032" spans="5:5" ht="13.5" thickTop="1" thickBot="1">
      <c r="E26032"/>
    </row>
    <row r="26033" spans="5:5" ht="13.5" thickTop="1" thickBot="1">
      <c r="E26033"/>
    </row>
    <row r="26034" spans="5:5" ht="13.5" thickTop="1" thickBot="1">
      <c r="E26034"/>
    </row>
    <row r="26035" spans="5:5" ht="13.5" thickTop="1" thickBot="1">
      <c r="E26035"/>
    </row>
    <row r="26036" spans="5:5" ht="13.5" thickTop="1" thickBot="1">
      <c r="E26036"/>
    </row>
    <row r="26037" spans="5:5" ht="13.5" thickTop="1" thickBot="1">
      <c r="E26037"/>
    </row>
    <row r="26038" spans="5:5" ht="13" thickTop="1">
      <c r="E26038"/>
    </row>
    <row r="26039" spans="5:5">
      <c r="E26039"/>
    </row>
    <row r="26040" spans="5:5">
      <c r="E26040"/>
    </row>
    <row r="26041" spans="5:5">
      <c r="E26041"/>
    </row>
    <row r="26042" spans="5:5">
      <c r="E26042"/>
    </row>
    <row r="26043" spans="5:5">
      <c r="E26043"/>
    </row>
    <row r="26044" spans="5:5">
      <c r="E26044"/>
    </row>
    <row r="26045" spans="5:5">
      <c r="E26045"/>
    </row>
    <row r="26046" spans="5:5">
      <c r="E26046"/>
    </row>
    <row r="26047" spans="5:5">
      <c r="E26047"/>
    </row>
    <row r="26048" spans="5:5">
      <c r="E26048"/>
    </row>
    <row r="26049" spans="5:5">
      <c r="E26049"/>
    </row>
    <row r="26050" spans="5:5">
      <c r="E26050"/>
    </row>
    <row r="26051" spans="5:5" ht="13" thickBot="1">
      <c r="E26051"/>
    </row>
    <row r="26052" spans="5:5" ht="13.5" thickTop="1" thickBot="1">
      <c r="E26052"/>
    </row>
    <row r="26053" spans="5:5" ht="13.5" thickTop="1" thickBot="1">
      <c r="E26053"/>
    </row>
    <row r="26054" spans="5:5" ht="13.5" thickTop="1" thickBot="1">
      <c r="E26054"/>
    </row>
    <row r="26055" spans="5:5" ht="13.5" thickTop="1" thickBot="1">
      <c r="E26055"/>
    </row>
    <row r="26056" spans="5:5" ht="13.5" thickTop="1" thickBot="1">
      <c r="E26056"/>
    </row>
    <row r="26057" spans="5:5" ht="13.5" thickTop="1" thickBot="1">
      <c r="E26057"/>
    </row>
    <row r="26058" spans="5:5" ht="13.5" thickTop="1" thickBot="1">
      <c r="E26058"/>
    </row>
    <row r="26059" spans="5:5" ht="13.5" thickTop="1" thickBot="1">
      <c r="E26059"/>
    </row>
    <row r="26060" spans="5:5" ht="13.5" thickTop="1" thickBot="1">
      <c r="E26060"/>
    </row>
    <row r="26061" spans="5:5" ht="13.5" thickTop="1" thickBot="1">
      <c r="E26061"/>
    </row>
    <row r="26062" spans="5:5" ht="13.5" thickTop="1" thickBot="1">
      <c r="E26062"/>
    </row>
    <row r="26063" spans="5:5" ht="13.5" thickTop="1" thickBot="1">
      <c r="E26063"/>
    </row>
    <row r="26064" spans="5:5" ht="13.5" thickTop="1" thickBot="1">
      <c r="E26064"/>
    </row>
    <row r="26065" spans="5:5" ht="13.5" thickTop="1" thickBot="1">
      <c r="E26065"/>
    </row>
    <row r="26066" spans="5:5" ht="13.5" thickTop="1" thickBot="1">
      <c r="E26066"/>
    </row>
    <row r="26067" spans="5:5" ht="13.5" thickTop="1" thickBot="1">
      <c r="E26067"/>
    </row>
    <row r="26068" spans="5:5" ht="13.5" thickTop="1" thickBot="1">
      <c r="E26068"/>
    </row>
    <row r="26069" spans="5:5" ht="13.5" thickTop="1" thickBot="1">
      <c r="E26069"/>
    </row>
    <row r="26070" spans="5:5" ht="13.5" thickTop="1" thickBot="1">
      <c r="E26070"/>
    </row>
    <row r="26071" spans="5:5" ht="13.5" thickTop="1" thickBot="1">
      <c r="E26071"/>
    </row>
    <row r="26072" spans="5:5" ht="13.5" thickTop="1" thickBot="1">
      <c r="E26072"/>
    </row>
    <row r="26073" spans="5:5" ht="13.5" thickTop="1" thickBot="1">
      <c r="E26073"/>
    </row>
    <row r="26074" spans="5:5" ht="13.5" thickTop="1" thickBot="1">
      <c r="E26074"/>
    </row>
    <row r="26075" spans="5:5" ht="13.5" thickTop="1" thickBot="1">
      <c r="E26075"/>
    </row>
    <row r="26076" spans="5:5" ht="13.5" thickTop="1" thickBot="1">
      <c r="E26076"/>
    </row>
    <row r="26077" spans="5:5" ht="13.5" thickTop="1" thickBot="1">
      <c r="E26077"/>
    </row>
    <row r="26078" spans="5:5" ht="13.5" thickTop="1" thickBot="1">
      <c r="E26078"/>
    </row>
    <row r="26079" spans="5:5" ht="13.5" thickTop="1" thickBot="1">
      <c r="E26079"/>
    </row>
    <row r="26080" spans="5:5" ht="13.5" thickTop="1" thickBot="1">
      <c r="E26080"/>
    </row>
    <row r="26081" spans="5:5" ht="13.5" thickTop="1" thickBot="1">
      <c r="E26081"/>
    </row>
    <row r="26082" spans="5:5" ht="13.5" thickTop="1" thickBot="1">
      <c r="E26082"/>
    </row>
    <row r="26083" spans="5:5" ht="13.5" thickTop="1" thickBot="1">
      <c r="E26083"/>
    </row>
    <row r="26084" spans="5:5" ht="13.5" thickTop="1" thickBot="1">
      <c r="E26084"/>
    </row>
    <row r="26085" spans="5:5" ht="13.5" thickTop="1" thickBot="1">
      <c r="E26085"/>
    </row>
    <row r="26086" spans="5:5" ht="13.5" thickTop="1" thickBot="1">
      <c r="E26086"/>
    </row>
    <row r="26087" spans="5:5" ht="13.5" thickTop="1" thickBot="1">
      <c r="E26087"/>
    </row>
    <row r="26088" spans="5:5" ht="13.5" thickTop="1" thickBot="1">
      <c r="E26088"/>
    </row>
    <row r="26089" spans="5:5" ht="13.5" thickTop="1" thickBot="1">
      <c r="E26089"/>
    </row>
    <row r="26090" spans="5:5" ht="13.5" thickTop="1" thickBot="1">
      <c r="E26090"/>
    </row>
    <row r="26091" spans="5:5" ht="13.5" thickTop="1" thickBot="1">
      <c r="E26091"/>
    </row>
    <row r="26092" spans="5:5" ht="13.5" thickTop="1" thickBot="1">
      <c r="E26092"/>
    </row>
    <row r="26093" spans="5:5" ht="13.5" thickTop="1" thickBot="1">
      <c r="E26093"/>
    </row>
    <row r="26094" spans="5:5" ht="13.5" thickTop="1" thickBot="1">
      <c r="E26094"/>
    </row>
    <row r="26095" spans="5:5" ht="13.5" thickTop="1" thickBot="1">
      <c r="E26095"/>
    </row>
    <row r="26096" spans="5:5" ht="13.5" thickTop="1" thickBot="1">
      <c r="E26096"/>
    </row>
    <row r="26097" spans="5:5" ht="13.5" thickTop="1" thickBot="1">
      <c r="E26097"/>
    </row>
    <row r="26098" spans="5:5" ht="13.5" thickTop="1" thickBot="1">
      <c r="E26098"/>
    </row>
    <row r="26099" spans="5:5" ht="13.5" thickTop="1" thickBot="1">
      <c r="E26099"/>
    </row>
    <row r="26100" spans="5:5" ht="13.5" thickTop="1" thickBot="1">
      <c r="E26100"/>
    </row>
    <row r="26101" spans="5:5" ht="13.5" thickTop="1" thickBot="1">
      <c r="E26101"/>
    </row>
    <row r="26102" spans="5:5" ht="13.5" thickTop="1" thickBot="1">
      <c r="E26102"/>
    </row>
    <row r="26103" spans="5:5" ht="13.5" thickTop="1" thickBot="1">
      <c r="E26103"/>
    </row>
    <row r="26104" spans="5:5" ht="13.5" thickTop="1" thickBot="1">
      <c r="E26104"/>
    </row>
    <row r="26105" spans="5:5" ht="13.5" thickTop="1" thickBot="1">
      <c r="E26105"/>
    </row>
    <row r="26106" spans="5:5" ht="13.5" thickTop="1" thickBot="1">
      <c r="E26106"/>
    </row>
    <row r="26107" spans="5:5" ht="13.5" thickTop="1" thickBot="1">
      <c r="E26107"/>
    </row>
    <row r="26108" spans="5:5" ht="13" thickTop="1">
      <c r="E26108"/>
    </row>
    <row r="26109" spans="5:5">
      <c r="E26109"/>
    </row>
    <row r="26110" spans="5:5">
      <c r="E26110"/>
    </row>
    <row r="26111" spans="5:5">
      <c r="E26111"/>
    </row>
    <row r="26112" spans="5:5">
      <c r="E26112"/>
    </row>
    <row r="26113" spans="5:5">
      <c r="E26113"/>
    </row>
    <row r="26114" spans="5:5">
      <c r="E26114"/>
    </row>
    <row r="26115" spans="5:5">
      <c r="E26115"/>
    </row>
    <row r="26116" spans="5:5">
      <c r="E26116"/>
    </row>
    <row r="26117" spans="5:5">
      <c r="E26117"/>
    </row>
    <row r="26118" spans="5:5">
      <c r="E26118"/>
    </row>
    <row r="26119" spans="5:5">
      <c r="E26119"/>
    </row>
    <row r="26120" spans="5:5">
      <c r="E26120"/>
    </row>
    <row r="26121" spans="5:5" ht="13" thickBot="1">
      <c r="E26121"/>
    </row>
    <row r="26122" spans="5:5" ht="13.5" thickTop="1" thickBot="1">
      <c r="E26122"/>
    </row>
    <row r="26123" spans="5:5" ht="13.5" thickTop="1" thickBot="1">
      <c r="E26123"/>
    </row>
    <row r="26124" spans="5:5" ht="13.5" thickTop="1" thickBot="1">
      <c r="E26124"/>
    </row>
    <row r="26125" spans="5:5" ht="13.5" thickTop="1" thickBot="1">
      <c r="E26125"/>
    </row>
    <row r="26126" spans="5:5" ht="13.5" thickTop="1" thickBot="1">
      <c r="E26126"/>
    </row>
    <row r="26127" spans="5:5" ht="13.5" thickTop="1" thickBot="1">
      <c r="E26127"/>
    </row>
    <row r="26128" spans="5:5" ht="13.5" thickTop="1" thickBot="1">
      <c r="E26128"/>
    </row>
    <row r="26129" spans="5:5" ht="13.5" thickTop="1" thickBot="1">
      <c r="E26129"/>
    </row>
    <row r="26130" spans="5:5" ht="13.5" thickTop="1" thickBot="1">
      <c r="E26130"/>
    </row>
    <row r="26131" spans="5:5" ht="13.5" thickTop="1" thickBot="1">
      <c r="E26131"/>
    </row>
    <row r="26132" spans="5:5" ht="13.5" thickTop="1" thickBot="1">
      <c r="E26132"/>
    </row>
    <row r="26133" spans="5:5" ht="13.5" thickTop="1" thickBot="1">
      <c r="E26133"/>
    </row>
    <row r="26134" spans="5:5" ht="13.5" thickTop="1" thickBot="1">
      <c r="E26134"/>
    </row>
    <row r="26135" spans="5:5" ht="13.5" thickTop="1" thickBot="1">
      <c r="E26135"/>
    </row>
    <row r="26136" spans="5:5" ht="13.5" thickTop="1" thickBot="1">
      <c r="E26136"/>
    </row>
    <row r="26137" spans="5:5" ht="13.5" thickTop="1" thickBot="1">
      <c r="E26137"/>
    </row>
    <row r="26138" spans="5:5" ht="13.5" thickTop="1" thickBot="1">
      <c r="E26138"/>
    </row>
    <row r="26139" spans="5:5" ht="13.5" thickTop="1" thickBot="1">
      <c r="E26139"/>
    </row>
    <row r="26140" spans="5:5" ht="13.5" thickTop="1" thickBot="1">
      <c r="E26140"/>
    </row>
    <row r="26141" spans="5:5" ht="13.5" thickTop="1" thickBot="1">
      <c r="E26141"/>
    </row>
    <row r="26142" spans="5:5" ht="13.5" thickTop="1" thickBot="1">
      <c r="E26142"/>
    </row>
    <row r="26143" spans="5:5" ht="13.5" thickTop="1" thickBot="1">
      <c r="E26143"/>
    </row>
    <row r="26144" spans="5:5" ht="13.5" thickTop="1" thickBot="1">
      <c r="E26144"/>
    </row>
    <row r="26145" spans="5:5" ht="13.5" thickTop="1" thickBot="1">
      <c r="E26145"/>
    </row>
    <row r="26146" spans="5:5" ht="13.5" thickTop="1" thickBot="1">
      <c r="E26146"/>
    </row>
    <row r="26147" spans="5:5" ht="13.5" thickTop="1" thickBot="1">
      <c r="E26147"/>
    </row>
    <row r="26148" spans="5:5" ht="13.5" thickTop="1" thickBot="1">
      <c r="E26148"/>
    </row>
    <row r="26149" spans="5:5" ht="13.5" thickTop="1" thickBot="1">
      <c r="E26149"/>
    </row>
    <row r="26150" spans="5:5" ht="13.5" thickTop="1" thickBot="1">
      <c r="E26150"/>
    </row>
    <row r="26151" spans="5:5" ht="13.5" thickTop="1" thickBot="1">
      <c r="E26151"/>
    </row>
    <row r="26152" spans="5:5" ht="13.5" thickTop="1" thickBot="1">
      <c r="E26152"/>
    </row>
    <row r="26153" spans="5:5" ht="13.5" thickTop="1" thickBot="1">
      <c r="E26153"/>
    </row>
    <row r="26154" spans="5:5" ht="13.5" thickTop="1" thickBot="1">
      <c r="E26154"/>
    </row>
    <row r="26155" spans="5:5" ht="13.5" thickTop="1" thickBot="1">
      <c r="E26155"/>
    </row>
    <row r="26156" spans="5:5" ht="13.5" thickTop="1" thickBot="1">
      <c r="E26156"/>
    </row>
    <row r="26157" spans="5:5" ht="13.5" thickTop="1" thickBot="1">
      <c r="E26157"/>
    </row>
    <row r="26158" spans="5:5" ht="13.5" thickTop="1" thickBot="1">
      <c r="E26158"/>
    </row>
    <row r="26159" spans="5:5" ht="13.5" thickTop="1" thickBot="1">
      <c r="E26159"/>
    </row>
    <row r="26160" spans="5:5" ht="13.5" thickTop="1" thickBot="1">
      <c r="E26160"/>
    </row>
    <row r="26161" spans="5:5" ht="13.5" thickTop="1" thickBot="1">
      <c r="E26161"/>
    </row>
    <row r="26162" spans="5:5" ht="13.5" thickTop="1" thickBot="1">
      <c r="E26162"/>
    </row>
    <row r="26163" spans="5:5" ht="13.5" thickTop="1" thickBot="1">
      <c r="E26163"/>
    </row>
    <row r="26164" spans="5:5" ht="13.5" thickTop="1" thickBot="1">
      <c r="E26164"/>
    </row>
    <row r="26165" spans="5:5" ht="13.5" thickTop="1" thickBot="1">
      <c r="E26165"/>
    </row>
    <row r="26166" spans="5:5" ht="13.5" thickTop="1" thickBot="1">
      <c r="E26166"/>
    </row>
    <row r="26167" spans="5:5" ht="13.5" thickTop="1" thickBot="1">
      <c r="E26167"/>
    </row>
    <row r="26168" spans="5:5" ht="13.5" thickTop="1" thickBot="1">
      <c r="E26168"/>
    </row>
    <row r="26169" spans="5:5" ht="13.5" thickTop="1" thickBot="1">
      <c r="E26169"/>
    </row>
    <row r="26170" spans="5:5" ht="13.5" thickTop="1" thickBot="1">
      <c r="E26170"/>
    </row>
    <row r="26171" spans="5:5" ht="13.5" thickTop="1" thickBot="1">
      <c r="E26171"/>
    </row>
    <row r="26172" spans="5:5" ht="13.5" thickTop="1" thickBot="1">
      <c r="E26172"/>
    </row>
    <row r="26173" spans="5:5" ht="13.5" thickTop="1" thickBot="1">
      <c r="E26173"/>
    </row>
    <row r="26174" spans="5:5" ht="13.5" thickTop="1" thickBot="1">
      <c r="E26174"/>
    </row>
    <row r="26175" spans="5:5" ht="13.5" thickTop="1" thickBot="1">
      <c r="E26175"/>
    </row>
    <row r="26176" spans="5:5" ht="13.5" thickTop="1" thickBot="1">
      <c r="E26176"/>
    </row>
    <row r="26177" spans="5:5" ht="13.5" thickTop="1" thickBot="1">
      <c r="E26177"/>
    </row>
    <row r="26178" spans="5:5" ht="13" thickTop="1">
      <c r="E26178"/>
    </row>
    <row r="26179" spans="5:5">
      <c r="E26179"/>
    </row>
    <row r="26180" spans="5:5">
      <c r="E26180"/>
    </row>
    <row r="26181" spans="5:5">
      <c r="E26181"/>
    </row>
    <row r="26182" spans="5:5">
      <c r="E26182"/>
    </row>
    <row r="26183" spans="5:5">
      <c r="E26183"/>
    </row>
    <row r="26184" spans="5:5">
      <c r="E26184"/>
    </row>
    <row r="26185" spans="5:5">
      <c r="E26185"/>
    </row>
    <row r="26186" spans="5:5">
      <c r="E26186"/>
    </row>
    <row r="26187" spans="5:5">
      <c r="E26187"/>
    </row>
    <row r="26188" spans="5:5">
      <c r="E26188"/>
    </row>
    <row r="26189" spans="5:5">
      <c r="E26189"/>
    </row>
    <row r="26190" spans="5:5">
      <c r="E26190"/>
    </row>
    <row r="26191" spans="5:5" ht="13" thickBot="1">
      <c r="E26191"/>
    </row>
  </sheetData>
  <mergeCells count="6">
    <mergeCell ref="C3:E4"/>
    <mergeCell ref="C6:E6"/>
    <mergeCell ref="G17:L21"/>
    <mergeCell ref="G23:L27"/>
    <mergeCell ref="G11:L15"/>
    <mergeCell ref="G7:L9"/>
  </mergeCells>
  <phoneticPr fontId="0" type="noConversion"/>
  <printOptions horizontalCentered="1"/>
  <pageMargins left="0.25" right="0.25" top="0.5" bottom="0.5" header="0.5" footer="0.25"/>
  <pageSetup scale="7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665"/>
  <sheetViews>
    <sheetView zoomScale="78" zoomScaleNormal="78" zoomScaleSheetLayoutView="277" workbookViewId="0">
      <pane ySplit="1" topLeftCell="A2" activePane="bottomLeft" state="frozen"/>
      <selection pane="bottomLeft" sqref="A1:XFD1048576"/>
    </sheetView>
  </sheetViews>
  <sheetFormatPr defaultRowHeight="12.5"/>
  <cols>
    <col min="1" max="1" width="11.81640625" bestFit="1" customWidth="1"/>
    <col min="2" max="2" width="18.54296875" bestFit="1" customWidth="1"/>
    <col min="3" max="3" width="20.7265625" bestFit="1" customWidth="1"/>
    <col min="4" max="4" width="11" bestFit="1" customWidth="1"/>
    <col min="5" max="5" width="18" bestFit="1" customWidth="1"/>
    <col min="6" max="6" width="9.54296875" bestFit="1" customWidth="1"/>
    <col min="7" max="7" width="22.453125" bestFit="1" customWidth="1"/>
    <col min="8" max="8" width="15.26953125" bestFit="1" customWidth="1"/>
    <col min="9" max="9" width="15.1796875" bestFit="1" customWidth="1"/>
    <col min="10" max="10" width="15.26953125" bestFit="1" customWidth="1"/>
    <col min="11" max="11" width="15.1796875" bestFit="1" customWidth="1"/>
    <col min="12" max="12" width="15.26953125" bestFit="1" customWidth="1"/>
    <col min="13" max="13" width="15.1796875" bestFit="1" customWidth="1"/>
    <col min="14" max="14" width="15.26953125" bestFit="1" customWidth="1"/>
    <col min="15" max="15" width="15.1796875" bestFit="1" customWidth="1"/>
    <col min="16" max="16" width="15.26953125" bestFit="1" customWidth="1"/>
    <col min="17" max="17" width="15.1796875" bestFit="1" customWidth="1"/>
    <col min="18" max="18" width="15.26953125" bestFit="1" customWidth="1"/>
    <col min="19" max="19" width="15.1796875" bestFit="1" customWidth="1"/>
    <col min="20" max="20" width="15.26953125" bestFit="1" customWidth="1"/>
    <col min="21" max="21" width="15.1796875" bestFit="1" customWidth="1"/>
  </cols>
  <sheetData>
    <row r="1" spans="1:21" s="929" customFormat="1" ht="29.25" customHeight="1">
      <c r="A1" s="930" t="s">
        <v>454</v>
      </c>
      <c r="B1" s="930" t="s">
        <v>176</v>
      </c>
      <c r="C1" s="930" t="s">
        <v>41</v>
      </c>
      <c r="D1" s="930" t="s">
        <v>455</v>
      </c>
      <c r="E1" s="930" t="s">
        <v>40</v>
      </c>
      <c r="F1" s="930" t="s">
        <v>796</v>
      </c>
      <c r="G1" s="930" t="s">
        <v>42</v>
      </c>
      <c r="H1" s="930" t="s">
        <v>456</v>
      </c>
      <c r="I1" s="930" t="s">
        <v>457</v>
      </c>
      <c r="J1" s="930" t="s">
        <v>458</v>
      </c>
      <c r="K1" s="930" t="s">
        <v>459</v>
      </c>
      <c r="L1" s="930" t="s">
        <v>460</v>
      </c>
      <c r="M1" s="930" t="s">
        <v>461</v>
      </c>
      <c r="N1" s="930" t="s">
        <v>462</v>
      </c>
      <c r="O1" s="930" t="s">
        <v>463</v>
      </c>
      <c r="P1" s="930" t="s">
        <v>464</v>
      </c>
      <c r="Q1" s="930" t="s">
        <v>465</v>
      </c>
      <c r="R1" s="930" t="s">
        <v>466</v>
      </c>
      <c r="S1" s="930" t="s">
        <v>467</v>
      </c>
      <c r="T1" s="930" t="s">
        <v>468</v>
      </c>
      <c r="U1" s="930" t="s">
        <v>469</v>
      </c>
    </row>
    <row r="2" spans="1:21" ht="14.5">
      <c r="A2" s="931">
        <v>1</v>
      </c>
      <c r="B2" s="931" t="s">
        <v>177</v>
      </c>
      <c r="C2" s="931" t="s">
        <v>175</v>
      </c>
      <c r="D2" s="931" t="s">
        <v>470</v>
      </c>
      <c r="E2" s="931" t="s">
        <v>736</v>
      </c>
      <c r="F2" s="931">
        <v>1</v>
      </c>
      <c r="G2" s="931" t="s">
        <v>171</v>
      </c>
      <c r="H2" s="932">
        <v>124084.39</v>
      </c>
      <c r="I2" s="932">
        <v>217147.68</v>
      </c>
      <c r="J2" s="932">
        <v>160842.14000000001</v>
      </c>
      <c r="K2" s="932">
        <v>281473.74</v>
      </c>
      <c r="L2" s="932">
        <v>192110.93</v>
      </c>
      <c r="M2" s="932">
        <v>336194.13</v>
      </c>
      <c r="N2" s="932">
        <v>228829.06</v>
      </c>
      <c r="O2" s="932">
        <v>400450.85</v>
      </c>
      <c r="P2" s="932">
        <v>269228.12</v>
      </c>
      <c r="Q2" s="932">
        <v>471149.21</v>
      </c>
      <c r="R2" s="932">
        <v>295149.59999999998</v>
      </c>
      <c r="S2" s="932">
        <v>516511.8</v>
      </c>
      <c r="T2" s="932">
        <v>320166.93</v>
      </c>
      <c r="U2" s="932">
        <v>560292.13</v>
      </c>
    </row>
    <row r="3" spans="1:21" ht="14.5">
      <c r="A3" s="931">
        <v>1</v>
      </c>
      <c r="B3" s="931" t="s">
        <v>177</v>
      </c>
      <c r="C3" s="931" t="s">
        <v>175</v>
      </c>
      <c r="D3" s="931" t="s">
        <v>470</v>
      </c>
      <c r="E3" s="931" t="s">
        <v>736</v>
      </c>
      <c r="F3" s="931">
        <v>2</v>
      </c>
      <c r="G3" s="931" t="s">
        <v>21</v>
      </c>
      <c r="H3" s="932">
        <v>98165.69</v>
      </c>
      <c r="I3" s="932">
        <v>171789.96</v>
      </c>
      <c r="J3" s="932">
        <v>128412.48</v>
      </c>
      <c r="K3" s="932">
        <v>224721.84</v>
      </c>
      <c r="L3" s="932">
        <v>155374.04</v>
      </c>
      <c r="M3" s="932">
        <v>271904.58</v>
      </c>
      <c r="N3" s="932">
        <v>189759.98</v>
      </c>
      <c r="O3" s="932">
        <v>332079.96999999997</v>
      </c>
      <c r="P3" s="932">
        <v>224939.04</v>
      </c>
      <c r="Q3" s="932">
        <v>393643.32</v>
      </c>
      <c r="R3" s="932">
        <v>247769.77</v>
      </c>
      <c r="S3" s="932">
        <v>433597.09</v>
      </c>
      <c r="T3" s="932">
        <v>269075.09999999998</v>
      </c>
      <c r="U3" s="932">
        <v>470881.42</v>
      </c>
    </row>
    <row r="4" spans="1:21" ht="14.5">
      <c r="A4" s="931">
        <v>1</v>
      </c>
      <c r="B4" s="931" t="s">
        <v>177</v>
      </c>
      <c r="C4" s="931" t="s">
        <v>175</v>
      </c>
      <c r="D4" s="931" t="s">
        <v>470</v>
      </c>
      <c r="E4" s="931" t="s">
        <v>736</v>
      </c>
      <c r="F4" s="931">
        <v>3</v>
      </c>
      <c r="G4" s="931" t="s">
        <v>46</v>
      </c>
      <c r="H4" s="932">
        <v>94329</v>
      </c>
      <c r="I4" s="932">
        <v>165075.76</v>
      </c>
      <c r="J4" s="932">
        <v>128758.34</v>
      </c>
      <c r="K4" s="932">
        <v>225327.09</v>
      </c>
      <c r="L4" s="932">
        <v>163139.5</v>
      </c>
      <c r="M4" s="932">
        <v>285494.13</v>
      </c>
      <c r="N4" s="932">
        <v>215127.35</v>
      </c>
      <c r="O4" s="932">
        <v>376472.87</v>
      </c>
      <c r="P4" s="932">
        <v>266666.71000000002</v>
      </c>
      <c r="Q4" s="932">
        <v>466666.73</v>
      </c>
      <c r="R4" s="932">
        <v>300527.94</v>
      </c>
      <c r="S4" s="932">
        <v>525923.9</v>
      </c>
      <c r="T4" s="932">
        <v>333990.52</v>
      </c>
      <c r="U4" s="932">
        <v>584483.41</v>
      </c>
    </row>
    <row r="5" spans="1:21" ht="14.5">
      <c r="A5" s="931">
        <v>1</v>
      </c>
      <c r="B5" s="931" t="s">
        <v>177</v>
      </c>
      <c r="C5" s="931" t="s">
        <v>175</v>
      </c>
      <c r="D5" s="931" t="s">
        <v>470</v>
      </c>
      <c r="E5" s="931" t="s">
        <v>736</v>
      </c>
      <c r="F5" s="931">
        <v>4</v>
      </c>
      <c r="G5" s="931" t="s">
        <v>23</v>
      </c>
      <c r="H5" s="932">
        <v>100345.98</v>
      </c>
      <c r="I5" s="932">
        <v>160553.57999999999</v>
      </c>
      <c r="J5" s="932">
        <v>140484.38</v>
      </c>
      <c r="K5" s="932">
        <v>224775.01</v>
      </c>
      <c r="L5" s="932">
        <v>180622.77</v>
      </c>
      <c r="M5" s="932">
        <v>288996.44</v>
      </c>
      <c r="N5" s="932">
        <v>240830.36</v>
      </c>
      <c r="O5" s="932">
        <v>385328.58</v>
      </c>
      <c r="P5" s="932">
        <v>301037.95</v>
      </c>
      <c r="Q5" s="932">
        <v>481660.73</v>
      </c>
      <c r="R5" s="932">
        <v>341176.35</v>
      </c>
      <c r="S5" s="932">
        <v>545882.16</v>
      </c>
      <c r="T5" s="932">
        <v>381314.74</v>
      </c>
      <c r="U5" s="932">
        <v>610103.59</v>
      </c>
    </row>
    <row r="6" spans="1:21" ht="14.5">
      <c r="A6" s="931">
        <v>1</v>
      </c>
      <c r="B6" s="931" t="s">
        <v>177</v>
      </c>
      <c r="C6" s="931" t="s">
        <v>175</v>
      </c>
      <c r="D6" s="931" t="s">
        <v>470</v>
      </c>
      <c r="E6" s="931" t="s">
        <v>737</v>
      </c>
      <c r="F6" s="931">
        <v>1</v>
      </c>
      <c r="G6" s="931" t="s">
        <v>171</v>
      </c>
      <c r="H6" s="932">
        <v>125387.63</v>
      </c>
      <c r="I6" s="932">
        <v>219428.35</v>
      </c>
      <c r="J6" s="932">
        <v>162633.44</v>
      </c>
      <c r="K6" s="932">
        <v>284608.53000000003</v>
      </c>
      <c r="L6" s="932">
        <v>194336.72</v>
      </c>
      <c r="M6" s="932">
        <v>340089.26</v>
      </c>
      <c r="N6" s="932">
        <v>231604.1</v>
      </c>
      <c r="O6" s="932">
        <v>405307.18</v>
      </c>
      <c r="P6" s="932">
        <v>272571.58</v>
      </c>
      <c r="Q6" s="932">
        <v>477000.27</v>
      </c>
      <c r="R6" s="932">
        <v>298860.19</v>
      </c>
      <c r="S6" s="932">
        <v>523005.33</v>
      </c>
      <c r="T6" s="932">
        <v>324274.28999999998</v>
      </c>
      <c r="U6" s="932">
        <v>567480.02</v>
      </c>
    </row>
    <row r="7" spans="1:21" ht="14.5">
      <c r="A7" s="931">
        <v>1</v>
      </c>
      <c r="B7" s="931" t="s">
        <v>177</v>
      </c>
      <c r="C7" s="931" t="s">
        <v>175</v>
      </c>
      <c r="D7" s="931" t="s">
        <v>470</v>
      </c>
      <c r="E7" s="931" t="s">
        <v>737</v>
      </c>
      <c r="F7" s="931">
        <v>2</v>
      </c>
      <c r="G7" s="931" t="s">
        <v>21</v>
      </c>
      <c r="H7" s="932">
        <v>98551.45</v>
      </c>
      <c r="I7" s="932">
        <v>172465.04</v>
      </c>
      <c r="J7" s="932">
        <v>129055.84</v>
      </c>
      <c r="K7" s="932">
        <v>225847.72</v>
      </c>
      <c r="L7" s="932">
        <v>156299.41</v>
      </c>
      <c r="M7" s="932">
        <v>273523.96999999997</v>
      </c>
      <c r="N7" s="932">
        <v>191152.05</v>
      </c>
      <c r="O7" s="932">
        <v>334516.09999999998</v>
      </c>
      <c r="P7" s="932">
        <v>226714.75</v>
      </c>
      <c r="Q7" s="932">
        <v>396750.81</v>
      </c>
      <c r="R7" s="932">
        <v>249803.2</v>
      </c>
      <c r="S7" s="932">
        <v>437155.6</v>
      </c>
      <c r="T7" s="932">
        <v>271373.90000000002</v>
      </c>
      <c r="U7" s="932">
        <v>474904.32000000001</v>
      </c>
    </row>
    <row r="8" spans="1:21" ht="14.5">
      <c r="A8" s="931">
        <v>1</v>
      </c>
      <c r="B8" s="931" t="s">
        <v>177</v>
      </c>
      <c r="C8" s="931" t="s">
        <v>175</v>
      </c>
      <c r="D8" s="931" t="s">
        <v>470</v>
      </c>
      <c r="E8" s="931" t="s">
        <v>737</v>
      </c>
      <c r="F8" s="931">
        <v>3</v>
      </c>
      <c r="G8" s="931" t="s">
        <v>46</v>
      </c>
      <c r="H8" s="932">
        <v>94211.43</v>
      </c>
      <c r="I8" s="932">
        <v>164870</v>
      </c>
      <c r="J8" s="932">
        <v>128476.84</v>
      </c>
      <c r="K8" s="932">
        <v>224834.47</v>
      </c>
      <c r="L8" s="932">
        <v>162692.37</v>
      </c>
      <c r="M8" s="932">
        <v>284711.65999999997</v>
      </c>
      <c r="N8" s="932">
        <v>214446.51</v>
      </c>
      <c r="O8" s="932">
        <v>375281.39</v>
      </c>
      <c r="P8" s="932">
        <v>265736.27</v>
      </c>
      <c r="Q8" s="932">
        <v>465038.48</v>
      </c>
      <c r="R8" s="932">
        <v>299413.48</v>
      </c>
      <c r="S8" s="932">
        <v>523973.59</v>
      </c>
      <c r="T8" s="932">
        <v>332677.90999999997</v>
      </c>
      <c r="U8" s="932">
        <v>582186.34</v>
      </c>
    </row>
    <row r="9" spans="1:21" ht="14.5">
      <c r="A9" s="931">
        <v>1</v>
      </c>
      <c r="B9" s="931" t="s">
        <v>177</v>
      </c>
      <c r="C9" s="931" t="s">
        <v>175</v>
      </c>
      <c r="D9" s="931" t="s">
        <v>470</v>
      </c>
      <c r="E9" s="931" t="s">
        <v>737</v>
      </c>
      <c r="F9" s="931">
        <v>4</v>
      </c>
      <c r="G9" s="931" t="s">
        <v>23</v>
      </c>
      <c r="H9" s="932">
        <v>101061.54</v>
      </c>
      <c r="I9" s="932">
        <v>161698.46</v>
      </c>
      <c r="J9" s="932">
        <v>141486.15</v>
      </c>
      <c r="K9" s="932">
        <v>226377.84</v>
      </c>
      <c r="L9" s="932">
        <v>181910.76</v>
      </c>
      <c r="M9" s="932">
        <v>291057.23</v>
      </c>
      <c r="N9" s="932">
        <v>242547.68</v>
      </c>
      <c r="O9" s="932">
        <v>388076.3</v>
      </c>
      <c r="P9" s="932">
        <v>303184.59999999998</v>
      </c>
      <c r="Q9" s="932">
        <v>485095.38</v>
      </c>
      <c r="R9" s="932">
        <v>343609.22</v>
      </c>
      <c r="S9" s="932">
        <v>549774.76</v>
      </c>
      <c r="T9" s="932">
        <v>384033.83</v>
      </c>
      <c r="U9" s="932">
        <v>614454.14</v>
      </c>
    </row>
    <row r="10" spans="1:21" ht="14.5">
      <c r="A10" s="931">
        <v>1</v>
      </c>
      <c r="B10" s="931" t="s">
        <v>177</v>
      </c>
      <c r="C10" s="931" t="s">
        <v>175</v>
      </c>
      <c r="D10" s="931" t="s">
        <v>470</v>
      </c>
      <c r="E10" s="931" t="s">
        <v>1010</v>
      </c>
      <c r="F10" s="931">
        <v>1</v>
      </c>
      <c r="G10" s="931" t="s">
        <v>171</v>
      </c>
      <c r="H10" s="932">
        <v>122371.76</v>
      </c>
      <c r="I10" s="932">
        <v>214150.59</v>
      </c>
      <c r="J10" s="932">
        <v>158606.21</v>
      </c>
      <c r="K10" s="932">
        <v>277560.86</v>
      </c>
      <c r="L10" s="932">
        <v>189426.82</v>
      </c>
      <c r="M10" s="932">
        <v>331496.94</v>
      </c>
      <c r="N10" s="932">
        <v>225612.55</v>
      </c>
      <c r="O10" s="932">
        <v>394821.96</v>
      </c>
      <c r="P10" s="932">
        <v>265431.46000000002</v>
      </c>
      <c r="Q10" s="932">
        <v>464505.06</v>
      </c>
      <c r="R10" s="932">
        <v>290980.32</v>
      </c>
      <c r="S10" s="932">
        <v>509215.56</v>
      </c>
      <c r="T10" s="932">
        <v>315631.38</v>
      </c>
      <c r="U10" s="932">
        <v>552354.92000000004</v>
      </c>
    </row>
    <row r="11" spans="1:21" ht="14.5">
      <c r="A11" s="931">
        <v>1</v>
      </c>
      <c r="B11" s="931" t="s">
        <v>177</v>
      </c>
      <c r="C11" s="931" t="s">
        <v>175</v>
      </c>
      <c r="D11" s="931" t="s">
        <v>470</v>
      </c>
      <c r="E11" s="931" t="s">
        <v>1010</v>
      </c>
      <c r="F11" s="931">
        <v>2</v>
      </c>
      <c r="G11" s="931" t="s">
        <v>21</v>
      </c>
      <c r="H11" s="932">
        <v>96911.8</v>
      </c>
      <c r="I11" s="932">
        <v>169595.66</v>
      </c>
      <c r="J11" s="932">
        <v>126750.53</v>
      </c>
      <c r="K11" s="932">
        <v>221813.42</v>
      </c>
      <c r="L11" s="932">
        <v>153340.14000000001</v>
      </c>
      <c r="M11" s="932">
        <v>268345.25</v>
      </c>
      <c r="N11" s="932">
        <v>187234.96</v>
      </c>
      <c r="O11" s="932">
        <v>327661.19</v>
      </c>
      <c r="P11" s="932">
        <v>221926.26</v>
      </c>
      <c r="Q11" s="932">
        <v>388370.96</v>
      </c>
      <c r="R11" s="932">
        <v>244439.07</v>
      </c>
      <c r="S11" s="932">
        <v>427768.36</v>
      </c>
      <c r="T11" s="932">
        <v>265443.82</v>
      </c>
      <c r="U11" s="932">
        <v>464526.69</v>
      </c>
    </row>
    <row r="12" spans="1:21" ht="14.5">
      <c r="A12" s="931">
        <v>1</v>
      </c>
      <c r="B12" s="931" t="s">
        <v>177</v>
      </c>
      <c r="C12" s="931" t="s">
        <v>175</v>
      </c>
      <c r="D12" s="931" t="s">
        <v>470</v>
      </c>
      <c r="E12" s="931" t="s">
        <v>1010</v>
      </c>
      <c r="F12" s="931">
        <v>3</v>
      </c>
      <c r="G12" s="931" t="s">
        <v>46</v>
      </c>
      <c r="H12" s="932">
        <v>93200.55</v>
      </c>
      <c r="I12" s="932">
        <v>163100.97</v>
      </c>
      <c r="J12" s="932">
        <v>127236.95</v>
      </c>
      <c r="K12" s="932">
        <v>222664.67</v>
      </c>
      <c r="L12" s="932">
        <v>161226.03</v>
      </c>
      <c r="M12" s="932">
        <v>282145.56</v>
      </c>
      <c r="N12" s="932">
        <v>212618.4</v>
      </c>
      <c r="O12" s="932">
        <v>372082.2</v>
      </c>
      <c r="P12" s="932">
        <v>263570.2</v>
      </c>
      <c r="Q12" s="932">
        <v>461247.85</v>
      </c>
      <c r="R12" s="932">
        <v>297048.56</v>
      </c>
      <c r="S12" s="932">
        <v>519834.98</v>
      </c>
      <c r="T12" s="932">
        <v>330135.31</v>
      </c>
      <c r="U12" s="932">
        <v>577736.80000000005</v>
      </c>
    </row>
    <row r="13" spans="1:21" ht="14.5">
      <c r="A13" s="931">
        <v>1</v>
      </c>
      <c r="B13" s="931" t="s">
        <v>177</v>
      </c>
      <c r="C13" s="931" t="s">
        <v>175</v>
      </c>
      <c r="D13" s="931" t="s">
        <v>470</v>
      </c>
      <c r="E13" s="931" t="s">
        <v>1010</v>
      </c>
      <c r="F13" s="931">
        <v>4</v>
      </c>
      <c r="G13" s="931" t="s">
        <v>23</v>
      </c>
      <c r="H13" s="932">
        <v>99013.96</v>
      </c>
      <c r="I13" s="932">
        <v>158422.34</v>
      </c>
      <c r="J13" s="932">
        <v>138619.54999999999</v>
      </c>
      <c r="K13" s="932">
        <v>221791.28</v>
      </c>
      <c r="L13" s="932">
        <v>178225.13</v>
      </c>
      <c r="M13" s="932">
        <v>285160.21999999997</v>
      </c>
      <c r="N13" s="932">
        <v>237633.51</v>
      </c>
      <c r="O13" s="932">
        <v>380213.63</v>
      </c>
      <c r="P13" s="932">
        <v>297041.89</v>
      </c>
      <c r="Q13" s="932">
        <v>475267.03</v>
      </c>
      <c r="R13" s="932">
        <v>336647.48</v>
      </c>
      <c r="S13" s="932">
        <v>538635.97</v>
      </c>
      <c r="T13" s="932">
        <v>376253.06</v>
      </c>
      <c r="U13" s="932">
        <v>602004.91</v>
      </c>
    </row>
    <row r="14" spans="1:21" ht="14.5">
      <c r="A14" s="931">
        <v>1</v>
      </c>
      <c r="B14" s="931" t="s">
        <v>177</v>
      </c>
      <c r="C14" s="931" t="s">
        <v>175</v>
      </c>
      <c r="D14" s="931" t="s">
        <v>470</v>
      </c>
      <c r="E14" s="931" t="s">
        <v>1011</v>
      </c>
      <c r="F14" s="931">
        <v>1</v>
      </c>
      <c r="G14" s="931" t="s">
        <v>171</v>
      </c>
      <c r="H14" s="932">
        <v>123553.89</v>
      </c>
      <c r="I14" s="932">
        <v>216219.3</v>
      </c>
      <c r="J14" s="932">
        <v>160172</v>
      </c>
      <c r="K14" s="932">
        <v>280301</v>
      </c>
      <c r="L14" s="932">
        <v>191325.33</v>
      </c>
      <c r="M14" s="932">
        <v>334819.32</v>
      </c>
      <c r="N14" s="932">
        <v>227914.57</v>
      </c>
      <c r="O14" s="932">
        <v>398850.49</v>
      </c>
      <c r="P14" s="932">
        <v>268165.65999999997</v>
      </c>
      <c r="Q14" s="932">
        <v>469289.91</v>
      </c>
      <c r="R14" s="932">
        <v>293992.61</v>
      </c>
      <c r="S14" s="932">
        <v>514487.07</v>
      </c>
      <c r="T14" s="932">
        <v>318926</v>
      </c>
      <c r="U14" s="932">
        <v>558120.5</v>
      </c>
    </row>
    <row r="15" spans="1:21" ht="14.5">
      <c r="A15" s="931">
        <v>1</v>
      </c>
      <c r="B15" s="931" t="s">
        <v>177</v>
      </c>
      <c r="C15" s="931" t="s">
        <v>175</v>
      </c>
      <c r="D15" s="931" t="s">
        <v>470</v>
      </c>
      <c r="E15" s="931" t="s">
        <v>1011</v>
      </c>
      <c r="F15" s="931">
        <v>2</v>
      </c>
      <c r="G15" s="931" t="s">
        <v>21</v>
      </c>
      <c r="H15" s="932">
        <v>97635.19</v>
      </c>
      <c r="I15" s="932">
        <v>170861.58</v>
      </c>
      <c r="J15" s="932">
        <v>127742.35</v>
      </c>
      <c r="K15" s="932">
        <v>223549.1</v>
      </c>
      <c r="L15" s="932">
        <v>154588.44</v>
      </c>
      <c r="M15" s="932">
        <v>270529.77</v>
      </c>
      <c r="N15" s="932">
        <v>188845.49</v>
      </c>
      <c r="O15" s="932">
        <v>330479.61</v>
      </c>
      <c r="P15" s="932">
        <v>223876.58</v>
      </c>
      <c r="Q15" s="932">
        <v>391784.02</v>
      </c>
      <c r="R15" s="932">
        <v>246612.78</v>
      </c>
      <c r="S15" s="932">
        <v>431572.36</v>
      </c>
      <c r="T15" s="932">
        <v>267834.15999999997</v>
      </c>
      <c r="U15" s="932">
        <v>468709.79</v>
      </c>
    </row>
    <row r="16" spans="1:21" ht="14.5">
      <c r="A16" s="931">
        <v>1</v>
      </c>
      <c r="B16" s="931" t="s">
        <v>177</v>
      </c>
      <c r="C16" s="931" t="s">
        <v>175</v>
      </c>
      <c r="D16" s="931" t="s">
        <v>470</v>
      </c>
      <c r="E16" s="931" t="s">
        <v>1011</v>
      </c>
      <c r="F16" s="931">
        <v>3</v>
      </c>
      <c r="G16" s="931" t="s">
        <v>46</v>
      </c>
      <c r="H16" s="932">
        <v>93735.39</v>
      </c>
      <c r="I16" s="932">
        <v>164036.93</v>
      </c>
      <c r="J16" s="932">
        <v>127927.27</v>
      </c>
      <c r="K16" s="932">
        <v>223872.73</v>
      </c>
      <c r="L16" s="932">
        <v>162070.99</v>
      </c>
      <c r="M16" s="932">
        <v>283624.23</v>
      </c>
      <c r="N16" s="932">
        <v>213702.67</v>
      </c>
      <c r="O16" s="932">
        <v>373979.67</v>
      </c>
      <c r="P16" s="932">
        <v>264885.84999999998</v>
      </c>
      <c r="Q16" s="932">
        <v>463550.24</v>
      </c>
      <c r="R16" s="932">
        <v>298509.64</v>
      </c>
      <c r="S16" s="932">
        <v>522391.87</v>
      </c>
      <c r="T16" s="932">
        <v>331734.77</v>
      </c>
      <c r="U16" s="932">
        <v>580535.85</v>
      </c>
    </row>
    <row r="17" spans="1:21" ht="14.5">
      <c r="A17" s="931">
        <v>1</v>
      </c>
      <c r="B17" s="931" t="s">
        <v>177</v>
      </c>
      <c r="C17" s="931" t="s">
        <v>175</v>
      </c>
      <c r="D17" s="931" t="s">
        <v>470</v>
      </c>
      <c r="E17" s="931" t="s">
        <v>1011</v>
      </c>
      <c r="F17" s="931">
        <v>4</v>
      </c>
      <c r="G17" s="931" t="s">
        <v>23</v>
      </c>
      <c r="H17" s="932">
        <v>99858.86</v>
      </c>
      <c r="I17" s="932">
        <v>159774.18</v>
      </c>
      <c r="J17" s="932">
        <v>139802.41</v>
      </c>
      <c r="K17" s="932">
        <v>223683.86</v>
      </c>
      <c r="L17" s="932">
        <v>179745.95</v>
      </c>
      <c r="M17" s="932">
        <v>287593.53000000003</v>
      </c>
      <c r="N17" s="932">
        <v>239661.27</v>
      </c>
      <c r="O17" s="932">
        <v>383458.04</v>
      </c>
      <c r="P17" s="932">
        <v>299576.59000000003</v>
      </c>
      <c r="Q17" s="932">
        <v>479322.55</v>
      </c>
      <c r="R17" s="932">
        <v>339520.13</v>
      </c>
      <c r="S17" s="932">
        <v>543232.22</v>
      </c>
      <c r="T17" s="932">
        <v>379463.67999999999</v>
      </c>
      <c r="U17" s="932">
        <v>607141.9</v>
      </c>
    </row>
    <row r="18" spans="1:21" ht="14.5">
      <c r="A18" s="931">
        <v>1</v>
      </c>
      <c r="B18" s="931" t="s">
        <v>177</v>
      </c>
      <c r="C18" s="931" t="s">
        <v>175</v>
      </c>
      <c r="D18" s="931" t="s">
        <v>470</v>
      </c>
      <c r="E18" s="931" t="s">
        <v>738</v>
      </c>
      <c r="F18" s="931">
        <v>1</v>
      </c>
      <c r="G18" s="931" t="s">
        <v>171</v>
      </c>
      <c r="H18" s="932">
        <v>121189.64</v>
      </c>
      <c r="I18" s="932">
        <v>212081.87</v>
      </c>
      <c r="J18" s="932">
        <v>157040.41</v>
      </c>
      <c r="K18" s="932">
        <v>274820.71999999997</v>
      </c>
      <c r="L18" s="932">
        <v>187528.32000000001</v>
      </c>
      <c r="M18" s="932">
        <v>328174.56</v>
      </c>
      <c r="N18" s="932">
        <v>223310.53</v>
      </c>
      <c r="O18" s="932">
        <v>390793.43</v>
      </c>
      <c r="P18" s="932">
        <v>262697.27</v>
      </c>
      <c r="Q18" s="932">
        <v>459720.22</v>
      </c>
      <c r="R18" s="932">
        <v>287968.03000000003</v>
      </c>
      <c r="S18" s="932">
        <v>503944.05</v>
      </c>
      <c r="T18" s="932">
        <v>312336.76</v>
      </c>
      <c r="U18" s="932">
        <v>546589.32999999996</v>
      </c>
    </row>
    <row r="19" spans="1:21" ht="14.5">
      <c r="A19" s="931">
        <v>1</v>
      </c>
      <c r="B19" s="931" t="s">
        <v>177</v>
      </c>
      <c r="C19" s="931" t="s">
        <v>175</v>
      </c>
      <c r="D19" s="931" t="s">
        <v>470</v>
      </c>
      <c r="E19" s="931" t="s">
        <v>738</v>
      </c>
      <c r="F19" s="931">
        <v>2</v>
      </c>
      <c r="G19" s="931" t="s">
        <v>21</v>
      </c>
      <c r="H19" s="932">
        <v>96188.42</v>
      </c>
      <c r="I19" s="932">
        <v>168329.73</v>
      </c>
      <c r="J19" s="932">
        <v>125758.71</v>
      </c>
      <c r="K19" s="932">
        <v>220077.74</v>
      </c>
      <c r="L19" s="932">
        <v>152091.85</v>
      </c>
      <c r="M19" s="932">
        <v>266160.74</v>
      </c>
      <c r="N19" s="932">
        <v>185624.43</v>
      </c>
      <c r="O19" s="932">
        <v>324842.76</v>
      </c>
      <c r="P19" s="932">
        <v>219975.94</v>
      </c>
      <c r="Q19" s="932">
        <v>384957.9</v>
      </c>
      <c r="R19" s="932">
        <v>242265.35</v>
      </c>
      <c r="S19" s="932">
        <v>423964.37</v>
      </c>
      <c r="T19" s="932">
        <v>263053.48</v>
      </c>
      <c r="U19" s="932">
        <v>460343.6</v>
      </c>
    </row>
    <row r="20" spans="1:21" ht="14.5">
      <c r="A20" s="931">
        <v>1</v>
      </c>
      <c r="B20" s="931" t="s">
        <v>177</v>
      </c>
      <c r="C20" s="931" t="s">
        <v>175</v>
      </c>
      <c r="D20" s="931" t="s">
        <v>470</v>
      </c>
      <c r="E20" s="931" t="s">
        <v>738</v>
      </c>
      <c r="F20" s="931">
        <v>3</v>
      </c>
      <c r="G20" s="931" t="s">
        <v>46</v>
      </c>
      <c r="H20" s="932">
        <v>92665.72</v>
      </c>
      <c r="I20" s="932">
        <v>162165.01</v>
      </c>
      <c r="J20" s="932">
        <v>126546.63</v>
      </c>
      <c r="K20" s="932">
        <v>221456.6</v>
      </c>
      <c r="L20" s="932">
        <v>160381.07999999999</v>
      </c>
      <c r="M20" s="932">
        <v>280666.89</v>
      </c>
      <c r="N20" s="932">
        <v>211534.13</v>
      </c>
      <c r="O20" s="932">
        <v>370184.72</v>
      </c>
      <c r="P20" s="932">
        <v>262254.55</v>
      </c>
      <c r="Q20" s="932">
        <v>458945.47</v>
      </c>
      <c r="R20" s="932">
        <v>295587.48</v>
      </c>
      <c r="S20" s="932">
        <v>517278.09</v>
      </c>
      <c r="T20" s="932">
        <v>328535.86</v>
      </c>
      <c r="U20" s="932">
        <v>574937.75</v>
      </c>
    </row>
    <row r="21" spans="1:21" ht="14.5">
      <c r="A21" s="931">
        <v>1</v>
      </c>
      <c r="B21" s="931" t="s">
        <v>177</v>
      </c>
      <c r="C21" s="931" t="s">
        <v>175</v>
      </c>
      <c r="D21" s="931" t="s">
        <v>470</v>
      </c>
      <c r="E21" s="931" t="s">
        <v>738</v>
      </c>
      <c r="F21" s="931">
        <v>4</v>
      </c>
      <c r="G21" s="931" t="s">
        <v>23</v>
      </c>
      <c r="H21" s="932">
        <v>98169.06</v>
      </c>
      <c r="I21" s="932">
        <v>157070.51</v>
      </c>
      <c r="J21" s="932">
        <v>137436.69</v>
      </c>
      <c r="K21" s="932">
        <v>219898.71</v>
      </c>
      <c r="L21" s="932">
        <v>176704.32</v>
      </c>
      <c r="M21" s="932">
        <v>282726.90999999997</v>
      </c>
      <c r="N21" s="932">
        <v>235605.75</v>
      </c>
      <c r="O21" s="932">
        <v>376969.21</v>
      </c>
      <c r="P21" s="932">
        <v>294507.19</v>
      </c>
      <c r="Q21" s="932">
        <v>471211.52000000002</v>
      </c>
      <c r="R21" s="932">
        <v>333774.82</v>
      </c>
      <c r="S21" s="932">
        <v>534039.72</v>
      </c>
      <c r="T21" s="932">
        <v>373042.44</v>
      </c>
      <c r="U21" s="932">
        <v>596867.92000000004</v>
      </c>
    </row>
    <row r="22" spans="1:21" ht="14.5">
      <c r="A22" s="931">
        <v>1</v>
      </c>
      <c r="B22" s="931" t="s">
        <v>177</v>
      </c>
      <c r="C22" s="931" t="s">
        <v>175</v>
      </c>
      <c r="D22" s="931" t="s">
        <v>470</v>
      </c>
      <c r="E22" s="931" t="s">
        <v>739</v>
      </c>
      <c r="F22" s="931">
        <v>1</v>
      </c>
      <c r="G22" s="931" t="s">
        <v>171</v>
      </c>
      <c r="H22" s="932">
        <v>123023.38</v>
      </c>
      <c r="I22" s="932">
        <v>215290.91</v>
      </c>
      <c r="J22" s="932">
        <v>159501.85999999999</v>
      </c>
      <c r="K22" s="932">
        <v>279128.25</v>
      </c>
      <c r="L22" s="932">
        <v>190539.71</v>
      </c>
      <c r="M22" s="932">
        <v>333444.5</v>
      </c>
      <c r="N22" s="932">
        <v>227000.07</v>
      </c>
      <c r="O22" s="932">
        <v>397250.12</v>
      </c>
      <c r="P22" s="932">
        <v>267103.19</v>
      </c>
      <c r="Q22" s="932">
        <v>467430.58</v>
      </c>
      <c r="R22" s="932">
        <v>292835.61</v>
      </c>
      <c r="S22" s="932">
        <v>512462.31</v>
      </c>
      <c r="T22" s="932">
        <v>317685.06</v>
      </c>
      <c r="U22" s="932">
        <v>555948.85</v>
      </c>
    </row>
    <row r="23" spans="1:21" ht="14.5">
      <c r="A23" s="931">
        <v>1</v>
      </c>
      <c r="B23" s="931" t="s">
        <v>177</v>
      </c>
      <c r="C23" s="931" t="s">
        <v>175</v>
      </c>
      <c r="D23" s="931" t="s">
        <v>470</v>
      </c>
      <c r="E23" s="931" t="s">
        <v>739</v>
      </c>
      <c r="F23" s="931">
        <v>2</v>
      </c>
      <c r="G23" s="931" t="s">
        <v>21</v>
      </c>
      <c r="H23" s="932">
        <v>97104.68</v>
      </c>
      <c r="I23" s="932">
        <v>169933.19</v>
      </c>
      <c r="J23" s="932">
        <v>127072.2</v>
      </c>
      <c r="K23" s="932">
        <v>222376.35</v>
      </c>
      <c r="L23" s="932">
        <v>153802.82</v>
      </c>
      <c r="M23" s="932">
        <v>269154.94</v>
      </c>
      <c r="N23" s="932">
        <v>187930.99</v>
      </c>
      <c r="O23" s="932">
        <v>328879.24</v>
      </c>
      <c r="P23" s="932">
        <v>222814.11</v>
      </c>
      <c r="Q23" s="932">
        <v>389924.69</v>
      </c>
      <c r="R23" s="932">
        <v>245455.77</v>
      </c>
      <c r="S23" s="932">
        <v>429547.6</v>
      </c>
      <c r="T23" s="932">
        <v>266593.21999999997</v>
      </c>
      <c r="U23" s="932">
        <v>466538.13</v>
      </c>
    </row>
    <row r="24" spans="1:21" ht="14.5">
      <c r="A24" s="931">
        <v>1</v>
      </c>
      <c r="B24" s="931" t="s">
        <v>177</v>
      </c>
      <c r="C24" s="931" t="s">
        <v>175</v>
      </c>
      <c r="D24" s="931" t="s">
        <v>470</v>
      </c>
      <c r="E24" s="931" t="s">
        <v>739</v>
      </c>
      <c r="F24" s="931">
        <v>3</v>
      </c>
      <c r="G24" s="931" t="s">
        <v>46</v>
      </c>
      <c r="H24" s="932">
        <v>93141.759999999995</v>
      </c>
      <c r="I24" s="932">
        <v>162998.07999999999</v>
      </c>
      <c r="J24" s="932">
        <v>127096.2</v>
      </c>
      <c r="K24" s="932">
        <v>222418.35</v>
      </c>
      <c r="L24" s="932">
        <v>161002.46</v>
      </c>
      <c r="M24" s="932">
        <v>281754.31</v>
      </c>
      <c r="N24" s="932">
        <v>212277.97</v>
      </c>
      <c r="O24" s="932">
        <v>371486.44</v>
      </c>
      <c r="P24" s="932">
        <v>263104.96999999997</v>
      </c>
      <c r="Q24" s="932">
        <v>460433.71</v>
      </c>
      <c r="R24" s="932">
        <v>296491.32</v>
      </c>
      <c r="S24" s="932">
        <v>518859.8</v>
      </c>
      <c r="T24" s="932">
        <v>329478.99</v>
      </c>
      <c r="U24" s="932">
        <v>576588.24</v>
      </c>
    </row>
    <row r="25" spans="1:21" ht="14.5">
      <c r="A25" s="931">
        <v>1</v>
      </c>
      <c r="B25" s="931" t="s">
        <v>177</v>
      </c>
      <c r="C25" s="931" t="s">
        <v>175</v>
      </c>
      <c r="D25" s="931" t="s">
        <v>470</v>
      </c>
      <c r="E25" s="931" t="s">
        <v>739</v>
      </c>
      <c r="F25" s="931">
        <v>4</v>
      </c>
      <c r="G25" s="931" t="s">
        <v>23</v>
      </c>
      <c r="H25" s="932">
        <v>99371.74</v>
      </c>
      <c r="I25" s="932">
        <v>158994.78</v>
      </c>
      <c r="J25" s="932">
        <v>139120.43</v>
      </c>
      <c r="K25" s="932">
        <v>222592.69</v>
      </c>
      <c r="L25" s="932">
        <v>178869.13</v>
      </c>
      <c r="M25" s="932">
        <v>286190.59999999998</v>
      </c>
      <c r="N25" s="932">
        <v>238492.17</v>
      </c>
      <c r="O25" s="932">
        <v>381587.47</v>
      </c>
      <c r="P25" s="932">
        <v>298115.21000000002</v>
      </c>
      <c r="Q25" s="932">
        <v>476984.34</v>
      </c>
      <c r="R25" s="932">
        <v>337863.9</v>
      </c>
      <c r="S25" s="932">
        <v>540582.25</v>
      </c>
      <c r="T25" s="932">
        <v>377612.6</v>
      </c>
      <c r="U25" s="932">
        <v>604180.17000000004</v>
      </c>
    </row>
    <row r="26" spans="1:21" ht="14.5">
      <c r="A26" s="931">
        <v>1</v>
      </c>
      <c r="B26" s="931" t="s">
        <v>177</v>
      </c>
      <c r="C26" s="931" t="s">
        <v>175</v>
      </c>
      <c r="D26" s="931" t="s">
        <v>470</v>
      </c>
      <c r="E26" s="931" t="s">
        <v>1012</v>
      </c>
      <c r="F26" s="931">
        <v>1</v>
      </c>
      <c r="G26" s="931" t="s">
        <v>171</v>
      </c>
      <c r="H26" s="932">
        <v>129403.95</v>
      </c>
      <c r="I26" s="932">
        <v>226456.92</v>
      </c>
      <c r="J26" s="932">
        <v>167888.22</v>
      </c>
      <c r="K26" s="932">
        <v>293804.38</v>
      </c>
      <c r="L26" s="932">
        <v>200654.21</v>
      </c>
      <c r="M26" s="932">
        <v>351144.86</v>
      </c>
      <c r="N26" s="932">
        <v>239188.15</v>
      </c>
      <c r="O26" s="932">
        <v>418579.26</v>
      </c>
      <c r="P26" s="932">
        <v>281532.03000000003</v>
      </c>
      <c r="Q26" s="932">
        <v>492681.05</v>
      </c>
      <c r="R26" s="932">
        <v>308704.93</v>
      </c>
      <c r="S26" s="932">
        <v>540233.63</v>
      </c>
      <c r="T26" s="932">
        <v>334992.74</v>
      </c>
      <c r="U26" s="932">
        <v>586237.30000000005</v>
      </c>
    </row>
    <row r="27" spans="1:21" ht="14.5">
      <c r="A27" s="931">
        <v>1</v>
      </c>
      <c r="B27" s="931" t="s">
        <v>177</v>
      </c>
      <c r="C27" s="931" t="s">
        <v>175</v>
      </c>
      <c r="D27" s="931" t="s">
        <v>470</v>
      </c>
      <c r="E27" s="931" t="s">
        <v>1012</v>
      </c>
      <c r="F27" s="931">
        <v>2</v>
      </c>
      <c r="G27" s="931" t="s">
        <v>21</v>
      </c>
      <c r="H27" s="932">
        <v>101420.94</v>
      </c>
      <c r="I27" s="932">
        <v>177486.64</v>
      </c>
      <c r="J27" s="932">
        <v>132875.67000000001</v>
      </c>
      <c r="K27" s="932">
        <v>232532.42</v>
      </c>
      <c r="L27" s="932">
        <v>160991.37</v>
      </c>
      <c r="M27" s="932">
        <v>281734.90000000002</v>
      </c>
      <c r="N27" s="932">
        <v>197007.38</v>
      </c>
      <c r="O27" s="932">
        <v>344762.91</v>
      </c>
      <c r="P27" s="932">
        <v>233715.5</v>
      </c>
      <c r="Q27" s="932">
        <v>409002.12</v>
      </c>
      <c r="R27" s="932">
        <v>257551.48</v>
      </c>
      <c r="S27" s="932">
        <v>450715.09</v>
      </c>
      <c r="T27" s="932">
        <v>279831.64</v>
      </c>
      <c r="U27" s="932">
        <v>489705.37</v>
      </c>
    </row>
    <row r="28" spans="1:21" ht="14.5">
      <c r="A28" s="931">
        <v>1</v>
      </c>
      <c r="B28" s="931" t="s">
        <v>177</v>
      </c>
      <c r="C28" s="931" t="s">
        <v>175</v>
      </c>
      <c r="D28" s="931" t="s">
        <v>470</v>
      </c>
      <c r="E28" s="931" t="s">
        <v>1012</v>
      </c>
      <c r="F28" s="931">
        <v>3</v>
      </c>
      <c r="G28" s="931" t="s">
        <v>46</v>
      </c>
      <c r="H28" s="932">
        <v>96735.76</v>
      </c>
      <c r="I28" s="932">
        <v>169287.58</v>
      </c>
      <c r="J28" s="932">
        <v>131864.79</v>
      </c>
      <c r="K28" s="932">
        <v>230763.38</v>
      </c>
      <c r="L28" s="932">
        <v>166941.81</v>
      </c>
      <c r="M28" s="932">
        <v>292148.15999999997</v>
      </c>
      <c r="N28" s="932">
        <v>220006.58</v>
      </c>
      <c r="O28" s="932">
        <v>385011.51</v>
      </c>
      <c r="P28" s="932">
        <v>272587.13</v>
      </c>
      <c r="Q28" s="932">
        <v>477027.48</v>
      </c>
      <c r="R28" s="932">
        <v>307102.82</v>
      </c>
      <c r="S28" s="932">
        <v>537429.93000000005</v>
      </c>
      <c r="T28" s="932">
        <v>341188.08</v>
      </c>
      <c r="U28" s="932">
        <v>597079.14</v>
      </c>
    </row>
    <row r="29" spans="1:21" ht="14.5">
      <c r="A29" s="931">
        <v>1</v>
      </c>
      <c r="B29" s="931" t="s">
        <v>177</v>
      </c>
      <c r="C29" s="931" t="s">
        <v>175</v>
      </c>
      <c r="D29" s="931" t="s">
        <v>470</v>
      </c>
      <c r="E29" s="931" t="s">
        <v>1012</v>
      </c>
      <c r="F29" s="931">
        <v>4</v>
      </c>
      <c r="G29" s="931" t="s">
        <v>23</v>
      </c>
      <c r="H29" s="932">
        <v>104148.04</v>
      </c>
      <c r="I29" s="932">
        <v>166636.85999999999</v>
      </c>
      <c r="J29" s="932">
        <v>145807.25</v>
      </c>
      <c r="K29" s="932">
        <v>233291.6</v>
      </c>
      <c r="L29" s="932">
        <v>187466.47</v>
      </c>
      <c r="M29" s="932">
        <v>299946.34999999998</v>
      </c>
      <c r="N29" s="932">
        <v>249955.29</v>
      </c>
      <c r="O29" s="932">
        <v>399928.47</v>
      </c>
      <c r="P29" s="932">
        <v>312444.11</v>
      </c>
      <c r="Q29" s="932">
        <v>499910.58</v>
      </c>
      <c r="R29" s="932">
        <v>354103.32</v>
      </c>
      <c r="S29" s="932">
        <v>566565.32999999996</v>
      </c>
      <c r="T29" s="932">
        <v>395762.54</v>
      </c>
      <c r="U29" s="932">
        <v>633220.06999999995</v>
      </c>
    </row>
    <row r="30" spans="1:21" ht="14.5">
      <c r="A30" s="931">
        <v>1</v>
      </c>
      <c r="B30" s="931" t="s">
        <v>177</v>
      </c>
      <c r="C30" s="931" t="s">
        <v>175</v>
      </c>
      <c r="D30" s="931" t="s">
        <v>470</v>
      </c>
      <c r="E30" s="931" t="s">
        <v>1013</v>
      </c>
      <c r="F30" s="931">
        <v>1</v>
      </c>
      <c r="G30" s="931" t="s">
        <v>171</v>
      </c>
      <c r="H30" s="932">
        <v>120598.58</v>
      </c>
      <c r="I30" s="932">
        <v>211047.51</v>
      </c>
      <c r="J30" s="932">
        <v>156257.51999999999</v>
      </c>
      <c r="K30" s="932">
        <v>273450.65000000002</v>
      </c>
      <c r="L30" s="932">
        <v>186579.07</v>
      </c>
      <c r="M30" s="932">
        <v>326513.37</v>
      </c>
      <c r="N30" s="932">
        <v>222159.52</v>
      </c>
      <c r="O30" s="932">
        <v>388779.16</v>
      </c>
      <c r="P30" s="932">
        <v>261330.17</v>
      </c>
      <c r="Q30" s="932">
        <v>457327.79</v>
      </c>
      <c r="R30" s="932">
        <v>286461.88</v>
      </c>
      <c r="S30" s="932">
        <v>501308.29</v>
      </c>
      <c r="T30" s="932">
        <v>310689.45</v>
      </c>
      <c r="U30" s="932">
        <v>543706.54</v>
      </c>
    </row>
    <row r="31" spans="1:21" ht="14.5">
      <c r="A31" s="931">
        <v>1</v>
      </c>
      <c r="B31" s="931" t="s">
        <v>177</v>
      </c>
      <c r="C31" s="931" t="s">
        <v>175</v>
      </c>
      <c r="D31" s="931" t="s">
        <v>470</v>
      </c>
      <c r="E31" s="931" t="s">
        <v>1013</v>
      </c>
      <c r="F31" s="931">
        <v>2</v>
      </c>
      <c r="G31" s="931" t="s">
        <v>21</v>
      </c>
      <c r="H31" s="932">
        <v>95826.72</v>
      </c>
      <c r="I31" s="932">
        <v>167696.76999999999</v>
      </c>
      <c r="J31" s="932">
        <v>125262.8</v>
      </c>
      <c r="K31" s="932">
        <v>219209.9</v>
      </c>
      <c r="L31" s="932">
        <v>151467.70000000001</v>
      </c>
      <c r="M31" s="932">
        <v>265068.48</v>
      </c>
      <c r="N31" s="932">
        <v>184819.17</v>
      </c>
      <c r="O31" s="932">
        <v>323433.53999999998</v>
      </c>
      <c r="P31" s="932">
        <v>219000.78</v>
      </c>
      <c r="Q31" s="932">
        <v>383251.37</v>
      </c>
      <c r="R31" s="932">
        <v>241178.5</v>
      </c>
      <c r="S31" s="932">
        <v>422062.37</v>
      </c>
      <c r="T31" s="932">
        <v>261858.31</v>
      </c>
      <c r="U31" s="932">
        <v>458252.05</v>
      </c>
    </row>
    <row r="32" spans="1:21" ht="14.5">
      <c r="A32" s="931">
        <v>1</v>
      </c>
      <c r="B32" s="931" t="s">
        <v>177</v>
      </c>
      <c r="C32" s="931" t="s">
        <v>175</v>
      </c>
      <c r="D32" s="931" t="s">
        <v>470</v>
      </c>
      <c r="E32" s="931" t="s">
        <v>1013</v>
      </c>
      <c r="F32" s="931">
        <v>3</v>
      </c>
      <c r="G32" s="931" t="s">
        <v>46</v>
      </c>
      <c r="H32" s="932">
        <v>92398.3</v>
      </c>
      <c r="I32" s="932">
        <v>161697.01999999999</v>
      </c>
      <c r="J32" s="932">
        <v>126201.47</v>
      </c>
      <c r="K32" s="932">
        <v>220852.57</v>
      </c>
      <c r="L32" s="932">
        <v>159958.6</v>
      </c>
      <c r="M32" s="932">
        <v>279927.55</v>
      </c>
      <c r="N32" s="932">
        <v>210991.99</v>
      </c>
      <c r="O32" s="932">
        <v>369235.98</v>
      </c>
      <c r="P32" s="932">
        <v>261596.73</v>
      </c>
      <c r="Q32" s="932">
        <v>457794.28</v>
      </c>
      <c r="R32" s="932">
        <v>294856.94</v>
      </c>
      <c r="S32" s="932">
        <v>515999.65</v>
      </c>
      <c r="T32" s="932">
        <v>327736.13</v>
      </c>
      <c r="U32" s="932">
        <v>573538.22</v>
      </c>
    </row>
    <row r="33" spans="1:21" ht="14.5">
      <c r="A33" s="931">
        <v>1</v>
      </c>
      <c r="B33" s="931" t="s">
        <v>177</v>
      </c>
      <c r="C33" s="931" t="s">
        <v>175</v>
      </c>
      <c r="D33" s="931" t="s">
        <v>470</v>
      </c>
      <c r="E33" s="931" t="s">
        <v>1013</v>
      </c>
      <c r="F33" s="931">
        <v>4</v>
      </c>
      <c r="G33" s="931" t="s">
        <v>23</v>
      </c>
      <c r="H33" s="932">
        <v>97746.61</v>
      </c>
      <c r="I33" s="932">
        <v>156394.59</v>
      </c>
      <c r="J33" s="932">
        <v>136845.26</v>
      </c>
      <c r="K33" s="932">
        <v>218952.42</v>
      </c>
      <c r="L33" s="932">
        <v>175943.91</v>
      </c>
      <c r="M33" s="932">
        <v>281510.25</v>
      </c>
      <c r="N33" s="932">
        <v>234591.88</v>
      </c>
      <c r="O33" s="932">
        <v>375347.01</v>
      </c>
      <c r="P33" s="932">
        <v>293239.84000000003</v>
      </c>
      <c r="Q33" s="932">
        <v>469183.76</v>
      </c>
      <c r="R33" s="932">
        <v>332338.49</v>
      </c>
      <c r="S33" s="932">
        <v>531741.59</v>
      </c>
      <c r="T33" s="932">
        <v>371437.14</v>
      </c>
      <c r="U33" s="932">
        <v>594299.43000000005</v>
      </c>
    </row>
    <row r="34" spans="1:21" ht="14.5">
      <c r="A34" s="931">
        <v>1</v>
      </c>
      <c r="B34" s="931" t="s">
        <v>177</v>
      </c>
      <c r="C34" s="931" t="s">
        <v>178</v>
      </c>
      <c r="D34" s="931" t="s">
        <v>471</v>
      </c>
      <c r="E34" s="931" t="s">
        <v>240</v>
      </c>
      <c r="F34" s="931">
        <v>1</v>
      </c>
      <c r="G34" s="931" t="s">
        <v>171</v>
      </c>
      <c r="H34" s="932">
        <v>110276.78</v>
      </c>
      <c r="I34" s="932">
        <v>192984.36</v>
      </c>
      <c r="J34" s="932">
        <v>143073.87</v>
      </c>
      <c r="K34" s="932">
        <v>250379.28</v>
      </c>
      <c r="L34" s="932">
        <v>170997.97</v>
      </c>
      <c r="M34" s="932">
        <v>299246.44</v>
      </c>
      <c r="N34" s="932">
        <v>203838.12</v>
      </c>
      <c r="O34" s="932">
        <v>356716.71</v>
      </c>
      <c r="P34" s="932">
        <v>239924.83</v>
      </c>
      <c r="Q34" s="932">
        <v>419868.46</v>
      </c>
      <c r="R34" s="932">
        <v>263082.42</v>
      </c>
      <c r="S34" s="932">
        <v>460394.23999999999</v>
      </c>
      <c r="T34" s="932">
        <v>285486.2</v>
      </c>
      <c r="U34" s="932">
        <v>499600.85</v>
      </c>
    </row>
    <row r="35" spans="1:21" ht="14.5">
      <c r="A35" s="931">
        <v>1</v>
      </c>
      <c r="B35" s="931" t="s">
        <v>177</v>
      </c>
      <c r="C35" s="931" t="s">
        <v>178</v>
      </c>
      <c r="D35" s="931" t="s">
        <v>471</v>
      </c>
      <c r="E35" s="931" t="s">
        <v>240</v>
      </c>
      <c r="F35" s="931">
        <v>2</v>
      </c>
      <c r="G35" s="931" t="s">
        <v>21</v>
      </c>
      <c r="H35" s="932">
        <v>86422.399999999994</v>
      </c>
      <c r="I35" s="932">
        <v>151239.20000000001</v>
      </c>
      <c r="J35" s="932">
        <v>113227.11</v>
      </c>
      <c r="K35" s="932">
        <v>198147.45</v>
      </c>
      <c r="L35" s="932">
        <v>137187.03</v>
      </c>
      <c r="M35" s="932">
        <v>240077.29</v>
      </c>
      <c r="N35" s="932">
        <v>167880.74</v>
      </c>
      <c r="O35" s="932">
        <v>293791.3</v>
      </c>
      <c r="P35" s="932">
        <v>199163.2</v>
      </c>
      <c r="Q35" s="932">
        <v>348535.61</v>
      </c>
      <c r="R35" s="932">
        <v>219476.2</v>
      </c>
      <c r="S35" s="932">
        <v>384083.36</v>
      </c>
      <c r="T35" s="932">
        <v>238463.62</v>
      </c>
      <c r="U35" s="932">
        <v>417311.34</v>
      </c>
    </row>
    <row r="36" spans="1:21" ht="14.5">
      <c r="A36" s="931">
        <v>1</v>
      </c>
      <c r="B36" s="931" t="s">
        <v>177</v>
      </c>
      <c r="C36" s="931" t="s">
        <v>178</v>
      </c>
      <c r="D36" s="931" t="s">
        <v>471</v>
      </c>
      <c r="E36" s="931" t="s">
        <v>240</v>
      </c>
      <c r="F36" s="931">
        <v>3</v>
      </c>
      <c r="G36" s="931" t="s">
        <v>46</v>
      </c>
      <c r="H36" s="932">
        <v>82424.34</v>
      </c>
      <c r="I36" s="932">
        <v>144242.6</v>
      </c>
      <c r="J36" s="932">
        <v>112354.83</v>
      </c>
      <c r="K36" s="932">
        <v>196620.95</v>
      </c>
      <c r="L36" s="932">
        <v>142240.98000000001</v>
      </c>
      <c r="M36" s="932">
        <v>248921.71</v>
      </c>
      <c r="N36" s="932">
        <v>187453.16</v>
      </c>
      <c r="O36" s="932">
        <v>328043.03999999998</v>
      </c>
      <c r="P36" s="932">
        <v>232252.57</v>
      </c>
      <c r="Q36" s="932">
        <v>406442</v>
      </c>
      <c r="R36" s="932">
        <v>261660.21</v>
      </c>
      <c r="S36" s="932">
        <v>457905.36</v>
      </c>
      <c r="T36" s="932">
        <v>290700.93</v>
      </c>
      <c r="U36" s="932">
        <v>508726.63</v>
      </c>
    </row>
    <row r="37" spans="1:21" ht="14.5">
      <c r="A37" s="931">
        <v>1</v>
      </c>
      <c r="B37" s="931" t="s">
        <v>177</v>
      </c>
      <c r="C37" s="931" t="s">
        <v>178</v>
      </c>
      <c r="D37" s="931" t="s">
        <v>471</v>
      </c>
      <c r="E37" s="931" t="s">
        <v>240</v>
      </c>
      <c r="F37" s="931">
        <v>4</v>
      </c>
      <c r="G37" s="931" t="s">
        <v>23</v>
      </c>
      <c r="H37" s="932">
        <v>88749.99</v>
      </c>
      <c r="I37" s="932">
        <v>141999.98000000001</v>
      </c>
      <c r="J37" s="932">
        <v>124249.98</v>
      </c>
      <c r="K37" s="932">
        <v>198799.97</v>
      </c>
      <c r="L37" s="932">
        <v>159749.98000000001</v>
      </c>
      <c r="M37" s="932">
        <v>255599.97</v>
      </c>
      <c r="N37" s="932">
        <v>212999.97</v>
      </c>
      <c r="O37" s="932">
        <v>340799.95</v>
      </c>
      <c r="P37" s="932">
        <v>266249.96000000002</v>
      </c>
      <c r="Q37" s="932">
        <v>425999.94</v>
      </c>
      <c r="R37" s="932">
        <v>301749.95</v>
      </c>
      <c r="S37" s="932">
        <v>482799.93</v>
      </c>
      <c r="T37" s="932">
        <v>337249.95</v>
      </c>
      <c r="U37" s="932">
        <v>539599.93000000005</v>
      </c>
    </row>
    <row r="38" spans="1:21" ht="14.5">
      <c r="A38" s="931">
        <v>1</v>
      </c>
      <c r="B38" s="931" t="s">
        <v>177</v>
      </c>
      <c r="C38" s="931" t="s">
        <v>178</v>
      </c>
      <c r="D38" s="931" t="s">
        <v>471</v>
      </c>
      <c r="E38" s="931" t="s">
        <v>740</v>
      </c>
      <c r="F38" s="931">
        <v>1</v>
      </c>
      <c r="G38" s="931" t="s">
        <v>171</v>
      </c>
      <c r="H38" s="932">
        <v>106260.46</v>
      </c>
      <c r="I38" s="932">
        <v>185955.8</v>
      </c>
      <c r="J38" s="932">
        <v>137819.12</v>
      </c>
      <c r="K38" s="932">
        <v>241183.45</v>
      </c>
      <c r="L38" s="932">
        <v>164680.49</v>
      </c>
      <c r="M38" s="932">
        <v>288190.86</v>
      </c>
      <c r="N38" s="932">
        <v>196254.09</v>
      </c>
      <c r="O38" s="932">
        <v>343444.66</v>
      </c>
      <c r="P38" s="932">
        <v>230964.41</v>
      </c>
      <c r="Q38" s="932">
        <v>404187.72</v>
      </c>
      <c r="R38" s="932">
        <v>253237.71</v>
      </c>
      <c r="S38" s="932">
        <v>443165.99</v>
      </c>
      <c r="T38" s="932">
        <v>274767.78000000003</v>
      </c>
      <c r="U38" s="932">
        <v>480843.61</v>
      </c>
    </row>
    <row r="39" spans="1:21" ht="14.5">
      <c r="A39" s="931">
        <v>1</v>
      </c>
      <c r="B39" s="931" t="s">
        <v>177</v>
      </c>
      <c r="C39" s="931" t="s">
        <v>178</v>
      </c>
      <c r="D39" s="931" t="s">
        <v>471</v>
      </c>
      <c r="E39" s="931" t="s">
        <v>740</v>
      </c>
      <c r="F39" s="931">
        <v>2</v>
      </c>
      <c r="G39" s="931" t="s">
        <v>21</v>
      </c>
      <c r="H39" s="932">
        <v>83552.929999999993</v>
      </c>
      <c r="I39" s="932">
        <v>146217.62</v>
      </c>
      <c r="J39" s="932">
        <v>109407.29</v>
      </c>
      <c r="K39" s="932">
        <v>191462.76</v>
      </c>
      <c r="L39" s="932">
        <v>132495.07999999999</v>
      </c>
      <c r="M39" s="932">
        <v>231866.39</v>
      </c>
      <c r="N39" s="932">
        <v>162025.43</v>
      </c>
      <c r="O39" s="932">
        <v>283544.51</v>
      </c>
      <c r="P39" s="932">
        <v>192162.48</v>
      </c>
      <c r="Q39" s="932">
        <v>336284.33</v>
      </c>
      <c r="R39" s="932">
        <v>211727.94</v>
      </c>
      <c r="S39" s="932">
        <v>370523.9</v>
      </c>
      <c r="T39" s="932">
        <v>230005.9</v>
      </c>
      <c r="U39" s="932">
        <v>402510.33</v>
      </c>
    </row>
    <row r="40" spans="1:21" ht="14.5">
      <c r="A40" s="931">
        <v>1</v>
      </c>
      <c r="B40" s="931" t="s">
        <v>177</v>
      </c>
      <c r="C40" s="931" t="s">
        <v>178</v>
      </c>
      <c r="D40" s="931" t="s">
        <v>471</v>
      </c>
      <c r="E40" s="931" t="s">
        <v>740</v>
      </c>
      <c r="F40" s="931">
        <v>3</v>
      </c>
      <c r="G40" s="931" t="s">
        <v>46</v>
      </c>
      <c r="H40" s="932">
        <v>79900.02</v>
      </c>
      <c r="I40" s="932">
        <v>139825.03</v>
      </c>
      <c r="J40" s="932">
        <v>108966.89</v>
      </c>
      <c r="K40" s="932">
        <v>190692.06</v>
      </c>
      <c r="L40" s="932">
        <v>137991.56</v>
      </c>
      <c r="M40" s="932">
        <v>241485.22</v>
      </c>
      <c r="N40" s="932">
        <v>181893.11</v>
      </c>
      <c r="O40" s="932">
        <v>318312.94</v>
      </c>
      <c r="P40" s="932">
        <v>225401.73</v>
      </c>
      <c r="Q40" s="932">
        <v>394453.03</v>
      </c>
      <c r="R40" s="932">
        <v>253970.89</v>
      </c>
      <c r="S40" s="932">
        <v>444449.06</v>
      </c>
      <c r="T40" s="932">
        <v>282190.78000000003</v>
      </c>
      <c r="U40" s="932">
        <v>493833.86</v>
      </c>
    </row>
    <row r="41" spans="1:21" ht="14.5">
      <c r="A41" s="931">
        <v>1</v>
      </c>
      <c r="B41" s="931" t="s">
        <v>177</v>
      </c>
      <c r="C41" s="931" t="s">
        <v>178</v>
      </c>
      <c r="D41" s="931" t="s">
        <v>471</v>
      </c>
      <c r="E41" s="931" t="s">
        <v>740</v>
      </c>
      <c r="F41" s="931">
        <v>4</v>
      </c>
      <c r="G41" s="931" t="s">
        <v>23</v>
      </c>
      <c r="H41" s="932">
        <v>85663.49</v>
      </c>
      <c r="I41" s="932">
        <v>137061.59</v>
      </c>
      <c r="J41" s="932">
        <v>119928.89</v>
      </c>
      <c r="K41" s="932">
        <v>191886.23</v>
      </c>
      <c r="L41" s="932">
        <v>154194.29</v>
      </c>
      <c r="M41" s="932">
        <v>246710.86</v>
      </c>
      <c r="N41" s="932">
        <v>205592.38</v>
      </c>
      <c r="O41" s="932">
        <v>328947.82</v>
      </c>
      <c r="P41" s="932">
        <v>256990.48</v>
      </c>
      <c r="Q41" s="932">
        <v>411184.77</v>
      </c>
      <c r="R41" s="932">
        <v>291255.88</v>
      </c>
      <c r="S41" s="932">
        <v>466009.41</v>
      </c>
      <c r="T41" s="932">
        <v>325521.27</v>
      </c>
      <c r="U41" s="932">
        <v>520834.05</v>
      </c>
    </row>
    <row r="42" spans="1:21" ht="14.5">
      <c r="A42" s="931">
        <v>1</v>
      </c>
      <c r="B42" s="931" t="s">
        <v>177</v>
      </c>
      <c r="C42" s="931" t="s">
        <v>178</v>
      </c>
      <c r="D42" s="931" t="s">
        <v>471</v>
      </c>
      <c r="E42" s="931" t="s">
        <v>741</v>
      </c>
      <c r="F42" s="931">
        <v>1</v>
      </c>
      <c r="G42" s="931" t="s">
        <v>171</v>
      </c>
      <c r="H42" s="932">
        <v>110807.28</v>
      </c>
      <c r="I42" s="932">
        <v>193912.74</v>
      </c>
      <c r="J42" s="932">
        <v>143744.01</v>
      </c>
      <c r="K42" s="932">
        <v>251552.02</v>
      </c>
      <c r="L42" s="932">
        <v>171783.57</v>
      </c>
      <c r="M42" s="932">
        <v>300621.25</v>
      </c>
      <c r="N42" s="932">
        <v>204752.61</v>
      </c>
      <c r="O42" s="932">
        <v>358317.06</v>
      </c>
      <c r="P42" s="932">
        <v>240987.29</v>
      </c>
      <c r="Q42" s="932">
        <v>421727.77</v>
      </c>
      <c r="R42" s="932">
        <v>264239.40999999997</v>
      </c>
      <c r="S42" s="932">
        <v>462418.97</v>
      </c>
      <c r="T42" s="932">
        <v>286727.13</v>
      </c>
      <c r="U42" s="932">
        <v>501772.48</v>
      </c>
    </row>
    <row r="43" spans="1:21" ht="14.5">
      <c r="A43" s="931">
        <v>1</v>
      </c>
      <c r="B43" s="931" t="s">
        <v>177</v>
      </c>
      <c r="C43" s="931" t="s">
        <v>178</v>
      </c>
      <c r="D43" s="931" t="s">
        <v>471</v>
      </c>
      <c r="E43" s="931" t="s">
        <v>741</v>
      </c>
      <c r="F43" s="931">
        <v>2</v>
      </c>
      <c r="G43" s="931" t="s">
        <v>21</v>
      </c>
      <c r="H43" s="932">
        <v>86952.9</v>
      </c>
      <c r="I43" s="932">
        <v>152167.57999999999</v>
      </c>
      <c r="J43" s="932">
        <v>113897.25</v>
      </c>
      <c r="K43" s="932">
        <v>199320.18</v>
      </c>
      <c r="L43" s="932">
        <v>137972.63</v>
      </c>
      <c r="M43" s="932">
        <v>241452.1</v>
      </c>
      <c r="N43" s="932">
        <v>168795.23</v>
      </c>
      <c r="O43" s="932">
        <v>295391.65999999997</v>
      </c>
      <c r="P43" s="932">
        <v>200225.67</v>
      </c>
      <c r="Q43" s="932">
        <v>350394.91</v>
      </c>
      <c r="R43" s="932">
        <v>220633.19</v>
      </c>
      <c r="S43" s="932">
        <v>386108.09</v>
      </c>
      <c r="T43" s="932">
        <v>239704.55</v>
      </c>
      <c r="U43" s="932">
        <v>419482.97</v>
      </c>
    </row>
    <row r="44" spans="1:21" ht="14.5">
      <c r="A44" s="931">
        <v>1</v>
      </c>
      <c r="B44" s="931" t="s">
        <v>177</v>
      </c>
      <c r="C44" s="931" t="s">
        <v>178</v>
      </c>
      <c r="D44" s="931" t="s">
        <v>471</v>
      </c>
      <c r="E44" s="931" t="s">
        <v>741</v>
      </c>
      <c r="F44" s="931">
        <v>3</v>
      </c>
      <c r="G44" s="931" t="s">
        <v>46</v>
      </c>
      <c r="H44" s="932">
        <v>83017.960000000006</v>
      </c>
      <c r="I44" s="932">
        <v>145281.43</v>
      </c>
      <c r="J44" s="932">
        <v>113185.89</v>
      </c>
      <c r="K44" s="932">
        <v>198075.31</v>
      </c>
      <c r="L44" s="932">
        <v>143309.49</v>
      </c>
      <c r="M44" s="932">
        <v>250791.61</v>
      </c>
      <c r="N44" s="932">
        <v>188877.85</v>
      </c>
      <c r="O44" s="932">
        <v>330536.23</v>
      </c>
      <c r="P44" s="932">
        <v>234033.43</v>
      </c>
      <c r="Q44" s="932">
        <v>409558.5</v>
      </c>
      <c r="R44" s="932">
        <v>263678.51</v>
      </c>
      <c r="S44" s="932">
        <v>461437.39</v>
      </c>
      <c r="T44" s="932">
        <v>292956.68</v>
      </c>
      <c r="U44" s="932">
        <v>512674.19</v>
      </c>
    </row>
    <row r="45" spans="1:21" ht="14.5">
      <c r="A45" s="931">
        <v>1</v>
      </c>
      <c r="B45" s="931" t="s">
        <v>177</v>
      </c>
      <c r="C45" s="931" t="s">
        <v>178</v>
      </c>
      <c r="D45" s="931" t="s">
        <v>471</v>
      </c>
      <c r="E45" s="931" t="s">
        <v>741</v>
      </c>
      <c r="F45" s="931">
        <v>4</v>
      </c>
      <c r="G45" s="931" t="s">
        <v>23</v>
      </c>
      <c r="H45" s="932">
        <v>89237.11</v>
      </c>
      <c r="I45" s="932">
        <v>142779.37</v>
      </c>
      <c r="J45" s="932">
        <v>124931.95</v>
      </c>
      <c r="K45" s="932">
        <v>199891.12</v>
      </c>
      <c r="L45" s="932">
        <v>160626.79</v>
      </c>
      <c r="M45" s="932">
        <v>257002.87</v>
      </c>
      <c r="N45" s="932">
        <v>214169.06</v>
      </c>
      <c r="O45" s="932">
        <v>342670.5</v>
      </c>
      <c r="P45" s="932">
        <v>267711.32</v>
      </c>
      <c r="Q45" s="932">
        <v>428338.12</v>
      </c>
      <c r="R45" s="932">
        <v>303406.17</v>
      </c>
      <c r="S45" s="932">
        <v>485449.87</v>
      </c>
      <c r="T45" s="932">
        <v>339101.01</v>
      </c>
      <c r="U45" s="932">
        <v>542561.62</v>
      </c>
    </row>
    <row r="46" spans="1:21" ht="14.5">
      <c r="A46" s="931">
        <v>1</v>
      </c>
      <c r="B46" s="931" t="s">
        <v>177</v>
      </c>
      <c r="C46" s="931" t="s">
        <v>178</v>
      </c>
      <c r="D46" s="931" t="s">
        <v>471</v>
      </c>
      <c r="E46" s="931" t="s">
        <v>446</v>
      </c>
      <c r="F46" s="931">
        <v>1</v>
      </c>
      <c r="G46" s="931" t="s">
        <v>171</v>
      </c>
      <c r="H46" s="932">
        <v>111337.78</v>
      </c>
      <c r="I46" s="932">
        <v>194841.12</v>
      </c>
      <c r="J46" s="932">
        <v>144414.15</v>
      </c>
      <c r="K46" s="932">
        <v>252724.76</v>
      </c>
      <c r="L46" s="932">
        <v>172569.17</v>
      </c>
      <c r="M46" s="932">
        <v>301996.06</v>
      </c>
      <c r="N46" s="932">
        <v>205667.1</v>
      </c>
      <c r="O46" s="932">
        <v>359917.42</v>
      </c>
      <c r="P46" s="932">
        <v>242049.75</v>
      </c>
      <c r="Q46" s="932">
        <v>423587.07</v>
      </c>
      <c r="R46" s="932">
        <v>265396.40000000002</v>
      </c>
      <c r="S46" s="932">
        <v>464443.7</v>
      </c>
      <c r="T46" s="932">
        <v>287968.06</v>
      </c>
      <c r="U46" s="932">
        <v>503944.11</v>
      </c>
    </row>
    <row r="47" spans="1:21" ht="14.5">
      <c r="A47" s="931">
        <v>1</v>
      </c>
      <c r="B47" s="931" t="s">
        <v>177</v>
      </c>
      <c r="C47" s="931" t="s">
        <v>178</v>
      </c>
      <c r="D47" s="931" t="s">
        <v>471</v>
      </c>
      <c r="E47" s="931" t="s">
        <v>446</v>
      </c>
      <c r="F47" s="931">
        <v>2</v>
      </c>
      <c r="G47" s="931" t="s">
        <v>21</v>
      </c>
      <c r="H47" s="932">
        <v>87483.41</v>
      </c>
      <c r="I47" s="932">
        <v>153095.96</v>
      </c>
      <c r="J47" s="932">
        <v>114567.38</v>
      </c>
      <c r="K47" s="932">
        <v>200492.92</v>
      </c>
      <c r="L47" s="932">
        <v>138758.23000000001</v>
      </c>
      <c r="M47" s="932">
        <v>242826.91</v>
      </c>
      <c r="N47" s="932">
        <v>169709.72</v>
      </c>
      <c r="O47" s="932">
        <v>296992.01</v>
      </c>
      <c r="P47" s="932">
        <v>201288.13</v>
      </c>
      <c r="Q47" s="932">
        <v>352254.22</v>
      </c>
      <c r="R47" s="932">
        <v>221790.18</v>
      </c>
      <c r="S47" s="932">
        <v>388132.82</v>
      </c>
      <c r="T47" s="932">
        <v>240945.49</v>
      </c>
      <c r="U47" s="932">
        <v>421654.6</v>
      </c>
    </row>
    <row r="48" spans="1:21" ht="14.5">
      <c r="A48" s="931">
        <v>1</v>
      </c>
      <c r="B48" s="931" t="s">
        <v>177</v>
      </c>
      <c r="C48" s="931" t="s">
        <v>178</v>
      </c>
      <c r="D48" s="931" t="s">
        <v>471</v>
      </c>
      <c r="E48" s="931" t="s">
        <v>446</v>
      </c>
      <c r="F48" s="931">
        <v>3</v>
      </c>
      <c r="G48" s="931" t="s">
        <v>46</v>
      </c>
      <c r="H48" s="932">
        <v>83611.58</v>
      </c>
      <c r="I48" s="932">
        <v>146320.26999999999</v>
      </c>
      <c r="J48" s="932">
        <v>114016.96000000001</v>
      </c>
      <c r="K48" s="932">
        <v>199529.68</v>
      </c>
      <c r="L48" s="932">
        <v>144378</v>
      </c>
      <c r="M48" s="932">
        <v>252661.5</v>
      </c>
      <c r="N48" s="932">
        <v>190302.53</v>
      </c>
      <c r="O48" s="932">
        <v>333029.43</v>
      </c>
      <c r="P48" s="932">
        <v>235814.28</v>
      </c>
      <c r="Q48" s="932">
        <v>412674.99</v>
      </c>
      <c r="R48" s="932">
        <v>265696.81</v>
      </c>
      <c r="S48" s="932">
        <v>464969.42</v>
      </c>
      <c r="T48" s="932">
        <v>295212.43</v>
      </c>
      <c r="U48" s="932">
        <v>516621.75</v>
      </c>
    </row>
    <row r="49" spans="1:21" ht="14.5">
      <c r="A49" s="931">
        <v>1</v>
      </c>
      <c r="B49" s="931" t="s">
        <v>177</v>
      </c>
      <c r="C49" s="931" t="s">
        <v>178</v>
      </c>
      <c r="D49" s="931" t="s">
        <v>471</v>
      </c>
      <c r="E49" s="931" t="s">
        <v>446</v>
      </c>
      <c r="F49" s="931">
        <v>4</v>
      </c>
      <c r="G49" s="931" t="s">
        <v>23</v>
      </c>
      <c r="H49" s="932">
        <v>89724.23</v>
      </c>
      <c r="I49" s="932">
        <v>143558.76999999999</v>
      </c>
      <c r="J49" s="932">
        <v>125613.92</v>
      </c>
      <c r="K49" s="932">
        <v>200982.28</v>
      </c>
      <c r="L49" s="932">
        <v>161503.60999999999</v>
      </c>
      <c r="M49" s="932">
        <v>258405.78</v>
      </c>
      <c r="N49" s="932">
        <v>215338.15</v>
      </c>
      <c r="O49" s="932">
        <v>344541.04</v>
      </c>
      <c r="P49" s="932">
        <v>269172.69</v>
      </c>
      <c r="Q49" s="932">
        <v>430676.3</v>
      </c>
      <c r="R49" s="932">
        <v>305062.38</v>
      </c>
      <c r="S49" s="932">
        <v>488099.81</v>
      </c>
      <c r="T49" s="932">
        <v>340952.07</v>
      </c>
      <c r="U49" s="932">
        <v>545523.31999999995</v>
      </c>
    </row>
    <row r="50" spans="1:21" ht="14.5">
      <c r="A50" s="931">
        <v>1</v>
      </c>
      <c r="B50" s="931" t="s">
        <v>177</v>
      </c>
      <c r="C50" s="931" t="s">
        <v>178</v>
      </c>
      <c r="D50" s="931" t="s">
        <v>471</v>
      </c>
      <c r="E50" s="931" t="s">
        <v>742</v>
      </c>
      <c r="F50" s="931">
        <v>1</v>
      </c>
      <c r="G50" s="931" t="s">
        <v>171</v>
      </c>
      <c r="H50" s="932">
        <v>103486.83</v>
      </c>
      <c r="I50" s="932">
        <v>181101.95</v>
      </c>
      <c r="J50" s="932">
        <v>134242.92000000001</v>
      </c>
      <c r="K50" s="932">
        <v>234925.1</v>
      </c>
      <c r="L50" s="932">
        <v>160425.18</v>
      </c>
      <c r="M50" s="932">
        <v>280744.06</v>
      </c>
      <c r="N50" s="932">
        <v>191208.61</v>
      </c>
      <c r="O50" s="932">
        <v>334615.06</v>
      </c>
      <c r="P50" s="932">
        <v>225042.84</v>
      </c>
      <c r="Q50" s="932">
        <v>393824.96</v>
      </c>
      <c r="R50" s="932">
        <v>246754.45</v>
      </c>
      <c r="S50" s="932">
        <v>431820.28</v>
      </c>
      <c r="T50" s="932">
        <v>267750.36</v>
      </c>
      <c r="U50" s="932">
        <v>468563.14</v>
      </c>
    </row>
    <row r="51" spans="1:21" ht="14.5">
      <c r="A51" s="931">
        <v>1</v>
      </c>
      <c r="B51" s="931" t="s">
        <v>177</v>
      </c>
      <c r="C51" s="931" t="s">
        <v>178</v>
      </c>
      <c r="D51" s="931" t="s">
        <v>471</v>
      </c>
      <c r="E51" s="931" t="s">
        <v>742</v>
      </c>
      <c r="F51" s="931">
        <v>2</v>
      </c>
      <c r="G51" s="931" t="s">
        <v>21</v>
      </c>
      <c r="H51" s="932">
        <v>81238.03</v>
      </c>
      <c r="I51" s="932">
        <v>142166.56</v>
      </c>
      <c r="J51" s="932">
        <v>106405.07</v>
      </c>
      <c r="K51" s="932">
        <v>186208.87</v>
      </c>
      <c r="L51" s="932">
        <v>128889.97</v>
      </c>
      <c r="M51" s="932">
        <v>225557.45</v>
      </c>
      <c r="N51" s="932">
        <v>157671.44</v>
      </c>
      <c r="O51" s="932">
        <v>275925.01</v>
      </c>
      <c r="P51" s="932">
        <v>187024.77</v>
      </c>
      <c r="Q51" s="932">
        <v>327293.36</v>
      </c>
      <c r="R51" s="932">
        <v>206083.26</v>
      </c>
      <c r="S51" s="932">
        <v>360645.71</v>
      </c>
      <c r="T51" s="932">
        <v>223892.77</v>
      </c>
      <c r="U51" s="932">
        <v>391812.34</v>
      </c>
    </row>
    <row r="52" spans="1:21" ht="14.5">
      <c r="A52" s="931">
        <v>1</v>
      </c>
      <c r="B52" s="931" t="s">
        <v>177</v>
      </c>
      <c r="C52" s="931" t="s">
        <v>178</v>
      </c>
      <c r="D52" s="931" t="s">
        <v>471</v>
      </c>
      <c r="E52" s="931" t="s">
        <v>742</v>
      </c>
      <c r="F52" s="931">
        <v>3</v>
      </c>
      <c r="G52" s="931" t="s">
        <v>46</v>
      </c>
      <c r="H52" s="932">
        <v>77584.33</v>
      </c>
      <c r="I52" s="932">
        <v>135772.57999999999</v>
      </c>
      <c r="J52" s="932">
        <v>105783.37</v>
      </c>
      <c r="K52" s="932">
        <v>185120.9</v>
      </c>
      <c r="L52" s="932">
        <v>133941.06</v>
      </c>
      <c r="M52" s="932">
        <v>234396.86</v>
      </c>
      <c r="N52" s="932">
        <v>176534.79</v>
      </c>
      <c r="O52" s="932">
        <v>308935.88</v>
      </c>
      <c r="P52" s="932">
        <v>218743.52</v>
      </c>
      <c r="Q52" s="932">
        <v>382801.16</v>
      </c>
      <c r="R52" s="932">
        <v>246454.9</v>
      </c>
      <c r="S52" s="932">
        <v>431296.08</v>
      </c>
      <c r="T52" s="932">
        <v>273824.07</v>
      </c>
      <c r="U52" s="932">
        <v>479192.13</v>
      </c>
    </row>
    <row r="53" spans="1:21" ht="14.5">
      <c r="A53" s="931">
        <v>1</v>
      </c>
      <c r="B53" s="931" t="s">
        <v>177</v>
      </c>
      <c r="C53" s="931" t="s">
        <v>178</v>
      </c>
      <c r="D53" s="931" t="s">
        <v>471</v>
      </c>
      <c r="E53" s="931" t="s">
        <v>742</v>
      </c>
      <c r="F53" s="931">
        <v>4</v>
      </c>
      <c r="G53" s="931" t="s">
        <v>23</v>
      </c>
      <c r="H53" s="932">
        <v>83357.23</v>
      </c>
      <c r="I53" s="932">
        <v>133371.57</v>
      </c>
      <c r="J53" s="932">
        <v>116700.12</v>
      </c>
      <c r="K53" s="932">
        <v>186720.2</v>
      </c>
      <c r="L53" s="932">
        <v>150043.01999999999</v>
      </c>
      <c r="M53" s="932">
        <v>240068.83</v>
      </c>
      <c r="N53" s="932">
        <v>200057.35</v>
      </c>
      <c r="O53" s="932">
        <v>320091.77</v>
      </c>
      <c r="P53" s="932">
        <v>250071.69</v>
      </c>
      <c r="Q53" s="932">
        <v>400114.71</v>
      </c>
      <c r="R53" s="932">
        <v>283414.58</v>
      </c>
      <c r="S53" s="932">
        <v>453463.34</v>
      </c>
      <c r="T53" s="932">
        <v>316757.48</v>
      </c>
      <c r="U53" s="932">
        <v>506811.97</v>
      </c>
    </row>
    <row r="54" spans="1:21" ht="14.5">
      <c r="A54" s="931">
        <v>1</v>
      </c>
      <c r="B54" s="931" t="s">
        <v>177</v>
      </c>
      <c r="C54" s="931" t="s">
        <v>179</v>
      </c>
      <c r="D54" s="931" t="s">
        <v>472</v>
      </c>
      <c r="E54" s="931" t="s">
        <v>180</v>
      </c>
      <c r="F54" s="931">
        <v>1</v>
      </c>
      <c r="G54" s="931" t="s">
        <v>171</v>
      </c>
      <c r="H54" s="932">
        <v>135481.72</v>
      </c>
      <c r="I54" s="932">
        <v>237093.01</v>
      </c>
      <c r="J54" s="932">
        <v>175710.75</v>
      </c>
      <c r="K54" s="932">
        <v>307493.82</v>
      </c>
      <c r="L54" s="932">
        <v>209950.45</v>
      </c>
      <c r="M54" s="932">
        <v>367413.28</v>
      </c>
      <c r="N54" s="932">
        <v>250193.61</v>
      </c>
      <c r="O54" s="932">
        <v>437838.82</v>
      </c>
      <c r="P54" s="932">
        <v>294437.64</v>
      </c>
      <c r="Q54" s="932">
        <v>515265.88</v>
      </c>
      <c r="R54" s="932">
        <v>322828.44</v>
      </c>
      <c r="S54" s="932">
        <v>564949.77</v>
      </c>
      <c r="T54" s="932">
        <v>350268.5</v>
      </c>
      <c r="U54" s="932">
        <v>612969.88</v>
      </c>
    </row>
    <row r="55" spans="1:21" ht="14.5">
      <c r="A55" s="931">
        <v>1</v>
      </c>
      <c r="B55" s="931" t="s">
        <v>177</v>
      </c>
      <c r="C55" s="931" t="s">
        <v>179</v>
      </c>
      <c r="D55" s="931" t="s">
        <v>472</v>
      </c>
      <c r="E55" s="931" t="s">
        <v>180</v>
      </c>
      <c r="F55" s="931">
        <v>2</v>
      </c>
      <c r="G55" s="931" t="s">
        <v>21</v>
      </c>
      <c r="H55" s="932">
        <v>106581.23</v>
      </c>
      <c r="I55" s="932">
        <v>186517.14</v>
      </c>
      <c r="J55" s="932">
        <v>139550.25</v>
      </c>
      <c r="K55" s="932">
        <v>244212.94</v>
      </c>
      <c r="L55" s="932">
        <v>168987.19</v>
      </c>
      <c r="M55" s="932">
        <v>295727.58</v>
      </c>
      <c r="N55" s="932">
        <v>206629.86</v>
      </c>
      <c r="O55" s="932">
        <v>361602.26</v>
      </c>
      <c r="P55" s="932">
        <v>245053.36</v>
      </c>
      <c r="Q55" s="932">
        <v>428843.38</v>
      </c>
      <c r="R55" s="932">
        <v>269997.83</v>
      </c>
      <c r="S55" s="932">
        <v>472496.2</v>
      </c>
      <c r="T55" s="932">
        <v>293298.84000000003</v>
      </c>
      <c r="U55" s="932">
        <v>513272.97</v>
      </c>
    </row>
    <row r="56" spans="1:21" ht="14.5">
      <c r="A56" s="931">
        <v>1</v>
      </c>
      <c r="B56" s="931" t="s">
        <v>177</v>
      </c>
      <c r="C56" s="931" t="s">
        <v>179</v>
      </c>
      <c r="D56" s="931" t="s">
        <v>472</v>
      </c>
      <c r="E56" s="931" t="s">
        <v>180</v>
      </c>
      <c r="F56" s="931">
        <v>3</v>
      </c>
      <c r="G56" s="931" t="s">
        <v>46</v>
      </c>
      <c r="H56" s="932">
        <v>101960.76</v>
      </c>
      <c r="I56" s="932">
        <v>178431.33</v>
      </c>
      <c r="J56" s="932">
        <v>139062.89000000001</v>
      </c>
      <c r="K56" s="932">
        <v>243360.06</v>
      </c>
      <c r="L56" s="932">
        <v>176111.31</v>
      </c>
      <c r="M56" s="932">
        <v>308194.78000000003</v>
      </c>
      <c r="N56" s="932">
        <v>232147.91</v>
      </c>
      <c r="O56" s="932">
        <v>406258.83</v>
      </c>
      <c r="P56" s="932">
        <v>287684.40999999997</v>
      </c>
      <c r="Q56" s="932">
        <v>503447.72</v>
      </c>
      <c r="R56" s="932">
        <v>324153.09000000003</v>
      </c>
      <c r="S56" s="932">
        <v>567267.91</v>
      </c>
      <c r="T56" s="932">
        <v>360177.24</v>
      </c>
      <c r="U56" s="932">
        <v>630310.17000000004</v>
      </c>
    </row>
    <row r="57" spans="1:21" ht="14.5">
      <c r="A57" s="931">
        <v>1</v>
      </c>
      <c r="B57" s="931" t="s">
        <v>177</v>
      </c>
      <c r="C57" s="931" t="s">
        <v>179</v>
      </c>
      <c r="D57" s="931" t="s">
        <v>472</v>
      </c>
      <c r="E57" s="931" t="s">
        <v>180</v>
      </c>
      <c r="F57" s="931">
        <v>4</v>
      </c>
      <c r="G57" s="931" t="s">
        <v>23</v>
      </c>
      <c r="H57" s="932">
        <v>109247.67999999999</v>
      </c>
      <c r="I57" s="932">
        <v>174796.29</v>
      </c>
      <c r="J57" s="932">
        <v>152946.76</v>
      </c>
      <c r="K57" s="932">
        <v>244714.81</v>
      </c>
      <c r="L57" s="932">
        <v>196645.83</v>
      </c>
      <c r="M57" s="932">
        <v>314633.33</v>
      </c>
      <c r="N57" s="932">
        <v>262194.44</v>
      </c>
      <c r="O57" s="932">
        <v>419511.11</v>
      </c>
      <c r="P57" s="932">
        <v>327743.05</v>
      </c>
      <c r="Q57" s="932">
        <v>524388.88</v>
      </c>
      <c r="R57" s="932">
        <v>371442.12</v>
      </c>
      <c r="S57" s="932">
        <v>594307.4</v>
      </c>
      <c r="T57" s="932">
        <v>415141.19</v>
      </c>
      <c r="U57" s="932">
        <v>664225.92000000004</v>
      </c>
    </row>
    <row r="58" spans="1:21" ht="14.5">
      <c r="A58" s="931">
        <v>1</v>
      </c>
      <c r="B58" s="931" t="s">
        <v>177</v>
      </c>
      <c r="C58" s="931" t="s">
        <v>179</v>
      </c>
      <c r="D58" s="931" t="s">
        <v>472</v>
      </c>
      <c r="E58" s="931" t="s">
        <v>1014</v>
      </c>
      <c r="F58" s="931">
        <v>1</v>
      </c>
      <c r="G58" s="931" t="s">
        <v>171</v>
      </c>
      <c r="H58" s="932">
        <v>126918.58</v>
      </c>
      <c r="I58" s="932">
        <v>222107.51999999999</v>
      </c>
      <c r="J58" s="932">
        <v>164531.1</v>
      </c>
      <c r="K58" s="932">
        <v>287929.42</v>
      </c>
      <c r="L58" s="932">
        <v>196529.9</v>
      </c>
      <c r="M58" s="932">
        <v>343927.32</v>
      </c>
      <c r="N58" s="932">
        <v>234111.06</v>
      </c>
      <c r="O58" s="932">
        <v>409694.36</v>
      </c>
      <c r="P58" s="932">
        <v>275454.34000000003</v>
      </c>
      <c r="Q58" s="932">
        <v>482045.09</v>
      </c>
      <c r="R58" s="932">
        <v>301982.02</v>
      </c>
      <c r="S58" s="932">
        <v>528468.53</v>
      </c>
      <c r="T58" s="932">
        <v>327590.73</v>
      </c>
      <c r="U58" s="932">
        <v>573283.77</v>
      </c>
    </row>
    <row r="59" spans="1:21" ht="14.5">
      <c r="A59" s="931">
        <v>1</v>
      </c>
      <c r="B59" s="931" t="s">
        <v>177</v>
      </c>
      <c r="C59" s="931" t="s">
        <v>179</v>
      </c>
      <c r="D59" s="931" t="s">
        <v>472</v>
      </c>
      <c r="E59" s="931" t="s">
        <v>1014</v>
      </c>
      <c r="F59" s="931">
        <v>2</v>
      </c>
      <c r="G59" s="931" t="s">
        <v>21</v>
      </c>
      <c r="H59" s="932">
        <v>100311.78</v>
      </c>
      <c r="I59" s="932">
        <v>175545.61</v>
      </c>
      <c r="J59" s="932">
        <v>131240.48000000001</v>
      </c>
      <c r="K59" s="932">
        <v>229670.84</v>
      </c>
      <c r="L59" s="932">
        <v>158817.69</v>
      </c>
      <c r="M59" s="932">
        <v>277930.96000000002</v>
      </c>
      <c r="N59" s="932">
        <v>194004.76</v>
      </c>
      <c r="O59" s="932">
        <v>339508.32</v>
      </c>
      <c r="P59" s="932">
        <v>229989.44</v>
      </c>
      <c r="Q59" s="932">
        <v>402481.53</v>
      </c>
      <c r="R59" s="932">
        <v>253344.31</v>
      </c>
      <c r="S59" s="932">
        <v>443352.55</v>
      </c>
      <c r="T59" s="932">
        <v>275142.46999999997</v>
      </c>
      <c r="U59" s="932">
        <v>481499.32</v>
      </c>
    </row>
    <row r="60" spans="1:21" ht="14.5">
      <c r="A60" s="931">
        <v>1</v>
      </c>
      <c r="B60" s="931" t="s">
        <v>177</v>
      </c>
      <c r="C60" s="931" t="s">
        <v>179</v>
      </c>
      <c r="D60" s="931" t="s">
        <v>472</v>
      </c>
      <c r="E60" s="931" t="s">
        <v>1014</v>
      </c>
      <c r="F60" s="931">
        <v>3</v>
      </c>
      <c r="G60" s="931" t="s">
        <v>46</v>
      </c>
      <c r="H60" s="932">
        <v>96318.49</v>
      </c>
      <c r="I60" s="932">
        <v>168557.36</v>
      </c>
      <c r="J60" s="932">
        <v>131455.95000000001</v>
      </c>
      <c r="K60" s="932">
        <v>230047.92</v>
      </c>
      <c r="L60" s="932">
        <v>166543.96</v>
      </c>
      <c r="M60" s="932">
        <v>291451.93</v>
      </c>
      <c r="N60" s="932">
        <v>219603.13</v>
      </c>
      <c r="O60" s="932">
        <v>384305.47</v>
      </c>
      <c r="P60" s="932">
        <v>272201.89</v>
      </c>
      <c r="Q60" s="932">
        <v>476353.3</v>
      </c>
      <c r="R60" s="932">
        <v>306756.17</v>
      </c>
      <c r="S60" s="932">
        <v>536823.29</v>
      </c>
      <c r="T60" s="932">
        <v>340901.2</v>
      </c>
      <c r="U60" s="932">
        <v>596577.1</v>
      </c>
    </row>
    <row r="61" spans="1:21" ht="14.5">
      <c r="A61" s="931">
        <v>1</v>
      </c>
      <c r="B61" s="931" t="s">
        <v>177</v>
      </c>
      <c r="C61" s="931" t="s">
        <v>179</v>
      </c>
      <c r="D61" s="931" t="s">
        <v>472</v>
      </c>
      <c r="E61" s="931" t="s">
        <v>1014</v>
      </c>
      <c r="F61" s="931">
        <v>4</v>
      </c>
      <c r="G61" s="931" t="s">
        <v>23</v>
      </c>
      <c r="H61" s="932">
        <v>102587.58</v>
      </c>
      <c r="I61" s="932">
        <v>164140.12</v>
      </c>
      <c r="J61" s="932">
        <v>143622.60999999999</v>
      </c>
      <c r="K61" s="932">
        <v>229796.17</v>
      </c>
      <c r="L61" s="932">
        <v>184657.64</v>
      </c>
      <c r="M61" s="932">
        <v>295452.21999999997</v>
      </c>
      <c r="N61" s="932">
        <v>246210.18</v>
      </c>
      <c r="O61" s="932">
        <v>393936.29</v>
      </c>
      <c r="P61" s="932">
        <v>307762.73</v>
      </c>
      <c r="Q61" s="932">
        <v>492420.37</v>
      </c>
      <c r="R61" s="932">
        <v>348797.76</v>
      </c>
      <c r="S61" s="932">
        <v>558076.42000000004</v>
      </c>
      <c r="T61" s="932">
        <v>389832.79</v>
      </c>
      <c r="U61" s="932">
        <v>623732.47</v>
      </c>
    </row>
    <row r="62" spans="1:21" ht="14.5">
      <c r="A62" s="931">
        <v>1</v>
      </c>
      <c r="B62" s="931" t="s">
        <v>177</v>
      </c>
      <c r="C62" s="931" t="s">
        <v>179</v>
      </c>
      <c r="D62" s="931" t="s">
        <v>472</v>
      </c>
      <c r="E62" s="931" t="s">
        <v>1015</v>
      </c>
      <c r="F62" s="931">
        <v>1</v>
      </c>
      <c r="G62" s="931" t="s">
        <v>171</v>
      </c>
      <c r="H62" s="932">
        <v>127509.64</v>
      </c>
      <c r="I62" s="932">
        <v>223141.87</v>
      </c>
      <c r="J62" s="932">
        <v>165313.99</v>
      </c>
      <c r="K62" s="932">
        <v>289299.49</v>
      </c>
      <c r="L62" s="932">
        <v>197479.15</v>
      </c>
      <c r="M62" s="932">
        <v>345588.51</v>
      </c>
      <c r="N62" s="932">
        <v>235262.07</v>
      </c>
      <c r="O62" s="932">
        <v>411708.62</v>
      </c>
      <c r="P62" s="932">
        <v>276821.44</v>
      </c>
      <c r="Q62" s="932">
        <v>484437.51</v>
      </c>
      <c r="R62" s="932">
        <v>303488.15999999997</v>
      </c>
      <c r="S62" s="932">
        <v>531104.28</v>
      </c>
      <c r="T62" s="932">
        <v>329238.03999999998</v>
      </c>
      <c r="U62" s="932">
        <v>576166.56000000006</v>
      </c>
    </row>
    <row r="63" spans="1:21" ht="14.5">
      <c r="A63" s="931">
        <v>1</v>
      </c>
      <c r="B63" s="931" t="s">
        <v>177</v>
      </c>
      <c r="C63" s="931" t="s">
        <v>179</v>
      </c>
      <c r="D63" s="931" t="s">
        <v>472</v>
      </c>
      <c r="E63" s="931" t="s">
        <v>1015</v>
      </c>
      <c r="F63" s="931">
        <v>2</v>
      </c>
      <c r="G63" s="931" t="s">
        <v>21</v>
      </c>
      <c r="H63" s="932">
        <v>100673.47</v>
      </c>
      <c r="I63" s="932">
        <v>176178.57</v>
      </c>
      <c r="J63" s="932">
        <v>131736.39000000001</v>
      </c>
      <c r="K63" s="932">
        <v>230538.68</v>
      </c>
      <c r="L63" s="932">
        <v>159441.84</v>
      </c>
      <c r="M63" s="932">
        <v>279023.21999999997</v>
      </c>
      <c r="N63" s="932">
        <v>194810.02</v>
      </c>
      <c r="O63" s="932">
        <v>340917.54</v>
      </c>
      <c r="P63" s="932">
        <v>230964.6</v>
      </c>
      <c r="Q63" s="932">
        <v>404188.06</v>
      </c>
      <c r="R63" s="932">
        <v>254431.17</v>
      </c>
      <c r="S63" s="932">
        <v>445254.54</v>
      </c>
      <c r="T63" s="932">
        <v>276337.64</v>
      </c>
      <c r="U63" s="932">
        <v>483590.87</v>
      </c>
    </row>
    <row r="64" spans="1:21" ht="14.5">
      <c r="A64" s="931">
        <v>1</v>
      </c>
      <c r="B64" s="931" t="s">
        <v>177</v>
      </c>
      <c r="C64" s="931" t="s">
        <v>179</v>
      </c>
      <c r="D64" s="931" t="s">
        <v>472</v>
      </c>
      <c r="E64" s="931" t="s">
        <v>1015</v>
      </c>
      <c r="F64" s="931">
        <v>3</v>
      </c>
      <c r="G64" s="931" t="s">
        <v>46</v>
      </c>
      <c r="H64" s="932">
        <v>96585.91</v>
      </c>
      <c r="I64" s="932">
        <v>169025.34</v>
      </c>
      <c r="J64" s="932">
        <v>131801.10999999999</v>
      </c>
      <c r="K64" s="932">
        <v>230651.95</v>
      </c>
      <c r="L64" s="932">
        <v>166966.44</v>
      </c>
      <c r="M64" s="932">
        <v>292191.27</v>
      </c>
      <c r="N64" s="932">
        <v>220145.26</v>
      </c>
      <c r="O64" s="932">
        <v>385254.21</v>
      </c>
      <c r="P64" s="932">
        <v>272859.71000000002</v>
      </c>
      <c r="Q64" s="932">
        <v>477504.5</v>
      </c>
      <c r="R64" s="932">
        <v>307486.71000000002</v>
      </c>
      <c r="S64" s="932">
        <v>538101.74</v>
      </c>
      <c r="T64" s="932">
        <v>341700.93</v>
      </c>
      <c r="U64" s="932">
        <v>597976.63</v>
      </c>
    </row>
    <row r="65" spans="1:21" ht="14.5">
      <c r="A65" s="931">
        <v>1</v>
      </c>
      <c r="B65" s="931" t="s">
        <v>177</v>
      </c>
      <c r="C65" s="931" t="s">
        <v>179</v>
      </c>
      <c r="D65" s="931" t="s">
        <v>472</v>
      </c>
      <c r="E65" s="931" t="s">
        <v>1015</v>
      </c>
      <c r="F65" s="931">
        <v>4</v>
      </c>
      <c r="G65" s="931" t="s">
        <v>23</v>
      </c>
      <c r="H65" s="932">
        <v>103010.03</v>
      </c>
      <c r="I65" s="932">
        <v>164816.04</v>
      </c>
      <c r="J65" s="932">
        <v>144214.03</v>
      </c>
      <c r="K65" s="932">
        <v>230742.46</v>
      </c>
      <c r="L65" s="932">
        <v>185418.04</v>
      </c>
      <c r="M65" s="932">
        <v>296668.88</v>
      </c>
      <c r="N65" s="932">
        <v>247224.06</v>
      </c>
      <c r="O65" s="932">
        <v>395558.5</v>
      </c>
      <c r="P65" s="932">
        <v>309030.07</v>
      </c>
      <c r="Q65" s="932">
        <v>494448.13</v>
      </c>
      <c r="R65" s="932">
        <v>350234.08</v>
      </c>
      <c r="S65" s="932">
        <v>560374.54</v>
      </c>
      <c r="T65" s="932">
        <v>391438.09</v>
      </c>
      <c r="U65" s="932">
        <v>626300.96</v>
      </c>
    </row>
    <row r="66" spans="1:21" ht="14.5">
      <c r="A66" s="931">
        <v>1</v>
      </c>
      <c r="B66" s="931" t="s">
        <v>177</v>
      </c>
      <c r="C66" s="931" t="s">
        <v>179</v>
      </c>
      <c r="D66" s="931" t="s">
        <v>472</v>
      </c>
      <c r="E66" s="931" t="s">
        <v>1016</v>
      </c>
      <c r="F66" s="931">
        <v>1</v>
      </c>
      <c r="G66" s="931" t="s">
        <v>171</v>
      </c>
      <c r="H66" s="932">
        <v>124736.01</v>
      </c>
      <c r="I66" s="932">
        <v>218288.02</v>
      </c>
      <c r="J66" s="932">
        <v>161737.79</v>
      </c>
      <c r="K66" s="932">
        <v>283041.14</v>
      </c>
      <c r="L66" s="932">
        <v>193223.83</v>
      </c>
      <c r="M66" s="932">
        <v>338141.7</v>
      </c>
      <c r="N66" s="932">
        <v>230216.58</v>
      </c>
      <c r="O66" s="932">
        <v>402879.02</v>
      </c>
      <c r="P66" s="932">
        <v>270899.86</v>
      </c>
      <c r="Q66" s="932">
        <v>474074.75</v>
      </c>
      <c r="R66" s="932">
        <v>297004.90000000002</v>
      </c>
      <c r="S66" s="932">
        <v>519758.58</v>
      </c>
      <c r="T66" s="932">
        <v>322220.62</v>
      </c>
      <c r="U66" s="932">
        <v>563886.09</v>
      </c>
    </row>
    <row r="67" spans="1:21" ht="14.5">
      <c r="A67" s="931">
        <v>1</v>
      </c>
      <c r="B67" s="931" t="s">
        <v>177</v>
      </c>
      <c r="C67" s="931" t="s">
        <v>179</v>
      </c>
      <c r="D67" s="931" t="s">
        <v>472</v>
      </c>
      <c r="E67" s="931" t="s">
        <v>1016</v>
      </c>
      <c r="F67" s="931">
        <v>2</v>
      </c>
      <c r="G67" s="931" t="s">
        <v>21</v>
      </c>
      <c r="H67" s="932">
        <v>98358.58</v>
      </c>
      <c r="I67" s="932">
        <v>172127.51</v>
      </c>
      <c r="J67" s="932">
        <v>128734.16</v>
      </c>
      <c r="K67" s="932">
        <v>225284.79</v>
      </c>
      <c r="L67" s="932">
        <v>155836.73000000001</v>
      </c>
      <c r="M67" s="932">
        <v>272714.28000000003</v>
      </c>
      <c r="N67" s="932">
        <v>190456.02</v>
      </c>
      <c r="O67" s="932">
        <v>333298.03999999998</v>
      </c>
      <c r="P67" s="932">
        <v>225826.9</v>
      </c>
      <c r="Q67" s="932">
        <v>395197.08</v>
      </c>
      <c r="R67" s="932">
        <v>248786.49</v>
      </c>
      <c r="S67" s="932">
        <v>435376.36</v>
      </c>
      <c r="T67" s="932">
        <v>270224.5</v>
      </c>
      <c r="U67" s="932">
        <v>472892.88</v>
      </c>
    </row>
    <row r="68" spans="1:21" ht="14.5">
      <c r="A68" s="931">
        <v>1</v>
      </c>
      <c r="B68" s="931" t="s">
        <v>177</v>
      </c>
      <c r="C68" s="931" t="s">
        <v>179</v>
      </c>
      <c r="D68" s="931" t="s">
        <v>472</v>
      </c>
      <c r="E68" s="931" t="s">
        <v>1016</v>
      </c>
      <c r="F68" s="931">
        <v>3</v>
      </c>
      <c r="G68" s="931" t="s">
        <v>46</v>
      </c>
      <c r="H68" s="932">
        <v>94270.22</v>
      </c>
      <c r="I68" s="932">
        <v>164972.89000000001</v>
      </c>
      <c r="J68" s="932">
        <v>128617.59</v>
      </c>
      <c r="K68" s="932">
        <v>225080.79</v>
      </c>
      <c r="L68" s="932">
        <v>162915.94</v>
      </c>
      <c r="M68" s="932">
        <v>285102.90000000002</v>
      </c>
      <c r="N68" s="932">
        <v>214786.94</v>
      </c>
      <c r="O68" s="932">
        <v>375877.14</v>
      </c>
      <c r="P68" s="932">
        <v>266201.5</v>
      </c>
      <c r="Q68" s="932">
        <v>465852.62</v>
      </c>
      <c r="R68" s="932">
        <v>299970.71999999997</v>
      </c>
      <c r="S68" s="932">
        <v>524948.76</v>
      </c>
      <c r="T68" s="932">
        <v>333334.23</v>
      </c>
      <c r="U68" s="932">
        <v>583334.9</v>
      </c>
    </row>
    <row r="69" spans="1:21" ht="14.5">
      <c r="A69" s="931">
        <v>1</v>
      </c>
      <c r="B69" s="931" t="s">
        <v>177</v>
      </c>
      <c r="C69" s="931" t="s">
        <v>179</v>
      </c>
      <c r="D69" s="931" t="s">
        <v>472</v>
      </c>
      <c r="E69" s="931" t="s">
        <v>1016</v>
      </c>
      <c r="F69" s="931">
        <v>4</v>
      </c>
      <c r="G69" s="931" t="s">
        <v>23</v>
      </c>
      <c r="H69" s="932">
        <v>100703.76</v>
      </c>
      <c r="I69" s="932">
        <v>161126.01999999999</v>
      </c>
      <c r="J69" s="932">
        <v>140985.26999999999</v>
      </c>
      <c r="K69" s="932">
        <v>225576.43</v>
      </c>
      <c r="L69" s="932">
        <v>181266.77</v>
      </c>
      <c r="M69" s="932">
        <v>290026.84000000003</v>
      </c>
      <c r="N69" s="932">
        <v>241689.03</v>
      </c>
      <c r="O69" s="932">
        <v>386702.45</v>
      </c>
      <c r="P69" s="932">
        <v>302111.28999999998</v>
      </c>
      <c r="Q69" s="932">
        <v>483378.07</v>
      </c>
      <c r="R69" s="932">
        <v>342392.79</v>
      </c>
      <c r="S69" s="932">
        <v>547828.47999999998</v>
      </c>
      <c r="T69" s="932">
        <v>382674.3</v>
      </c>
      <c r="U69" s="932">
        <v>612278.88</v>
      </c>
    </row>
    <row r="70" spans="1:21" ht="14.5">
      <c r="A70" s="931">
        <v>1</v>
      </c>
      <c r="B70" s="931" t="s">
        <v>177</v>
      </c>
      <c r="C70" s="931" t="s">
        <v>179</v>
      </c>
      <c r="D70" s="931" t="s">
        <v>472</v>
      </c>
      <c r="E70" s="931" t="s">
        <v>1017</v>
      </c>
      <c r="F70" s="931">
        <v>1</v>
      </c>
      <c r="G70" s="931" t="s">
        <v>171</v>
      </c>
      <c r="H70" s="932">
        <v>117415.56</v>
      </c>
      <c r="I70" s="932">
        <v>205477.22</v>
      </c>
      <c r="J70" s="932">
        <v>152236.70000000001</v>
      </c>
      <c r="K70" s="932">
        <v>266414.21999999997</v>
      </c>
      <c r="L70" s="932">
        <v>181865.43</v>
      </c>
      <c r="M70" s="932">
        <v>318264.5</v>
      </c>
      <c r="N70" s="932">
        <v>216672.58</v>
      </c>
      <c r="O70" s="932">
        <v>379177.01</v>
      </c>
      <c r="P70" s="932">
        <v>254955.39</v>
      </c>
      <c r="Q70" s="932">
        <v>446171.94</v>
      </c>
      <c r="R70" s="932">
        <v>279519.93</v>
      </c>
      <c r="S70" s="932">
        <v>489159.88</v>
      </c>
      <c r="T70" s="932">
        <v>303243.84999999998</v>
      </c>
      <c r="U70" s="932">
        <v>530676.73</v>
      </c>
    </row>
    <row r="71" spans="1:21" ht="14.5">
      <c r="A71" s="931">
        <v>1</v>
      </c>
      <c r="B71" s="931" t="s">
        <v>177</v>
      </c>
      <c r="C71" s="931" t="s">
        <v>179</v>
      </c>
      <c r="D71" s="931" t="s">
        <v>472</v>
      </c>
      <c r="E71" s="931" t="s">
        <v>1017</v>
      </c>
      <c r="F71" s="931">
        <v>2</v>
      </c>
      <c r="G71" s="931" t="s">
        <v>21</v>
      </c>
      <c r="H71" s="932">
        <v>92643.7</v>
      </c>
      <c r="I71" s="932">
        <v>162126.48000000001</v>
      </c>
      <c r="J71" s="932">
        <v>121241.98</v>
      </c>
      <c r="K71" s="932">
        <v>212173.46</v>
      </c>
      <c r="L71" s="932">
        <v>146754.07</v>
      </c>
      <c r="M71" s="932">
        <v>256819.62</v>
      </c>
      <c r="N71" s="932">
        <v>179332.22</v>
      </c>
      <c r="O71" s="932">
        <v>313831.39</v>
      </c>
      <c r="P71" s="932">
        <v>212626.01</v>
      </c>
      <c r="Q71" s="932">
        <v>372095.51</v>
      </c>
      <c r="R71" s="932">
        <v>234236.55</v>
      </c>
      <c r="S71" s="932">
        <v>409913.96</v>
      </c>
      <c r="T71" s="932">
        <v>254412.71</v>
      </c>
      <c r="U71" s="932">
        <v>445222.24</v>
      </c>
    </row>
    <row r="72" spans="1:21" ht="14.5">
      <c r="A72" s="931">
        <v>1</v>
      </c>
      <c r="B72" s="931" t="s">
        <v>177</v>
      </c>
      <c r="C72" s="931" t="s">
        <v>179</v>
      </c>
      <c r="D72" s="931" t="s">
        <v>472</v>
      </c>
      <c r="E72" s="931" t="s">
        <v>1017</v>
      </c>
      <c r="F72" s="931">
        <v>3</v>
      </c>
      <c r="G72" s="931" t="s">
        <v>46</v>
      </c>
      <c r="H72" s="932">
        <v>88836.58</v>
      </c>
      <c r="I72" s="932">
        <v>155464.01999999999</v>
      </c>
      <c r="J72" s="932">
        <v>121215.07</v>
      </c>
      <c r="K72" s="932">
        <v>212126.37</v>
      </c>
      <c r="L72" s="932">
        <v>153547.51</v>
      </c>
      <c r="M72" s="932">
        <v>268708.15000000002</v>
      </c>
      <c r="N72" s="932">
        <v>202443.87</v>
      </c>
      <c r="O72" s="932">
        <v>354276.78</v>
      </c>
      <c r="P72" s="932">
        <v>250911.58</v>
      </c>
      <c r="Q72" s="932">
        <v>439095.27</v>
      </c>
      <c r="R72" s="932">
        <v>282747.11</v>
      </c>
      <c r="S72" s="932">
        <v>494807.43</v>
      </c>
      <c r="T72" s="932">
        <v>314201.61</v>
      </c>
      <c r="U72" s="932">
        <v>549852.81000000006</v>
      </c>
    </row>
    <row r="73" spans="1:21" ht="14.5">
      <c r="A73" s="931">
        <v>1</v>
      </c>
      <c r="B73" s="931" t="s">
        <v>177</v>
      </c>
      <c r="C73" s="931" t="s">
        <v>179</v>
      </c>
      <c r="D73" s="931" t="s">
        <v>472</v>
      </c>
      <c r="E73" s="931" t="s">
        <v>1017</v>
      </c>
      <c r="F73" s="931">
        <v>4</v>
      </c>
      <c r="G73" s="931" t="s">
        <v>23</v>
      </c>
      <c r="H73" s="932">
        <v>94823.88</v>
      </c>
      <c r="I73" s="932">
        <v>151718.21</v>
      </c>
      <c r="J73" s="932">
        <v>132753.44</v>
      </c>
      <c r="K73" s="932">
        <v>212405.5</v>
      </c>
      <c r="L73" s="932">
        <v>170682.99</v>
      </c>
      <c r="M73" s="932">
        <v>273092.78999999998</v>
      </c>
      <c r="N73" s="932">
        <v>227577.32</v>
      </c>
      <c r="O73" s="932">
        <v>364123.71</v>
      </c>
      <c r="P73" s="932">
        <v>284471.65000000002</v>
      </c>
      <c r="Q73" s="932">
        <v>455154.64</v>
      </c>
      <c r="R73" s="932">
        <v>322401.2</v>
      </c>
      <c r="S73" s="932">
        <v>515841.93</v>
      </c>
      <c r="T73" s="932">
        <v>360330.75</v>
      </c>
      <c r="U73" s="932">
        <v>576529.21</v>
      </c>
    </row>
    <row r="74" spans="1:21" ht="14.5">
      <c r="A74" s="931">
        <v>1</v>
      </c>
      <c r="B74" s="931" t="s">
        <v>177</v>
      </c>
      <c r="C74" s="931" t="s">
        <v>179</v>
      </c>
      <c r="D74" s="931" t="s">
        <v>472</v>
      </c>
      <c r="E74" s="931" t="s">
        <v>277</v>
      </c>
      <c r="F74" s="931">
        <v>1</v>
      </c>
      <c r="G74" s="931" t="s">
        <v>171</v>
      </c>
      <c r="H74" s="932">
        <v>124857.12</v>
      </c>
      <c r="I74" s="932">
        <v>218499.97</v>
      </c>
      <c r="J74" s="932">
        <v>161963.31</v>
      </c>
      <c r="K74" s="932">
        <v>283435.78999999998</v>
      </c>
      <c r="L74" s="932">
        <v>193551.11</v>
      </c>
      <c r="M74" s="932">
        <v>338714.45</v>
      </c>
      <c r="N74" s="932">
        <v>230689.61</v>
      </c>
      <c r="O74" s="932">
        <v>403706.82</v>
      </c>
      <c r="P74" s="932">
        <v>271509.12</v>
      </c>
      <c r="Q74" s="932">
        <v>475140.97</v>
      </c>
      <c r="R74" s="932">
        <v>297703.2</v>
      </c>
      <c r="S74" s="932">
        <v>520980.6</v>
      </c>
      <c r="T74" s="932">
        <v>323033.36</v>
      </c>
      <c r="U74" s="932">
        <v>565308.39</v>
      </c>
    </row>
    <row r="75" spans="1:21" ht="14.5">
      <c r="A75" s="931">
        <v>1</v>
      </c>
      <c r="B75" s="931" t="s">
        <v>177</v>
      </c>
      <c r="C75" s="931" t="s">
        <v>179</v>
      </c>
      <c r="D75" s="931" t="s">
        <v>472</v>
      </c>
      <c r="E75" s="931" t="s">
        <v>277</v>
      </c>
      <c r="F75" s="931">
        <v>2</v>
      </c>
      <c r="G75" s="931" t="s">
        <v>21</v>
      </c>
      <c r="H75" s="932">
        <v>98020.95</v>
      </c>
      <c r="I75" s="932">
        <v>171536.66</v>
      </c>
      <c r="J75" s="932">
        <v>128385.7</v>
      </c>
      <c r="K75" s="932">
        <v>224674.98</v>
      </c>
      <c r="L75" s="932">
        <v>155513.81</v>
      </c>
      <c r="M75" s="932">
        <v>272149.15999999997</v>
      </c>
      <c r="N75" s="932">
        <v>190237.57</v>
      </c>
      <c r="O75" s="932">
        <v>332915.74</v>
      </c>
      <c r="P75" s="932">
        <v>225652.29</v>
      </c>
      <c r="Q75" s="932">
        <v>394891.51</v>
      </c>
      <c r="R75" s="932">
        <v>248646.21</v>
      </c>
      <c r="S75" s="932">
        <v>435130.86</v>
      </c>
      <c r="T75" s="932">
        <v>270132.96999999997</v>
      </c>
      <c r="U75" s="932">
        <v>472732.69</v>
      </c>
    </row>
    <row r="76" spans="1:21" ht="14.5">
      <c r="A76" s="931">
        <v>1</v>
      </c>
      <c r="B76" s="931" t="s">
        <v>177</v>
      </c>
      <c r="C76" s="931" t="s">
        <v>179</v>
      </c>
      <c r="D76" s="931" t="s">
        <v>472</v>
      </c>
      <c r="E76" s="931" t="s">
        <v>277</v>
      </c>
      <c r="F76" s="931">
        <v>3</v>
      </c>
      <c r="G76" s="931" t="s">
        <v>46</v>
      </c>
      <c r="H76" s="932">
        <v>93617.81</v>
      </c>
      <c r="I76" s="932">
        <v>163831.17000000001</v>
      </c>
      <c r="J76" s="932">
        <v>127645.78</v>
      </c>
      <c r="K76" s="932">
        <v>223380.11</v>
      </c>
      <c r="L76" s="932">
        <v>161623.85999999999</v>
      </c>
      <c r="M76" s="932">
        <v>282841.76</v>
      </c>
      <c r="N76" s="932">
        <v>213021.83</v>
      </c>
      <c r="O76" s="932">
        <v>372788.2</v>
      </c>
      <c r="P76" s="932">
        <v>263955.42</v>
      </c>
      <c r="Q76" s="932">
        <v>461921.98</v>
      </c>
      <c r="R76" s="932">
        <v>297395.18</v>
      </c>
      <c r="S76" s="932">
        <v>520441.56</v>
      </c>
      <c r="T76" s="932">
        <v>330422.15999999997</v>
      </c>
      <c r="U76" s="932">
        <v>578238.78</v>
      </c>
    </row>
    <row r="77" spans="1:21" ht="14.5">
      <c r="A77" s="931">
        <v>1</v>
      </c>
      <c r="B77" s="931" t="s">
        <v>177</v>
      </c>
      <c r="C77" s="931" t="s">
        <v>179</v>
      </c>
      <c r="D77" s="931" t="s">
        <v>472</v>
      </c>
      <c r="E77" s="931" t="s">
        <v>277</v>
      </c>
      <c r="F77" s="931">
        <v>4</v>
      </c>
      <c r="G77" s="931" t="s">
        <v>23</v>
      </c>
      <c r="H77" s="932">
        <v>100574.41</v>
      </c>
      <c r="I77" s="932">
        <v>160919.06</v>
      </c>
      <c r="J77" s="932">
        <v>140804.18</v>
      </c>
      <c r="K77" s="932">
        <v>225286.69</v>
      </c>
      <c r="L77" s="932">
        <v>181033.95</v>
      </c>
      <c r="M77" s="932">
        <v>289654.32</v>
      </c>
      <c r="N77" s="932">
        <v>241378.59</v>
      </c>
      <c r="O77" s="932">
        <v>386205.76</v>
      </c>
      <c r="P77" s="932">
        <v>301723.24</v>
      </c>
      <c r="Q77" s="932">
        <v>482757.19</v>
      </c>
      <c r="R77" s="932">
        <v>341953.01</v>
      </c>
      <c r="S77" s="932">
        <v>547124.81999999995</v>
      </c>
      <c r="T77" s="932">
        <v>382182.77</v>
      </c>
      <c r="U77" s="932">
        <v>611492.44999999995</v>
      </c>
    </row>
    <row r="78" spans="1:21" ht="14.5">
      <c r="A78" s="931">
        <v>1</v>
      </c>
      <c r="B78" s="931" t="s">
        <v>177</v>
      </c>
      <c r="C78" s="931" t="s">
        <v>179</v>
      </c>
      <c r="D78" s="931" t="s">
        <v>472</v>
      </c>
      <c r="E78" s="931" t="s">
        <v>181</v>
      </c>
      <c r="F78" s="931">
        <v>1</v>
      </c>
      <c r="G78" s="931" t="s">
        <v>171</v>
      </c>
      <c r="H78" s="932">
        <v>123493.33</v>
      </c>
      <c r="I78" s="932">
        <v>216113.32</v>
      </c>
      <c r="J78" s="932">
        <v>160059.24</v>
      </c>
      <c r="K78" s="932">
        <v>280103.67</v>
      </c>
      <c r="L78" s="932">
        <v>191161.68</v>
      </c>
      <c r="M78" s="932">
        <v>334532.94</v>
      </c>
      <c r="N78" s="932">
        <v>227678.05</v>
      </c>
      <c r="O78" s="932">
        <v>398436.58</v>
      </c>
      <c r="P78" s="932">
        <v>267861.02</v>
      </c>
      <c r="Q78" s="932">
        <v>468756.79</v>
      </c>
      <c r="R78" s="932">
        <v>293643.45</v>
      </c>
      <c r="S78" s="932">
        <v>513876.04</v>
      </c>
      <c r="T78" s="932">
        <v>318519.62</v>
      </c>
      <c r="U78" s="932">
        <v>557409.34</v>
      </c>
    </row>
    <row r="79" spans="1:21" ht="14.5">
      <c r="A79" s="931">
        <v>1</v>
      </c>
      <c r="B79" s="931" t="s">
        <v>177</v>
      </c>
      <c r="C79" s="931" t="s">
        <v>179</v>
      </c>
      <c r="D79" s="931" t="s">
        <v>472</v>
      </c>
      <c r="E79" s="931" t="s">
        <v>181</v>
      </c>
      <c r="F79" s="931">
        <v>2</v>
      </c>
      <c r="G79" s="931" t="s">
        <v>21</v>
      </c>
      <c r="H79" s="932">
        <v>97804</v>
      </c>
      <c r="I79" s="932">
        <v>171157</v>
      </c>
      <c r="J79" s="932">
        <v>127916.57</v>
      </c>
      <c r="K79" s="932">
        <v>223854</v>
      </c>
      <c r="L79" s="932">
        <v>154749.9</v>
      </c>
      <c r="M79" s="932">
        <v>270812.32</v>
      </c>
      <c r="N79" s="932">
        <v>188954.72</v>
      </c>
      <c r="O79" s="932">
        <v>330670.76</v>
      </c>
      <c r="P79" s="932">
        <v>223963.88</v>
      </c>
      <c r="Q79" s="932">
        <v>391936.79</v>
      </c>
      <c r="R79" s="932">
        <v>246682.91</v>
      </c>
      <c r="S79" s="932">
        <v>431695.09</v>
      </c>
      <c r="T79" s="932">
        <v>267879.93</v>
      </c>
      <c r="U79" s="932">
        <v>468789.87</v>
      </c>
    </row>
    <row r="80" spans="1:21" ht="14.5">
      <c r="A80" s="931">
        <v>1</v>
      </c>
      <c r="B80" s="931" t="s">
        <v>177</v>
      </c>
      <c r="C80" s="931" t="s">
        <v>179</v>
      </c>
      <c r="D80" s="931" t="s">
        <v>472</v>
      </c>
      <c r="E80" s="931" t="s">
        <v>181</v>
      </c>
      <c r="F80" s="931">
        <v>3</v>
      </c>
      <c r="G80" s="931" t="s">
        <v>46</v>
      </c>
      <c r="H80" s="932">
        <v>94061.59</v>
      </c>
      <c r="I80" s="932">
        <v>164607.78</v>
      </c>
      <c r="J80" s="932">
        <v>128413.18</v>
      </c>
      <c r="K80" s="932">
        <v>224723.06</v>
      </c>
      <c r="L80" s="932">
        <v>162717.01999999999</v>
      </c>
      <c r="M80" s="932">
        <v>284754.78999999998</v>
      </c>
      <c r="N80" s="932">
        <v>214585.22</v>
      </c>
      <c r="O80" s="932">
        <v>375524.13</v>
      </c>
      <c r="P80" s="932">
        <v>266008.88</v>
      </c>
      <c r="Q80" s="932">
        <v>465515.54</v>
      </c>
      <c r="R80" s="932">
        <v>299797.40000000002</v>
      </c>
      <c r="S80" s="932">
        <v>524645.46</v>
      </c>
      <c r="T80" s="932">
        <v>333190.78999999998</v>
      </c>
      <c r="U80" s="932">
        <v>583083.88</v>
      </c>
    </row>
    <row r="81" spans="1:21" ht="14.5">
      <c r="A81" s="931">
        <v>1</v>
      </c>
      <c r="B81" s="931" t="s">
        <v>177</v>
      </c>
      <c r="C81" s="931" t="s">
        <v>179</v>
      </c>
      <c r="D81" s="931" t="s">
        <v>472</v>
      </c>
      <c r="E81" s="931" t="s">
        <v>181</v>
      </c>
      <c r="F81" s="931">
        <v>4</v>
      </c>
      <c r="G81" s="931" t="s">
        <v>23</v>
      </c>
      <c r="H81" s="932">
        <v>99923.53</v>
      </c>
      <c r="I81" s="932">
        <v>159877.66</v>
      </c>
      <c r="J81" s="932">
        <v>139892.95000000001</v>
      </c>
      <c r="K81" s="932">
        <v>223828.72</v>
      </c>
      <c r="L81" s="932">
        <v>179862.36</v>
      </c>
      <c r="M81" s="932">
        <v>287779.78000000003</v>
      </c>
      <c r="N81" s="932">
        <v>239816.48</v>
      </c>
      <c r="O81" s="932">
        <v>383706.38</v>
      </c>
      <c r="P81" s="932">
        <v>299770.59999999998</v>
      </c>
      <c r="Q81" s="932">
        <v>479632.97</v>
      </c>
      <c r="R81" s="932">
        <v>339740.02</v>
      </c>
      <c r="S81" s="932">
        <v>543584.04</v>
      </c>
      <c r="T81" s="932">
        <v>379709.43</v>
      </c>
      <c r="U81" s="932">
        <v>607535.1</v>
      </c>
    </row>
    <row r="82" spans="1:21" ht="14.5">
      <c r="A82" s="931">
        <v>1</v>
      </c>
      <c r="B82" s="931" t="s">
        <v>177</v>
      </c>
      <c r="C82" s="931" t="s">
        <v>182</v>
      </c>
      <c r="D82" s="931" t="s">
        <v>473</v>
      </c>
      <c r="E82" s="931" t="s">
        <v>743</v>
      </c>
      <c r="F82" s="931">
        <v>1</v>
      </c>
      <c r="G82" s="931" t="s">
        <v>171</v>
      </c>
      <c r="H82" s="932">
        <v>109322.36</v>
      </c>
      <c r="I82" s="932">
        <v>191314.13</v>
      </c>
      <c r="J82" s="932">
        <v>141614.41</v>
      </c>
      <c r="K82" s="932">
        <v>247825.23</v>
      </c>
      <c r="L82" s="932">
        <v>169066.84</v>
      </c>
      <c r="M82" s="932">
        <v>295866.96999999997</v>
      </c>
      <c r="N82" s="932">
        <v>201268</v>
      </c>
      <c r="O82" s="932">
        <v>352218.99</v>
      </c>
      <c r="P82" s="932">
        <v>236729.91</v>
      </c>
      <c r="Q82" s="932">
        <v>414277.34</v>
      </c>
      <c r="R82" s="932">
        <v>259481.34</v>
      </c>
      <c r="S82" s="932">
        <v>454092.35</v>
      </c>
      <c r="T82" s="932">
        <v>281400.63</v>
      </c>
      <c r="U82" s="932">
        <v>492451.09</v>
      </c>
    </row>
    <row r="83" spans="1:21" ht="14.5">
      <c r="A83" s="931">
        <v>1</v>
      </c>
      <c r="B83" s="931" t="s">
        <v>177</v>
      </c>
      <c r="C83" s="931" t="s">
        <v>182</v>
      </c>
      <c r="D83" s="931" t="s">
        <v>473</v>
      </c>
      <c r="E83" s="931" t="s">
        <v>743</v>
      </c>
      <c r="F83" s="931">
        <v>2</v>
      </c>
      <c r="G83" s="931" t="s">
        <v>21</v>
      </c>
      <c r="H83" s="932">
        <v>87073.57</v>
      </c>
      <c r="I83" s="932">
        <v>152378.74</v>
      </c>
      <c r="J83" s="932">
        <v>113776.57</v>
      </c>
      <c r="K83" s="932">
        <v>199108.99</v>
      </c>
      <c r="L83" s="932">
        <v>137531.63</v>
      </c>
      <c r="M83" s="932">
        <v>240680.35</v>
      </c>
      <c r="N83" s="932">
        <v>167730.82999999999</v>
      </c>
      <c r="O83" s="932">
        <v>293528.95</v>
      </c>
      <c r="P83" s="932">
        <v>198711.85</v>
      </c>
      <c r="Q83" s="932">
        <v>347745.74</v>
      </c>
      <c r="R83" s="932">
        <v>218810.16</v>
      </c>
      <c r="S83" s="932">
        <v>382917.77</v>
      </c>
      <c r="T83" s="932">
        <v>237543.03</v>
      </c>
      <c r="U83" s="932">
        <v>415700.3</v>
      </c>
    </row>
    <row r="84" spans="1:21" ht="14.5">
      <c r="A84" s="931">
        <v>1</v>
      </c>
      <c r="B84" s="931" t="s">
        <v>177</v>
      </c>
      <c r="C84" s="931" t="s">
        <v>182</v>
      </c>
      <c r="D84" s="931" t="s">
        <v>473</v>
      </c>
      <c r="E84" s="931" t="s">
        <v>743</v>
      </c>
      <c r="F84" s="931">
        <v>3</v>
      </c>
      <c r="G84" s="931" t="s">
        <v>46</v>
      </c>
      <c r="H84" s="932">
        <v>84114.14</v>
      </c>
      <c r="I84" s="932">
        <v>147199.74</v>
      </c>
      <c r="J84" s="932">
        <v>114925.1</v>
      </c>
      <c r="K84" s="932">
        <v>201118.93</v>
      </c>
      <c r="L84" s="932">
        <v>145694.72</v>
      </c>
      <c r="M84" s="932">
        <v>254965.75</v>
      </c>
      <c r="N84" s="932">
        <v>192206.32</v>
      </c>
      <c r="O84" s="932">
        <v>336361.07</v>
      </c>
      <c r="P84" s="932">
        <v>238332.94</v>
      </c>
      <c r="Q84" s="932">
        <v>417082.65</v>
      </c>
      <c r="R84" s="932">
        <v>268656.25</v>
      </c>
      <c r="S84" s="932">
        <v>470148.43</v>
      </c>
      <c r="T84" s="932">
        <v>298637.34000000003</v>
      </c>
      <c r="U84" s="932">
        <v>522615.34</v>
      </c>
    </row>
    <row r="85" spans="1:21" ht="14.5">
      <c r="A85" s="931">
        <v>1</v>
      </c>
      <c r="B85" s="931" t="s">
        <v>177</v>
      </c>
      <c r="C85" s="931" t="s">
        <v>182</v>
      </c>
      <c r="D85" s="931" t="s">
        <v>473</v>
      </c>
      <c r="E85" s="931" t="s">
        <v>743</v>
      </c>
      <c r="F85" s="931">
        <v>4</v>
      </c>
      <c r="G85" s="931" t="s">
        <v>23</v>
      </c>
      <c r="H85" s="932">
        <v>88715.57</v>
      </c>
      <c r="I85" s="932">
        <v>141944.91</v>
      </c>
      <c r="J85" s="932">
        <v>124201.8</v>
      </c>
      <c r="K85" s="932">
        <v>198722.88</v>
      </c>
      <c r="L85" s="932">
        <v>159688.01999999999</v>
      </c>
      <c r="M85" s="932">
        <v>255500.84</v>
      </c>
      <c r="N85" s="932">
        <v>212917.36</v>
      </c>
      <c r="O85" s="932">
        <v>340667.79</v>
      </c>
      <c r="P85" s="932">
        <v>266146.7</v>
      </c>
      <c r="Q85" s="932">
        <v>425834.73</v>
      </c>
      <c r="R85" s="932">
        <v>301632.93</v>
      </c>
      <c r="S85" s="932">
        <v>482612.7</v>
      </c>
      <c r="T85" s="932">
        <v>337119.16</v>
      </c>
      <c r="U85" s="932">
        <v>539390.66</v>
      </c>
    </row>
    <row r="86" spans="1:21" ht="14.5">
      <c r="A86" s="931">
        <v>1</v>
      </c>
      <c r="B86" s="931" t="s">
        <v>177</v>
      </c>
      <c r="C86" s="931" t="s">
        <v>182</v>
      </c>
      <c r="D86" s="931" t="s">
        <v>473</v>
      </c>
      <c r="E86" s="931" t="s">
        <v>744</v>
      </c>
      <c r="F86" s="931">
        <v>1</v>
      </c>
      <c r="G86" s="931" t="s">
        <v>171</v>
      </c>
      <c r="H86" s="932">
        <v>105608.84</v>
      </c>
      <c r="I86" s="932">
        <v>184815.47</v>
      </c>
      <c r="J86" s="932">
        <v>136923.46</v>
      </c>
      <c r="K86" s="932">
        <v>239616.06</v>
      </c>
      <c r="L86" s="932">
        <v>163567.6</v>
      </c>
      <c r="M86" s="932">
        <v>286243.3</v>
      </c>
      <c r="N86" s="932">
        <v>194866.57</v>
      </c>
      <c r="O86" s="932">
        <v>341016.49</v>
      </c>
      <c r="P86" s="932">
        <v>229292.68</v>
      </c>
      <c r="Q86" s="932">
        <v>401262.19</v>
      </c>
      <c r="R86" s="932">
        <v>251382.41</v>
      </c>
      <c r="S86" s="932">
        <v>439919.22</v>
      </c>
      <c r="T86" s="932">
        <v>272714.09999999998</v>
      </c>
      <c r="U86" s="932">
        <v>477249.67</v>
      </c>
    </row>
    <row r="87" spans="1:21" ht="14.5">
      <c r="A87" s="931">
        <v>1</v>
      </c>
      <c r="B87" s="931" t="s">
        <v>177</v>
      </c>
      <c r="C87" s="931" t="s">
        <v>182</v>
      </c>
      <c r="D87" s="931" t="s">
        <v>473</v>
      </c>
      <c r="E87" s="931" t="s">
        <v>744</v>
      </c>
      <c r="F87" s="931">
        <v>2</v>
      </c>
      <c r="G87" s="931" t="s">
        <v>21</v>
      </c>
      <c r="H87" s="932">
        <v>83360.05</v>
      </c>
      <c r="I87" s="932">
        <v>145880.07999999999</v>
      </c>
      <c r="J87" s="932">
        <v>109085.61</v>
      </c>
      <c r="K87" s="932">
        <v>190899.83</v>
      </c>
      <c r="L87" s="932">
        <v>132032.39000000001</v>
      </c>
      <c r="M87" s="932">
        <v>231056.69</v>
      </c>
      <c r="N87" s="932">
        <v>161329.4</v>
      </c>
      <c r="O87" s="932">
        <v>282326.45</v>
      </c>
      <c r="P87" s="932">
        <v>191274.62</v>
      </c>
      <c r="Q87" s="932">
        <v>334730.59000000003</v>
      </c>
      <c r="R87" s="932">
        <v>210711.23</v>
      </c>
      <c r="S87" s="932">
        <v>368744.64</v>
      </c>
      <c r="T87" s="932">
        <v>228856.5</v>
      </c>
      <c r="U87" s="932">
        <v>400498.88</v>
      </c>
    </row>
    <row r="88" spans="1:21" ht="14.5">
      <c r="A88" s="931">
        <v>1</v>
      </c>
      <c r="B88" s="931" t="s">
        <v>177</v>
      </c>
      <c r="C88" s="931" t="s">
        <v>182</v>
      </c>
      <c r="D88" s="931" t="s">
        <v>473</v>
      </c>
      <c r="E88" s="931" t="s">
        <v>744</v>
      </c>
      <c r="F88" s="931">
        <v>3</v>
      </c>
      <c r="G88" s="931" t="s">
        <v>46</v>
      </c>
      <c r="H88" s="932">
        <v>79958.81</v>
      </c>
      <c r="I88" s="932">
        <v>139927.91</v>
      </c>
      <c r="J88" s="932">
        <v>109107.64</v>
      </c>
      <c r="K88" s="932">
        <v>190938.37</v>
      </c>
      <c r="L88" s="932">
        <v>138215.12</v>
      </c>
      <c r="M88" s="932">
        <v>241876.46</v>
      </c>
      <c r="N88" s="932">
        <v>182233.53</v>
      </c>
      <c r="O88" s="932">
        <v>318908.68</v>
      </c>
      <c r="P88" s="932">
        <v>225866.95</v>
      </c>
      <c r="Q88" s="932">
        <v>395267.16</v>
      </c>
      <c r="R88" s="932">
        <v>254528.12</v>
      </c>
      <c r="S88" s="932">
        <v>445424.22</v>
      </c>
      <c r="T88" s="932">
        <v>282847.08</v>
      </c>
      <c r="U88" s="932">
        <v>494982.39</v>
      </c>
    </row>
    <row r="89" spans="1:21" ht="14.5">
      <c r="A89" s="931">
        <v>1</v>
      </c>
      <c r="B89" s="931" t="s">
        <v>177</v>
      </c>
      <c r="C89" s="931" t="s">
        <v>182</v>
      </c>
      <c r="D89" s="931" t="s">
        <v>473</v>
      </c>
      <c r="E89" s="931" t="s">
        <v>744</v>
      </c>
      <c r="F89" s="931">
        <v>4</v>
      </c>
      <c r="G89" s="931" t="s">
        <v>23</v>
      </c>
      <c r="H89" s="932">
        <v>85305.72</v>
      </c>
      <c r="I89" s="932">
        <v>136489.15</v>
      </c>
      <c r="J89" s="932">
        <v>119428</v>
      </c>
      <c r="K89" s="932">
        <v>191084.81</v>
      </c>
      <c r="L89" s="932">
        <v>153550.29</v>
      </c>
      <c r="M89" s="932">
        <v>245680.47</v>
      </c>
      <c r="N89" s="932">
        <v>204733.72</v>
      </c>
      <c r="O89" s="932">
        <v>327573.96000000002</v>
      </c>
      <c r="P89" s="932">
        <v>255917.15</v>
      </c>
      <c r="Q89" s="932">
        <v>409467.45</v>
      </c>
      <c r="R89" s="932">
        <v>290039.44</v>
      </c>
      <c r="S89" s="932">
        <v>464063.11</v>
      </c>
      <c r="T89" s="932">
        <v>324161.73</v>
      </c>
      <c r="U89" s="932">
        <v>518658.77</v>
      </c>
    </row>
    <row r="90" spans="1:21" ht="14.5">
      <c r="A90" s="931">
        <v>1</v>
      </c>
      <c r="B90" s="931" t="s">
        <v>177</v>
      </c>
      <c r="C90" s="931" t="s">
        <v>182</v>
      </c>
      <c r="D90" s="931" t="s">
        <v>473</v>
      </c>
      <c r="E90" s="931" t="s">
        <v>1018</v>
      </c>
      <c r="F90" s="931">
        <v>1</v>
      </c>
      <c r="G90" s="931" t="s">
        <v>171</v>
      </c>
      <c r="H90" s="932">
        <v>105427.16</v>
      </c>
      <c r="I90" s="932">
        <v>184497.53</v>
      </c>
      <c r="J90" s="932">
        <v>136585.17000000001</v>
      </c>
      <c r="K90" s="932">
        <v>239024.05</v>
      </c>
      <c r="L90" s="932">
        <v>163076.65</v>
      </c>
      <c r="M90" s="932">
        <v>285384.14</v>
      </c>
      <c r="N90" s="932">
        <v>194157</v>
      </c>
      <c r="O90" s="932">
        <v>339774.75</v>
      </c>
      <c r="P90" s="932">
        <v>228378.76</v>
      </c>
      <c r="Q90" s="932">
        <v>399662.83</v>
      </c>
      <c r="R90" s="932">
        <v>250334.93</v>
      </c>
      <c r="S90" s="932">
        <v>438086.13</v>
      </c>
      <c r="T90" s="932">
        <v>271494.95</v>
      </c>
      <c r="U90" s="932">
        <v>475116.17</v>
      </c>
    </row>
    <row r="91" spans="1:21" ht="14.5">
      <c r="A91" s="931">
        <v>1</v>
      </c>
      <c r="B91" s="931" t="s">
        <v>177</v>
      </c>
      <c r="C91" s="931" t="s">
        <v>182</v>
      </c>
      <c r="D91" s="931" t="s">
        <v>473</v>
      </c>
      <c r="E91" s="931" t="s">
        <v>1018</v>
      </c>
      <c r="F91" s="931">
        <v>2</v>
      </c>
      <c r="G91" s="931" t="s">
        <v>21</v>
      </c>
      <c r="H91" s="932">
        <v>83866.47</v>
      </c>
      <c r="I91" s="932">
        <v>146766.32</v>
      </c>
      <c r="J91" s="932">
        <v>109608.29</v>
      </c>
      <c r="K91" s="932">
        <v>191814.51</v>
      </c>
      <c r="L91" s="932">
        <v>132516.76</v>
      </c>
      <c r="M91" s="932">
        <v>231904.34</v>
      </c>
      <c r="N91" s="932">
        <v>161657.06</v>
      </c>
      <c r="O91" s="932">
        <v>282899.86</v>
      </c>
      <c r="P91" s="932">
        <v>191536.52</v>
      </c>
      <c r="Q91" s="932">
        <v>335188.90000000002</v>
      </c>
      <c r="R91" s="932">
        <v>210921.62</v>
      </c>
      <c r="S91" s="932">
        <v>369112.83</v>
      </c>
      <c r="T91" s="932">
        <v>228993.78</v>
      </c>
      <c r="U91" s="932">
        <v>400739.11</v>
      </c>
    </row>
    <row r="92" spans="1:21" ht="14.5">
      <c r="A92" s="931">
        <v>1</v>
      </c>
      <c r="B92" s="931" t="s">
        <v>177</v>
      </c>
      <c r="C92" s="931" t="s">
        <v>182</v>
      </c>
      <c r="D92" s="931" t="s">
        <v>473</v>
      </c>
      <c r="E92" s="931" t="s">
        <v>1018</v>
      </c>
      <c r="F92" s="931">
        <v>3</v>
      </c>
      <c r="G92" s="931" t="s">
        <v>46</v>
      </c>
      <c r="H92" s="932">
        <v>80937.41</v>
      </c>
      <c r="I92" s="932">
        <v>141640.46</v>
      </c>
      <c r="J92" s="932">
        <v>110565.35</v>
      </c>
      <c r="K92" s="932">
        <v>193489.36</v>
      </c>
      <c r="L92" s="932">
        <v>140153.22</v>
      </c>
      <c r="M92" s="932">
        <v>245268.14</v>
      </c>
      <c r="N92" s="932">
        <v>184881.17</v>
      </c>
      <c r="O92" s="932">
        <v>323542.05</v>
      </c>
      <c r="P92" s="932">
        <v>229236.03</v>
      </c>
      <c r="Q92" s="932">
        <v>401163.06</v>
      </c>
      <c r="R92" s="932">
        <v>258391.4</v>
      </c>
      <c r="S92" s="932">
        <v>452184.96</v>
      </c>
      <c r="T92" s="932">
        <v>287215.14</v>
      </c>
      <c r="U92" s="932">
        <v>502626.5</v>
      </c>
    </row>
    <row r="93" spans="1:21" ht="14.5">
      <c r="A93" s="931">
        <v>1</v>
      </c>
      <c r="B93" s="931" t="s">
        <v>177</v>
      </c>
      <c r="C93" s="931" t="s">
        <v>182</v>
      </c>
      <c r="D93" s="931" t="s">
        <v>473</v>
      </c>
      <c r="E93" s="931" t="s">
        <v>1018</v>
      </c>
      <c r="F93" s="931">
        <v>4</v>
      </c>
      <c r="G93" s="931" t="s">
        <v>23</v>
      </c>
      <c r="H93" s="932">
        <v>85499.73</v>
      </c>
      <c r="I93" s="932">
        <v>136799.57</v>
      </c>
      <c r="J93" s="932">
        <v>119699.62</v>
      </c>
      <c r="K93" s="932">
        <v>191519.4</v>
      </c>
      <c r="L93" s="932">
        <v>153899.51</v>
      </c>
      <c r="M93" s="932">
        <v>246239.22</v>
      </c>
      <c r="N93" s="932">
        <v>205199.35</v>
      </c>
      <c r="O93" s="932">
        <v>328318.96999999997</v>
      </c>
      <c r="P93" s="932">
        <v>256499.19</v>
      </c>
      <c r="Q93" s="932">
        <v>410398.71</v>
      </c>
      <c r="R93" s="932">
        <v>290699.08</v>
      </c>
      <c r="S93" s="932">
        <v>465118.53</v>
      </c>
      <c r="T93" s="932">
        <v>324898.96999999997</v>
      </c>
      <c r="U93" s="932">
        <v>519838.36</v>
      </c>
    </row>
    <row r="94" spans="1:21" ht="14.5">
      <c r="A94" s="931">
        <v>1</v>
      </c>
      <c r="B94" s="931" t="s">
        <v>177</v>
      </c>
      <c r="C94" s="931" t="s">
        <v>182</v>
      </c>
      <c r="D94" s="931" t="s">
        <v>473</v>
      </c>
      <c r="E94" s="931" t="s">
        <v>745</v>
      </c>
      <c r="F94" s="931">
        <v>1</v>
      </c>
      <c r="G94" s="931" t="s">
        <v>171</v>
      </c>
      <c r="H94" s="932">
        <v>112868.73</v>
      </c>
      <c r="I94" s="932">
        <v>197520.28</v>
      </c>
      <c r="J94" s="932">
        <v>146311.79999999999</v>
      </c>
      <c r="K94" s="932">
        <v>256045.64</v>
      </c>
      <c r="L94" s="932">
        <v>174762.35</v>
      </c>
      <c r="M94" s="932">
        <v>305834.11</v>
      </c>
      <c r="N94" s="932">
        <v>208174.05</v>
      </c>
      <c r="O94" s="932">
        <v>364304.59</v>
      </c>
      <c r="P94" s="932">
        <v>244932.5</v>
      </c>
      <c r="Q94" s="932">
        <v>428631.88</v>
      </c>
      <c r="R94" s="932">
        <v>268518.21999999997</v>
      </c>
      <c r="S94" s="932">
        <v>469906.88</v>
      </c>
      <c r="T94" s="932">
        <v>291284.47999999998</v>
      </c>
      <c r="U94" s="932">
        <v>509747.85</v>
      </c>
    </row>
    <row r="95" spans="1:21" ht="14.5">
      <c r="A95" s="931">
        <v>1</v>
      </c>
      <c r="B95" s="931" t="s">
        <v>177</v>
      </c>
      <c r="C95" s="931" t="s">
        <v>182</v>
      </c>
      <c r="D95" s="931" t="s">
        <v>473</v>
      </c>
      <c r="E95" s="931" t="s">
        <v>745</v>
      </c>
      <c r="F95" s="931">
        <v>2</v>
      </c>
      <c r="G95" s="931" t="s">
        <v>21</v>
      </c>
      <c r="H95" s="932">
        <v>89243.73</v>
      </c>
      <c r="I95" s="932">
        <v>156176.51999999999</v>
      </c>
      <c r="J95" s="932">
        <v>116752.02</v>
      </c>
      <c r="K95" s="932">
        <v>204316.04</v>
      </c>
      <c r="L95" s="932">
        <v>141276.51</v>
      </c>
      <c r="M95" s="932">
        <v>247233.9</v>
      </c>
      <c r="N95" s="932">
        <v>172562.42</v>
      </c>
      <c r="O95" s="932">
        <v>301984.23</v>
      </c>
      <c r="P95" s="932">
        <v>204562.81</v>
      </c>
      <c r="Q95" s="932">
        <v>357984.92</v>
      </c>
      <c r="R95" s="932">
        <v>225331.29</v>
      </c>
      <c r="S95" s="932">
        <v>394329.76</v>
      </c>
      <c r="T95" s="932">
        <v>244714.05</v>
      </c>
      <c r="U95" s="932">
        <v>428249.59</v>
      </c>
    </row>
    <row r="96" spans="1:21" ht="14.5">
      <c r="A96" s="931">
        <v>1</v>
      </c>
      <c r="B96" s="931" t="s">
        <v>177</v>
      </c>
      <c r="C96" s="931" t="s">
        <v>182</v>
      </c>
      <c r="D96" s="931" t="s">
        <v>473</v>
      </c>
      <c r="E96" s="931" t="s">
        <v>745</v>
      </c>
      <c r="F96" s="931">
        <v>3</v>
      </c>
      <c r="G96" s="931" t="s">
        <v>46</v>
      </c>
      <c r="H96" s="932">
        <v>85718.64</v>
      </c>
      <c r="I96" s="932">
        <v>150007.62</v>
      </c>
      <c r="J96" s="932">
        <v>116996.06</v>
      </c>
      <c r="K96" s="932">
        <v>204743.11</v>
      </c>
      <c r="L96" s="932">
        <v>148229.57999999999</v>
      </c>
      <c r="M96" s="932">
        <v>259401.77</v>
      </c>
      <c r="N96" s="932">
        <v>195459.14</v>
      </c>
      <c r="O96" s="932">
        <v>342053.49</v>
      </c>
      <c r="P96" s="932">
        <v>242279.89</v>
      </c>
      <c r="Q96" s="932">
        <v>423989.8</v>
      </c>
      <c r="R96" s="932">
        <v>273039.49</v>
      </c>
      <c r="S96" s="932">
        <v>477819.11</v>
      </c>
      <c r="T96" s="932">
        <v>303435.71000000002</v>
      </c>
      <c r="U96" s="932">
        <v>531012.49</v>
      </c>
    </row>
    <row r="97" spans="1:21" ht="14.5">
      <c r="A97" s="931">
        <v>1</v>
      </c>
      <c r="B97" s="931" t="s">
        <v>177</v>
      </c>
      <c r="C97" s="931" t="s">
        <v>182</v>
      </c>
      <c r="D97" s="931" t="s">
        <v>473</v>
      </c>
      <c r="E97" s="931" t="s">
        <v>745</v>
      </c>
      <c r="F97" s="931">
        <v>4</v>
      </c>
      <c r="G97" s="931" t="s">
        <v>23</v>
      </c>
      <c r="H97" s="932">
        <v>91250.27</v>
      </c>
      <c r="I97" s="932">
        <v>146000.43</v>
      </c>
      <c r="J97" s="932">
        <v>127750.37</v>
      </c>
      <c r="K97" s="932">
        <v>204400.6</v>
      </c>
      <c r="L97" s="932">
        <v>164250.48000000001</v>
      </c>
      <c r="M97" s="932">
        <v>262800.77</v>
      </c>
      <c r="N97" s="932">
        <v>219000.64</v>
      </c>
      <c r="O97" s="932">
        <v>350401.03</v>
      </c>
      <c r="P97" s="932">
        <v>273750.8</v>
      </c>
      <c r="Q97" s="932">
        <v>438001.28</v>
      </c>
      <c r="R97" s="932">
        <v>310250.90000000002</v>
      </c>
      <c r="S97" s="932">
        <v>496401.45</v>
      </c>
      <c r="T97" s="932">
        <v>346751.01</v>
      </c>
      <c r="U97" s="932">
        <v>554801.63</v>
      </c>
    </row>
    <row r="98" spans="1:21" ht="14.5">
      <c r="A98" s="931">
        <v>1</v>
      </c>
      <c r="B98" s="931" t="s">
        <v>177</v>
      </c>
      <c r="C98" s="931" t="s">
        <v>182</v>
      </c>
      <c r="D98" s="931" t="s">
        <v>473</v>
      </c>
      <c r="E98" s="931" t="s">
        <v>746</v>
      </c>
      <c r="F98" s="931">
        <v>1</v>
      </c>
      <c r="G98" s="931" t="s">
        <v>171</v>
      </c>
      <c r="H98" s="932">
        <v>119309.86</v>
      </c>
      <c r="I98" s="932">
        <v>208792.26</v>
      </c>
      <c r="J98" s="932">
        <v>154810.91</v>
      </c>
      <c r="K98" s="932">
        <v>270919.09000000003</v>
      </c>
      <c r="L98" s="932">
        <v>185040.48</v>
      </c>
      <c r="M98" s="932">
        <v>323820.84000000003</v>
      </c>
      <c r="N98" s="932">
        <v>220598.64</v>
      </c>
      <c r="O98" s="932">
        <v>386047.62</v>
      </c>
      <c r="P98" s="932">
        <v>259665.97</v>
      </c>
      <c r="Q98" s="932">
        <v>454415.44</v>
      </c>
      <c r="R98" s="932">
        <v>284736.68</v>
      </c>
      <c r="S98" s="932">
        <v>498289.2</v>
      </c>
      <c r="T98" s="932">
        <v>308998.53000000003</v>
      </c>
      <c r="U98" s="932">
        <v>540747.43000000005</v>
      </c>
    </row>
    <row r="99" spans="1:21" ht="14.5">
      <c r="A99" s="931">
        <v>1</v>
      </c>
      <c r="B99" s="931" t="s">
        <v>177</v>
      </c>
      <c r="C99" s="931" t="s">
        <v>182</v>
      </c>
      <c r="D99" s="931" t="s">
        <v>473</v>
      </c>
      <c r="E99" s="931" t="s">
        <v>746</v>
      </c>
      <c r="F99" s="931">
        <v>2</v>
      </c>
      <c r="G99" s="931" t="s">
        <v>21</v>
      </c>
      <c r="H99" s="932">
        <v>93391.16</v>
      </c>
      <c r="I99" s="932">
        <v>163434.54</v>
      </c>
      <c r="J99" s="932">
        <v>122381.25</v>
      </c>
      <c r="K99" s="932">
        <v>214167.19</v>
      </c>
      <c r="L99" s="932">
        <v>148303.59</v>
      </c>
      <c r="M99" s="932">
        <v>259531.28</v>
      </c>
      <c r="N99" s="932">
        <v>181529.57</v>
      </c>
      <c r="O99" s="932">
        <v>317676.75</v>
      </c>
      <c r="P99" s="932">
        <v>215376.89</v>
      </c>
      <c r="Q99" s="932">
        <v>376909.55</v>
      </c>
      <c r="R99" s="932">
        <v>237356.85</v>
      </c>
      <c r="S99" s="932">
        <v>415374.49</v>
      </c>
      <c r="T99" s="932">
        <v>257906.7</v>
      </c>
      <c r="U99" s="932">
        <v>451336.72</v>
      </c>
    </row>
    <row r="100" spans="1:21" ht="14.5">
      <c r="A100" s="931">
        <v>1</v>
      </c>
      <c r="B100" s="931" t="s">
        <v>177</v>
      </c>
      <c r="C100" s="931" t="s">
        <v>182</v>
      </c>
      <c r="D100" s="931" t="s">
        <v>473</v>
      </c>
      <c r="E100" s="931" t="s">
        <v>746</v>
      </c>
      <c r="F100" s="931">
        <v>3</v>
      </c>
      <c r="G100" s="931" t="s">
        <v>46</v>
      </c>
      <c r="H100" s="932">
        <v>88986.43</v>
      </c>
      <c r="I100" s="932">
        <v>155726.26</v>
      </c>
      <c r="J100" s="932">
        <v>121278.74</v>
      </c>
      <c r="K100" s="932">
        <v>212237.8</v>
      </c>
      <c r="L100" s="932">
        <v>153522.88</v>
      </c>
      <c r="M100" s="932">
        <v>268665.03000000003</v>
      </c>
      <c r="N100" s="932">
        <v>202305.18</v>
      </c>
      <c r="O100" s="932">
        <v>354034.07</v>
      </c>
      <c r="P100" s="932">
        <v>250638.99</v>
      </c>
      <c r="Q100" s="932">
        <v>438618.24</v>
      </c>
      <c r="R100" s="932">
        <v>282363.2</v>
      </c>
      <c r="S100" s="932">
        <v>494135.61</v>
      </c>
      <c r="T100" s="932">
        <v>313688.75</v>
      </c>
      <c r="U100" s="932">
        <v>548955.31000000006</v>
      </c>
    </row>
    <row r="101" spans="1:21" ht="14.5">
      <c r="A101" s="931">
        <v>1</v>
      </c>
      <c r="B101" s="931" t="s">
        <v>177</v>
      </c>
      <c r="C101" s="931" t="s">
        <v>182</v>
      </c>
      <c r="D101" s="931" t="s">
        <v>473</v>
      </c>
      <c r="E101" s="931" t="s">
        <v>746</v>
      </c>
      <c r="F101" s="931">
        <v>4</v>
      </c>
      <c r="G101" s="931" t="s">
        <v>23</v>
      </c>
      <c r="H101" s="932">
        <v>95961.89</v>
      </c>
      <c r="I101" s="932">
        <v>153539.01999999999</v>
      </c>
      <c r="J101" s="932">
        <v>134346.64000000001</v>
      </c>
      <c r="K101" s="932">
        <v>214954.63</v>
      </c>
      <c r="L101" s="932">
        <v>172731.4</v>
      </c>
      <c r="M101" s="932">
        <v>276370.24</v>
      </c>
      <c r="N101" s="932">
        <v>230308.53</v>
      </c>
      <c r="O101" s="932">
        <v>368493.66</v>
      </c>
      <c r="P101" s="932">
        <v>287885.67</v>
      </c>
      <c r="Q101" s="932">
        <v>460617.07</v>
      </c>
      <c r="R101" s="932">
        <v>326270.42</v>
      </c>
      <c r="S101" s="932">
        <v>522032.68</v>
      </c>
      <c r="T101" s="932">
        <v>364655.18</v>
      </c>
      <c r="U101" s="932">
        <v>583448.29</v>
      </c>
    </row>
    <row r="102" spans="1:21" ht="14.5">
      <c r="A102" s="931">
        <v>1</v>
      </c>
      <c r="B102" s="931" t="s">
        <v>177</v>
      </c>
      <c r="C102" s="931" t="s">
        <v>182</v>
      </c>
      <c r="D102" s="931" t="s">
        <v>473</v>
      </c>
      <c r="E102" s="931" t="s">
        <v>747</v>
      </c>
      <c r="F102" s="931">
        <v>1</v>
      </c>
      <c r="G102" s="931" t="s">
        <v>171</v>
      </c>
      <c r="H102" s="932">
        <v>110216.22</v>
      </c>
      <c r="I102" s="932">
        <v>192878.38</v>
      </c>
      <c r="J102" s="932">
        <v>142961.10999999999</v>
      </c>
      <c r="K102" s="932">
        <v>250181.95</v>
      </c>
      <c r="L102" s="932">
        <v>170834.32</v>
      </c>
      <c r="M102" s="932">
        <v>298960.06</v>
      </c>
      <c r="N102" s="932">
        <v>203601.6</v>
      </c>
      <c r="O102" s="932">
        <v>356302.8</v>
      </c>
      <c r="P102" s="932">
        <v>239620.2</v>
      </c>
      <c r="Q102" s="932">
        <v>419335.34</v>
      </c>
      <c r="R102" s="932">
        <v>262733.26</v>
      </c>
      <c r="S102" s="932">
        <v>459783.21</v>
      </c>
      <c r="T102" s="932">
        <v>285079.82</v>
      </c>
      <c r="U102" s="932">
        <v>498889.68</v>
      </c>
    </row>
    <row r="103" spans="1:21" ht="14.5">
      <c r="A103" s="931">
        <v>1</v>
      </c>
      <c r="B103" s="931" t="s">
        <v>177</v>
      </c>
      <c r="C103" s="931" t="s">
        <v>182</v>
      </c>
      <c r="D103" s="931" t="s">
        <v>473</v>
      </c>
      <c r="E103" s="931" t="s">
        <v>747</v>
      </c>
      <c r="F103" s="931">
        <v>2</v>
      </c>
      <c r="G103" s="931" t="s">
        <v>21</v>
      </c>
      <c r="H103" s="932">
        <v>86591.21</v>
      </c>
      <c r="I103" s="932">
        <v>151534.62</v>
      </c>
      <c r="J103" s="932">
        <v>113401.34</v>
      </c>
      <c r="K103" s="932">
        <v>198452.34</v>
      </c>
      <c r="L103" s="932">
        <v>137348.48000000001</v>
      </c>
      <c r="M103" s="932">
        <v>240359.85</v>
      </c>
      <c r="N103" s="932">
        <v>167989.97</v>
      </c>
      <c r="O103" s="932">
        <v>293982.44</v>
      </c>
      <c r="P103" s="932">
        <v>199250.5</v>
      </c>
      <c r="Q103" s="932">
        <v>348688.38</v>
      </c>
      <c r="R103" s="932">
        <v>219546.34</v>
      </c>
      <c r="S103" s="932">
        <v>384206.09</v>
      </c>
      <c r="T103" s="932">
        <v>238509.38</v>
      </c>
      <c r="U103" s="932">
        <v>417391.42</v>
      </c>
    </row>
    <row r="104" spans="1:21" ht="14.5">
      <c r="A104" s="931">
        <v>1</v>
      </c>
      <c r="B104" s="931" t="s">
        <v>177</v>
      </c>
      <c r="C104" s="931" t="s">
        <v>182</v>
      </c>
      <c r="D104" s="931" t="s">
        <v>473</v>
      </c>
      <c r="E104" s="931" t="s">
        <v>747</v>
      </c>
      <c r="F104" s="931">
        <v>3</v>
      </c>
      <c r="G104" s="931" t="s">
        <v>46</v>
      </c>
      <c r="H104" s="932">
        <v>82750.55</v>
      </c>
      <c r="I104" s="932">
        <v>144813.45000000001</v>
      </c>
      <c r="J104" s="932">
        <v>112840.73</v>
      </c>
      <c r="K104" s="932">
        <v>197471.28</v>
      </c>
      <c r="L104" s="932">
        <v>142887.01</v>
      </c>
      <c r="M104" s="932">
        <v>250052.27</v>
      </c>
      <c r="N104" s="932">
        <v>188335.71</v>
      </c>
      <c r="O104" s="932">
        <v>329587.49</v>
      </c>
      <c r="P104" s="932">
        <v>233375.6</v>
      </c>
      <c r="Q104" s="932">
        <v>408407.31</v>
      </c>
      <c r="R104" s="932">
        <v>262947.96999999997</v>
      </c>
      <c r="S104" s="932">
        <v>460158.95</v>
      </c>
      <c r="T104" s="932">
        <v>292156.95</v>
      </c>
      <c r="U104" s="932">
        <v>511274.66</v>
      </c>
    </row>
    <row r="105" spans="1:21" ht="14.5">
      <c r="A105" s="931">
        <v>1</v>
      </c>
      <c r="B105" s="931" t="s">
        <v>177</v>
      </c>
      <c r="C105" s="931" t="s">
        <v>182</v>
      </c>
      <c r="D105" s="931" t="s">
        <v>473</v>
      </c>
      <c r="E105" s="931" t="s">
        <v>747</v>
      </c>
      <c r="F105" s="931">
        <v>4</v>
      </c>
      <c r="G105" s="931" t="s">
        <v>23</v>
      </c>
      <c r="H105" s="932">
        <v>88814.66</v>
      </c>
      <c r="I105" s="932">
        <v>142103.45000000001</v>
      </c>
      <c r="J105" s="932">
        <v>124340.52</v>
      </c>
      <c r="K105" s="932">
        <v>198944.84</v>
      </c>
      <c r="L105" s="932">
        <v>159866.38</v>
      </c>
      <c r="M105" s="932">
        <v>255786.22</v>
      </c>
      <c r="N105" s="932">
        <v>213155.18</v>
      </c>
      <c r="O105" s="932">
        <v>341048.29</v>
      </c>
      <c r="P105" s="932">
        <v>266443.96999999997</v>
      </c>
      <c r="Q105" s="932">
        <v>426310.36</v>
      </c>
      <c r="R105" s="932">
        <v>301969.84000000003</v>
      </c>
      <c r="S105" s="932">
        <v>483151.75</v>
      </c>
      <c r="T105" s="932">
        <v>337495.7</v>
      </c>
      <c r="U105" s="932">
        <v>539993.13</v>
      </c>
    </row>
    <row r="106" spans="1:21" ht="14.5">
      <c r="A106" s="931">
        <v>1</v>
      </c>
      <c r="B106" s="931" t="s">
        <v>177</v>
      </c>
      <c r="C106" s="931" t="s">
        <v>183</v>
      </c>
      <c r="D106" s="931" t="s">
        <v>474</v>
      </c>
      <c r="E106" s="931" t="s">
        <v>1019</v>
      </c>
      <c r="F106" s="931">
        <v>1</v>
      </c>
      <c r="G106" s="931" t="s">
        <v>171</v>
      </c>
      <c r="H106" s="932">
        <v>120128.63</v>
      </c>
      <c r="I106" s="932">
        <v>210225.1</v>
      </c>
      <c r="J106" s="932">
        <v>155700.13</v>
      </c>
      <c r="K106" s="932">
        <v>272475.24</v>
      </c>
      <c r="L106" s="932">
        <v>185957.1</v>
      </c>
      <c r="M106" s="932">
        <v>325424.93</v>
      </c>
      <c r="N106" s="932">
        <v>221481.54</v>
      </c>
      <c r="O106" s="932">
        <v>387592.7</v>
      </c>
      <c r="P106" s="932">
        <v>260572.33</v>
      </c>
      <c r="Q106" s="932">
        <v>456001.58</v>
      </c>
      <c r="R106" s="932">
        <v>285654.03000000003</v>
      </c>
      <c r="S106" s="932">
        <v>499894.56</v>
      </c>
      <c r="T106" s="932">
        <v>309854.88</v>
      </c>
      <c r="U106" s="932">
        <v>542246.05000000005</v>
      </c>
    </row>
    <row r="107" spans="1:21" ht="14.5">
      <c r="A107" s="931">
        <v>1</v>
      </c>
      <c r="B107" s="931" t="s">
        <v>177</v>
      </c>
      <c r="C107" s="931" t="s">
        <v>183</v>
      </c>
      <c r="D107" s="931" t="s">
        <v>474</v>
      </c>
      <c r="E107" s="931" t="s">
        <v>1019</v>
      </c>
      <c r="F107" s="931">
        <v>2</v>
      </c>
      <c r="G107" s="931" t="s">
        <v>21</v>
      </c>
      <c r="H107" s="932">
        <v>95127.41</v>
      </c>
      <c r="I107" s="932">
        <v>166472.95999999999</v>
      </c>
      <c r="J107" s="932">
        <v>124418.43</v>
      </c>
      <c r="K107" s="932">
        <v>217732.25</v>
      </c>
      <c r="L107" s="932">
        <v>150520.63</v>
      </c>
      <c r="M107" s="932">
        <v>263411.11</v>
      </c>
      <c r="N107" s="932">
        <v>183795.44</v>
      </c>
      <c r="O107" s="932">
        <v>321642.03000000003</v>
      </c>
      <c r="P107" s="932">
        <v>217851.01</v>
      </c>
      <c r="Q107" s="932">
        <v>381239.26</v>
      </c>
      <c r="R107" s="932">
        <v>239951.35999999999</v>
      </c>
      <c r="S107" s="932">
        <v>419914.88</v>
      </c>
      <c r="T107" s="932">
        <v>260571.61</v>
      </c>
      <c r="U107" s="932">
        <v>456000.31</v>
      </c>
    </row>
    <row r="108" spans="1:21" ht="14.5">
      <c r="A108" s="931">
        <v>1</v>
      </c>
      <c r="B108" s="931" t="s">
        <v>177</v>
      </c>
      <c r="C108" s="931" t="s">
        <v>183</v>
      </c>
      <c r="D108" s="931" t="s">
        <v>474</v>
      </c>
      <c r="E108" s="931" t="s">
        <v>1019</v>
      </c>
      <c r="F108" s="931">
        <v>3</v>
      </c>
      <c r="G108" s="931" t="s">
        <v>46</v>
      </c>
      <c r="H108" s="932">
        <v>91478.47</v>
      </c>
      <c r="I108" s="932">
        <v>160087.32999999999</v>
      </c>
      <c r="J108" s="932">
        <v>124884.49</v>
      </c>
      <c r="K108" s="932">
        <v>218547.86</v>
      </c>
      <c r="L108" s="932">
        <v>158244.04</v>
      </c>
      <c r="M108" s="932">
        <v>276927.07</v>
      </c>
      <c r="N108" s="932">
        <v>208684.74</v>
      </c>
      <c r="O108" s="932">
        <v>365198.3</v>
      </c>
      <c r="P108" s="932">
        <v>258692.82</v>
      </c>
      <c r="Q108" s="932">
        <v>452712.44</v>
      </c>
      <c r="R108" s="932">
        <v>291550.84999999998</v>
      </c>
      <c r="S108" s="932">
        <v>510213.99</v>
      </c>
      <c r="T108" s="932">
        <v>324024.33</v>
      </c>
      <c r="U108" s="932">
        <v>567042.57999999996</v>
      </c>
    </row>
    <row r="109" spans="1:21" ht="14.5">
      <c r="A109" s="931">
        <v>1</v>
      </c>
      <c r="B109" s="931" t="s">
        <v>177</v>
      </c>
      <c r="C109" s="931" t="s">
        <v>183</v>
      </c>
      <c r="D109" s="931" t="s">
        <v>474</v>
      </c>
      <c r="E109" s="931" t="s">
        <v>1019</v>
      </c>
      <c r="F109" s="931">
        <v>4</v>
      </c>
      <c r="G109" s="931" t="s">
        <v>23</v>
      </c>
      <c r="H109" s="932">
        <v>97194.82</v>
      </c>
      <c r="I109" s="932">
        <v>155511.71</v>
      </c>
      <c r="J109" s="932">
        <v>136072.74</v>
      </c>
      <c r="K109" s="932">
        <v>217716.39</v>
      </c>
      <c r="L109" s="932">
        <v>174950.67</v>
      </c>
      <c r="M109" s="932">
        <v>279921.08</v>
      </c>
      <c r="N109" s="932">
        <v>233267.56</v>
      </c>
      <c r="O109" s="932">
        <v>373228.1</v>
      </c>
      <c r="P109" s="932">
        <v>291584.45</v>
      </c>
      <c r="Q109" s="932">
        <v>466535.13</v>
      </c>
      <c r="R109" s="932">
        <v>330462.38</v>
      </c>
      <c r="S109" s="932">
        <v>528739.81000000006</v>
      </c>
      <c r="T109" s="932">
        <v>369340.3</v>
      </c>
      <c r="U109" s="932">
        <v>590944.49</v>
      </c>
    </row>
    <row r="110" spans="1:21" ht="14.5">
      <c r="A110" s="931">
        <v>1</v>
      </c>
      <c r="B110" s="931" t="s">
        <v>177</v>
      </c>
      <c r="C110" s="931" t="s">
        <v>183</v>
      </c>
      <c r="D110" s="931" t="s">
        <v>474</v>
      </c>
      <c r="E110" s="931" t="s">
        <v>748</v>
      </c>
      <c r="F110" s="931">
        <v>1</v>
      </c>
      <c r="G110" s="931" t="s">
        <v>171</v>
      </c>
      <c r="H110" s="932">
        <v>125918.14</v>
      </c>
      <c r="I110" s="932">
        <v>220356.74</v>
      </c>
      <c r="J110" s="932">
        <v>163303.59</v>
      </c>
      <c r="K110" s="932">
        <v>285781.28000000003</v>
      </c>
      <c r="L110" s="932">
        <v>195122.33</v>
      </c>
      <c r="M110" s="932">
        <v>341464.08</v>
      </c>
      <c r="N110" s="932">
        <v>232518.6</v>
      </c>
      <c r="O110" s="932">
        <v>406907.55</v>
      </c>
      <c r="P110" s="932">
        <v>273634.06</v>
      </c>
      <c r="Q110" s="932">
        <v>478859.6</v>
      </c>
      <c r="R110" s="932">
        <v>300017.19</v>
      </c>
      <c r="S110" s="932">
        <v>525030.09</v>
      </c>
      <c r="T110" s="932">
        <v>325515.24</v>
      </c>
      <c r="U110" s="932">
        <v>569651.67000000004</v>
      </c>
    </row>
    <row r="111" spans="1:21" ht="14.5">
      <c r="A111" s="931">
        <v>1</v>
      </c>
      <c r="B111" s="931" t="s">
        <v>177</v>
      </c>
      <c r="C111" s="931" t="s">
        <v>183</v>
      </c>
      <c r="D111" s="931" t="s">
        <v>474</v>
      </c>
      <c r="E111" s="931" t="s">
        <v>748</v>
      </c>
      <c r="F111" s="931">
        <v>2</v>
      </c>
      <c r="G111" s="931" t="s">
        <v>21</v>
      </c>
      <c r="H111" s="932">
        <v>99081.96</v>
      </c>
      <c r="I111" s="932">
        <v>173393.43</v>
      </c>
      <c r="J111" s="932">
        <v>129725.98</v>
      </c>
      <c r="K111" s="932">
        <v>227020.47</v>
      </c>
      <c r="L111" s="932">
        <v>157085.03</v>
      </c>
      <c r="M111" s="932">
        <v>274898.78999999998</v>
      </c>
      <c r="N111" s="932">
        <v>192066.56</v>
      </c>
      <c r="O111" s="932">
        <v>336116.47</v>
      </c>
      <c r="P111" s="932">
        <v>227777.22</v>
      </c>
      <c r="Q111" s="932">
        <v>398610.14</v>
      </c>
      <c r="R111" s="932">
        <v>250960.2</v>
      </c>
      <c r="S111" s="932">
        <v>439180.35</v>
      </c>
      <c r="T111" s="932">
        <v>272614.84000000003</v>
      </c>
      <c r="U111" s="932">
        <v>477075.98</v>
      </c>
    </row>
    <row r="112" spans="1:21" ht="14.5">
      <c r="A112" s="931">
        <v>1</v>
      </c>
      <c r="B112" s="931" t="s">
        <v>177</v>
      </c>
      <c r="C112" s="931" t="s">
        <v>183</v>
      </c>
      <c r="D112" s="931" t="s">
        <v>474</v>
      </c>
      <c r="E112" s="931" t="s">
        <v>748</v>
      </c>
      <c r="F112" s="931">
        <v>3</v>
      </c>
      <c r="G112" s="931" t="s">
        <v>46</v>
      </c>
      <c r="H112" s="932">
        <v>94805.06</v>
      </c>
      <c r="I112" s="932">
        <v>165908.85</v>
      </c>
      <c r="J112" s="932">
        <v>129307.92</v>
      </c>
      <c r="K112" s="932">
        <v>226288.85</v>
      </c>
      <c r="L112" s="932">
        <v>163760.9</v>
      </c>
      <c r="M112" s="932">
        <v>286581.57</v>
      </c>
      <c r="N112" s="932">
        <v>215871.21</v>
      </c>
      <c r="O112" s="932">
        <v>377774.62</v>
      </c>
      <c r="P112" s="932">
        <v>267517.15000000002</v>
      </c>
      <c r="Q112" s="932">
        <v>468155.01</v>
      </c>
      <c r="R112" s="932">
        <v>301431.8</v>
      </c>
      <c r="S112" s="932">
        <v>527505.66</v>
      </c>
      <c r="T112" s="932">
        <v>334933.68</v>
      </c>
      <c r="U112" s="932">
        <v>586133.93999999994</v>
      </c>
    </row>
    <row r="113" spans="1:21" ht="14.5">
      <c r="A113" s="931">
        <v>1</v>
      </c>
      <c r="B113" s="931" t="s">
        <v>177</v>
      </c>
      <c r="C113" s="931" t="s">
        <v>183</v>
      </c>
      <c r="D113" s="931" t="s">
        <v>474</v>
      </c>
      <c r="E113" s="931" t="s">
        <v>748</v>
      </c>
      <c r="F113" s="931">
        <v>4</v>
      </c>
      <c r="G113" s="931" t="s">
        <v>23</v>
      </c>
      <c r="H113" s="932">
        <v>101548.66</v>
      </c>
      <c r="I113" s="932">
        <v>162477.85999999999</v>
      </c>
      <c r="J113" s="932">
        <v>142168.13</v>
      </c>
      <c r="K113" s="932">
        <v>227469.01</v>
      </c>
      <c r="L113" s="932">
        <v>182787.59</v>
      </c>
      <c r="M113" s="932">
        <v>292460.15000000002</v>
      </c>
      <c r="N113" s="932">
        <v>243716.79</v>
      </c>
      <c r="O113" s="932">
        <v>389946.87</v>
      </c>
      <c r="P113" s="932">
        <v>304645.99</v>
      </c>
      <c r="Q113" s="932">
        <v>487433.58</v>
      </c>
      <c r="R113" s="932">
        <v>345265.45</v>
      </c>
      <c r="S113" s="932">
        <v>552424.73</v>
      </c>
      <c r="T113" s="932">
        <v>385884.91</v>
      </c>
      <c r="U113" s="932">
        <v>617415.87</v>
      </c>
    </row>
    <row r="114" spans="1:21" ht="14.5">
      <c r="A114" s="931">
        <v>1</v>
      </c>
      <c r="B114" s="931" t="s">
        <v>177</v>
      </c>
      <c r="C114" s="931" t="s">
        <v>184</v>
      </c>
      <c r="D114" s="931" t="s">
        <v>475</v>
      </c>
      <c r="E114" s="931" t="s">
        <v>749</v>
      </c>
      <c r="F114" s="931">
        <v>1</v>
      </c>
      <c r="G114" s="931" t="s">
        <v>171</v>
      </c>
      <c r="H114" s="932">
        <v>110625.60000000001</v>
      </c>
      <c r="I114" s="932">
        <v>193594.8</v>
      </c>
      <c r="J114" s="932">
        <v>143405.73000000001</v>
      </c>
      <c r="K114" s="932">
        <v>250960.02</v>
      </c>
      <c r="L114" s="932">
        <v>171292.63</v>
      </c>
      <c r="M114" s="932">
        <v>299762.09999999998</v>
      </c>
      <c r="N114" s="932">
        <v>204043.05</v>
      </c>
      <c r="O114" s="932">
        <v>357075.34</v>
      </c>
      <c r="P114" s="932">
        <v>240073.38</v>
      </c>
      <c r="Q114" s="932">
        <v>420128.41</v>
      </c>
      <c r="R114" s="932">
        <v>263191.94</v>
      </c>
      <c r="S114" s="932">
        <v>460585.9</v>
      </c>
      <c r="T114" s="932">
        <v>285507.99</v>
      </c>
      <c r="U114" s="932">
        <v>499638.99</v>
      </c>
    </row>
    <row r="115" spans="1:21" ht="14.5">
      <c r="A115" s="931">
        <v>1</v>
      </c>
      <c r="B115" s="931" t="s">
        <v>177</v>
      </c>
      <c r="C115" s="931" t="s">
        <v>184</v>
      </c>
      <c r="D115" s="931" t="s">
        <v>475</v>
      </c>
      <c r="E115" s="931" t="s">
        <v>749</v>
      </c>
      <c r="F115" s="931">
        <v>2</v>
      </c>
      <c r="G115" s="931" t="s">
        <v>21</v>
      </c>
      <c r="H115" s="932">
        <v>87459.33</v>
      </c>
      <c r="I115" s="932">
        <v>153053.82999999999</v>
      </c>
      <c r="J115" s="932">
        <v>114419.93</v>
      </c>
      <c r="K115" s="932">
        <v>200234.87</v>
      </c>
      <c r="L115" s="932">
        <v>138457</v>
      </c>
      <c r="M115" s="932">
        <v>242299.76</v>
      </c>
      <c r="N115" s="932">
        <v>169122.9</v>
      </c>
      <c r="O115" s="932">
        <v>295965.08</v>
      </c>
      <c r="P115" s="932">
        <v>200487.56</v>
      </c>
      <c r="Q115" s="932">
        <v>350853.24</v>
      </c>
      <c r="R115" s="932">
        <v>220843.59</v>
      </c>
      <c r="S115" s="932">
        <v>386476.29</v>
      </c>
      <c r="T115" s="932">
        <v>239841.84</v>
      </c>
      <c r="U115" s="932">
        <v>419723.22</v>
      </c>
    </row>
    <row r="116" spans="1:21" ht="14.5">
      <c r="A116" s="931">
        <v>1</v>
      </c>
      <c r="B116" s="931" t="s">
        <v>177</v>
      </c>
      <c r="C116" s="931" t="s">
        <v>184</v>
      </c>
      <c r="D116" s="931" t="s">
        <v>475</v>
      </c>
      <c r="E116" s="931" t="s">
        <v>749</v>
      </c>
      <c r="F116" s="931">
        <v>3</v>
      </c>
      <c r="G116" s="931" t="s">
        <v>46</v>
      </c>
      <c r="H116" s="932">
        <v>83996.57</v>
      </c>
      <c r="I116" s="932">
        <v>146993.99</v>
      </c>
      <c r="J116" s="932">
        <v>114643.61</v>
      </c>
      <c r="K116" s="932">
        <v>200626.31</v>
      </c>
      <c r="L116" s="932">
        <v>145247.59</v>
      </c>
      <c r="M116" s="932">
        <v>254183.29</v>
      </c>
      <c r="N116" s="932">
        <v>191525.49</v>
      </c>
      <c r="O116" s="932">
        <v>335169.61</v>
      </c>
      <c r="P116" s="932">
        <v>237402.52</v>
      </c>
      <c r="Q116" s="932">
        <v>415454.41</v>
      </c>
      <c r="R116" s="932">
        <v>267541.78999999998</v>
      </c>
      <c r="S116" s="932">
        <v>468198.14</v>
      </c>
      <c r="T116" s="932">
        <v>297324.74</v>
      </c>
      <c r="U116" s="932">
        <v>520318.3</v>
      </c>
    </row>
    <row r="117" spans="1:21" ht="14.5">
      <c r="A117" s="931">
        <v>1</v>
      </c>
      <c r="B117" s="931" t="s">
        <v>177</v>
      </c>
      <c r="C117" s="931" t="s">
        <v>184</v>
      </c>
      <c r="D117" s="931" t="s">
        <v>475</v>
      </c>
      <c r="E117" s="931" t="s">
        <v>749</v>
      </c>
      <c r="F117" s="931">
        <v>4</v>
      </c>
      <c r="G117" s="931" t="s">
        <v>23</v>
      </c>
      <c r="H117" s="932">
        <v>89431.12</v>
      </c>
      <c r="I117" s="932">
        <v>143089.79999999999</v>
      </c>
      <c r="J117" s="932">
        <v>125203.57</v>
      </c>
      <c r="K117" s="932">
        <v>200325.72</v>
      </c>
      <c r="L117" s="932">
        <v>160976.01999999999</v>
      </c>
      <c r="M117" s="932">
        <v>257561.63</v>
      </c>
      <c r="N117" s="932">
        <v>214634.69</v>
      </c>
      <c r="O117" s="932">
        <v>343415.51</v>
      </c>
      <c r="P117" s="932">
        <v>268293.37</v>
      </c>
      <c r="Q117" s="932">
        <v>429269.39</v>
      </c>
      <c r="R117" s="932">
        <v>304065.81</v>
      </c>
      <c r="S117" s="932">
        <v>486505.31</v>
      </c>
      <c r="T117" s="932">
        <v>339838.26</v>
      </c>
      <c r="U117" s="932">
        <v>543741.23</v>
      </c>
    </row>
    <row r="118" spans="1:21" ht="14.5">
      <c r="A118" s="931">
        <v>1</v>
      </c>
      <c r="B118" s="931" t="s">
        <v>177</v>
      </c>
      <c r="C118" s="931" t="s">
        <v>184</v>
      </c>
      <c r="D118" s="931" t="s">
        <v>475</v>
      </c>
      <c r="E118" s="931" t="s">
        <v>750</v>
      </c>
      <c r="F118" s="931">
        <v>1</v>
      </c>
      <c r="G118" s="931" t="s">
        <v>171</v>
      </c>
      <c r="H118" s="932">
        <v>110686.16</v>
      </c>
      <c r="I118" s="932">
        <v>193700.78</v>
      </c>
      <c r="J118" s="932">
        <v>143518.49</v>
      </c>
      <c r="K118" s="932">
        <v>251157.35</v>
      </c>
      <c r="L118" s="932">
        <v>171456.28</v>
      </c>
      <c r="M118" s="932">
        <v>300048.48</v>
      </c>
      <c r="N118" s="932">
        <v>204279.57</v>
      </c>
      <c r="O118" s="932">
        <v>357489.25</v>
      </c>
      <c r="P118" s="932">
        <v>240378.02</v>
      </c>
      <c r="Q118" s="932">
        <v>420661.53</v>
      </c>
      <c r="R118" s="932">
        <v>263541.09999999998</v>
      </c>
      <c r="S118" s="932">
        <v>461196.92</v>
      </c>
      <c r="T118" s="932">
        <v>285914.37</v>
      </c>
      <c r="U118" s="932">
        <v>500350.15</v>
      </c>
    </row>
    <row r="119" spans="1:21" ht="14.5">
      <c r="A119" s="931">
        <v>1</v>
      </c>
      <c r="B119" s="931" t="s">
        <v>177</v>
      </c>
      <c r="C119" s="931" t="s">
        <v>184</v>
      </c>
      <c r="D119" s="931" t="s">
        <v>475</v>
      </c>
      <c r="E119" s="931" t="s">
        <v>750</v>
      </c>
      <c r="F119" s="931">
        <v>2</v>
      </c>
      <c r="G119" s="931" t="s">
        <v>21</v>
      </c>
      <c r="H119" s="932">
        <v>87290.52</v>
      </c>
      <c r="I119" s="932">
        <v>152758.41</v>
      </c>
      <c r="J119" s="932">
        <v>114245.7</v>
      </c>
      <c r="K119" s="932">
        <v>199929.98</v>
      </c>
      <c r="L119" s="932">
        <v>138295.54999999999</v>
      </c>
      <c r="M119" s="932">
        <v>242017.21</v>
      </c>
      <c r="N119" s="932">
        <v>169013.68</v>
      </c>
      <c r="O119" s="932">
        <v>295773.94</v>
      </c>
      <c r="P119" s="932">
        <v>200400.26</v>
      </c>
      <c r="Q119" s="932">
        <v>350700.46</v>
      </c>
      <c r="R119" s="932">
        <v>220773.46</v>
      </c>
      <c r="S119" s="932">
        <v>386353.56</v>
      </c>
      <c r="T119" s="932">
        <v>239796.08</v>
      </c>
      <c r="U119" s="932">
        <v>419643.13</v>
      </c>
    </row>
    <row r="120" spans="1:21" ht="14.5">
      <c r="A120" s="931">
        <v>1</v>
      </c>
      <c r="B120" s="931" t="s">
        <v>177</v>
      </c>
      <c r="C120" s="931" t="s">
        <v>184</v>
      </c>
      <c r="D120" s="931" t="s">
        <v>475</v>
      </c>
      <c r="E120" s="931" t="s">
        <v>750</v>
      </c>
      <c r="F120" s="931">
        <v>3</v>
      </c>
      <c r="G120" s="931" t="s">
        <v>46</v>
      </c>
      <c r="H120" s="932">
        <v>83670.36</v>
      </c>
      <c r="I120" s="932">
        <v>146423.14000000001</v>
      </c>
      <c r="J120" s="932">
        <v>114157.7</v>
      </c>
      <c r="K120" s="932">
        <v>199775.98</v>
      </c>
      <c r="L120" s="932">
        <v>144601.56</v>
      </c>
      <c r="M120" s="932">
        <v>253052.73</v>
      </c>
      <c r="N120" s="932">
        <v>190642.94</v>
      </c>
      <c r="O120" s="932">
        <v>333625.15000000002</v>
      </c>
      <c r="P120" s="932">
        <v>236279.49</v>
      </c>
      <c r="Q120" s="932">
        <v>413489.1</v>
      </c>
      <c r="R120" s="932">
        <v>266254.03000000003</v>
      </c>
      <c r="S120" s="932">
        <v>465944.56</v>
      </c>
      <c r="T120" s="932">
        <v>295868.71999999997</v>
      </c>
      <c r="U120" s="932">
        <v>517770.26</v>
      </c>
    </row>
    <row r="121" spans="1:21" ht="14.5">
      <c r="A121" s="931">
        <v>1</v>
      </c>
      <c r="B121" s="931" t="s">
        <v>177</v>
      </c>
      <c r="C121" s="931" t="s">
        <v>184</v>
      </c>
      <c r="D121" s="931" t="s">
        <v>475</v>
      </c>
      <c r="E121" s="931" t="s">
        <v>750</v>
      </c>
      <c r="F121" s="931">
        <v>4</v>
      </c>
      <c r="G121" s="931" t="s">
        <v>23</v>
      </c>
      <c r="H121" s="932">
        <v>89366.45</v>
      </c>
      <c r="I121" s="932">
        <v>142986.32</v>
      </c>
      <c r="J121" s="932">
        <v>125113.03</v>
      </c>
      <c r="K121" s="932">
        <v>200180.85</v>
      </c>
      <c r="L121" s="932">
        <v>160859.60999999999</v>
      </c>
      <c r="M121" s="932">
        <v>257375.38</v>
      </c>
      <c r="N121" s="932">
        <v>214479.48</v>
      </c>
      <c r="O121" s="932">
        <v>343167.17</v>
      </c>
      <c r="P121" s="932">
        <v>268099.34999999998</v>
      </c>
      <c r="Q121" s="932">
        <v>428958.97</v>
      </c>
      <c r="R121" s="932">
        <v>303845.93</v>
      </c>
      <c r="S121" s="932">
        <v>486153.5</v>
      </c>
      <c r="T121" s="932">
        <v>339592.51</v>
      </c>
      <c r="U121" s="932">
        <v>543348.03</v>
      </c>
    </row>
    <row r="122" spans="1:21" ht="14.5">
      <c r="A122" s="931">
        <v>1</v>
      </c>
      <c r="B122" s="931" t="s">
        <v>177</v>
      </c>
      <c r="C122" s="931" t="s">
        <v>184</v>
      </c>
      <c r="D122" s="931" t="s">
        <v>475</v>
      </c>
      <c r="E122" s="931" t="s">
        <v>751</v>
      </c>
      <c r="F122" s="931">
        <v>1</v>
      </c>
      <c r="G122" s="931" t="s">
        <v>171</v>
      </c>
      <c r="H122" s="932">
        <v>112338.23</v>
      </c>
      <c r="I122" s="932">
        <v>196591.9</v>
      </c>
      <c r="J122" s="932">
        <v>145641.66</v>
      </c>
      <c r="K122" s="932">
        <v>254872.9</v>
      </c>
      <c r="L122" s="932">
        <v>173976.74</v>
      </c>
      <c r="M122" s="932">
        <v>304459.3</v>
      </c>
      <c r="N122" s="932">
        <v>207259.56</v>
      </c>
      <c r="O122" s="932">
        <v>362704.23</v>
      </c>
      <c r="P122" s="932">
        <v>243870.04</v>
      </c>
      <c r="Q122" s="932">
        <v>426772.58</v>
      </c>
      <c r="R122" s="932">
        <v>267361.23</v>
      </c>
      <c r="S122" s="932">
        <v>467882.15</v>
      </c>
      <c r="T122" s="932">
        <v>290043.55</v>
      </c>
      <c r="U122" s="932">
        <v>507576.22</v>
      </c>
    </row>
    <row r="123" spans="1:21" ht="14.5">
      <c r="A123" s="931">
        <v>1</v>
      </c>
      <c r="B123" s="931" t="s">
        <v>177</v>
      </c>
      <c r="C123" s="931" t="s">
        <v>184</v>
      </c>
      <c r="D123" s="931" t="s">
        <v>475</v>
      </c>
      <c r="E123" s="931" t="s">
        <v>751</v>
      </c>
      <c r="F123" s="931">
        <v>2</v>
      </c>
      <c r="G123" s="931" t="s">
        <v>21</v>
      </c>
      <c r="H123" s="932">
        <v>88713.22</v>
      </c>
      <c r="I123" s="932">
        <v>155248.14000000001</v>
      </c>
      <c r="J123" s="932">
        <v>116081.89</v>
      </c>
      <c r="K123" s="932">
        <v>203143.3</v>
      </c>
      <c r="L123" s="932">
        <v>140490.91</v>
      </c>
      <c r="M123" s="932">
        <v>245859.09</v>
      </c>
      <c r="N123" s="932">
        <v>171647.93</v>
      </c>
      <c r="O123" s="932">
        <v>300383.88</v>
      </c>
      <c r="P123" s="932">
        <v>203500.35</v>
      </c>
      <c r="Q123" s="932">
        <v>356125.62</v>
      </c>
      <c r="R123" s="932">
        <v>224174.3</v>
      </c>
      <c r="S123" s="932">
        <v>392305.03</v>
      </c>
      <c r="T123" s="932">
        <v>243473.12</v>
      </c>
      <c r="U123" s="932">
        <v>426077.96</v>
      </c>
    </row>
    <row r="124" spans="1:21" ht="14.5">
      <c r="A124" s="931">
        <v>1</v>
      </c>
      <c r="B124" s="931" t="s">
        <v>177</v>
      </c>
      <c r="C124" s="931" t="s">
        <v>184</v>
      </c>
      <c r="D124" s="931" t="s">
        <v>475</v>
      </c>
      <c r="E124" s="931" t="s">
        <v>751</v>
      </c>
      <c r="F124" s="931">
        <v>3</v>
      </c>
      <c r="G124" s="931" t="s">
        <v>46</v>
      </c>
      <c r="H124" s="932">
        <v>85125.02</v>
      </c>
      <c r="I124" s="932">
        <v>148968.79</v>
      </c>
      <c r="J124" s="932">
        <v>116165</v>
      </c>
      <c r="K124" s="932">
        <v>203288.75</v>
      </c>
      <c r="L124" s="932">
        <v>147161.07</v>
      </c>
      <c r="M124" s="932">
        <v>257531.87</v>
      </c>
      <c r="N124" s="932">
        <v>194034.45</v>
      </c>
      <c r="O124" s="932">
        <v>339560.29</v>
      </c>
      <c r="P124" s="932">
        <v>240499.03</v>
      </c>
      <c r="Q124" s="932">
        <v>420873.31</v>
      </c>
      <c r="R124" s="932">
        <v>271021.19</v>
      </c>
      <c r="S124" s="932">
        <v>474287.08</v>
      </c>
      <c r="T124" s="932">
        <v>301179.96000000002</v>
      </c>
      <c r="U124" s="932">
        <v>527064.93000000005</v>
      </c>
    </row>
    <row r="125" spans="1:21" ht="14.5">
      <c r="A125" s="931">
        <v>1</v>
      </c>
      <c r="B125" s="931" t="s">
        <v>177</v>
      </c>
      <c r="C125" s="931" t="s">
        <v>184</v>
      </c>
      <c r="D125" s="931" t="s">
        <v>475</v>
      </c>
      <c r="E125" s="931" t="s">
        <v>751</v>
      </c>
      <c r="F125" s="931">
        <v>4</v>
      </c>
      <c r="G125" s="931" t="s">
        <v>23</v>
      </c>
      <c r="H125" s="932">
        <v>90763.15</v>
      </c>
      <c r="I125" s="932">
        <v>145221.03</v>
      </c>
      <c r="J125" s="932">
        <v>127068.4</v>
      </c>
      <c r="K125" s="932">
        <v>203309.45</v>
      </c>
      <c r="L125" s="932">
        <v>163373.66</v>
      </c>
      <c r="M125" s="932">
        <v>261397.86</v>
      </c>
      <c r="N125" s="932">
        <v>217831.55</v>
      </c>
      <c r="O125" s="932">
        <v>348530.48</v>
      </c>
      <c r="P125" s="932">
        <v>272289.44</v>
      </c>
      <c r="Q125" s="932">
        <v>435663.1</v>
      </c>
      <c r="R125" s="932">
        <v>308594.69</v>
      </c>
      <c r="S125" s="932">
        <v>493751.52</v>
      </c>
      <c r="T125" s="932">
        <v>344899.95</v>
      </c>
      <c r="U125" s="932">
        <v>551839.93000000005</v>
      </c>
    </row>
    <row r="126" spans="1:21" ht="14.5">
      <c r="A126" s="931">
        <v>1</v>
      </c>
      <c r="B126" s="931" t="s">
        <v>177</v>
      </c>
      <c r="C126" s="931" t="s">
        <v>184</v>
      </c>
      <c r="D126" s="931" t="s">
        <v>475</v>
      </c>
      <c r="E126" s="931" t="s">
        <v>752</v>
      </c>
      <c r="F126" s="931">
        <v>1</v>
      </c>
      <c r="G126" s="931" t="s">
        <v>171</v>
      </c>
      <c r="H126" s="932">
        <v>110216.22</v>
      </c>
      <c r="I126" s="932">
        <v>192878.38</v>
      </c>
      <c r="J126" s="932">
        <v>142961.10999999999</v>
      </c>
      <c r="K126" s="932">
        <v>250181.95</v>
      </c>
      <c r="L126" s="932">
        <v>170834.32</v>
      </c>
      <c r="M126" s="932">
        <v>298960.06</v>
      </c>
      <c r="N126" s="932">
        <v>203601.6</v>
      </c>
      <c r="O126" s="932">
        <v>356302.8</v>
      </c>
      <c r="P126" s="932">
        <v>239620.2</v>
      </c>
      <c r="Q126" s="932">
        <v>419335.34</v>
      </c>
      <c r="R126" s="932">
        <v>262733.26</v>
      </c>
      <c r="S126" s="932">
        <v>459783.21</v>
      </c>
      <c r="T126" s="932">
        <v>285079.82</v>
      </c>
      <c r="U126" s="932">
        <v>498889.68</v>
      </c>
    </row>
    <row r="127" spans="1:21" ht="14.5">
      <c r="A127" s="931">
        <v>1</v>
      </c>
      <c r="B127" s="931" t="s">
        <v>177</v>
      </c>
      <c r="C127" s="931" t="s">
        <v>184</v>
      </c>
      <c r="D127" s="931" t="s">
        <v>475</v>
      </c>
      <c r="E127" s="931" t="s">
        <v>752</v>
      </c>
      <c r="F127" s="931">
        <v>2</v>
      </c>
      <c r="G127" s="931" t="s">
        <v>21</v>
      </c>
      <c r="H127" s="932">
        <v>86591.21</v>
      </c>
      <c r="I127" s="932">
        <v>151534.62</v>
      </c>
      <c r="J127" s="932">
        <v>113401.34</v>
      </c>
      <c r="K127" s="932">
        <v>198452.34</v>
      </c>
      <c r="L127" s="932">
        <v>137348.48000000001</v>
      </c>
      <c r="M127" s="932">
        <v>240359.85</v>
      </c>
      <c r="N127" s="932">
        <v>167989.97</v>
      </c>
      <c r="O127" s="932">
        <v>293982.44</v>
      </c>
      <c r="P127" s="932">
        <v>199250.5</v>
      </c>
      <c r="Q127" s="932">
        <v>348688.38</v>
      </c>
      <c r="R127" s="932">
        <v>219546.34</v>
      </c>
      <c r="S127" s="932">
        <v>384206.09</v>
      </c>
      <c r="T127" s="932">
        <v>238509.38</v>
      </c>
      <c r="U127" s="932">
        <v>417391.42</v>
      </c>
    </row>
    <row r="128" spans="1:21" ht="14.5">
      <c r="A128" s="931">
        <v>1</v>
      </c>
      <c r="B128" s="931" t="s">
        <v>177</v>
      </c>
      <c r="C128" s="931" t="s">
        <v>184</v>
      </c>
      <c r="D128" s="931" t="s">
        <v>475</v>
      </c>
      <c r="E128" s="931" t="s">
        <v>752</v>
      </c>
      <c r="F128" s="931">
        <v>3</v>
      </c>
      <c r="G128" s="931" t="s">
        <v>46</v>
      </c>
      <c r="H128" s="932">
        <v>82750.55</v>
      </c>
      <c r="I128" s="932">
        <v>144813.45000000001</v>
      </c>
      <c r="J128" s="932">
        <v>112840.73</v>
      </c>
      <c r="K128" s="932">
        <v>197471.28</v>
      </c>
      <c r="L128" s="932">
        <v>142887.01</v>
      </c>
      <c r="M128" s="932">
        <v>250052.27</v>
      </c>
      <c r="N128" s="932">
        <v>188335.71</v>
      </c>
      <c r="O128" s="932">
        <v>329587.49</v>
      </c>
      <c r="P128" s="932">
        <v>233375.6</v>
      </c>
      <c r="Q128" s="932">
        <v>408407.31</v>
      </c>
      <c r="R128" s="932">
        <v>262947.96999999997</v>
      </c>
      <c r="S128" s="932">
        <v>460158.95</v>
      </c>
      <c r="T128" s="932">
        <v>292156.95</v>
      </c>
      <c r="U128" s="932">
        <v>511274.66</v>
      </c>
    </row>
    <row r="129" spans="1:21" ht="14.5">
      <c r="A129" s="931">
        <v>1</v>
      </c>
      <c r="B129" s="931" t="s">
        <v>177</v>
      </c>
      <c r="C129" s="931" t="s">
        <v>184</v>
      </c>
      <c r="D129" s="931" t="s">
        <v>475</v>
      </c>
      <c r="E129" s="931" t="s">
        <v>752</v>
      </c>
      <c r="F129" s="931">
        <v>4</v>
      </c>
      <c r="G129" s="931" t="s">
        <v>23</v>
      </c>
      <c r="H129" s="932">
        <v>88814.66</v>
      </c>
      <c r="I129" s="932">
        <v>142103.45000000001</v>
      </c>
      <c r="J129" s="932">
        <v>124340.52</v>
      </c>
      <c r="K129" s="932">
        <v>198944.84</v>
      </c>
      <c r="L129" s="932">
        <v>159866.38</v>
      </c>
      <c r="M129" s="932">
        <v>255786.22</v>
      </c>
      <c r="N129" s="932">
        <v>213155.18</v>
      </c>
      <c r="O129" s="932">
        <v>341048.29</v>
      </c>
      <c r="P129" s="932">
        <v>266443.96999999997</v>
      </c>
      <c r="Q129" s="932">
        <v>426310.36</v>
      </c>
      <c r="R129" s="932">
        <v>301969.84000000003</v>
      </c>
      <c r="S129" s="932">
        <v>483151.75</v>
      </c>
      <c r="T129" s="932">
        <v>337495.7</v>
      </c>
      <c r="U129" s="932">
        <v>539993.13</v>
      </c>
    </row>
    <row r="130" spans="1:21" ht="14.5">
      <c r="A130" s="931">
        <v>10</v>
      </c>
      <c r="B130" s="931" t="s">
        <v>432</v>
      </c>
      <c r="C130" s="931" t="s">
        <v>433</v>
      </c>
      <c r="D130" s="931" t="s">
        <v>509</v>
      </c>
      <c r="E130" s="931" t="s">
        <v>434</v>
      </c>
      <c r="F130" s="931">
        <v>1</v>
      </c>
      <c r="G130" s="931" t="s">
        <v>171</v>
      </c>
      <c r="H130" s="932">
        <v>126338.6</v>
      </c>
      <c r="I130" s="932">
        <v>221092.54</v>
      </c>
      <c r="J130" s="932">
        <v>163632.69</v>
      </c>
      <c r="K130" s="932">
        <v>286357.2</v>
      </c>
      <c r="L130" s="932">
        <v>195332.88</v>
      </c>
      <c r="M130" s="932">
        <v>341832.55</v>
      </c>
      <c r="N130" s="932">
        <v>232507.27</v>
      </c>
      <c r="O130" s="932">
        <v>406887.72</v>
      </c>
      <c r="P130" s="932">
        <v>273454.59000000003</v>
      </c>
      <c r="Q130" s="932">
        <v>478545.53</v>
      </c>
      <c r="R130" s="932">
        <v>299724.74</v>
      </c>
      <c r="S130" s="932">
        <v>524518.30000000005</v>
      </c>
      <c r="T130" s="932">
        <v>325023.90000000002</v>
      </c>
      <c r="U130" s="932">
        <v>568791.82999999996</v>
      </c>
    </row>
    <row r="131" spans="1:21" ht="14.5">
      <c r="A131" s="931">
        <v>10</v>
      </c>
      <c r="B131" s="931" t="s">
        <v>432</v>
      </c>
      <c r="C131" s="931" t="s">
        <v>433</v>
      </c>
      <c r="D131" s="931" t="s">
        <v>509</v>
      </c>
      <c r="E131" s="931" t="s">
        <v>434</v>
      </c>
      <c r="F131" s="931">
        <v>2</v>
      </c>
      <c r="G131" s="931" t="s">
        <v>21</v>
      </c>
      <c r="H131" s="932">
        <v>100780.33</v>
      </c>
      <c r="I131" s="932">
        <v>176365.58</v>
      </c>
      <c r="J131" s="932">
        <v>131654.01</v>
      </c>
      <c r="K131" s="932">
        <v>230394.52</v>
      </c>
      <c r="L131" s="932">
        <v>159106.87</v>
      </c>
      <c r="M131" s="932">
        <v>278437.03000000003</v>
      </c>
      <c r="N131" s="932">
        <v>193981.5</v>
      </c>
      <c r="O131" s="932">
        <v>339467.63</v>
      </c>
      <c r="P131" s="932">
        <v>229781.41</v>
      </c>
      <c r="Q131" s="932">
        <v>402117.47</v>
      </c>
      <c r="R131" s="932">
        <v>253003.79</v>
      </c>
      <c r="S131" s="932">
        <v>442756.63</v>
      </c>
      <c r="T131" s="932">
        <v>274642.57</v>
      </c>
      <c r="U131" s="932">
        <v>480624.49</v>
      </c>
    </row>
    <row r="132" spans="1:21" ht="14.5">
      <c r="A132" s="931">
        <v>10</v>
      </c>
      <c r="B132" s="931" t="s">
        <v>432</v>
      </c>
      <c r="C132" s="931" t="s">
        <v>433</v>
      </c>
      <c r="D132" s="931" t="s">
        <v>509</v>
      </c>
      <c r="E132" s="931" t="s">
        <v>434</v>
      </c>
      <c r="F132" s="931">
        <v>3</v>
      </c>
      <c r="G132" s="931" t="s">
        <v>46</v>
      </c>
      <c r="H132" s="932">
        <v>97470.49</v>
      </c>
      <c r="I132" s="932">
        <v>170573.35</v>
      </c>
      <c r="J132" s="932">
        <v>133202.34</v>
      </c>
      <c r="K132" s="932">
        <v>233104.09</v>
      </c>
      <c r="L132" s="932">
        <v>168886.69</v>
      </c>
      <c r="M132" s="932">
        <v>295551.7</v>
      </c>
      <c r="N132" s="932">
        <v>222823.53</v>
      </c>
      <c r="O132" s="932">
        <v>389941.18</v>
      </c>
      <c r="P132" s="932">
        <v>276318.11</v>
      </c>
      <c r="Q132" s="932">
        <v>483556.69</v>
      </c>
      <c r="R132" s="932">
        <v>311489.77</v>
      </c>
      <c r="S132" s="932">
        <v>545107.09</v>
      </c>
      <c r="T132" s="932">
        <v>346268.3</v>
      </c>
      <c r="U132" s="932">
        <v>605969.53</v>
      </c>
    </row>
    <row r="133" spans="1:21" ht="14.5">
      <c r="A133" s="931">
        <v>10</v>
      </c>
      <c r="B133" s="931" t="s">
        <v>432</v>
      </c>
      <c r="C133" s="931" t="s">
        <v>433</v>
      </c>
      <c r="D133" s="931" t="s">
        <v>509</v>
      </c>
      <c r="E133" s="931" t="s">
        <v>434</v>
      </c>
      <c r="F133" s="931">
        <v>4</v>
      </c>
      <c r="G133" s="931" t="s">
        <v>23</v>
      </c>
      <c r="H133" s="932">
        <v>102604.86</v>
      </c>
      <c r="I133" s="932">
        <v>164167.78</v>
      </c>
      <c r="J133" s="932">
        <v>143646.81</v>
      </c>
      <c r="K133" s="932">
        <v>229834.9</v>
      </c>
      <c r="L133" s="932">
        <v>184688.75</v>
      </c>
      <c r="M133" s="932">
        <v>295502.01</v>
      </c>
      <c r="N133" s="932">
        <v>246251.67</v>
      </c>
      <c r="O133" s="932">
        <v>394002.68</v>
      </c>
      <c r="P133" s="932">
        <v>307814.59000000003</v>
      </c>
      <c r="Q133" s="932">
        <v>492503.35</v>
      </c>
      <c r="R133" s="932">
        <v>348856.53</v>
      </c>
      <c r="S133" s="932">
        <v>558170.46</v>
      </c>
      <c r="T133" s="932">
        <v>389898.48</v>
      </c>
      <c r="U133" s="932">
        <v>623837.57999999996</v>
      </c>
    </row>
    <row r="134" spans="1:21" ht="14.5">
      <c r="A134" s="931">
        <v>10</v>
      </c>
      <c r="B134" s="931" t="s">
        <v>432</v>
      </c>
      <c r="C134" s="931" t="s">
        <v>433</v>
      </c>
      <c r="D134" s="931" t="s">
        <v>509</v>
      </c>
      <c r="E134" s="931" t="s">
        <v>435</v>
      </c>
      <c r="F134" s="931">
        <v>1</v>
      </c>
      <c r="G134" s="931" t="s">
        <v>171</v>
      </c>
      <c r="H134" s="932">
        <v>129539.96</v>
      </c>
      <c r="I134" s="932">
        <v>226694.93</v>
      </c>
      <c r="J134" s="932">
        <v>167710.35</v>
      </c>
      <c r="K134" s="932">
        <v>293493.11</v>
      </c>
      <c r="L134" s="932">
        <v>200142.36</v>
      </c>
      <c r="M134" s="932">
        <v>350249.14</v>
      </c>
      <c r="N134" s="932">
        <v>238148.52</v>
      </c>
      <c r="O134" s="932">
        <v>416759.91</v>
      </c>
      <c r="P134" s="932">
        <v>280036.34999999998</v>
      </c>
      <c r="Q134" s="932">
        <v>490063.62</v>
      </c>
      <c r="R134" s="932">
        <v>306908.26</v>
      </c>
      <c r="S134" s="932">
        <v>537089.46</v>
      </c>
      <c r="T134" s="932">
        <v>332758.21999999997</v>
      </c>
      <c r="U134" s="932">
        <v>582326.88</v>
      </c>
    </row>
    <row r="135" spans="1:21" ht="14.5">
      <c r="A135" s="931">
        <v>10</v>
      </c>
      <c r="B135" s="931" t="s">
        <v>432</v>
      </c>
      <c r="C135" s="931" t="s">
        <v>433</v>
      </c>
      <c r="D135" s="931" t="s">
        <v>509</v>
      </c>
      <c r="E135" s="931" t="s">
        <v>435</v>
      </c>
      <c r="F135" s="931">
        <v>2</v>
      </c>
      <c r="G135" s="931" t="s">
        <v>21</v>
      </c>
      <c r="H135" s="932">
        <v>103768.71</v>
      </c>
      <c r="I135" s="932">
        <v>181595.24</v>
      </c>
      <c r="J135" s="932">
        <v>135465.18</v>
      </c>
      <c r="K135" s="932">
        <v>237064.07</v>
      </c>
      <c r="L135" s="932">
        <v>163614.47</v>
      </c>
      <c r="M135" s="932">
        <v>286325.32</v>
      </c>
      <c r="N135" s="932">
        <v>199301.71</v>
      </c>
      <c r="O135" s="932">
        <v>348777.99</v>
      </c>
      <c r="P135" s="932">
        <v>235999.23</v>
      </c>
      <c r="Q135" s="932">
        <v>412998.66</v>
      </c>
      <c r="R135" s="932">
        <v>259797.97</v>
      </c>
      <c r="S135" s="932">
        <v>454646.45</v>
      </c>
      <c r="T135" s="932">
        <v>281957.03999999998</v>
      </c>
      <c r="U135" s="932">
        <v>493424.82</v>
      </c>
    </row>
    <row r="136" spans="1:21" ht="14.5">
      <c r="A136" s="931">
        <v>10</v>
      </c>
      <c r="B136" s="931" t="s">
        <v>432</v>
      </c>
      <c r="C136" s="931" t="s">
        <v>433</v>
      </c>
      <c r="D136" s="931" t="s">
        <v>509</v>
      </c>
      <c r="E136" s="931" t="s">
        <v>435</v>
      </c>
      <c r="F136" s="931">
        <v>3</v>
      </c>
      <c r="G136" s="931" t="s">
        <v>46</v>
      </c>
      <c r="H136" s="932">
        <v>100686.9</v>
      </c>
      <c r="I136" s="932">
        <v>176202.08</v>
      </c>
      <c r="J136" s="932">
        <v>137678.18</v>
      </c>
      <c r="K136" s="932">
        <v>240936.82</v>
      </c>
      <c r="L136" s="932">
        <v>174621.56</v>
      </c>
      <c r="M136" s="932">
        <v>305587.74</v>
      </c>
      <c r="N136" s="932">
        <v>230450.38</v>
      </c>
      <c r="O136" s="932">
        <v>403288.16</v>
      </c>
      <c r="P136" s="932">
        <v>285833.24</v>
      </c>
      <c r="Q136" s="932">
        <v>500208.17</v>
      </c>
      <c r="R136" s="932">
        <v>322259.65999999997</v>
      </c>
      <c r="S136" s="932">
        <v>563954.4</v>
      </c>
      <c r="T136" s="932">
        <v>358289.68</v>
      </c>
      <c r="U136" s="932">
        <v>627006.93999999994</v>
      </c>
    </row>
    <row r="137" spans="1:21" ht="14.5">
      <c r="A137" s="931">
        <v>10</v>
      </c>
      <c r="B137" s="931" t="s">
        <v>432</v>
      </c>
      <c r="C137" s="931" t="s">
        <v>433</v>
      </c>
      <c r="D137" s="931" t="s">
        <v>509</v>
      </c>
      <c r="E137" s="931" t="s">
        <v>435</v>
      </c>
      <c r="F137" s="931">
        <v>4</v>
      </c>
      <c r="G137" s="931" t="s">
        <v>23</v>
      </c>
      <c r="H137" s="932">
        <v>105432.75</v>
      </c>
      <c r="I137" s="932">
        <v>168692.4</v>
      </c>
      <c r="J137" s="932">
        <v>147605.85</v>
      </c>
      <c r="K137" s="932">
        <v>236169.36</v>
      </c>
      <c r="L137" s="932">
        <v>189778.95</v>
      </c>
      <c r="M137" s="932">
        <v>303646.32</v>
      </c>
      <c r="N137" s="932">
        <v>253038.6</v>
      </c>
      <c r="O137" s="932">
        <v>404861.76</v>
      </c>
      <c r="P137" s="932">
        <v>316298.25</v>
      </c>
      <c r="Q137" s="932">
        <v>506077.2</v>
      </c>
      <c r="R137" s="932">
        <v>358471.35</v>
      </c>
      <c r="S137" s="932">
        <v>573554.16</v>
      </c>
      <c r="T137" s="932">
        <v>400644.44</v>
      </c>
      <c r="U137" s="932">
        <v>641031.12</v>
      </c>
    </row>
    <row r="138" spans="1:21" ht="14.5">
      <c r="A138" s="931">
        <v>10</v>
      </c>
      <c r="B138" s="931" t="s">
        <v>432</v>
      </c>
      <c r="C138" s="931" t="s">
        <v>433</v>
      </c>
      <c r="D138" s="931" t="s">
        <v>509</v>
      </c>
      <c r="E138" s="931" t="s">
        <v>436</v>
      </c>
      <c r="F138" s="931">
        <v>1</v>
      </c>
      <c r="G138" s="931" t="s">
        <v>171</v>
      </c>
      <c r="H138" s="932">
        <v>132339.19</v>
      </c>
      <c r="I138" s="932">
        <v>231593.58</v>
      </c>
      <c r="J138" s="932">
        <v>171515.74</v>
      </c>
      <c r="K138" s="932">
        <v>300152.53999999998</v>
      </c>
      <c r="L138" s="932">
        <v>204837.12</v>
      </c>
      <c r="M138" s="932">
        <v>358464.97</v>
      </c>
      <c r="N138" s="932">
        <v>243955.39</v>
      </c>
      <c r="O138" s="932">
        <v>426921.94</v>
      </c>
      <c r="P138" s="932">
        <v>287004.55</v>
      </c>
      <c r="Q138" s="932">
        <v>502257.96</v>
      </c>
      <c r="R138" s="932">
        <v>314625.78999999998</v>
      </c>
      <c r="S138" s="932">
        <v>550595.14</v>
      </c>
      <c r="T138" s="932">
        <v>341272.57</v>
      </c>
      <c r="U138" s="932">
        <v>597226.99</v>
      </c>
    </row>
    <row r="139" spans="1:21" ht="14.5">
      <c r="A139" s="931">
        <v>10</v>
      </c>
      <c r="B139" s="931" t="s">
        <v>432</v>
      </c>
      <c r="C139" s="931" t="s">
        <v>433</v>
      </c>
      <c r="D139" s="931" t="s">
        <v>509</v>
      </c>
      <c r="E139" s="931" t="s">
        <v>436</v>
      </c>
      <c r="F139" s="931">
        <v>2</v>
      </c>
      <c r="G139" s="931" t="s">
        <v>21</v>
      </c>
      <c r="H139" s="932">
        <v>104864.06</v>
      </c>
      <c r="I139" s="932">
        <v>183512.11</v>
      </c>
      <c r="J139" s="932">
        <v>137138.66</v>
      </c>
      <c r="K139" s="932">
        <v>239992.66</v>
      </c>
      <c r="L139" s="932">
        <v>165894.17000000001</v>
      </c>
      <c r="M139" s="932">
        <v>290314.78999999998</v>
      </c>
      <c r="N139" s="932">
        <v>202540.2</v>
      </c>
      <c r="O139" s="932">
        <v>354445.35</v>
      </c>
      <c r="P139" s="932">
        <v>240055.89</v>
      </c>
      <c r="Q139" s="932">
        <v>420097.8</v>
      </c>
      <c r="R139" s="932">
        <v>264400.78000000003</v>
      </c>
      <c r="S139" s="932">
        <v>462701.36</v>
      </c>
      <c r="T139" s="932">
        <v>287112.64</v>
      </c>
      <c r="U139" s="932">
        <v>502447.11</v>
      </c>
    </row>
    <row r="140" spans="1:21" ht="14.5">
      <c r="A140" s="931">
        <v>10</v>
      </c>
      <c r="B140" s="931" t="s">
        <v>432</v>
      </c>
      <c r="C140" s="931" t="s">
        <v>433</v>
      </c>
      <c r="D140" s="931" t="s">
        <v>509</v>
      </c>
      <c r="E140" s="931" t="s">
        <v>436</v>
      </c>
      <c r="F140" s="931">
        <v>3</v>
      </c>
      <c r="G140" s="931" t="s">
        <v>46</v>
      </c>
      <c r="H140" s="932">
        <v>100892.57</v>
      </c>
      <c r="I140" s="932">
        <v>176561.99</v>
      </c>
      <c r="J140" s="932">
        <v>137749.03</v>
      </c>
      <c r="K140" s="932">
        <v>241060.79</v>
      </c>
      <c r="L140" s="932">
        <v>174554.42</v>
      </c>
      <c r="M140" s="932">
        <v>305470.23</v>
      </c>
      <c r="N140" s="932">
        <v>230203.6</v>
      </c>
      <c r="O140" s="932">
        <v>402856.3</v>
      </c>
      <c r="P140" s="932">
        <v>285377.34999999998</v>
      </c>
      <c r="Q140" s="932">
        <v>499410.37</v>
      </c>
      <c r="R140" s="932">
        <v>321631.59999999998</v>
      </c>
      <c r="S140" s="932">
        <v>562855.30000000005</v>
      </c>
      <c r="T140" s="932">
        <v>357463.24</v>
      </c>
      <c r="U140" s="932">
        <v>625560.67000000004</v>
      </c>
    </row>
    <row r="141" spans="1:21" ht="14.5">
      <c r="A141" s="931">
        <v>10</v>
      </c>
      <c r="B141" s="931" t="s">
        <v>432</v>
      </c>
      <c r="C141" s="931" t="s">
        <v>433</v>
      </c>
      <c r="D141" s="931" t="s">
        <v>509</v>
      </c>
      <c r="E141" s="931" t="s">
        <v>436</v>
      </c>
      <c r="F141" s="931">
        <v>4</v>
      </c>
      <c r="G141" s="931" t="s">
        <v>23</v>
      </c>
      <c r="H141" s="932">
        <v>107109.58</v>
      </c>
      <c r="I141" s="932">
        <v>171375.33</v>
      </c>
      <c r="J141" s="932">
        <v>149953.41</v>
      </c>
      <c r="K141" s="932">
        <v>239925.46</v>
      </c>
      <c r="L141" s="932">
        <v>192797.24</v>
      </c>
      <c r="M141" s="932">
        <v>308475.59000000003</v>
      </c>
      <c r="N141" s="932">
        <v>257062.99</v>
      </c>
      <c r="O141" s="932">
        <v>411300.78</v>
      </c>
      <c r="P141" s="932">
        <v>321328.73</v>
      </c>
      <c r="Q141" s="932">
        <v>514125.98</v>
      </c>
      <c r="R141" s="932">
        <v>364172.56</v>
      </c>
      <c r="S141" s="932">
        <v>582676.11</v>
      </c>
      <c r="T141" s="932">
        <v>407016.39</v>
      </c>
      <c r="U141" s="932">
        <v>651226.24</v>
      </c>
    </row>
    <row r="142" spans="1:21" ht="14.5">
      <c r="A142" s="931">
        <v>10</v>
      </c>
      <c r="B142" s="931" t="s">
        <v>432</v>
      </c>
      <c r="C142" s="931" t="s">
        <v>433</v>
      </c>
      <c r="D142" s="931" t="s">
        <v>509</v>
      </c>
      <c r="E142" s="931" t="s">
        <v>437</v>
      </c>
      <c r="F142" s="931">
        <v>1</v>
      </c>
      <c r="G142" s="931" t="s">
        <v>171</v>
      </c>
      <c r="H142" s="932">
        <v>133930.70000000001</v>
      </c>
      <c r="I142" s="932">
        <v>234378.73</v>
      </c>
      <c r="J142" s="932">
        <v>173526.15</v>
      </c>
      <c r="K142" s="932">
        <v>303670.77</v>
      </c>
      <c r="L142" s="932">
        <v>207193.95</v>
      </c>
      <c r="M142" s="932">
        <v>362589.41</v>
      </c>
      <c r="N142" s="932">
        <v>246698.87</v>
      </c>
      <c r="O142" s="932">
        <v>431723.02</v>
      </c>
      <c r="P142" s="932">
        <v>290191.94</v>
      </c>
      <c r="Q142" s="932">
        <v>507835.9</v>
      </c>
      <c r="R142" s="932">
        <v>318096.78000000003</v>
      </c>
      <c r="S142" s="932">
        <v>556669.36</v>
      </c>
      <c r="T142" s="932">
        <v>344995.38</v>
      </c>
      <c r="U142" s="932">
        <v>603741.91</v>
      </c>
    </row>
    <row r="143" spans="1:21" ht="14.5">
      <c r="A143" s="931">
        <v>10</v>
      </c>
      <c r="B143" s="931" t="s">
        <v>432</v>
      </c>
      <c r="C143" s="931" t="s">
        <v>433</v>
      </c>
      <c r="D143" s="931" t="s">
        <v>509</v>
      </c>
      <c r="E143" s="931" t="s">
        <v>437</v>
      </c>
      <c r="F143" s="931">
        <v>2</v>
      </c>
      <c r="G143" s="931" t="s">
        <v>21</v>
      </c>
      <c r="H143" s="932">
        <v>106455.57</v>
      </c>
      <c r="I143" s="932">
        <v>186297.25</v>
      </c>
      <c r="J143" s="932">
        <v>139149.07999999999</v>
      </c>
      <c r="K143" s="932">
        <v>243510.89</v>
      </c>
      <c r="L143" s="932">
        <v>168250.99</v>
      </c>
      <c r="M143" s="932">
        <v>294439.23</v>
      </c>
      <c r="N143" s="932">
        <v>205283.68</v>
      </c>
      <c r="O143" s="932">
        <v>359246.44</v>
      </c>
      <c r="P143" s="932">
        <v>243243.28</v>
      </c>
      <c r="Q143" s="932">
        <v>425675.74</v>
      </c>
      <c r="R143" s="932">
        <v>267871.76</v>
      </c>
      <c r="S143" s="932">
        <v>468775.58</v>
      </c>
      <c r="T143" s="932">
        <v>290835.45</v>
      </c>
      <c r="U143" s="932">
        <v>508962.03</v>
      </c>
    </row>
    <row r="144" spans="1:21" ht="14.5">
      <c r="A144" s="931">
        <v>10</v>
      </c>
      <c r="B144" s="931" t="s">
        <v>432</v>
      </c>
      <c r="C144" s="931" t="s">
        <v>433</v>
      </c>
      <c r="D144" s="931" t="s">
        <v>509</v>
      </c>
      <c r="E144" s="931" t="s">
        <v>437</v>
      </c>
      <c r="F144" s="931">
        <v>3</v>
      </c>
      <c r="G144" s="931" t="s">
        <v>46</v>
      </c>
      <c r="H144" s="932">
        <v>102673.43</v>
      </c>
      <c r="I144" s="932">
        <v>179678.5</v>
      </c>
      <c r="J144" s="932">
        <v>140242.23000000001</v>
      </c>
      <c r="K144" s="932">
        <v>245423.91</v>
      </c>
      <c r="L144" s="932">
        <v>177759.97</v>
      </c>
      <c r="M144" s="932">
        <v>311079.95</v>
      </c>
      <c r="N144" s="932">
        <v>234477.67</v>
      </c>
      <c r="O144" s="932">
        <v>410335.92</v>
      </c>
      <c r="P144" s="932">
        <v>290719.94</v>
      </c>
      <c r="Q144" s="932">
        <v>508759.89</v>
      </c>
      <c r="R144" s="932">
        <v>327686.53000000003</v>
      </c>
      <c r="S144" s="932">
        <v>573451.43000000005</v>
      </c>
      <c r="T144" s="932">
        <v>364230.52</v>
      </c>
      <c r="U144" s="932">
        <v>637403.4</v>
      </c>
    </row>
    <row r="145" spans="1:21" ht="14.5">
      <c r="A145" s="931">
        <v>10</v>
      </c>
      <c r="B145" s="931" t="s">
        <v>432</v>
      </c>
      <c r="C145" s="931" t="s">
        <v>433</v>
      </c>
      <c r="D145" s="931" t="s">
        <v>509</v>
      </c>
      <c r="E145" s="931" t="s">
        <v>437</v>
      </c>
      <c r="F145" s="931">
        <v>4</v>
      </c>
      <c r="G145" s="931" t="s">
        <v>23</v>
      </c>
      <c r="H145" s="932">
        <v>108570.95</v>
      </c>
      <c r="I145" s="932">
        <v>173713.52</v>
      </c>
      <c r="J145" s="932">
        <v>151999.32</v>
      </c>
      <c r="K145" s="932">
        <v>243198.92</v>
      </c>
      <c r="L145" s="932">
        <v>195427.7</v>
      </c>
      <c r="M145" s="932">
        <v>312684.33</v>
      </c>
      <c r="N145" s="932">
        <v>260570.27</v>
      </c>
      <c r="O145" s="932">
        <v>416912.44</v>
      </c>
      <c r="P145" s="932">
        <v>325712.84000000003</v>
      </c>
      <c r="Q145" s="932">
        <v>521140.55</v>
      </c>
      <c r="R145" s="932">
        <v>369141.22</v>
      </c>
      <c r="S145" s="932">
        <v>590625.96</v>
      </c>
      <c r="T145" s="932">
        <v>412569.59999999998</v>
      </c>
      <c r="U145" s="932">
        <v>660111.35999999999</v>
      </c>
    </row>
    <row r="146" spans="1:21" ht="14.5">
      <c r="A146" s="931">
        <v>10</v>
      </c>
      <c r="B146" s="931" t="s">
        <v>432</v>
      </c>
      <c r="C146" s="931" t="s">
        <v>438</v>
      </c>
      <c r="D146" s="931" t="s">
        <v>510</v>
      </c>
      <c r="E146" s="931" t="s">
        <v>439</v>
      </c>
      <c r="F146" s="931">
        <v>1</v>
      </c>
      <c r="G146" s="931" t="s">
        <v>171</v>
      </c>
      <c r="H146" s="932">
        <v>109312.51</v>
      </c>
      <c r="I146" s="932">
        <v>191296.9</v>
      </c>
      <c r="J146" s="932">
        <v>141894.29</v>
      </c>
      <c r="K146" s="932">
        <v>248315.01</v>
      </c>
      <c r="L146" s="932">
        <v>169648.52</v>
      </c>
      <c r="M146" s="932">
        <v>296884.90000000002</v>
      </c>
      <c r="N146" s="932">
        <v>202316.13</v>
      </c>
      <c r="O146" s="932">
        <v>354053.22</v>
      </c>
      <c r="P146" s="932">
        <v>238188.25</v>
      </c>
      <c r="Q146" s="932">
        <v>416829.43</v>
      </c>
      <c r="R146" s="932">
        <v>261209.81</v>
      </c>
      <c r="S146" s="932">
        <v>457117.16</v>
      </c>
      <c r="T146" s="932">
        <v>283511.56</v>
      </c>
      <c r="U146" s="932">
        <v>496145.23</v>
      </c>
    </row>
    <row r="147" spans="1:21" ht="14.5">
      <c r="A147" s="931">
        <v>10</v>
      </c>
      <c r="B147" s="931" t="s">
        <v>432</v>
      </c>
      <c r="C147" s="931" t="s">
        <v>438</v>
      </c>
      <c r="D147" s="931" t="s">
        <v>510</v>
      </c>
      <c r="E147" s="931" t="s">
        <v>439</v>
      </c>
      <c r="F147" s="931">
        <v>2</v>
      </c>
      <c r="G147" s="931" t="s">
        <v>21</v>
      </c>
      <c r="H147" s="932">
        <v>85214.73</v>
      </c>
      <c r="I147" s="932">
        <v>149125.76999999999</v>
      </c>
      <c r="J147" s="932">
        <v>111742.97</v>
      </c>
      <c r="K147" s="932">
        <v>195550.2</v>
      </c>
      <c r="L147" s="932">
        <v>135492.57</v>
      </c>
      <c r="M147" s="932">
        <v>237111.99</v>
      </c>
      <c r="N147" s="932">
        <v>165991.84</v>
      </c>
      <c r="O147" s="932">
        <v>290485.71999999997</v>
      </c>
      <c r="P147" s="932">
        <v>197010.68</v>
      </c>
      <c r="Q147" s="932">
        <v>344768.69</v>
      </c>
      <c r="R147" s="932">
        <v>217158.63</v>
      </c>
      <c r="S147" s="932">
        <v>380027.6</v>
      </c>
      <c r="T147" s="932">
        <v>236009.16</v>
      </c>
      <c r="U147" s="932">
        <v>413016.04</v>
      </c>
    </row>
    <row r="148" spans="1:21" ht="14.5">
      <c r="A148" s="931">
        <v>10</v>
      </c>
      <c r="B148" s="931" t="s">
        <v>432</v>
      </c>
      <c r="C148" s="931" t="s">
        <v>438</v>
      </c>
      <c r="D148" s="931" t="s">
        <v>510</v>
      </c>
      <c r="E148" s="931" t="s">
        <v>439</v>
      </c>
      <c r="F148" s="931">
        <v>3</v>
      </c>
      <c r="G148" s="931" t="s">
        <v>46</v>
      </c>
      <c r="H148" s="932">
        <v>80927.28</v>
      </c>
      <c r="I148" s="932">
        <v>141622.73000000001</v>
      </c>
      <c r="J148" s="932">
        <v>110227.92</v>
      </c>
      <c r="K148" s="932">
        <v>192898.86</v>
      </c>
      <c r="L148" s="932">
        <v>139483.78</v>
      </c>
      <c r="M148" s="932">
        <v>244096.61</v>
      </c>
      <c r="N148" s="932">
        <v>183754.43</v>
      </c>
      <c r="O148" s="932">
        <v>321570.25</v>
      </c>
      <c r="P148" s="932">
        <v>227608.1</v>
      </c>
      <c r="Q148" s="932">
        <v>398314.17</v>
      </c>
      <c r="R148" s="932">
        <v>256380.56</v>
      </c>
      <c r="S148" s="932">
        <v>448665.98</v>
      </c>
      <c r="T148" s="932">
        <v>284782.36</v>
      </c>
      <c r="U148" s="932">
        <v>498369.13</v>
      </c>
    </row>
    <row r="149" spans="1:21" ht="14.5">
      <c r="A149" s="931">
        <v>10</v>
      </c>
      <c r="B149" s="931" t="s">
        <v>432</v>
      </c>
      <c r="C149" s="931" t="s">
        <v>438</v>
      </c>
      <c r="D149" s="931" t="s">
        <v>510</v>
      </c>
      <c r="E149" s="931" t="s">
        <v>439</v>
      </c>
      <c r="F149" s="931">
        <v>4</v>
      </c>
      <c r="G149" s="931" t="s">
        <v>23</v>
      </c>
      <c r="H149" s="932">
        <v>87736.93</v>
      </c>
      <c r="I149" s="932">
        <v>140379.1</v>
      </c>
      <c r="J149" s="932">
        <v>122831.71</v>
      </c>
      <c r="K149" s="932">
        <v>196530.74</v>
      </c>
      <c r="L149" s="932">
        <v>157926.48000000001</v>
      </c>
      <c r="M149" s="932">
        <v>252682.37</v>
      </c>
      <c r="N149" s="932">
        <v>210568.64</v>
      </c>
      <c r="O149" s="932">
        <v>336909.83</v>
      </c>
      <c r="P149" s="932">
        <v>263210.8</v>
      </c>
      <c r="Q149" s="932">
        <v>421137.29</v>
      </c>
      <c r="R149" s="932">
        <v>298305.58</v>
      </c>
      <c r="S149" s="932">
        <v>477288.93</v>
      </c>
      <c r="T149" s="932">
        <v>333400.34999999998</v>
      </c>
      <c r="U149" s="932">
        <v>533440.56999999995</v>
      </c>
    </row>
    <row r="150" spans="1:21" ht="14.5">
      <c r="A150" s="931">
        <v>10</v>
      </c>
      <c r="B150" s="931" t="s">
        <v>432</v>
      </c>
      <c r="C150" s="931" t="s">
        <v>438</v>
      </c>
      <c r="D150" s="931" t="s">
        <v>510</v>
      </c>
      <c r="E150" s="931" t="s">
        <v>440</v>
      </c>
      <c r="F150" s="931">
        <v>1</v>
      </c>
      <c r="G150" s="931" t="s">
        <v>171</v>
      </c>
      <c r="H150" s="932">
        <v>112362.35</v>
      </c>
      <c r="I150" s="932">
        <v>196634.12</v>
      </c>
      <c r="J150" s="932">
        <v>145673.60999999999</v>
      </c>
      <c r="K150" s="932">
        <v>254928.83</v>
      </c>
      <c r="L150" s="932">
        <v>174015.49</v>
      </c>
      <c r="M150" s="932">
        <v>304527.09999999998</v>
      </c>
      <c r="N150" s="932">
        <v>207306.54</v>
      </c>
      <c r="O150" s="932">
        <v>362786.45</v>
      </c>
      <c r="P150" s="932">
        <v>243925.84</v>
      </c>
      <c r="Q150" s="932">
        <v>426870.22</v>
      </c>
      <c r="R150" s="932">
        <v>267422.7</v>
      </c>
      <c r="S150" s="932">
        <v>467989.73</v>
      </c>
      <c r="T150" s="932">
        <v>290110.78999999998</v>
      </c>
      <c r="U150" s="932">
        <v>507693.88</v>
      </c>
    </row>
    <row r="151" spans="1:21" ht="14.5">
      <c r="A151" s="931">
        <v>10</v>
      </c>
      <c r="B151" s="931" t="s">
        <v>432</v>
      </c>
      <c r="C151" s="931" t="s">
        <v>438</v>
      </c>
      <c r="D151" s="931" t="s">
        <v>510</v>
      </c>
      <c r="E151" s="931" t="s">
        <v>440</v>
      </c>
      <c r="F151" s="931">
        <v>2</v>
      </c>
      <c r="G151" s="931" t="s">
        <v>21</v>
      </c>
      <c r="H151" s="932">
        <v>88727.99</v>
      </c>
      <c r="I151" s="932">
        <v>155273.97</v>
      </c>
      <c r="J151" s="932">
        <v>116102.13</v>
      </c>
      <c r="K151" s="932">
        <v>203178.72</v>
      </c>
      <c r="L151" s="932">
        <v>140516.38</v>
      </c>
      <c r="M151" s="932">
        <v>245903.67</v>
      </c>
      <c r="N151" s="932">
        <v>171680.8</v>
      </c>
      <c r="O151" s="932">
        <v>300441.40000000002</v>
      </c>
      <c r="P151" s="932">
        <v>203540.15</v>
      </c>
      <c r="Q151" s="932">
        <v>356195.27</v>
      </c>
      <c r="R151" s="932">
        <v>224218.66</v>
      </c>
      <c r="S151" s="932">
        <v>392382.66</v>
      </c>
      <c r="T151" s="932">
        <v>243521.9</v>
      </c>
      <c r="U151" s="932">
        <v>426163.33</v>
      </c>
    </row>
    <row r="152" spans="1:21" ht="14.5">
      <c r="A152" s="931">
        <v>10</v>
      </c>
      <c r="B152" s="931" t="s">
        <v>432</v>
      </c>
      <c r="C152" s="931" t="s">
        <v>438</v>
      </c>
      <c r="D152" s="931" t="s">
        <v>510</v>
      </c>
      <c r="E152" s="931" t="s">
        <v>440</v>
      </c>
      <c r="F152" s="931">
        <v>3</v>
      </c>
      <c r="G152" s="931" t="s">
        <v>46</v>
      </c>
      <c r="H152" s="932">
        <v>85135.94</v>
      </c>
      <c r="I152" s="932">
        <v>148987.89000000001</v>
      </c>
      <c r="J152" s="932">
        <v>116179.09</v>
      </c>
      <c r="K152" s="932">
        <v>203313.4</v>
      </c>
      <c r="L152" s="932">
        <v>147178.31</v>
      </c>
      <c r="M152" s="932">
        <v>257562.05</v>
      </c>
      <c r="N152" s="932">
        <v>194056.58</v>
      </c>
      <c r="O152" s="932">
        <v>339599.02</v>
      </c>
      <c r="P152" s="932">
        <v>240525.88</v>
      </c>
      <c r="Q152" s="932">
        <v>420920.29</v>
      </c>
      <c r="R152" s="932">
        <v>271051.01</v>
      </c>
      <c r="S152" s="932">
        <v>474339.26</v>
      </c>
      <c r="T152" s="932">
        <v>301212.59999999998</v>
      </c>
      <c r="U152" s="932">
        <v>527122.05000000005</v>
      </c>
    </row>
    <row r="153" spans="1:21" ht="14.5">
      <c r="A153" s="931">
        <v>10</v>
      </c>
      <c r="B153" s="931" t="s">
        <v>432</v>
      </c>
      <c r="C153" s="931" t="s">
        <v>438</v>
      </c>
      <c r="D153" s="931" t="s">
        <v>510</v>
      </c>
      <c r="E153" s="931" t="s">
        <v>440</v>
      </c>
      <c r="F153" s="931">
        <v>4</v>
      </c>
      <c r="G153" s="931" t="s">
        <v>23</v>
      </c>
      <c r="H153" s="932">
        <v>90780.39</v>
      </c>
      <c r="I153" s="932">
        <v>145248.62</v>
      </c>
      <c r="J153" s="932">
        <v>127092.54</v>
      </c>
      <c r="K153" s="932">
        <v>203348.07</v>
      </c>
      <c r="L153" s="932">
        <v>163404.70000000001</v>
      </c>
      <c r="M153" s="932">
        <v>261447.52</v>
      </c>
      <c r="N153" s="932">
        <v>217872.93</v>
      </c>
      <c r="O153" s="932">
        <v>348596.69</v>
      </c>
      <c r="P153" s="932">
        <v>272341.15999999997</v>
      </c>
      <c r="Q153" s="932">
        <v>435745.87</v>
      </c>
      <c r="R153" s="932">
        <v>308653.32</v>
      </c>
      <c r="S153" s="932">
        <v>493845.32</v>
      </c>
      <c r="T153" s="932">
        <v>344965.47</v>
      </c>
      <c r="U153" s="932">
        <v>551944.77</v>
      </c>
    </row>
    <row r="154" spans="1:21" ht="14.5">
      <c r="A154" s="931">
        <v>10</v>
      </c>
      <c r="B154" s="931" t="s">
        <v>432</v>
      </c>
      <c r="C154" s="931" t="s">
        <v>438</v>
      </c>
      <c r="D154" s="931" t="s">
        <v>510</v>
      </c>
      <c r="E154" s="931" t="s">
        <v>441</v>
      </c>
      <c r="F154" s="931">
        <v>1</v>
      </c>
      <c r="G154" s="931" t="s">
        <v>171</v>
      </c>
      <c r="H154" s="932">
        <v>108251.51</v>
      </c>
      <c r="I154" s="932">
        <v>189440.14</v>
      </c>
      <c r="J154" s="932">
        <v>140554.01999999999</v>
      </c>
      <c r="K154" s="932">
        <v>245969.54</v>
      </c>
      <c r="L154" s="932">
        <v>168077.31</v>
      </c>
      <c r="M154" s="932">
        <v>294135.28999999998</v>
      </c>
      <c r="N154" s="932">
        <v>200487.15</v>
      </c>
      <c r="O154" s="932">
        <v>350852.51</v>
      </c>
      <c r="P154" s="932">
        <v>236063.33</v>
      </c>
      <c r="Q154" s="932">
        <v>413110.82</v>
      </c>
      <c r="R154" s="932">
        <v>258895.83</v>
      </c>
      <c r="S154" s="932">
        <v>453067.7</v>
      </c>
      <c r="T154" s="932">
        <v>281029.7</v>
      </c>
      <c r="U154" s="932">
        <v>491801.97</v>
      </c>
    </row>
    <row r="155" spans="1:21" ht="14.5">
      <c r="A155" s="931">
        <v>10</v>
      </c>
      <c r="B155" s="931" t="s">
        <v>432</v>
      </c>
      <c r="C155" s="931" t="s">
        <v>438</v>
      </c>
      <c r="D155" s="931" t="s">
        <v>510</v>
      </c>
      <c r="E155" s="931" t="s">
        <v>441</v>
      </c>
      <c r="F155" s="931">
        <v>2</v>
      </c>
      <c r="G155" s="931" t="s">
        <v>21</v>
      </c>
      <c r="H155" s="932">
        <v>84153.72</v>
      </c>
      <c r="I155" s="932">
        <v>147269.01</v>
      </c>
      <c r="J155" s="932">
        <v>110402.7</v>
      </c>
      <c r="K155" s="932">
        <v>193204.73</v>
      </c>
      <c r="L155" s="932">
        <v>133921.35999999999</v>
      </c>
      <c r="M155" s="932">
        <v>234362.37</v>
      </c>
      <c r="N155" s="932">
        <v>164162.85999999999</v>
      </c>
      <c r="O155" s="932">
        <v>287285</v>
      </c>
      <c r="P155" s="932">
        <v>194885.76000000001</v>
      </c>
      <c r="Q155" s="932">
        <v>341050.08</v>
      </c>
      <c r="R155" s="932">
        <v>214844.65</v>
      </c>
      <c r="S155" s="932">
        <v>375978.14</v>
      </c>
      <c r="T155" s="932">
        <v>233527.3</v>
      </c>
      <c r="U155" s="932">
        <v>408672.78</v>
      </c>
    </row>
    <row r="156" spans="1:21" ht="14.5">
      <c r="A156" s="931">
        <v>10</v>
      </c>
      <c r="B156" s="931" t="s">
        <v>432</v>
      </c>
      <c r="C156" s="931" t="s">
        <v>438</v>
      </c>
      <c r="D156" s="931" t="s">
        <v>510</v>
      </c>
      <c r="E156" s="931" t="s">
        <v>441</v>
      </c>
      <c r="F156" s="931">
        <v>3</v>
      </c>
      <c r="G156" s="931" t="s">
        <v>46</v>
      </c>
      <c r="H156" s="932">
        <v>79740.039999999994</v>
      </c>
      <c r="I156" s="932">
        <v>139545.07</v>
      </c>
      <c r="J156" s="932">
        <v>108565.79</v>
      </c>
      <c r="K156" s="932">
        <v>189990.13</v>
      </c>
      <c r="L156" s="932">
        <v>137346.75</v>
      </c>
      <c r="M156" s="932">
        <v>240356.81</v>
      </c>
      <c r="N156" s="932">
        <v>180905.06</v>
      </c>
      <c r="O156" s="932">
        <v>316583.86</v>
      </c>
      <c r="P156" s="932">
        <v>224046.39</v>
      </c>
      <c r="Q156" s="932">
        <v>392081.18</v>
      </c>
      <c r="R156" s="932">
        <v>252343.95</v>
      </c>
      <c r="S156" s="932">
        <v>441601.92</v>
      </c>
      <c r="T156" s="932">
        <v>280270.86</v>
      </c>
      <c r="U156" s="932">
        <v>490474.01</v>
      </c>
    </row>
    <row r="157" spans="1:21" ht="14.5">
      <c r="A157" s="931">
        <v>10</v>
      </c>
      <c r="B157" s="931" t="s">
        <v>432</v>
      </c>
      <c r="C157" s="931" t="s">
        <v>438</v>
      </c>
      <c r="D157" s="931" t="s">
        <v>510</v>
      </c>
      <c r="E157" s="931" t="s">
        <v>441</v>
      </c>
      <c r="F157" s="931">
        <v>4</v>
      </c>
      <c r="G157" s="931" t="s">
        <v>23</v>
      </c>
      <c r="H157" s="932">
        <v>86762.69</v>
      </c>
      <c r="I157" s="932">
        <v>138820.31</v>
      </c>
      <c r="J157" s="932">
        <v>121467.77</v>
      </c>
      <c r="K157" s="932">
        <v>194348.43</v>
      </c>
      <c r="L157" s="932">
        <v>156172.85</v>
      </c>
      <c r="M157" s="932">
        <v>249876.56</v>
      </c>
      <c r="N157" s="932">
        <v>208230.46</v>
      </c>
      <c r="O157" s="932">
        <v>333168.74</v>
      </c>
      <c r="P157" s="932">
        <v>260288.08</v>
      </c>
      <c r="Q157" s="932">
        <v>416460.93</v>
      </c>
      <c r="R157" s="932">
        <v>294993.15000000002</v>
      </c>
      <c r="S157" s="932">
        <v>471989.05</v>
      </c>
      <c r="T157" s="932">
        <v>329698.23</v>
      </c>
      <c r="U157" s="932">
        <v>527517.18000000005</v>
      </c>
    </row>
    <row r="158" spans="1:21" ht="14.5">
      <c r="A158" s="931">
        <v>10</v>
      </c>
      <c r="B158" s="931" t="s">
        <v>432</v>
      </c>
      <c r="C158" s="931" t="s">
        <v>438</v>
      </c>
      <c r="D158" s="931" t="s">
        <v>510</v>
      </c>
      <c r="E158" s="931" t="s">
        <v>741</v>
      </c>
      <c r="F158" s="931">
        <v>1</v>
      </c>
      <c r="G158" s="931" t="s">
        <v>171</v>
      </c>
      <c r="H158" s="932">
        <v>109973.98</v>
      </c>
      <c r="I158" s="932">
        <v>192454.47</v>
      </c>
      <c r="J158" s="932">
        <v>142510.07</v>
      </c>
      <c r="K158" s="932">
        <v>249392.63</v>
      </c>
      <c r="L158" s="932">
        <v>170179.74</v>
      </c>
      <c r="M158" s="932">
        <v>297814.53999999998</v>
      </c>
      <c r="N158" s="932">
        <v>202655.53</v>
      </c>
      <c r="O158" s="932">
        <v>354647.17</v>
      </c>
      <c r="P158" s="932">
        <v>238401.65</v>
      </c>
      <c r="Q158" s="932">
        <v>417202.88</v>
      </c>
      <c r="R158" s="932">
        <v>261336.64</v>
      </c>
      <c r="S158" s="932">
        <v>457339.13</v>
      </c>
      <c r="T158" s="932">
        <v>283454.31</v>
      </c>
      <c r="U158" s="932">
        <v>496045.05</v>
      </c>
    </row>
    <row r="159" spans="1:21" ht="14.5">
      <c r="A159" s="931">
        <v>10</v>
      </c>
      <c r="B159" s="931" t="s">
        <v>432</v>
      </c>
      <c r="C159" s="931" t="s">
        <v>438</v>
      </c>
      <c r="D159" s="931" t="s">
        <v>510</v>
      </c>
      <c r="E159" s="931" t="s">
        <v>741</v>
      </c>
      <c r="F159" s="931">
        <v>2</v>
      </c>
      <c r="G159" s="931" t="s">
        <v>21</v>
      </c>
      <c r="H159" s="932">
        <v>87266.45</v>
      </c>
      <c r="I159" s="932">
        <v>152716.29</v>
      </c>
      <c r="J159" s="932">
        <v>114098.25</v>
      </c>
      <c r="K159" s="932">
        <v>199671.94</v>
      </c>
      <c r="L159" s="932">
        <v>137994.32</v>
      </c>
      <c r="M159" s="932">
        <v>241490.06</v>
      </c>
      <c r="N159" s="932">
        <v>168426.87</v>
      </c>
      <c r="O159" s="932">
        <v>294747.02</v>
      </c>
      <c r="P159" s="932">
        <v>199599.71</v>
      </c>
      <c r="Q159" s="932">
        <v>349299.49</v>
      </c>
      <c r="R159" s="932">
        <v>219826.88</v>
      </c>
      <c r="S159" s="932">
        <v>384697.04</v>
      </c>
      <c r="T159" s="932">
        <v>238692.44</v>
      </c>
      <c r="U159" s="932">
        <v>417711.77</v>
      </c>
    </row>
    <row r="160" spans="1:21" ht="14.5">
      <c r="A160" s="931">
        <v>10</v>
      </c>
      <c r="B160" s="931" t="s">
        <v>432</v>
      </c>
      <c r="C160" s="931" t="s">
        <v>438</v>
      </c>
      <c r="D160" s="931" t="s">
        <v>510</v>
      </c>
      <c r="E160" s="931" t="s">
        <v>741</v>
      </c>
      <c r="F160" s="931">
        <v>3</v>
      </c>
      <c r="G160" s="931" t="s">
        <v>46</v>
      </c>
      <c r="H160" s="932">
        <v>84055.35</v>
      </c>
      <c r="I160" s="932">
        <v>147096.87</v>
      </c>
      <c r="J160" s="932">
        <v>114784.36</v>
      </c>
      <c r="K160" s="932">
        <v>200872.63</v>
      </c>
      <c r="L160" s="932">
        <v>145471.16</v>
      </c>
      <c r="M160" s="932">
        <v>254574.53</v>
      </c>
      <c r="N160" s="932">
        <v>191865.91</v>
      </c>
      <c r="O160" s="932">
        <v>335765.35</v>
      </c>
      <c r="P160" s="932">
        <v>237867.73</v>
      </c>
      <c r="Q160" s="932">
        <v>416268.54</v>
      </c>
      <c r="R160" s="932">
        <v>268099.03000000003</v>
      </c>
      <c r="S160" s="932">
        <v>469173.3</v>
      </c>
      <c r="T160" s="932">
        <v>297981.05</v>
      </c>
      <c r="U160" s="932">
        <v>521466.83</v>
      </c>
    </row>
    <row r="161" spans="1:21" ht="14.5">
      <c r="A161" s="931">
        <v>10</v>
      </c>
      <c r="B161" s="931" t="s">
        <v>432</v>
      </c>
      <c r="C161" s="931" t="s">
        <v>438</v>
      </c>
      <c r="D161" s="931" t="s">
        <v>510</v>
      </c>
      <c r="E161" s="931" t="s">
        <v>741</v>
      </c>
      <c r="F161" s="931">
        <v>4</v>
      </c>
      <c r="G161" s="931" t="s">
        <v>23</v>
      </c>
      <c r="H161" s="932">
        <v>89073.35</v>
      </c>
      <c r="I161" s="932">
        <v>142517.35999999999</v>
      </c>
      <c r="J161" s="932">
        <v>124702.68</v>
      </c>
      <c r="K161" s="932">
        <v>199524.3</v>
      </c>
      <c r="L161" s="932">
        <v>160332.01999999999</v>
      </c>
      <c r="M161" s="932">
        <v>256531.24</v>
      </c>
      <c r="N161" s="932">
        <v>213776.03</v>
      </c>
      <c r="O161" s="932">
        <v>342041.65</v>
      </c>
      <c r="P161" s="932">
        <v>267220.03999999998</v>
      </c>
      <c r="Q161" s="932">
        <v>427552.07</v>
      </c>
      <c r="R161" s="932">
        <v>302849.38</v>
      </c>
      <c r="S161" s="932">
        <v>484559.01</v>
      </c>
      <c r="T161" s="932">
        <v>338478.72</v>
      </c>
      <c r="U161" s="932">
        <v>541565.94999999995</v>
      </c>
    </row>
    <row r="162" spans="1:21" ht="14.5">
      <c r="A162" s="931">
        <v>10</v>
      </c>
      <c r="B162" s="931" t="s">
        <v>432</v>
      </c>
      <c r="C162" s="931" t="s">
        <v>438</v>
      </c>
      <c r="D162" s="931" t="s">
        <v>510</v>
      </c>
      <c r="E162" s="931" t="s">
        <v>442</v>
      </c>
      <c r="F162" s="931">
        <v>1</v>
      </c>
      <c r="G162" s="931" t="s">
        <v>171</v>
      </c>
      <c r="H162" s="932">
        <v>106327.05</v>
      </c>
      <c r="I162" s="932">
        <v>186072.34</v>
      </c>
      <c r="J162" s="932">
        <v>137939.87</v>
      </c>
      <c r="K162" s="932">
        <v>241394.76</v>
      </c>
      <c r="L162" s="932">
        <v>164853.82999999999</v>
      </c>
      <c r="M162" s="932">
        <v>288494.2</v>
      </c>
      <c r="N162" s="932">
        <v>196502.36</v>
      </c>
      <c r="O162" s="932">
        <v>343879.12</v>
      </c>
      <c r="P162" s="932">
        <v>231283</v>
      </c>
      <c r="Q162" s="932">
        <v>404745.25</v>
      </c>
      <c r="R162" s="932">
        <v>253602.23</v>
      </c>
      <c r="S162" s="932">
        <v>443803.91</v>
      </c>
      <c r="T162" s="932">
        <v>275190.96999999997</v>
      </c>
      <c r="U162" s="932">
        <v>481584.19</v>
      </c>
    </row>
    <row r="163" spans="1:21" ht="14.5">
      <c r="A163" s="931">
        <v>10</v>
      </c>
      <c r="B163" s="931" t="s">
        <v>432</v>
      </c>
      <c r="C163" s="931" t="s">
        <v>438</v>
      </c>
      <c r="D163" s="931" t="s">
        <v>510</v>
      </c>
      <c r="E163" s="931" t="s">
        <v>442</v>
      </c>
      <c r="F163" s="931">
        <v>2</v>
      </c>
      <c r="G163" s="931" t="s">
        <v>21</v>
      </c>
      <c r="H163" s="932">
        <v>83387.81</v>
      </c>
      <c r="I163" s="932">
        <v>145928.66</v>
      </c>
      <c r="J163" s="932">
        <v>109238.13</v>
      </c>
      <c r="K163" s="932">
        <v>191166.72</v>
      </c>
      <c r="L163" s="932">
        <v>132339.99</v>
      </c>
      <c r="M163" s="932">
        <v>231594.98</v>
      </c>
      <c r="N163" s="932">
        <v>161924.43</v>
      </c>
      <c r="O163" s="932">
        <v>283367.75</v>
      </c>
      <c r="P163" s="932">
        <v>192085.13</v>
      </c>
      <c r="Q163" s="932">
        <v>336148.97</v>
      </c>
      <c r="R163" s="932">
        <v>211668.9</v>
      </c>
      <c r="S163" s="932">
        <v>370420.57</v>
      </c>
      <c r="T163" s="932">
        <v>229972.34</v>
      </c>
      <c r="U163" s="932">
        <v>402451.59</v>
      </c>
    </row>
    <row r="164" spans="1:21" ht="14.5">
      <c r="A164" s="931">
        <v>10</v>
      </c>
      <c r="B164" s="931" t="s">
        <v>432</v>
      </c>
      <c r="C164" s="931" t="s">
        <v>438</v>
      </c>
      <c r="D164" s="931" t="s">
        <v>510</v>
      </c>
      <c r="E164" s="931" t="s">
        <v>442</v>
      </c>
      <c r="F164" s="931">
        <v>3</v>
      </c>
      <c r="G164" s="931" t="s">
        <v>46</v>
      </c>
      <c r="H164" s="932">
        <v>79576.55</v>
      </c>
      <c r="I164" s="932">
        <v>139258.96</v>
      </c>
      <c r="J164" s="932">
        <v>108484.51</v>
      </c>
      <c r="K164" s="932">
        <v>189847.89</v>
      </c>
      <c r="L164" s="932">
        <v>137349.82999999999</v>
      </c>
      <c r="M164" s="932">
        <v>240362.21</v>
      </c>
      <c r="N164" s="932">
        <v>181016.09</v>
      </c>
      <c r="O164" s="932">
        <v>316778.15999999997</v>
      </c>
      <c r="P164" s="932">
        <v>224285.41</v>
      </c>
      <c r="Q164" s="932">
        <v>392499.48</v>
      </c>
      <c r="R164" s="932">
        <v>252690.58</v>
      </c>
      <c r="S164" s="932">
        <v>442208.52</v>
      </c>
      <c r="T164" s="932">
        <v>280742.92</v>
      </c>
      <c r="U164" s="932">
        <v>491300.1</v>
      </c>
    </row>
    <row r="165" spans="1:21" ht="14.5">
      <c r="A165" s="931">
        <v>10</v>
      </c>
      <c r="B165" s="931" t="s">
        <v>432</v>
      </c>
      <c r="C165" s="931" t="s">
        <v>438</v>
      </c>
      <c r="D165" s="931" t="s">
        <v>510</v>
      </c>
      <c r="E165" s="931" t="s">
        <v>442</v>
      </c>
      <c r="F165" s="931">
        <v>4</v>
      </c>
      <c r="G165" s="931" t="s">
        <v>23</v>
      </c>
      <c r="H165" s="932">
        <v>85603.13</v>
      </c>
      <c r="I165" s="932">
        <v>136965.01</v>
      </c>
      <c r="J165" s="932">
        <v>119844.39</v>
      </c>
      <c r="K165" s="932">
        <v>191751.02</v>
      </c>
      <c r="L165" s="932">
        <v>154085.64000000001</v>
      </c>
      <c r="M165" s="932">
        <v>246537.03</v>
      </c>
      <c r="N165" s="932">
        <v>205447.52</v>
      </c>
      <c r="O165" s="932">
        <v>328716.03000000003</v>
      </c>
      <c r="P165" s="932">
        <v>256809.4</v>
      </c>
      <c r="Q165" s="932">
        <v>410895.04</v>
      </c>
      <c r="R165" s="932">
        <v>291050.65000000002</v>
      </c>
      <c r="S165" s="932">
        <v>465681.05</v>
      </c>
      <c r="T165" s="932">
        <v>325291.90000000002</v>
      </c>
      <c r="U165" s="932">
        <v>520467.05</v>
      </c>
    </row>
    <row r="166" spans="1:21" ht="14.5">
      <c r="A166" s="931">
        <v>10</v>
      </c>
      <c r="B166" s="931" t="s">
        <v>432</v>
      </c>
      <c r="C166" s="931" t="s">
        <v>438</v>
      </c>
      <c r="D166" s="931" t="s">
        <v>510</v>
      </c>
      <c r="E166" s="931" t="s">
        <v>1020</v>
      </c>
      <c r="F166" s="931">
        <v>1</v>
      </c>
      <c r="G166" s="931" t="s">
        <v>171</v>
      </c>
      <c r="H166" s="932">
        <v>109245.92</v>
      </c>
      <c r="I166" s="932">
        <v>191180.37</v>
      </c>
      <c r="J166" s="932">
        <v>141773.54</v>
      </c>
      <c r="K166" s="932">
        <v>248103.7</v>
      </c>
      <c r="L166" s="932">
        <v>169475.18</v>
      </c>
      <c r="M166" s="932">
        <v>296581.57</v>
      </c>
      <c r="N166" s="932">
        <v>202067.86</v>
      </c>
      <c r="O166" s="932">
        <v>353618.76</v>
      </c>
      <c r="P166" s="932">
        <v>237869.66</v>
      </c>
      <c r="Q166" s="932">
        <v>416271.9</v>
      </c>
      <c r="R166" s="932">
        <v>260845.28</v>
      </c>
      <c r="S166" s="932">
        <v>456479.24</v>
      </c>
      <c r="T166" s="932">
        <v>283088.37</v>
      </c>
      <c r="U166" s="932">
        <v>495404.65</v>
      </c>
    </row>
    <row r="167" spans="1:21" ht="14.5">
      <c r="A167" s="931">
        <v>10</v>
      </c>
      <c r="B167" s="931" t="s">
        <v>432</v>
      </c>
      <c r="C167" s="931" t="s">
        <v>438</v>
      </c>
      <c r="D167" s="931" t="s">
        <v>510</v>
      </c>
      <c r="E167" s="931" t="s">
        <v>1020</v>
      </c>
      <c r="F167" s="931">
        <v>2</v>
      </c>
      <c r="G167" s="931" t="s">
        <v>21</v>
      </c>
      <c r="H167" s="932">
        <v>85379.85</v>
      </c>
      <c r="I167" s="932">
        <v>149414.73000000001</v>
      </c>
      <c r="J167" s="932">
        <v>111912.14</v>
      </c>
      <c r="K167" s="932">
        <v>195846.24</v>
      </c>
      <c r="L167" s="932">
        <v>135647.66</v>
      </c>
      <c r="M167" s="932">
        <v>237383.4</v>
      </c>
      <c r="N167" s="932">
        <v>166092.85</v>
      </c>
      <c r="O167" s="932">
        <v>290662.48</v>
      </c>
      <c r="P167" s="932">
        <v>197088.03</v>
      </c>
      <c r="Q167" s="932">
        <v>344904.05</v>
      </c>
      <c r="R167" s="932">
        <v>217217.67</v>
      </c>
      <c r="S167" s="932">
        <v>380130.92</v>
      </c>
      <c r="T167" s="932">
        <v>236042.73</v>
      </c>
      <c r="U167" s="932">
        <v>413074.78</v>
      </c>
    </row>
    <row r="168" spans="1:21" ht="14.5">
      <c r="A168" s="931">
        <v>10</v>
      </c>
      <c r="B168" s="931" t="s">
        <v>432</v>
      </c>
      <c r="C168" s="931" t="s">
        <v>438</v>
      </c>
      <c r="D168" s="931" t="s">
        <v>510</v>
      </c>
      <c r="E168" s="931" t="s">
        <v>1020</v>
      </c>
      <c r="F168" s="931">
        <v>3</v>
      </c>
      <c r="G168" s="931" t="s">
        <v>46</v>
      </c>
      <c r="H168" s="932">
        <v>81250.75</v>
      </c>
      <c r="I168" s="932">
        <v>142188.81</v>
      </c>
      <c r="J168" s="932">
        <v>110710.3</v>
      </c>
      <c r="K168" s="932">
        <v>193743.03</v>
      </c>
      <c r="L168" s="932">
        <v>140125.5</v>
      </c>
      <c r="M168" s="932">
        <v>245219.62</v>
      </c>
      <c r="N168" s="932">
        <v>184631.45</v>
      </c>
      <c r="O168" s="932">
        <v>323105.03000000003</v>
      </c>
      <c r="P168" s="932">
        <v>228724.42</v>
      </c>
      <c r="Q168" s="932">
        <v>400267.73</v>
      </c>
      <c r="R168" s="932">
        <v>257660.86</v>
      </c>
      <c r="S168" s="932">
        <v>450906.51</v>
      </c>
      <c r="T168" s="932">
        <v>286230.21999999997</v>
      </c>
      <c r="U168" s="932">
        <v>500902.89</v>
      </c>
    </row>
    <row r="169" spans="1:21" ht="14.5">
      <c r="A169" s="931">
        <v>10</v>
      </c>
      <c r="B169" s="931" t="s">
        <v>432</v>
      </c>
      <c r="C169" s="931" t="s">
        <v>438</v>
      </c>
      <c r="D169" s="931" t="s">
        <v>510</v>
      </c>
      <c r="E169" s="931" t="s">
        <v>1020</v>
      </c>
      <c r="F169" s="931">
        <v>4</v>
      </c>
      <c r="G169" s="931" t="s">
        <v>23</v>
      </c>
      <c r="H169" s="932">
        <v>87797.3</v>
      </c>
      <c r="I169" s="932">
        <v>140475.67000000001</v>
      </c>
      <c r="J169" s="932">
        <v>122916.21</v>
      </c>
      <c r="K169" s="932">
        <v>196665.94</v>
      </c>
      <c r="L169" s="932">
        <v>158035.13</v>
      </c>
      <c r="M169" s="932">
        <v>252856.21</v>
      </c>
      <c r="N169" s="932">
        <v>210713.51</v>
      </c>
      <c r="O169" s="932">
        <v>337141.62</v>
      </c>
      <c r="P169" s="932">
        <v>263391.89</v>
      </c>
      <c r="Q169" s="932">
        <v>421427.02</v>
      </c>
      <c r="R169" s="932">
        <v>298510.8</v>
      </c>
      <c r="S169" s="932">
        <v>477617.29</v>
      </c>
      <c r="T169" s="932">
        <v>333629.71999999997</v>
      </c>
      <c r="U169" s="932">
        <v>533807.56000000006</v>
      </c>
    </row>
    <row r="170" spans="1:21" ht="14.5">
      <c r="A170" s="931">
        <v>10</v>
      </c>
      <c r="B170" s="931" t="s">
        <v>432</v>
      </c>
      <c r="C170" s="931" t="s">
        <v>443</v>
      </c>
      <c r="D170" s="931" t="s">
        <v>511</v>
      </c>
      <c r="E170" s="931" t="s">
        <v>444</v>
      </c>
      <c r="F170" s="931">
        <v>1</v>
      </c>
      <c r="G170" s="931" t="s">
        <v>171</v>
      </c>
      <c r="H170" s="932">
        <v>117173.31</v>
      </c>
      <c r="I170" s="932">
        <v>205053.3</v>
      </c>
      <c r="J170" s="932">
        <v>151785.65</v>
      </c>
      <c r="K170" s="932">
        <v>265624.88</v>
      </c>
      <c r="L170" s="932">
        <v>181210.84</v>
      </c>
      <c r="M170" s="932">
        <v>317118.96000000002</v>
      </c>
      <c r="N170" s="932">
        <v>215726.49</v>
      </c>
      <c r="O170" s="932">
        <v>377521.36</v>
      </c>
      <c r="P170" s="932">
        <v>253736.83</v>
      </c>
      <c r="Q170" s="932">
        <v>444039.45</v>
      </c>
      <c r="R170" s="932">
        <v>278123.28999999998</v>
      </c>
      <c r="S170" s="932">
        <v>486715.77</v>
      </c>
      <c r="T170" s="932">
        <v>301618.32</v>
      </c>
      <c r="U170" s="932">
        <v>527832.06999999995</v>
      </c>
    </row>
    <row r="171" spans="1:21" ht="14.5">
      <c r="A171" s="931">
        <v>10</v>
      </c>
      <c r="B171" s="931" t="s">
        <v>432</v>
      </c>
      <c r="C171" s="931" t="s">
        <v>443</v>
      </c>
      <c r="D171" s="931" t="s">
        <v>511</v>
      </c>
      <c r="E171" s="931" t="s">
        <v>444</v>
      </c>
      <c r="F171" s="931">
        <v>2</v>
      </c>
      <c r="G171" s="931" t="s">
        <v>21</v>
      </c>
      <c r="H171" s="932">
        <v>93318.94</v>
      </c>
      <c r="I171" s="932">
        <v>163308.14000000001</v>
      </c>
      <c r="J171" s="932">
        <v>121938.88</v>
      </c>
      <c r="K171" s="932">
        <v>213393.04</v>
      </c>
      <c r="L171" s="932">
        <v>147399.89000000001</v>
      </c>
      <c r="M171" s="932">
        <v>257949.82</v>
      </c>
      <c r="N171" s="932">
        <v>179769.11</v>
      </c>
      <c r="O171" s="932">
        <v>314595.95</v>
      </c>
      <c r="P171" s="932">
        <v>212975.2</v>
      </c>
      <c r="Q171" s="932">
        <v>372706.6</v>
      </c>
      <c r="R171" s="932">
        <v>234517.08</v>
      </c>
      <c r="S171" s="932">
        <v>410404.88</v>
      </c>
      <c r="T171" s="932">
        <v>254595.75</v>
      </c>
      <c r="U171" s="932">
        <v>445542.56</v>
      </c>
    </row>
    <row r="172" spans="1:21" ht="14.5">
      <c r="A172" s="931">
        <v>10</v>
      </c>
      <c r="B172" s="931" t="s">
        <v>432</v>
      </c>
      <c r="C172" s="931" t="s">
        <v>443</v>
      </c>
      <c r="D172" s="931" t="s">
        <v>511</v>
      </c>
      <c r="E172" s="931" t="s">
        <v>444</v>
      </c>
      <c r="F172" s="931">
        <v>3</v>
      </c>
      <c r="G172" s="931" t="s">
        <v>46</v>
      </c>
      <c r="H172" s="932">
        <v>90141.39</v>
      </c>
      <c r="I172" s="932">
        <v>157747.42000000001</v>
      </c>
      <c r="J172" s="932">
        <v>123158.69</v>
      </c>
      <c r="K172" s="932">
        <v>215527.7</v>
      </c>
      <c r="L172" s="932">
        <v>156131.65</v>
      </c>
      <c r="M172" s="932">
        <v>273230.39</v>
      </c>
      <c r="N172" s="932">
        <v>205974.06</v>
      </c>
      <c r="O172" s="932">
        <v>360454.61</v>
      </c>
      <c r="P172" s="932">
        <v>255403.7</v>
      </c>
      <c r="Q172" s="932">
        <v>446956.47</v>
      </c>
      <c r="R172" s="932">
        <v>287898.15000000002</v>
      </c>
      <c r="S172" s="932">
        <v>503821.76</v>
      </c>
      <c r="T172" s="932">
        <v>320025.68</v>
      </c>
      <c r="U172" s="932">
        <v>560044.94999999995</v>
      </c>
    </row>
    <row r="173" spans="1:21" ht="14.5">
      <c r="A173" s="931">
        <v>10</v>
      </c>
      <c r="B173" s="931" t="s">
        <v>432</v>
      </c>
      <c r="C173" s="931" t="s">
        <v>443</v>
      </c>
      <c r="D173" s="931" t="s">
        <v>511</v>
      </c>
      <c r="E173" s="931" t="s">
        <v>444</v>
      </c>
      <c r="F173" s="931">
        <v>4</v>
      </c>
      <c r="G173" s="931" t="s">
        <v>23</v>
      </c>
      <c r="H173" s="932">
        <v>95082.57</v>
      </c>
      <c r="I173" s="932">
        <v>152132.10999999999</v>
      </c>
      <c r="J173" s="932">
        <v>133115.59</v>
      </c>
      <c r="K173" s="932">
        <v>212984.95</v>
      </c>
      <c r="L173" s="932">
        <v>171148.62</v>
      </c>
      <c r="M173" s="932">
        <v>273837.78999999998</v>
      </c>
      <c r="N173" s="932">
        <v>228198.16</v>
      </c>
      <c r="O173" s="932">
        <v>365117.06</v>
      </c>
      <c r="P173" s="932">
        <v>285247.7</v>
      </c>
      <c r="Q173" s="932">
        <v>456396.32</v>
      </c>
      <c r="R173" s="932">
        <v>323280.71999999997</v>
      </c>
      <c r="S173" s="932">
        <v>517249.16</v>
      </c>
      <c r="T173" s="932">
        <v>361313.75</v>
      </c>
      <c r="U173" s="932">
        <v>578102.01</v>
      </c>
    </row>
    <row r="174" spans="1:21" ht="14.5">
      <c r="A174" s="931">
        <v>10</v>
      </c>
      <c r="B174" s="931" t="s">
        <v>432</v>
      </c>
      <c r="C174" s="931" t="s">
        <v>443</v>
      </c>
      <c r="D174" s="931" t="s">
        <v>511</v>
      </c>
      <c r="E174" s="931" t="s">
        <v>445</v>
      </c>
      <c r="F174" s="931">
        <v>1</v>
      </c>
      <c r="G174" s="931" t="s">
        <v>171</v>
      </c>
      <c r="H174" s="932">
        <v>116661.15</v>
      </c>
      <c r="I174" s="932">
        <v>204157.02</v>
      </c>
      <c r="J174" s="932">
        <v>151172.35</v>
      </c>
      <c r="K174" s="932">
        <v>264551.61</v>
      </c>
      <c r="L174" s="932">
        <v>180521.08</v>
      </c>
      <c r="M174" s="932">
        <v>315911.88</v>
      </c>
      <c r="N174" s="932">
        <v>214966.31</v>
      </c>
      <c r="O174" s="932">
        <v>376191.03</v>
      </c>
      <c r="P174" s="932">
        <v>252881.36</v>
      </c>
      <c r="Q174" s="932">
        <v>442542.38</v>
      </c>
      <c r="R174" s="932">
        <v>277207.88</v>
      </c>
      <c r="S174" s="932">
        <v>485113.79</v>
      </c>
      <c r="T174" s="932">
        <v>300666.11</v>
      </c>
      <c r="U174" s="932">
        <v>526165.68000000005</v>
      </c>
    </row>
    <row r="175" spans="1:21" ht="14.5">
      <c r="A175" s="931">
        <v>10</v>
      </c>
      <c r="B175" s="931" t="s">
        <v>432</v>
      </c>
      <c r="C175" s="931" t="s">
        <v>443</v>
      </c>
      <c r="D175" s="931" t="s">
        <v>511</v>
      </c>
      <c r="E175" s="931" t="s">
        <v>445</v>
      </c>
      <c r="F175" s="931">
        <v>2</v>
      </c>
      <c r="G175" s="931" t="s">
        <v>21</v>
      </c>
      <c r="H175" s="932">
        <v>92593.79</v>
      </c>
      <c r="I175" s="932">
        <v>162039.13</v>
      </c>
      <c r="J175" s="932">
        <v>121059.1</v>
      </c>
      <c r="K175" s="932">
        <v>211853.42</v>
      </c>
      <c r="L175" s="932">
        <v>146408.25</v>
      </c>
      <c r="M175" s="932">
        <v>256214.44</v>
      </c>
      <c r="N175" s="932">
        <v>178687.88</v>
      </c>
      <c r="O175" s="932">
        <v>312703.78999999998</v>
      </c>
      <c r="P175" s="932">
        <v>211755.78</v>
      </c>
      <c r="Q175" s="932">
        <v>370572.62</v>
      </c>
      <c r="R175" s="932">
        <v>233212.32</v>
      </c>
      <c r="S175" s="932">
        <v>408121.56</v>
      </c>
      <c r="T175" s="932">
        <v>253223.67999999999</v>
      </c>
      <c r="U175" s="932">
        <v>443141.45</v>
      </c>
    </row>
    <row r="176" spans="1:21" ht="14.5">
      <c r="A176" s="931">
        <v>10</v>
      </c>
      <c r="B176" s="931" t="s">
        <v>432</v>
      </c>
      <c r="C176" s="931" t="s">
        <v>443</v>
      </c>
      <c r="D176" s="931" t="s">
        <v>511</v>
      </c>
      <c r="E176" s="931" t="s">
        <v>445</v>
      </c>
      <c r="F176" s="931">
        <v>3</v>
      </c>
      <c r="G176" s="931" t="s">
        <v>46</v>
      </c>
      <c r="H176" s="932">
        <v>89202.47</v>
      </c>
      <c r="I176" s="932">
        <v>156104.31</v>
      </c>
      <c r="J176" s="932">
        <v>121817.06</v>
      </c>
      <c r="K176" s="932">
        <v>213179.86</v>
      </c>
      <c r="L176" s="932">
        <v>154386.93</v>
      </c>
      <c r="M176" s="932">
        <v>270177.12</v>
      </c>
      <c r="N176" s="932">
        <v>203628.11</v>
      </c>
      <c r="O176" s="932">
        <v>356349.18</v>
      </c>
      <c r="P176" s="932">
        <v>252452.82</v>
      </c>
      <c r="Q176" s="932">
        <v>441792.44</v>
      </c>
      <c r="R176" s="932">
        <v>284539.90000000002</v>
      </c>
      <c r="S176" s="932">
        <v>497944.83</v>
      </c>
      <c r="T176" s="932">
        <v>316256.78999999998</v>
      </c>
      <c r="U176" s="932">
        <v>553449.38</v>
      </c>
    </row>
    <row r="177" spans="1:21" ht="14.5">
      <c r="A177" s="931">
        <v>10</v>
      </c>
      <c r="B177" s="931" t="s">
        <v>432</v>
      </c>
      <c r="C177" s="931" t="s">
        <v>443</v>
      </c>
      <c r="D177" s="931" t="s">
        <v>511</v>
      </c>
      <c r="E177" s="931" t="s">
        <v>445</v>
      </c>
      <c r="F177" s="931">
        <v>4</v>
      </c>
      <c r="G177" s="931" t="s">
        <v>23</v>
      </c>
      <c r="H177" s="932">
        <v>94500.6</v>
      </c>
      <c r="I177" s="932">
        <v>151200.95999999999</v>
      </c>
      <c r="J177" s="932">
        <v>132300.84</v>
      </c>
      <c r="K177" s="932">
        <v>211681.34</v>
      </c>
      <c r="L177" s="932">
        <v>170101.08</v>
      </c>
      <c r="M177" s="932">
        <v>272161.73</v>
      </c>
      <c r="N177" s="932">
        <v>226801.43</v>
      </c>
      <c r="O177" s="932">
        <v>362882.3</v>
      </c>
      <c r="P177" s="932">
        <v>283501.78999999998</v>
      </c>
      <c r="Q177" s="932">
        <v>453602.88</v>
      </c>
      <c r="R177" s="932">
        <v>321302.03000000003</v>
      </c>
      <c r="S177" s="932">
        <v>514083.26</v>
      </c>
      <c r="T177" s="932">
        <v>359102.27</v>
      </c>
      <c r="U177" s="932">
        <v>574563.64</v>
      </c>
    </row>
    <row r="178" spans="1:21" ht="14.5">
      <c r="A178" s="931">
        <v>10</v>
      </c>
      <c r="B178" s="931" t="s">
        <v>432</v>
      </c>
      <c r="C178" s="931" t="s">
        <v>443</v>
      </c>
      <c r="D178" s="931" t="s">
        <v>511</v>
      </c>
      <c r="E178" s="931" t="s">
        <v>1021</v>
      </c>
      <c r="F178" s="931">
        <v>1</v>
      </c>
      <c r="G178" s="931" t="s">
        <v>171</v>
      </c>
      <c r="H178" s="932">
        <v>110130.05</v>
      </c>
      <c r="I178" s="932">
        <v>192727.59</v>
      </c>
      <c r="J178" s="932">
        <v>142619.15</v>
      </c>
      <c r="K178" s="932">
        <v>249583.52</v>
      </c>
      <c r="L178" s="932">
        <v>170231.22</v>
      </c>
      <c r="M178" s="932">
        <v>297904.63</v>
      </c>
      <c r="N178" s="932">
        <v>202603.68</v>
      </c>
      <c r="O178" s="932">
        <v>354556.44</v>
      </c>
      <c r="P178" s="932">
        <v>238268.92</v>
      </c>
      <c r="Q178" s="932">
        <v>416970.62</v>
      </c>
      <c r="R178" s="932">
        <v>261149.82</v>
      </c>
      <c r="S178" s="932">
        <v>457012.19</v>
      </c>
      <c r="T178" s="932">
        <v>283176.49</v>
      </c>
      <c r="U178" s="932">
        <v>495558.86</v>
      </c>
    </row>
    <row r="179" spans="1:21" ht="14.5">
      <c r="A179" s="931">
        <v>10</v>
      </c>
      <c r="B179" s="931" t="s">
        <v>432</v>
      </c>
      <c r="C179" s="931" t="s">
        <v>443</v>
      </c>
      <c r="D179" s="931" t="s">
        <v>511</v>
      </c>
      <c r="E179" s="931" t="s">
        <v>1021</v>
      </c>
      <c r="F179" s="931">
        <v>2</v>
      </c>
      <c r="G179" s="931" t="s">
        <v>21</v>
      </c>
      <c r="H179" s="932">
        <v>87979.56</v>
      </c>
      <c r="I179" s="932">
        <v>153964.23000000001</v>
      </c>
      <c r="J179" s="932">
        <v>114904.3</v>
      </c>
      <c r="K179" s="932">
        <v>201082.53</v>
      </c>
      <c r="L179" s="932">
        <v>138835.35</v>
      </c>
      <c r="M179" s="932">
        <v>242961.86</v>
      </c>
      <c r="N179" s="932">
        <v>169214.69</v>
      </c>
      <c r="O179" s="932">
        <v>296125.7</v>
      </c>
      <c r="P179" s="932">
        <v>200418.84</v>
      </c>
      <c r="Q179" s="932">
        <v>350732.97</v>
      </c>
      <c r="R179" s="932">
        <v>220658.33</v>
      </c>
      <c r="S179" s="932">
        <v>386152.08</v>
      </c>
      <c r="T179" s="932">
        <v>239512.67</v>
      </c>
      <c r="U179" s="932">
        <v>419147.17</v>
      </c>
    </row>
    <row r="180" spans="1:21" ht="14.5">
      <c r="A180" s="931">
        <v>10</v>
      </c>
      <c r="B180" s="931" t="s">
        <v>432</v>
      </c>
      <c r="C180" s="931" t="s">
        <v>443</v>
      </c>
      <c r="D180" s="931" t="s">
        <v>511</v>
      </c>
      <c r="E180" s="931" t="s">
        <v>1021</v>
      </c>
      <c r="F180" s="931">
        <v>3</v>
      </c>
      <c r="G180" s="931" t="s">
        <v>46</v>
      </c>
      <c r="H180" s="932">
        <v>85186.76</v>
      </c>
      <c r="I180" s="932">
        <v>149076.84</v>
      </c>
      <c r="J180" s="932">
        <v>116439.3</v>
      </c>
      <c r="K180" s="932">
        <v>203768.78</v>
      </c>
      <c r="L180" s="932">
        <v>147650.68</v>
      </c>
      <c r="M180" s="932">
        <v>258388.68</v>
      </c>
      <c r="N180" s="932">
        <v>194823.34</v>
      </c>
      <c r="O180" s="932">
        <v>340940.85</v>
      </c>
      <c r="P180" s="932">
        <v>241612.72</v>
      </c>
      <c r="Q180" s="932">
        <v>422822.26</v>
      </c>
      <c r="R180" s="932">
        <v>272379.76</v>
      </c>
      <c r="S180" s="932">
        <v>476664.58</v>
      </c>
      <c r="T180" s="932">
        <v>302806.09000000003</v>
      </c>
      <c r="U180" s="932">
        <v>529910.66</v>
      </c>
    </row>
    <row r="181" spans="1:21" ht="14.5">
      <c r="A181" s="931">
        <v>10</v>
      </c>
      <c r="B181" s="931" t="s">
        <v>432</v>
      </c>
      <c r="C181" s="931" t="s">
        <v>443</v>
      </c>
      <c r="D181" s="931" t="s">
        <v>511</v>
      </c>
      <c r="E181" s="931" t="s">
        <v>1021</v>
      </c>
      <c r="F181" s="931">
        <v>4</v>
      </c>
      <c r="G181" s="931" t="s">
        <v>23</v>
      </c>
      <c r="H181" s="932">
        <v>89508.76</v>
      </c>
      <c r="I181" s="932">
        <v>143214.01</v>
      </c>
      <c r="J181" s="932">
        <v>125312.26</v>
      </c>
      <c r="K181" s="932">
        <v>200499.62</v>
      </c>
      <c r="L181" s="932">
        <v>161115.76</v>
      </c>
      <c r="M181" s="932">
        <v>257785.23</v>
      </c>
      <c r="N181" s="932">
        <v>214821.02</v>
      </c>
      <c r="O181" s="932">
        <v>343713.63</v>
      </c>
      <c r="P181" s="932">
        <v>268526.27</v>
      </c>
      <c r="Q181" s="932">
        <v>429642.04</v>
      </c>
      <c r="R181" s="932">
        <v>304329.78000000003</v>
      </c>
      <c r="S181" s="932">
        <v>486927.65</v>
      </c>
      <c r="T181" s="932">
        <v>340133.28</v>
      </c>
      <c r="U181" s="932">
        <v>544213.26</v>
      </c>
    </row>
    <row r="182" spans="1:21" ht="14.5">
      <c r="A182" s="931">
        <v>10</v>
      </c>
      <c r="B182" s="931" t="s">
        <v>432</v>
      </c>
      <c r="C182" s="931" t="s">
        <v>443</v>
      </c>
      <c r="D182" s="931" t="s">
        <v>511</v>
      </c>
      <c r="E182" s="931" t="s">
        <v>1022</v>
      </c>
      <c r="F182" s="931">
        <v>1</v>
      </c>
      <c r="G182" s="931" t="s">
        <v>171</v>
      </c>
      <c r="H182" s="932">
        <v>111794.93</v>
      </c>
      <c r="I182" s="932">
        <v>195641.12</v>
      </c>
      <c r="J182" s="932">
        <v>144856.93</v>
      </c>
      <c r="K182" s="932">
        <v>253499.63</v>
      </c>
      <c r="L182" s="932">
        <v>172971.42</v>
      </c>
      <c r="M182" s="932">
        <v>302699.98</v>
      </c>
      <c r="N182" s="932">
        <v>205964.38</v>
      </c>
      <c r="O182" s="932">
        <v>360437.66</v>
      </c>
      <c r="P182" s="932">
        <v>242284.27</v>
      </c>
      <c r="Q182" s="932">
        <v>423997.48</v>
      </c>
      <c r="R182" s="932">
        <v>265587.09999999998</v>
      </c>
      <c r="S182" s="932">
        <v>464777.43</v>
      </c>
      <c r="T182" s="932">
        <v>288054.15000000002</v>
      </c>
      <c r="U182" s="932">
        <v>504094.77</v>
      </c>
    </row>
    <row r="183" spans="1:21" ht="14.5">
      <c r="A183" s="931">
        <v>10</v>
      </c>
      <c r="B183" s="931" t="s">
        <v>432</v>
      </c>
      <c r="C183" s="931" t="s">
        <v>443</v>
      </c>
      <c r="D183" s="931" t="s">
        <v>511</v>
      </c>
      <c r="E183" s="931" t="s">
        <v>1022</v>
      </c>
      <c r="F183" s="931">
        <v>2</v>
      </c>
      <c r="G183" s="931" t="s">
        <v>21</v>
      </c>
      <c r="H183" s="932">
        <v>88792.49</v>
      </c>
      <c r="I183" s="932">
        <v>155386.85999999999</v>
      </c>
      <c r="J183" s="932">
        <v>116076.12</v>
      </c>
      <c r="K183" s="932">
        <v>203133.21</v>
      </c>
      <c r="L183" s="932">
        <v>140368.01</v>
      </c>
      <c r="M183" s="932">
        <v>245644.01</v>
      </c>
      <c r="N183" s="932">
        <v>171291.19</v>
      </c>
      <c r="O183" s="932">
        <v>299759.59000000003</v>
      </c>
      <c r="P183" s="932">
        <v>202978.41</v>
      </c>
      <c r="Q183" s="932">
        <v>355212.22</v>
      </c>
      <c r="R183" s="932">
        <v>223538.25</v>
      </c>
      <c r="S183" s="932">
        <v>391191.94</v>
      </c>
      <c r="T183" s="932">
        <v>242710.95</v>
      </c>
      <c r="U183" s="932">
        <v>424744.17</v>
      </c>
    </row>
    <row r="184" spans="1:21" ht="14.5">
      <c r="A184" s="931">
        <v>10</v>
      </c>
      <c r="B184" s="931" t="s">
        <v>432</v>
      </c>
      <c r="C184" s="931" t="s">
        <v>443</v>
      </c>
      <c r="D184" s="931" t="s">
        <v>511</v>
      </c>
      <c r="E184" s="931" t="s">
        <v>1022</v>
      </c>
      <c r="F184" s="931">
        <v>3</v>
      </c>
      <c r="G184" s="931" t="s">
        <v>46</v>
      </c>
      <c r="H184" s="932">
        <v>85586.41</v>
      </c>
      <c r="I184" s="932">
        <v>149776.22</v>
      </c>
      <c r="J184" s="932">
        <v>116890.27</v>
      </c>
      <c r="K184" s="932">
        <v>204557.97</v>
      </c>
      <c r="L184" s="932">
        <v>148151.37</v>
      </c>
      <c r="M184" s="932">
        <v>259264.9</v>
      </c>
      <c r="N184" s="932">
        <v>195412.31</v>
      </c>
      <c r="O184" s="932">
        <v>341971.55</v>
      </c>
      <c r="P184" s="932">
        <v>242275.22</v>
      </c>
      <c r="Q184" s="932">
        <v>423981.64</v>
      </c>
      <c r="R184" s="932">
        <v>273074.90000000002</v>
      </c>
      <c r="S184" s="932">
        <v>477881.08</v>
      </c>
      <c r="T184" s="932">
        <v>303520.77</v>
      </c>
      <c r="U184" s="932">
        <v>531161.35</v>
      </c>
    </row>
    <row r="185" spans="1:21" ht="14.5">
      <c r="A185" s="931">
        <v>10</v>
      </c>
      <c r="B185" s="931" t="s">
        <v>432</v>
      </c>
      <c r="C185" s="931" t="s">
        <v>443</v>
      </c>
      <c r="D185" s="931" t="s">
        <v>511</v>
      </c>
      <c r="E185" s="931" t="s">
        <v>1022</v>
      </c>
      <c r="F185" s="931">
        <v>4</v>
      </c>
      <c r="G185" s="931" t="s">
        <v>23</v>
      </c>
      <c r="H185" s="932">
        <v>90590.74</v>
      </c>
      <c r="I185" s="932">
        <v>144945.19</v>
      </c>
      <c r="J185" s="932">
        <v>126827.04</v>
      </c>
      <c r="K185" s="932">
        <v>202923.26</v>
      </c>
      <c r="L185" s="932">
        <v>163063.32999999999</v>
      </c>
      <c r="M185" s="932">
        <v>260901.34</v>
      </c>
      <c r="N185" s="932">
        <v>217417.78</v>
      </c>
      <c r="O185" s="932">
        <v>347868.45</v>
      </c>
      <c r="P185" s="932">
        <v>271772.21999999997</v>
      </c>
      <c r="Q185" s="932">
        <v>434835.56</v>
      </c>
      <c r="R185" s="932">
        <v>308008.52</v>
      </c>
      <c r="S185" s="932">
        <v>492813.63</v>
      </c>
      <c r="T185" s="932">
        <v>344244.81</v>
      </c>
      <c r="U185" s="932">
        <v>550791.71</v>
      </c>
    </row>
    <row r="186" spans="1:21" ht="14.5">
      <c r="A186" s="931">
        <v>10</v>
      </c>
      <c r="B186" s="931" t="s">
        <v>432</v>
      </c>
      <c r="C186" s="931" t="s">
        <v>443</v>
      </c>
      <c r="D186" s="931" t="s">
        <v>511</v>
      </c>
      <c r="E186" s="931" t="s">
        <v>1023</v>
      </c>
      <c r="F186" s="931">
        <v>1</v>
      </c>
      <c r="G186" s="931" t="s">
        <v>171</v>
      </c>
      <c r="H186" s="932">
        <v>114520.8</v>
      </c>
      <c r="I186" s="932">
        <v>200411.4</v>
      </c>
      <c r="J186" s="932">
        <v>148434.97</v>
      </c>
      <c r="K186" s="932">
        <v>259761.19</v>
      </c>
      <c r="L186" s="932">
        <v>177282.81</v>
      </c>
      <c r="M186" s="932">
        <v>310244.92</v>
      </c>
      <c r="N186" s="932">
        <v>211154.04</v>
      </c>
      <c r="O186" s="932">
        <v>369519.58</v>
      </c>
      <c r="P186" s="932">
        <v>248424.53</v>
      </c>
      <c r="Q186" s="932">
        <v>434742.93</v>
      </c>
      <c r="R186" s="932">
        <v>272338.34999999998</v>
      </c>
      <c r="S186" s="932">
        <v>476592.11</v>
      </c>
      <c r="T186" s="932">
        <v>295413.67</v>
      </c>
      <c r="U186" s="932">
        <v>516973.92</v>
      </c>
    </row>
    <row r="187" spans="1:21" ht="14.5">
      <c r="A187" s="931">
        <v>10</v>
      </c>
      <c r="B187" s="931" t="s">
        <v>432</v>
      </c>
      <c r="C187" s="931" t="s">
        <v>443</v>
      </c>
      <c r="D187" s="931" t="s">
        <v>511</v>
      </c>
      <c r="E187" s="931" t="s">
        <v>1023</v>
      </c>
      <c r="F187" s="931">
        <v>2</v>
      </c>
      <c r="G187" s="931" t="s">
        <v>21</v>
      </c>
      <c r="H187" s="932">
        <v>90666.43</v>
      </c>
      <c r="I187" s="932">
        <v>158666.23999999999</v>
      </c>
      <c r="J187" s="932">
        <v>118588.2</v>
      </c>
      <c r="K187" s="932">
        <v>207529.36</v>
      </c>
      <c r="L187" s="932">
        <v>143471.87</v>
      </c>
      <c r="M187" s="932">
        <v>251075.77</v>
      </c>
      <c r="N187" s="932">
        <v>175196.67</v>
      </c>
      <c r="O187" s="932">
        <v>306594.17</v>
      </c>
      <c r="P187" s="932">
        <v>207662.9</v>
      </c>
      <c r="Q187" s="932">
        <v>363410.07</v>
      </c>
      <c r="R187" s="932">
        <v>228732.13</v>
      </c>
      <c r="S187" s="932">
        <v>400281.23</v>
      </c>
      <c r="T187" s="932">
        <v>248391.09</v>
      </c>
      <c r="U187" s="932">
        <v>434684.41</v>
      </c>
    </row>
    <row r="188" spans="1:21" ht="14.5">
      <c r="A188" s="931">
        <v>10</v>
      </c>
      <c r="B188" s="931" t="s">
        <v>432</v>
      </c>
      <c r="C188" s="931" t="s">
        <v>443</v>
      </c>
      <c r="D188" s="931" t="s">
        <v>511</v>
      </c>
      <c r="E188" s="931" t="s">
        <v>1023</v>
      </c>
      <c r="F188" s="931">
        <v>3</v>
      </c>
      <c r="G188" s="931" t="s">
        <v>46</v>
      </c>
      <c r="H188" s="932">
        <v>87173.29</v>
      </c>
      <c r="I188" s="932">
        <v>152553.26999999999</v>
      </c>
      <c r="J188" s="932">
        <v>119003.36</v>
      </c>
      <c r="K188" s="932">
        <v>208255.88</v>
      </c>
      <c r="L188" s="932">
        <v>150789.09</v>
      </c>
      <c r="M188" s="932">
        <v>263880.90000000002</v>
      </c>
      <c r="N188" s="932">
        <v>198850.64</v>
      </c>
      <c r="O188" s="932">
        <v>347988.63</v>
      </c>
      <c r="P188" s="932">
        <v>246499.42</v>
      </c>
      <c r="Q188" s="932">
        <v>431373.99</v>
      </c>
      <c r="R188" s="932">
        <v>277806.64</v>
      </c>
      <c r="S188" s="932">
        <v>486161.62</v>
      </c>
      <c r="T188" s="932">
        <v>308746.94</v>
      </c>
      <c r="U188" s="932">
        <v>540307.14</v>
      </c>
    </row>
    <row r="189" spans="1:21" ht="14.5">
      <c r="A189" s="931">
        <v>10</v>
      </c>
      <c r="B189" s="931" t="s">
        <v>432</v>
      </c>
      <c r="C189" s="931" t="s">
        <v>443</v>
      </c>
      <c r="D189" s="931" t="s">
        <v>511</v>
      </c>
      <c r="E189" s="931" t="s">
        <v>1023</v>
      </c>
      <c r="F189" s="931">
        <v>4</v>
      </c>
      <c r="G189" s="931" t="s">
        <v>23</v>
      </c>
      <c r="H189" s="932">
        <v>92646.96</v>
      </c>
      <c r="I189" s="932">
        <v>148235.14000000001</v>
      </c>
      <c r="J189" s="932">
        <v>129705.74</v>
      </c>
      <c r="K189" s="932">
        <v>207529.19</v>
      </c>
      <c r="L189" s="932">
        <v>166764.53</v>
      </c>
      <c r="M189" s="932">
        <v>266823.25</v>
      </c>
      <c r="N189" s="932">
        <v>222352.7</v>
      </c>
      <c r="O189" s="932">
        <v>355764.33</v>
      </c>
      <c r="P189" s="932">
        <v>277940.88</v>
      </c>
      <c r="Q189" s="932">
        <v>444705.41</v>
      </c>
      <c r="R189" s="932">
        <v>314999.65999999997</v>
      </c>
      <c r="S189" s="932">
        <v>503999.47</v>
      </c>
      <c r="T189" s="932">
        <v>352058.45</v>
      </c>
      <c r="U189" s="932">
        <v>563293.53</v>
      </c>
    </row>
    <row r="190" spans="1:21" ht="14.5">
      <c r="A190" s="931">
        <v>10</v>
      </c>
      <c r="B190" s="931" t="s">
        <v>432</v>
      </c>
      <c r="C190" s="931" t="s">
        <v>443</v>
      </c>
      <c r="D190" s="931" t="s">
        <v>511</v>
      </c>
      <c r="E190" s="931" t="s">
        <v>446</v>
      </c>
      <c r="F190" s="931">
        <v>1</v>
      </c>
      <c r="G190" s="931" t="s">
        <v>171</v>
      </c>
      <c r="H190" s="932">
        <v>116112.31</v>
      </c>
      <c r="I190" s="932">
        <v>203196.54</v>
      </c>
      <c r="J190" s="932">
        <v>150445.37</v>
      </c>
      <c r="K190" s="932">
        <v>263279.40999999997</v>
      </c>
      <c r="L190" s="932">
        <v>179639.63</v>
      </c>
      <c r="M190" s="932">
        <v>314369.34999999998</v>
      </c>
      <c r="N190" s="932">
        <v>213897.51</v>
      </c>
      <c r="O190" s="932">
        <v>374320.64000000001</v>
      </c>
      <c r="P190" s="932">
        <v>251611.91</v>
      </c>
      <c r="Q190" s="932">
        <v>440320.84</v>
      </c>
      <c r="R190" s="932">
        <v>275809.32</v>
      </c>
      <c r="S190" s="932">
        <v>482666.3</v>
      </c>
      <c r="T190" s="932">
        <v>299136.46000000002</v>
      </c>
      <c r="U190" s="932">
        <v>523488.81</v>
      </c>
    </row>
    <row r="191" spans="1:21" ht="14.5">
      <c r="A191" s="931">
        <v>10</v>
      </c>
      <c r="B191" s="931" t="s">
        <v>432</v>
      </c>
      <c r="C191" s="931" t="s">
        <v>443</v>
      </c>
      <c r="D191" s="931" t="s">
        <v>511</v>
      </c>
      <c r="E191" s="931" t="s">
        <v>446</v>
      </c>
      <c r="F191" s="931">
        <v>2</v>
      </c>
      <c r="G191" s="931" t="s">
        <v>21</v>
      </c>
      <c r="H191" s="932">
        <v>92257.93</v>
      </c>
      <c r="I191" s="932">
        <v>161451.38</v>
      </c>
      <c r="J191" s="932">
        <v>120598.61</v>
      </c>
      <c r="K191" s="932">
        <v>211047.57</v>
      </c>
      <c r="L191" s="932">
        <v>145828.69</v>
      </c>
      <c r="M191" s="932">
        <v>255200.2</v>
      </c>
      <c r="N191" s="932">
        <v>177940.13</v>
      </c>
      <c r="O191" s="932">
        <v>311395.23</v>
      </c>
      <c r="P191" s="932">
        <v>210850.28</v>
      </c>
      <c r="Q191" s="932">
        <v>368987.99</v>
      </c>
      <c r="R191" s="932">
        <v>232203.1</v>
      </c>
      <c r="S191" s="932">
        <v>406355.42</v>
      </c>
      <c r="T191" s="932">
        <v>252113.88</v>
      </c>
      <c r="U191" s="932">
        <v>441199.3</v>
      </c>
    </row>
    <row r="192" spans="1:21" ht="14.5">
      <c r="A192" s="931">
        <v>10</v>
      </c>
      <c r="B192" s="931" t="s">
        <v>432</v>
      </c>
      <c r="C192" s="931" t="s">
        <v>443</v>
      </c>
      <c r="D192" s="931" t="s">
        <v>511</v>
      </c>
      <c r="E192" s="931" t="s">
        <v>446</v>
      </c>
      <c r="F192" s="931">
        <v>3</v>
      </c>
      <c r="G192" s="931" t="s">
        <v>46</v>
      </c>
      <c r="H192" s="932">
        <v>88954.15</v>
      </c>
      <c r="I192" s="932">
        <v>155669.76000000001</v>
      </c>
      <c r="J192" s="932">
        <v>121496.55</v>
      </c>
      <c r="K192" s="932">
        <v>212618.97</v>
      </c>
      <c r="L192" s="932">
        <v>153994.62</v>
      </c>
      <c r="M192" s="932">
        <v>269490.59000000003</v>
      </c>
      <c r="N192" s="932">
        <v>203124.69</v>
      </c>
      <c r="O192" s="932">
        <v>355468.21</v>
      </c>
      <c r="P192" s="932">
        <v>251841.99</v>
      </c>
      <c r="Q192" s="932">
        <v>440723.48</v>
      </c>
      <c r="R192" s="932">
        <v>283861.53999999998</v>
      </c>
      <c r="S192" s="932">
        <v>496757.7</v>
      </c>
      <c r="T192" s="932">
        <v>315514.19</v>
      </c>
      <c r="U192" s="932">
        <v>552149.82999999996</v>
      </c>
    </row>
    <row r="193" spans="1:21" ht="14.5">
      <c r="A193" s="931">
        <v>10</v>
      </c>
      <c r="B193" s="931" t="s">
        <v>432</v>
      </c>
      <c r="C193" s="931" t="s">
        <v>443</v>
      </c>
      <c r="D193" s="931" t="s">
        <v>511</v>
      </c>
      <c r="E193" s="931" t="s">
        <v>446</v>
      </c>
      <c r="F193" s="931">
        <v>4</v>
      </c>
      <c r="G193" s="931" t="s">
        <v>23</v>
      </c>
      <c r="H193" s="932">
        <v>94108.32</v>
      </c>
      <c r="I193" s="932">
        <v>150573.32</v>
      </c>
      <c r="J193" s="932">
        <v>131751.65</v>
      </c>
      <c r="K193" s="932">
        <v>210802.65</v>
      </c>
      <c r="L193" s="932">
        <v>169394.98</v>
      </c>
      <c r="M193" s="932">
        <v>271031.96999999997</v>
      </c>
      <c r="N193" s="932">
        <v>225859.98</v>
      </c>
      <c r="O193" s="932">
        <v>361375.97</v>
      </c>
      <c r="P193" s="932">
        <v>282324.96999999997</v>
      </c>
      <c r="Q193" s="932">
        <v>451719.96</v>
      </c>
      <c r="R193" s="932">
        <v>319968.3</v>
      </c>
      <c r="S193" s="932">
        <v>511949.29</v>
      </c>
      <c r="T193" s="932">
        <v>357611.63</v>
      </c>
      <c r="U193" s="932">
        <v>572178.61</v>
      </c>
    </row>
    <row r="194" spans="1:21" ht="14.5">
      <c r="A194" s="931">
        <v>10</v>
      </c>
      <c r="B194" s="931" t="s">
        <v>432</v>
      </c>
      <c r="C194" s="931" t="s">
        <v>443</v>
      </c>
      <c r="D194" s="931" t="s">
        <v>511</v>
      </c>
      <c r="E194" s="931" t="s">
        <v>1024</v>
      </c>
      <c r="F194" s="931">
        <v>1</v>
      </c>
      <c r="G194" s="931" t="s">
        <v>171</v>
      </c>
      <c r="H194" s="932">
        <v>113404.77</v>
      </c>
      <c r="I194" s="932">
        <v>198458.36</v>
      </c>
      <c r="J194" s="932">
        <v>146924.18</v>
      </c>
      <c r="K194" s="932">
        <v>257117.31</v>
      </c>
      <c r="L194" s="932">
        <v>175424.07</v>
      </c>
      <c r="M194" s="932">
        <v>306992.13</v>
      </c>
      <c r="N194" s="932">
        <v>208862.15</v>
      </c>
      <c r="O194" s="932">
        <v>365508.76</v>
      </c>
      <c r="P194" s="932">
        <v>245678.64</v>
      </c>
      <c r="Q194" s="932">
        <v>429937.63</v>
      </c>
      <c r="R194" s="932">
        <v>269299.65000000002</v>
      </c>
      <c r="S194" s="932">
        <v>471274.38</v>
      </c>
      <c r="T194" s="932">
        <v>292065.65999999997</v>
      </c>
      <c r="U194" s="932">
        <v>511114.91</v>
      </c>
    </row>
    <row r="195" spans="1:21" ht="14.5">
      <c r="A195" s="931">
        <v>10</v>
      </c>
      <c r="B195" s="931" t="s">
        <v>432</v>
      </c>
      <c r="C195" s="931" t="s">
        <v>443</v>
      </c>
      <c r="D195" s="931" t="s">
        <v>511</v>
      </c>
      <c r="E195" s="931" t="s">
        <v>1024</v>
      </c>
      <c r="F195" s="931">
        <v>2</v>
      </c>
      <c r="G195" s="931" t="s">
        <v>21</v>
      </c>
      <c r="H195" s="932">
        <v>90189.35</v>
      </c>
      <c r="I195" s="932">
        <v>157831.37</v>
      </c>
      <c r="J195" s="932">
        <v>117876.88</v>
      </c>
      <c r="K195" s="932">
        <v>206284.54</v>
      </c>
      <c r="L195" s="932">
        <v>142518.78</v>
      </c>
      <c r="M195" s="932">
        <v>249407.87</v>
      </c>
      <c r="N195" s="932">
        <v>173867.92</v>
      </c>
      <c r="O195" s="932">
        <v>304268.84999999998</v>
      </c>
      <c r="P195" s="932">
        <v>206008.84</v>
      </c>
      <c r="Q195" s="932">
        <v>360515.47</v>
      </c>
      <c r="R195" s="932">
        <v>226861.45</v>
      </c>
      <c r="S195" s="932">
        <v>397007.54</v>
      </c>
      <c r="T195" s="932">
        <v>246302.62</v>
      </c>
      <c r="U195" s="932">
        <v>431029.58</v>
      </c>
    </row>
    <row r="196" spans="1:21" ht="14.5">
      <c r="A196" s="931">
        <v>10</v>
      </c>
      <c r="B196" s="931" t="s">
        <v>432</v>
      </c>
      <c r="C196" s="931" t="s">
        <v>443</v>
      </c>
      <c r="D196" s="931" t="s">
        <v>511</v>
      </c>
      <c r="E196" s="931" t="s">
        <v>1024</v>
      </c>
      <c r="F196" s="931">
        <v>3</v>
      </c>
      <c r="G196" s="931" t="s">
        <v>46</v>
      </c>
      <c r="H196" s="932">
        <v>87021.96</v>
      </c>
      <c r="I196" s="932">
        <v>152288.44</v>
      </c>
      <c r="J196" s="932">
        <v>118872.9</v>
      </c>
      <c r="K196" s="932">
        <v>208027.58</v>
      </c>
      <c r="L196" s="932">
        <v>150680.70000000001</v>
      </c>
      <c r="M196" s="932">
        <v>263691.21999999997</v>
      </c>
      <c r="N196" s="932">
        <v>198765.09</v>
      </c>
      <c r="O196" s="932">
        <v>347838.91</v>
      </c>
      <c r="P196" s="932">
        <v>246447.77</v>
      </c>
      <c r="Q196" s="932">
        <v>431283.59</v>
      </c>
      <c r="R196" s="932">
        <v>277789.86</v>
      </c>
      <c r="S196" s="932">
        <v>486132.26</v>
      </c>
      <c r="T196" s="932">
        <v>308774.87</v>
      </c>
      <c r="U196" s="932">
        <v>540356.03</v>
      </c>
    </row>
    <row r="197" spans="1:21" ht="14.5">
      <c r="A197" s="931">
        <v>10</v>
      </c>
      <c r="B197" s="931" t="s">
        <v>432</v>
      </c>
      <c r="C197" s="931" t="s">
        <v>443</v>
      </c>
      <c r="D197" s="931" t="s">
        <v>511</v>
      </c>
      <c r="E197" s="931" t="s">
        <v>1024</v>
      </c>
      <c r="F197" s="931">
        <v>4</v>
      </c>
      <c r="G197" s="931" t="s">
        <v>23</v>
      </c>
      <c r="H197" s="932">
        <v>91957.26</v>
      </c>
      <c r="I197" s="932">
        <v>147131.60999999999</v>
      </c>
      <c r="J197" s="932">
        <v>128740.16</v>
      </c>
      <c r="K197" s="932">
        <v>205984.26</v>
      </c>
      <c r="L197" s="932">
        <v>165523.06</v>
      </c>
      <c r="M197" s="932">
        <v>264836.90000000002</v>
      </c>
      <c r="N197" s="932">
        <v>220697.42</v>
      </c>
      <c r="O197" s="932">
        <v>353115.87</v>
      </c>
      <c r="P197" s="932">
        <v>275871.77</v>
      </c>
      <c r="Q197" s="932">
        <v>441394.84</v>
      </c>
      <c r="R197" s="932">
        <v>312654.67</v>
      </c>
      <c r="S197" s="932">
        <v>500247.49</v>
      </c>
      <c r="T197" s="932">
        <v>349437.58</v>
      </c>
      <c r="U197" s="932">
        <v>559100.13</v>
      </c>
    </row>
    <row r="198" spans="1:21" ht="14.5">
      <c r="A198" s="931">
        <v>10</v>
      </c>
      <c r="B198" s="931" t="s">
        <v>432</v>
      </c>
      <c r="C198" s="931" t="s">
        <v>447</v>
      </c>
      <c r="D198" s="931" t="s">
        <v>512</v>
      </c>
      <c r="E198" s="931" t="s">
        <v>1025</v>
      </c>
      <c r="F198" s="931">
        <v>1</v>
      </c>
      <c r="G198" s="931" t="s">
        <v>171</v>
      </c>
      <c r="H198" s="932">
        <v>125314.27</v>
      </c>
      <c r="I198" s="932">
        <v>219299.98</v>
      </c>
      <c r="J198" s="932">
        <v>162406.1</v>
      </c>
      <c r="K198" s="932">
        <v>284210.67</v>
      </c>
      <c r="L198" s="932">
        <v>193953.36</v>
      </c>
      <c r="M198" s="932">
        <v>339418.38</v>
      </c>
      <c r="N198" s="932">
        <v>230986.9</v>
      </c>
      <c r="O198" s="932">
        <v>404227.07</v>
      </c>
      <c r="P198" s="932">
        <v>271743.65000000002</v>
      </c>
      <c r="Q198" s="932">
        <v>475551.38</v>
      </c>
      <c r="R198" s="932">
        <v>297893.90999999997</v>
      </c>
      <c r="S198" s="932">
        <v>521314.35</v>
      </c>
      <c r="T198" s="932">
        <v>323119.46000000002</v>
      </c>
      <c r="U198" s="932">
        <v>565459.06000000006</v>
      </c>
    </row>
    <row r="199" spans="1:21" ht="14.5">
      <c r="A199" s="931">
        <v>10</v>
      </c>
      <c r="B199" s="931" t="s">
        <v>432</v>
      </c>
      <c r="C199" s="931" t="s">
        <v>447</v>
      </c>
      <c r="D199" s="931" t="s">
        <v>512</v>
      </c>
      <c r="E199" s="931" t="s">
        <v>1025</v>
      </c>
      <c r="F199" s="931">
        <v>2</v>
      </c>
      <c r="G199" s="931" t="s">
        <v>21</v>
      </c>
      <c r="H199" s="932">
        <v>99330.04</v>
      </c>
      <c r="I199" s="932">
        <v>173827.57</v>
      </c>
      <c r="J199" s="932">
        <v>129894.44</v>
      </c>
      <c r="K199" s="932">
        <v>227315.27</v>
      </c>
      <c r="L199" s="932">
        <v>157123.57999999999</v>
      </c>
      <c r="M199" s="932">
        <v>274966.27</v>
      </c>
      <c r="N199" s="932">
        <v>191819.04</v>
      </c>
      <c r="O199" s="932">
        <v>335683.32</v>
      </c>
      <c r="P199" s="932">
        <v>227342.58</v>
      </c>
      <c r="Q199" s="932">
        <v>397849.52</v>
      </c>
      <c r="R199" s="932">
        <v>250394.28</v>
      </c>
      <c r="S199" s="932">
        <v>438189.99</v>
      </c>
      <c r="T199" s="932">
        <v>271898.44</v>
      </c>
      <c r="U199" s="932">
        <v>475822.27</v>
      </c>
    </row>
    <row r="200" spans="1:21" ht="14.5">
      <c r="A200" s="931">
        <v>10</v>
      </c>
      <c r="B200" s="931" t="s">
        <v>432</v>
      </c>
      <c r="C200" s="931" t="s">
        <v>447</v>
      </c>
      <c r="D200" s="931" t="s">
        <v>512</v>
      </c>
      <c r="E200" s="931" t="s">
        <v>1025</v>
      </c>
      <c r="F200" s="931">
        <v>3</v>
      </c>
      <c r="G200" s="931" t="s">
        <v>46</v>
      </c>
      <c r="H200" s="932">
        <v>95592.65</v>
      </c>
      <c r="I200" s="932">
        <v>167287.13</v>
      </c>
      <c r="J200" s="932">
        <v>130519.09</v>
      </c>
      <c r="K200" s="932">
        <v>228408.41</v>
      </c>
      <c r="L200" s="932">
        <v>165397.24</v>
      </c>
      <c r="M200" s="932">
        <v>289445.17</v>
      </c>
      <c r="N200" s="932">
        <v>218131.62</v>
      </c>
      <c r="O200" s="932">
        <v>381730.33</v>
      </c>
      <c r="P200" s="932">
        <v>270416.37</v>
      </c>
      <c r="Q200" s="932">
        <v>473228.64</v>
      </c>
      <c r="R200" s="932">
        <v>304773.28000000003</v>
      </c>
      <c r="S200" s="932">
        <v>533353.23</v>
      </c>
      <c r="T200" s="932">
        <v>338730.51</v>
      </c>
      <c r="U200" s="932">
        <v>592778.4</v>
      </c>
    </row>
    <row r="201" spans="1:21" ht="14.5">
      <c r="A201" s="931">
        <v>10</v>
      </c>
      <c r="B201" s="931" t="s">
        <v>432</v>
      </c>
      <c r="C201" s="931" t="s">
        <v>447</v>
      </c>
      <c r="D201" s="931" t="s">
        <v>512</v>
      </c>
      <c r="E201" s="931" t="s">
        <v>1025</v>
      </c>
      <c r="F201" s="931">
        <v>4</v>
      </c>
      <c r="G201" s="931" t="s">
        <v>23</v>
      </c>
      <c r="H201" s="932">
        <v>101440.93</v>
      </c>
      <c r="I201" s="932">
        <v>162305.49</v>
      </c>
      <c r="J201" s="932">
        <v>142017.29999999999</v>
      </c>
      <c r="K201" s="932">
        <v>227227.68</v>
      </c>
      <c r="L201" s="932">
        <v>182593.67</v>
      </c>
      <c r="M201" s="932">
        <v>292149.88</v>
      </c>
      <c r="N201" s="932">
        <v>243458.23</v>
      </c>
      <c r="O201" s="932">
        <v>389533.17</v>
      </c>
      <c r="P201" s="932">
        <v>304322.78000000003</v>
      </c>
      <c r="Q201" s="932">
        <v>486916.46</v>
      </c>
      <c r="R201" s="932">
        <v>344899.16</v>
      </c>
      <c r="S201" s="932">
        <v>551838.66</v>
      </c>
      <c r="T201" s="932">
        <v>385475.53</v>
      </c>
      <c r="U201" s="932">
        <v>616760.85</v>
      </c>
    </row>
    <row r="202" spans="1:21" ht="14.5">
      <c r="A202" s="931">
        <v>10</v>
      </c>
      <c r="B202" s="931" t="s">
        <v>432</v>
      </c>
      <c r="C202" s="931" t="s">
        <v>447</v>
      </c>
      <c r="D202" s="931" t="s">
        <v>512</v>
      </c>
      <c r="E202" s="931" t="s">
        <v>450</v>
      </c>
      <c r="F202" s="931">
        <v>1</v>
      </c>
      <c r="G202" s="931" t="s">
        <v>171</v>
      </c>
      <c r="H202" s="932">
        <v>121070.25</v>
      </c>
      <c r="I202" s="932">
        <v>211872.93</v>
      </c>
      <c r="J202" s="932">
        <v>157045</v>
      </c>
      <c r="K202" s="932">
        <v>274828.76</v>
      </c>
      <c r="L202" s="932">
        <v>187668.51</v>
      </c>
      <c r="M202" s="932">
        <v>328419.90000000002</v>
      </c>
      <c r="N202" s="932">
        <v>223670.97</v>
      </c>
      <c r="O202" s="932">
        <v>391424.21</v>
      </c>
      <c r="P202" s="932">
        <v>263243.95</v>
      </c>
      <c r="Q202" s="932">
        <v>460676.92</v>
      </c>
      <c r="R202" s="932">
        <v>288637.98</v>
      </c>
      <c r="S202" s="932">
        <v>505116.47</v>
      </c>
      <c r="T202" s="932">
        <v>313192</v>
      </c>
      <c r="U202" s="932">
        <v>548085.99</v>
      </c>
    </row>
    <row r="203" spans="1:21" ht="14.5">
      <c r="A203" s="931">
        <v>10</v>
      </c>
      <c r="B203" s="931" t="s">
        <v>432</v>
      </c>
      <c r="C203" s="931" t="s">
        <v>447</v>
      </c>
      <c r="D203" s="931" t="s">
        <v>512</v>
      </c>
      <c r="E203" s="931" t="s">
        <v>450</v>
      </c>
      <c r="F203" s="931">
        <v>2</v>
      </c>
      <c r="G203" s="931" t="s">
        <v>21</v>
      </c>
      <c r="H203" s="932">
        <v>95086.01</v>
      </c>
      <c r="I203" s="932">
        <v>166400.51999999999</v>
      </c>
      <c r="J203" s="932">
        <v>124533.35</v>
      </c>
      <c r="K203" s="932">
        <v>217933.36</v>
      </c>
      <c r="L203" s="932">
        <v>150838.74</v>
      </c>
      <c r="M203" s="932">
        <v>263967.78999999998</v>
      </c>
      <c r="N203" s="932">
        <v>184503.12</v>
      </c>
      <c r="O203" s="932">
        <v>322880.45</v>
      </c>
      <c r="P203" s="932">
        <v>218842.89</v>
      </c>
      <c r="Q203" s="932">
        <v>382975.06</v>
      </c>
      <c r="R203" s="932">
        <v>241138.35</v>
      </c>
      <c r="S203" s="932">
        <v>421992.12</v>
      </c>
      <c r="T203" s="932">
        <v>261970.97</v>
      </c>
      <c r="U203" s="932">
        <v>458449.2</v>
      </c>
    </row>
    <row r="204" spans="1:21" ht="14.5">
      <c r="A204" s="931">
        <v>10</v>
      </c>
      <c r="B204" s="931" t="s">
        <v>432</v>
      </c>
      <c r="C204" s="931" t="s">
        <v>447</v>
      </c>
      <c r="D204" s="931" t="s">
        <v>512</v>
      </c>
      <c r="E204" s="931" t="s">
        <v>450</v>
      </c>
      <c r="F204" s="931">
        <v>3</v>
      </c>
      <c r="G204" s="931" t="s">
        <v>46</v>
      </c>
      <c r="H204" s="932">
        <v>90843.69</v>
      </c>
      <c r="I204" s="932">
        <v>158976.47</v>
      </c>
      <c r="J204" s="932">
        <v>123870.56</v>
      </c>
      <c r="K204" s="932">
        <v>216773.47</v>
      </c>
      <c r="L204" s="932">
        <v>156849.12</v>
      </c>
      <c r="M204" s="932">
        <v>274485.96999999997</v>
      </c>
      <c r="N204" s="932">
        <v>206734.13</v>
      </c>
      <c r="O204" s="932">
        <v>361784.73</v>
      </c>
      <c r="P204" s="932">
        <v>256169.51</v>
      </c>
      <c r="Q204" s="932">
        <v>448296.64</v>
      </c>
      <c r="R204" s="932">
        <v>288626.84000000003</v>
      </c>
      <c r="S204" s="932">
        <v>505096.97</v>
      </c>
      <c r="T204" s="932">
        <v>320684.49</v>
      </c>
      <c r="U204" s="932">
        <v>561197.87</v>
      </c>
    </row>
    <row r="205" spans="1:21" ht="14.5">
      <c r="A205" s="931">
        <v>10</v>
      </c>
      <c r="B205" s="931" t="s">
        <v>432</v>
      </c>
      <c r="C205" s="931" t="s">
        <v>447</v>
      </c>
      <c r="D205" s="931" t="s">
        <v>512</v>
      </c>
      <c r="E205" s="931" t="s">
        <v>450</v>
      </c>
      <c r="F205" s="931">
        <v>4</v>
      </c>
      <c r="G205" s="931" t="s">
        <v>23</v>
      </c>
      <c r="H205" s="932">
        <v>97543.95</v>
      </c>
      <c r="I205" s="932">
        <v>156070.32999999999</v>
      </c>
      <c r="J205" s="932">
        <v>136561.54</v>
      </c>
      <c r="K205" s="932">
        <v>218498.46</v>
      </c>
      <c r="L205" s="932">
        <v>175579.12</v>
      </c>
      <c r="M205" s="932">
        <v>280926.59000000003</v>
      </c>
      <c r="N205" s="932">
        <v>234105.49</v>
      </c>
      <c r="O205" s="932">
        <v>374568.79</v>
      </c>
      <c r="P205" s="932">
        <v>292631.86</v>
      </c>
      <c r="Q205" s="932">
        <v>468210.99</v>
      </c>
      <c r="R205" s="932">
        <v>331649.44</v>
      </c>
      <c r="S205" s="932">
        <v>530639.12</v>
      </c>
      <c r="T205" s="932">
        <v>370667.02</v>
      </c>
      <c r="U205" s="932">
        <v>593067.25</v>
      </c>
    </row>
    <row r="206" spans="1:21" ht="14.5">
      <c r="A206" s="931">
        <v>10</v>
      </c>
      <c r="B206" s="931" t="s">
        <v>432</v>
      </c>
      <c r="C206" s="931" t="s">
        <v>447</v>
      </c>
      <c r="D206" s="931" t="s">
        <v>512</v>
      </c>
      <c r="E206" s="931" t="s">
        <v>451</v>
      </c>
      <c r="F206" s="931">
        <v>1</v>
      </c>
      <c r="G206" s="931" t="s">
        <v>171</v>
      </c>
      <c r="H206" s="932">
        <v>122661.75</v>
      </c>
      <c r="I206" s="932">
        <v>214658.07</v>
      </c>
      <c r="J206" s="932">
        <v>159055.41</v>
      </c>
      <c r="K206" s="932">
        <v>278346.96999999997</v>
      </c>
      <c r="L206" s="932">
        <v>190025.33</v>
      </c>
      <c r="M206" s="932">
        <v>332544.32</v>
      </c>
      <c r="N206" s="932">
        <v>226414.44</v>
      </c>
      <c r="O206" s="932">
        <v>396225.27</v>
      </c>
      <c r="P206" s="932">
        <v>266431.33</v>
      </c>
      <c r="Q206" s="932">
        <v>466254.83</v>
      </c>
      <c r="R206" s="932">
        <v>292108.95</v>
      </c>
      <c r="S206" s="932">
        <v>511190.67</v>
      </c>
      <c r="T206" s="932">
        <v>316914.78999999998</v>
      </c>
      <c r="U206" s="932">
        <v>554600.88</v>
      </c>
    </row>
    <row r="207" spans="1:21" ht="14.5">
      <c r="A207" s="931">
        <v>10</v>
      </c>
      <c r="B207" s="931" t="s">
        <v>432</v>
      </c>
      <c r="C207" s="931" t="s">
        <v>447</v>
      </c>
      <c r="D207" s="931" t="s">
        <v>512</v>
      </c>
      <c r="E207" s="931" t="s">
        <v>451</v>
      </c>
      <c r="F207" s="931">
        <v>2</v>
      </c>
      <c r="G207" s="931" t="s">
        <v>21</v>
      </c>
      <c r="H207" s="932">
        <v>96677.52</v>
      </c>
      <c r="I207" s="932">
        <v>169185.66</v>
      </c>
      <c r="J207" s="932">
        <v>126543.76</v>
      </c>
      <c r="K207" s="932">
        <v>221451.57</v>
      </c>
      <c r="L207" s="932">
        <v>153195.54999999999</v>
      </c>
      <c r="M207" s="932">
        <v>268092.21000000002</v>
      </c>
      <c r="N207" s="932">
        <v>187246.58</v>
      </c>
      <c r="O207" s="932">
        <v>327681.52</v>
      </c>
      <c r="P207" s="932">
        <v>222030.27</v>
      </c>
      <c r="Q207" s="932">
        <v>388552.97</v>
      </c>
      <c r="R207" s="932">
        <v>244609.32</v>
      </c>
      <c r="S207" s="932">
        <v>428066.31</v>
      </c>
      <c r="T207" s="932">
        <v>265693.77</v>
      </c>
      <c r="U207" s="932">
        <v>464964.09</v>
      </c>
    </row>
    <row r="208" spans="1:21" ht="14.5">
      <c r="A208" s="931">
        <v>10</v>
      </c>
      <c r="B208" s="931" t="s">
        <v>432</v>
      </c>
      <c r="C208" s="931" t="s">
        <v>447</v>
      </c>
      <c r="D208" s="931" t="s">
        <v>512</v>
      </c>
      <c r="E208" s="931" t="s">
        <v>451</v>
      </c>
      <c r="F208" s="931">
        <v>3</v>
      </c>
      <c r="G208" s="931" t="s">
        <v>46</v>
      </c>
      <c r="H208" s="932">
        <v>92624.55</v>
      </c>
      <c r="I208" s="932">
        <v>162092.96</v>
      </c>
      <c r="J208" s="932">
        <v>126363.75</v>
      </c>
      <c r="K208" s="932">
        <v>221136.57</v>
      </c>
      <c r="L208" s="932">
        <v>160054.66</v>
      </c>
      <c r="M208" s="932">
        <v>280095.65999999997</v>
      </c>
      <c r="N208" s="932">
        <v>211008.18</v>
      </c>
      <c r="O208" s="932">
        <v>369264.32</v>
      </c>
      <c r="P208" s="932">
        <v>261512.07</v>
      </c>
      <c r="Q208" s="932">
        <v>457646.13</v>
      </c>
      <c r="R208" s="932">
        <v>294681.74</v>
      </c>
      <c r="S208" s="932">
        <v>515693.05</v>
      </c>
      <c r="T208" s="932">
        <v>327451.74</v>
      </c>
      <c r="U208" s="932">
        <v>573040.55000000005</v>
      </c>
    </row>
    <row r="209" spans="1:21" ht="14.5">
      <c r="A209" s="931">
        <v>10</v>
      </c>
      <c r="B209" s="931" t="s">
        <v>432</v>
      </c>
      <c r="C209" s="931" t="s">
        <v>447</v>
      </c>
      <c r="D209" s="931" t="s">
        <v>512</v>
      </c>
      <c r="E209" s="931" t="s">
        <v>451</v>
      </c>
      <c r="F209" s="931">
        <v>4</v>
      </c>
      <c r="G209" s="931" t="s">
        <v>23</v>
      </c>
      <c r="H209" s="932">
        <v>99005.32</v>
      </c>
      <c r="I209" s="932">
        <v>158408.51</v>
      </c>
      <c r="J209" s="932">
        <v>138607.44</v>
      </c>
      <c r="K209" s="932">
        <v>221771.91</v>
      </c>
      <c r="L209" s="932">
        <v>178209.57</v>
      </c>
      <c r="M209" s="932">
        <v>285135.32</v>
      </c>
      <c r="N209" s="932">
        <v>237612.76</v>
      </c>
      <c r="O209" s="932">
        <v>380180.42</v>
      </c>
      <c r="P209" s="932">
        <v>297015.95</v>
      </c>
      <c r="Q209" s="932">
        <v>475225.53</v>
      </c>
      <c r="R209" s="932">
        <v>336618.08</v>
      </c>
      <c r="S209" s="932">
        <v>538588.93000000005</v>
      </c>
      <c r="T209" s="932">
        <v>376220.2</v>
      </c>
      <c r="U209" s="932">
        <v>601952.34</v>
      </c>
    </row>
    <row r="210" spans="1:21" ht="14.5">
      <c r="A210" s="931">
        <v>10</v>
      </c>
      <c r="B210" s="931" t="s">
        <v>432</v>
      </c>
      <c r="C210" s="931" t="s">
        <v>447</v>
      </c>
      <c r="D210" s="931" t="s">
        <v>512</v>
      </c>
      <c r="E210" s="931" t="s">
        <v>452</v>
      </c>
      <c r="F210" s="931">
        <v>1</v>
      </c>
      <c r="G210" s="931" t="s">
        <v>171</v>
      </c>
      <c r="H210" s="932">
        <v>110203.42</v>
      </c>
      <c r="I210" s="932">
        <v>192855.98</v>
      </c>
      <c r="J210" s="932">
        <v>142846.51999999999</v>
      </c>
      <c r="K210" s="932">
        <v>249981.41</v>
      </c>
      <c r="L210" s="932">
        <v>170614.6</v>
      </c>
      <c r="M210" s="932">
        <v>298575.55</v>
      </c>
      <c r="N210" s="932">
        <v>203220.91</v>
      </c>
      <c r="O210" s="932">
        <v>355636.59</v>
      </c>
      <c r="P210" s="932">
        <v>239096.89</v>
      </c>
      <c r="Q210" s="932">
        <v>418419.55</v>
      </c>
      <c r="R210" s="932">
        <v>262116.13</v>
      </c>
      <c r="S210" s="932">
        <v>458703.23</v>
      </c>
      <c r="T210" s="932">
        <v>284331.34999999998</v>
      </c>
      <c r="U210" s="932">
        <v>497579.87</v>
      </c>
    </row>
    <row r="211" spans="1:21" ht="14.5">
      <c r="A211" s="931">
        <v>10</v>
      </c>
      <c r="B211" s="931" t="s">
        <v>432</v>
      </c>
      <c r="C211" s="931" t="s">
        <v>447</v>
      </c>
      <c r="D211" s="931" t="s">
        <v>512</v>
      </c>
      <c r="E211" s="931" t="s">
        <v>452</v>
      </c>
      <c r="F211" s="931">
        <v>2</v>
      </c>
      <c r="G211" s="931" t="s">
        <v>21</v>
      </c>
      <c r="H211" s="932">
        <v>87200.98</v>
      </c>
      <c r="I211" s="932">
        <v>152601.72</v>
      </c>
      <c r="J211" s="932">
        <v>114065.71</v>
      </c>
      <c r="K211" s="932">
        <v>199614.99</v>
      </c>
      <c r="L211" s="932">
        <v>138011.19</v>
      </c>
      <c r="M211" s="932">
        <v>241519.58</v>
      </c>
      <c r="N211" s="932">
        <v>168547.72</v>
      </c>
      <c r="O211" s="932">
        <v>294958.51</v>
      </c>
      <c r="P211" s="932">
        <v>199791.03</v>
      </c>
      <c r="Q211" s="932">
        <v>349634.3</v>
      </c>
      <c r="R211" s="932">
        <v>220067.27</v>
      </c>
      <c r="S211" s="932">
        <v>385117.73</v>
      </c>
      <c r="T211" s="932">
        <v>238988.15</v>
      </c>
      <c r="U211" s="932">
        <v>418229.27</v>
      </c>
    </row>
    <row r="212" spans="1:21" ht="14.5">
      <c r="A212" s="931">
        <v>10</v>
      </c>
      <c r="B212" s="931" t="s">
        <v>432</v>
      </c>
      <c r="C212" s="931" t="s">
        <v>447</v>
      </c>
      <c r="D212" s="931" t="s">
        <v>512</v>
      </c>
      <c r="E212" s="931" t="s">
        <v>452</v>
      </c>
      <c r="F212" s="931">
        <v>3</v>
      </c>
      <c r="G212" s="931" t="s">
        <v>46</v>
      </c>
      <c r="H212" s="932">
        <v>83805.55</v>
      </c>
      <c r="I212" s="932">
        <v>146659.72</v>
      </c>
      <c r="J212" s="932">
        <v>114397.07</v>
      </c>
      <c r="K212" s="932">
        <v>200194.87</v>
      </c>
      <c r="L212" s="932">
        <v>144945.82999999999</v>
      </c>
      <c r="M212" s="932">
        <v>253655.2</v>
      </c>
      <c r="N212" s="932">
        <v>191138.25</v>
      </c>
      <c r="O212" s="932">
        <v>334491.94</v>
      </c>
      <c r="P212" s="932">
        <v>236932.65</v>
      </c>
      <c r="Q212" s="932">
        <v>414632.13</v>
      </c>
      <c r="R212" s="932">
        <v>267019.98</v>
      </c>
      <c r="S212" s="932">
        <v>467284.97</v>
      </c>
      <c r="T212" s="932">
        <v>296753.51</v>
      </c>
      <c r="U212" s="932">
        <v>519318.64</v>
      </c>
    </row>
    <row r="213" spans="1:21" ht="14.5">
      <c r="A213" s="931">
        <v>10</v>
      </c>
      <c r="B213" s="931" t="s">
        <v>432</v>
      </c>
      <c r="C213" s="931" t="s">
        <v>447</v>
      </c>
      <c r="D213" s="931" t="s">
        <v>512</v>
      </c>
      <c r="E213" s="931" t="s">
        <v>452</v>
      </c>
      <c r="F213" s="931">
        <v>4</v>
      </c>
      <c r="G213" s="931" t="s">
        <v>23</v>
      </c>
      <c r="H213" s="932">
        <v>89129.37</v>
      </c>
      <c r="I213" s="932">
        <v>142607</v>
      </c>
      <c r="J213" s="932">
        <v>124781.12</v>
      </c>
      <c r="K213" s="932">
        <v>199649.8</v>
      </c>
      <c r="L213" s="932">
        <v>160432.87</v>
      </c>
      <c r="M213" s="932">
        <v>256692.6</v>
      </c>
      <c r="N213" s="932">
        <v>213910.5</v>
      </c>
      <c r="O213" s="932">
        <v>342256.8</v>
      </c>
      <c r="P213" s="932">
        <v>267388.12</v>
      </c>
      <c r="Q213" s="932">
        <v>427821</v>
      </c>
      <c r="R213" s="932">
        <v>303039.87</v>
      </c>
      <c r="S213" s="932">
        <v>484863.8</v>
      </c>
      <c r="T213" s="932">
        <v>338691.62</v>
      </c>
      <c r="U213" s="932">
        <v>541906.6</v>
      </c>
    </row>
    <row r="214" spans="1:21" ht="14.5">
      <c r="A214" s="931">
        <v>10</v>
      </c>
      <c r="B214" s="931" t="s">
        <v>432</v>
      </c>
      <c r="C214" s="931" t="s">
        <v>447</v>
      </c>
      <c r="D214" s="931" t="s">
        <v>512</v>
      </c>
      <c r="E214" s="931" t="s">
        <v>1026</v>
      </c>
      <c r="F214" s="931">
        <v>1</v>
      </c>
      <c r="G214" s="931" t="s">
        <v>171</v>
      </c>
      <c r="H214" s="932">
        <v>122661.75</v>
      </c>
      <c r="I214" s="932">
        <v>214658.07</v>
      </c>
      <c r="J214" s="932">
        <v>159055.41</v>
      </c>
      <c r="K214" s="932">
        <v>278346.96999999997</v>
      </c>
      <c r="L214" s="932">
        <v>190025.33</v>
      </c>
      <c r="M214" s="932">
        <v>332544.32</v>
      </c>
      <c r="N214" s="932">
        <v>226414.44</v>
      </c>
      <c r="O214" s="932">
        <v>396225.27</v>
      </c>
      <c r="P214" s="932">
        <v>266431.33</v>
      </c>
      <c r="Q214" s="932">
        <v>466254.83</v>
      </c>
      <c r="R214" s="932">
        <v>292108.95</v>
      </c>
      <c r="S214" s="932">
        <v>511190.67</v>
      </c>
      <c r="T214" s="932">
        <v>316914.78999999998</v>
      </c>
      <c r="U214" s="932">
        <v>554600.88</v>
      </c>
    </row>
    <row r="215" spans="1:21" ht="14.5">
      <c r="A215" s="931">
        <v>10</v>
      </c>
      <c r="B215" s="931" t="s">
        <v>432</v>
      </c>
      <c r="C215" s="931" t="s">
        <v>447</v>
      </c>
      <c r="D215" s="931" t="s">
        <v>512</v>
      </c>
      <c r="E215" s="931" t="s">
        <v>1026</v>
      </c>
      <c r="F215" s="931">
        <v>2</v>
      </c>
      <c r="G215" s="931" t="s">
        <v>21</v>
      </c>
      <c r="H215" s="932">
        <v>96677.52</v>
      </c>
      <c r="I215" s="932">
        <v>169185.66</v>
      </c>
      <c r="J215" s="932">
        <v>126543.76</v>
      </c>
      <c r="K215" s="932">
        <v>221451.57</v>
      </c>
      <c r="L215" s="932">
        <v>153195.54999999999</v>
      </c>
      <c r="M215" s="932">
        <v>268092.21000000002</v>
      </c>
      <c r="N215" s="932">
        <v>187246.58</v>
      </c>
      <c r="O215" s="932">
        <v>327681.52</v>
      </c>
      <c r="P215" s="932">
        <v>222030.27</v>
      </c>
      <c r="Q215" s="932">
        <v>388552.97</v>
      </c>
      <c r="R215" s="932">
        <v>244609.32</v>
      </c>
      <c r="S215" s="932">
        <v>428066.31</v>
      </c>
      <c r="T215" s="932">
        <v>265693.77</v>
      </c>
      <c r="U215" s="932">
        <v>464964.09</v>
      </c>
    </row>
    <row r="216" spans="1:21" ht="14.5">
      <c r="A216" s="931">
        <v>10</v>
      </c>
      <c r="B216" s="931" t="s">
        <v>432</v>
      </c>
      <c r="C216" s="931" t="s">
        <v>447</v>
      </c>
      <c r="D216" s="931" t="s">
        <v>512</v>
      </c>
      <c r="E216" s="931" t="s">
        <v>1026</v>
      </c>
      <c r="F216" s="931">
        <v>3</v>
      </c>
      <c r="G216" s="931" t="s">
        <v>46</v>
      </c>
      <c r="H216" s="932">
        <v>92624.55</v>
      </c>
      <c r="I216" s="932">
        <v>162092.96</v>
      </c>
      <c r="J216" s="932">
        <v>126363.75</v>
      </c>
      <c r="K216" s="932">
        <v>221136.57</v>
      </c>
      <c r="L216" s="932">
        <v>160054.66</v>
      </c>
      <c r="M216" s="932">
        <v>280095.65999999997</v>
      </c>
      <c r="N216" s="932">
        <v>211008.18</v>
      </c>
      <c r="O216" s="932">
        <v>369264.32</v>
      </c>
      <c r="P216" s="932">
        <v>261512.07</v>
      </c>
      <c r="Q216" s="932">
        <v>457646.13</v>
      </c>
      <c r="R216" s="932">
        <v>294681.74</v>
      </c>
      <c r="S216" s="932">
        <v>515693.05</v>
      </c>
      <c r="T216" s="932">
        <v>327451.74</v>
      </c>
      <c r="U216" s="932">
        <v>573040.55000000005</v>
      </c>
    </row>
    <row r="217" spans="1:21" ht="14.5">
      <c r="A217" s="931">
        <v>10</v>
      </c>
      <c r="B217" s="931" t="s">
        <v>432</v>
      </c>
      <c r="C217" s="931" t="s">
        <v>447</v>
      </c>
      <c r="D217" s="931" t="s">
        <v>512</v>
      </c>
      <c r="E217" s="931" t="s">
        <v>1026</v>
      </c>
      <c r="F217" s="931">
        <v>4</v>
      </c>
      <c r="G217" s="931" t="s">
        <v>23</v>
      </c>
      <c r="H217" s="932">
        <v>99005.32</v>
      </c>
      <c r="I217" s="932">
        <v>158408.51</v>
      </c>
      <c r="J217" s="932">
        <v>138607.44</v>
      </c>
      <c r="K217" s="932">
        <v>221771.91</v>
      </c>
      <c r="L217" s="932">
        <v>178209.57</v>
      </c>
      <c r="M217" s="932">
        <v>285135.32</v>
      </c>
      <c r="N217" s="932">
        <v>237612.76</v>
      </c>
      <c r="O217" s="932">
        <v>380180.42</v>
      </c>
      <c r="P217" s="932">
        <v>297015.95</v>
      </c>
      <c r="Q217" s="932">
        <v>475225.53</v>
      </c>
      <c r="R217" s="932">
        <v>336618.08</v>
      </c>
      <c r="S217" s="932">
        <v>538588.93000000005</v>
      </c>
      <c r="T217" s="932">
        <v>376220.2</v>
      </c>
      <c r="U217" s="932">
        <v>601952.34</v>
      </c>
    </row>
    <row r="218" spans="1:21" ht="14.5">
      <c r="A218" s="931">
        <v>10</v>
      </c>
      <c r="B218" s="931" t="s">
        <v>432</v>
      </c>
      <c r="C218" s="931" t="s">
        <v>447</v>
      </c>
      <c r="D218" s="931" t="s">
        <v>512</v>
      </c>
      <c r="E218" s="931" t="s">
        <v>1027</v>
      </c>
      <c r="F218" s="931">
        <v>1</v>
      </c>
      <c r="G218" s="931" t="s">
        <v>171</v>
      </c>
      <c r="H218" s="932">
        <v>114484.12</v>
      </c>
      <c r="I218" s="932">
        <v>200347.21</v>
      </c>
      <c r="J218" s="932">
        <v>148321.29</v>
      </c>
      <c r="K218" s="932">
        <v>259562.25</v>
      </c>
      <c r="L218" s="932">
        <v>177091.13</v>
      </c>
      <c r="M218" s="932">
        <v>309909.46999999997</v>
      </c>
      <c r="N218" s="932">
        <v>210845.43</v>
      </c>
      <c r="O218" s="932">
        <v>368979.51</v>
      </c>
      <c r="P218" s="932">
        <v>248010.55</v>
      </c>
      <c r="Q218" s="932">
        <v>434018.47</v>
      </c>
      <c r="R218" s="932">
        <v>271855.2</v>
      </c>
      <c r="S218" s="932">
        <v>475746.6</v>
      </c>
      <c r="T218" s="932">
        <v>294836.24</v>
      </c>
      <c r="U218" s="932">
        <v>515963.42</v>
      </c>
    </row>
    <row r="219" spans="1:21" ht="14.5">
      <c r="A219" s="931">
        <v>10</v>
      </c>
      <c r="B219" s="931" t="s">
        <v>432</v>
      </c>
      <c r="C219" s="931" t="s">
        <v>447</v>
      </c>
      <c r="D219" s="931" t="s">
        <v>512</v>
      </c>
      <c r="E219" s="931" t="s">
        <v>1027</v>
      </c>
      <c r="F219" s="931">
        <v>2</v>
      </c>
      <c r="G219" s="931" t="s">
        <v>21</v>
      </c>
      <c r="H219" s="932">
        <v>91055.71</v>
      </c>
      <c r="I219" s="932">
        <v>159347.5</v>
      </c>
      <c r="J219" s="932">
        <v>119007.5</v>
      </c>
      <c r="K219" s="932">
        <v>208263.13</v>
      </c>
      <c r="L219" s="932">
        <v>143883.95000000001</v>
      </c>
      <c r="M219" s="932">
        <v>251796.91</v>
      </c>
      <c r="N219" s="932">
        <v>175530.15</v>
      </c>
      <c r="O219" s="932">
        <v>307177.77</v>
      </c>
      <c r="P219" s="932">
        <v>207976.81</v>
      </c>
      <c r="Q219" s="932">
        <v>363959.41</v>
      </c>
      <c r="R219" s="932">
        <v>229027.66</v>
      </c>
      <c r="S219" s="932">
        <v>400798.41</v>
      </c>
      <c r="T219" s="932">
        <v>248653.35</v>
      </c>
      <c r="U219" s="932">
        <v>435143.36</v>
      </c>
    </row>
    <row r="220" spans="1:21" ht="14.5">
      <c r="A220" s="931">
        <v>10</v>
      </c>
      <c r="B220" s="931" t="s">
        <v>432</v>
      </c>
      <c r="C220" s="931" t="s">
        <v>447</v>
      </c>
      <c r="D220" s="931" t="s">
        <v>512</v>
      </c>
      <c r="E220" s="931" t="s">
        <v>1027</v>
      </c>
      <c r="F220" s="931">
        <v>3</v>
      </c>
      <c r="G220" s="931" t="s">
        <v>46</v>
      </c>
      <c r="H220" s="932">
        <v>87863.9</v>
      </c>
      <c r="I220" s="932">
        <v>153761.82</v>
      </c>
      <c r="J220" s="932">
        <v>120024.48</v>
      </c>
      <c r="K220" s="932">
        <v>210042.83</v>
      </c>
      <c r="L220" s="932">
        <v>152141.51</v>
      </c>
      <c r="M220" s="932">
        <v>266247.64</v>
      </c>
      <c r="N220" s="932">
        <v>200693.19</v>
      </c>
      <c r="O220" s="932">
        <v>351213.08</v>
      </c>
      <c r="P220" s="932">
        <v>248839.46</v>
      </c>
      <c r="Q220" s="932">
        <v>435469.05</v>
      </c>
      <c r="R220" s="932">
        <v>280486.52</v>
      </c>
      <c r="S220" s="932">
        <v>490851.42</v>
      </c>
      <c r="T220" s="932">
        <v>311773.23</v>
      </c>
      <c r="U220" s="932">
        <v>545603.15</v>
      </c>
    </row>
    <row r="221" spans="1:21" ht="14.5">
      <c r="A221" s="931">
        <v>10</v>
      </c>
      <c r="B221" s="931" t="s">
        <v>432</v>
      </c>
      <c r="C221" s="931" t="s">
        <v>447</v>
      </c>
      <c r="D221" s="931" t="s">
        <v>512</v>
      </c>
      <c r="E221" s="931" t="s">
        <v>1027</v>
      </c>
      <c r="F221" s="931">
        <v>4</v>
      </c>
      <c r="G221" s="931" t="s">
        <v>23</v>
      </c>
      <c r="H221" s="932">
        <v>92836.65</v>
      </c>
      <c r="I221" s="932">
        <v>148538.65</v>
      </c>
      <c r="J221" s="932">
        <v>129971.31</v>
      </c>
      <c r="K221" s="932">
        <v>207954.11</v>
      </c>
      <c r="L221" s="932">
        <v>167105.97</v>
      </c>
      <c r="M221" s="932">
        <v>267369.56</v>
      </c>
      <c r="N221" s="932">
        <v>222807.97</v>
      </c>
      <c r="O221" s="932">
        <v>356492.75</v>
      </c>
      <c r="P221" s="932">
        <v>278509.96000000002</v>
      </c>
      <c r="Q221" s="932">
        <v>445615.94</v>
      </c>
      <c r="R221" s="932">
        <v>315644.62</v>
      </c>
      <c r="S221" s="932">
        <v>505031.4</v>
      </c>
      <c r="T221" s="932">
        <v>352779.28</v>
      </c>
      <c r="U221" s="932">
        <v>564446.86</v>
      </c>
    </row>
    <row r="222" spans="1:21" ht="14.5">
      <c r="A222" s="931">
        <v>10</v>
      </c>
      <c r="B222" s="931" t="s">
        <v>432</v>
      </c>
      <c r="C222" s="931" t="s">
        <v>447</v>
      </c>
      <c r="D222" s="931" t="s">
        <v>512</v>
      </c>
      <c r="E222" s="931" t="s">
        <v>1028</v>
      </c>
      <c r="F222" s="931">
        <v>1</v>
      </c>
      <c r="G222" s="931" t="s">
        <v>171</v>
      </c>
      <c r="H222" s="932">
        <v>111831.61</v>
      </c>
      <c r="I222" s="932">
        <v>195705.31</v>
      </c>
      <c r="J222" s="932">
        <v>144970.60999999999</v>
      </c>
      <c r="K222" s="932">
        <v>253698.57</v>
      </c>
      <c r="L222" s="932">
        <v>173163.1</v>
      </c>
      <c r="M222" s="932">
        <v>303035.43</v>
      </c>
      <c r="N222" s="932">
        <v>206272.99</v>
      </c>
      <c r="O222" s="932">
        <v>360977.73</v>
      </c>
      <c r="P222" s="932">
        <v>242698.25</v>
      </c>
      <c r="Q222" s="932">
        <v>424721.94</v>
      </c>
      <c r="R222" s="932">
        <v>266070.25</v>
      </c>
      <c r="S222" s="932">
        <v>465622.94</v>
      </c>
      <c r="T222" s="932">
        <v>288631.58</v>
      </c>
      <c r="U222" s="932">
        <v>505105.27</v>
      </c>
    </row>
    <row r="223" spans="1:21" ht="14.5">
      <c r="A223" s="931">
        <v>10</v>
      </c>
      <c r="B223" s="931" t="s">
        <v>432</v>
      </c>
      <c r="C223" s="931" t="s">
        <v>447</v>
      </c>
      <c r="D223" s="931" t="s">
        <v>512</v>
      </c>
      <c r="E223" s="931" t="s">
        <v>1028</v>
      </c>
      <c r="F223" s="931">
        <v>2</v>
      </c>
      <c r="G223" s="931" t="s">
        <v>21</v>
      </c>
      <c r="H223" s="932">
        <v>88403.199999999997</v>
      </c>
      <c r="I223" s="932">
        <v>154705.60000000001</v>
      </c>
      <c r="J223" s="932">
        <v>115656.82</v>
      </c>
      <c r="K223" s="932">
        <v>202399.44</v>
      </c>
      <c r="L223" s="932">
        <v>139955.93</v>
      </c>
      <c r="M223" s="932">
        <v>244922.87</v>
      </c>
      <c r="N223" s="932">
        <v>170957.71</v>
      </c>
      <c r="O223" s="932">
        <v>299175.99</v>
      </c>
      <c r="P223" s="932">
        <v>202664.51</v>
      </c>
      <c r="Q223" s="932">
        <v>354662.88</v>
      </c>
      <c r="R223" s="932">
        <v>223242.72</v>
      </c>
      <c r="S223" s="932">
        <v>390674.75</v>
      </c>
      <c r="T223" s="932">
        <v>242448.69</v>
      </c>
      <c r="U223" s="932">
        <v>424285.21</v>
      </c>
    </row>
    <row r="224" spans="1:21" ht="14.5">
      <c r="A224" s="931">
        <v>10</v>
      </c>
      <c r="B224" s="931" t="s">
        <v>432</v>
      </c>
      <c r="C224" s="931" t="s">
        <v>447</v>
      </c>
      <c r="D224" s="931" t="s">
        <v>512</v>
      </c>
      <c r="E224" s="931" t="s">
        <v>1028</v>
      </c>
      <c r="F224" s="931">
        <v>3</v>
      </c>
      <c r="G224" s="931" t="s">
        <v>46</v>
      </c>
      <c r="H224" s="932">
        <v>84895.81</v>
      </c>
      <c r="I224" s="932">
        <v>148567.66</v>
      </c>
      <c r="J224" s="932">
        <v>115869.15</v>
      </c>
      <c r="K224" s="932">
        <v>202771.01</v>
      </c>
      <c r="L224" s="932">
        <v>146798.95000000001</v>
      </c>
      <c r="M224" s="932">
        <v>256898.16</v>
      </c>
      <c r="N224" s="932">
        <v>193569.77</v>
      </c>
      <c r="O224" s="932">
        <v>338747.1</v>
      </c>
      <c r="P224" s="932">
        <v>239935.19</v>
      </c>
      <c r="Q224" s="932">
        <v>419886.58</v>
      </c>
      <c r="R224" s="932">
        <v>270395.01</v>
      </c>
      <c r="S224" s="932">
        <v>473191.28</v>
      </c>
      <c r="T224" s="932">
        <v>300494.48</v>
      </c>
      <c r="U224" s="932">
        <v>525865.34</v>
      </c>
    </row>
    <row r="225" spans="1:21" ht="14.5">
      <c r="A225" s="931">
        <v>10</v>
      </c>
      <c r="B225" s="931" t="s">
        <v>432</v>
      </c>
      <c r="C225" s="931" t="s">
        <v>447</v>
      </c>
      <c r="D225" s="931" t="s">
        <v>512</v>
      </c>
      <c r="E225" s="931" t="s">
        <v>1028</v>
      </c>
      <c r="F225" s="931">
        <v>4</v>
      </c>
      <c r="G225" s="931" t="s">
        <v>23</v>
      </c>
      <c r="H225" s="932">
        <v>90401.05</v>
      </c>
      <c r="I225" s="932">
        <v>144641.68</v>
      </c>
      <c r="J225" s="932">
        <v>126561.47</v>
      </c>
      <c r="K225" s="932">
        <v>202498.35</v>
      </c>
      <c r="L225" s="932">
        <v>162721.89000000001</v>
      </c>
      <c r="M225" s="932">
        <v>260355.02</v>
      </c>
      <c r="N225" s="932">
        <v>216962.51</v>
      </c>
      <c r="O225" s="932">
        <v>347140.03</v>
      </c>
      <c r="P225" s="932">
        <v>271203.14</v>
      </c>
      <c r="Q225" s="932">
        <v>433925.03</v>
      </c>
      <c r="R225" s="932">
        <v>307363.56</v>
      </c>
      <c r="S225" s="932">
        <v>491781.71</v>
      </c>
      <c r="T225" s="932">
        <v>343523.98</v>
      </c>
      <c r="U225" s="932">
        <v>549638.38</v>
      </c>
    </row>
    <row r="226" spans="1:21" ht="14.5">
      <c r="A226" s="931">
        <v>10</v>
      </c>
      <c r="B226" s="931" t="s">
        <v>432</v>
      </c>
      <c r="C226" s="931" t="s">
        <v>447</v>
      </c>
      <c r="D226" s="931" t="s">
        <v>512</v>
      </c>
      <c r="E226" s="931" t="s">
        <v>453</v>
      </c>
      <c r="F226" s="931">
        <v>1</v>
      </c>
      <c r="G226" s="931" t="s">
        <v>171</v>
      </c>
      <c r="H226" s="932">
        <v>112892.61</v>
      </c>
      <c r="I226" s="932">
        <v>197562.07</v>
      </c>
      <c r="J226" s="932">
        <v>146310.88</v>
      </c>
      <c r="K226" s="932">
        <v>256044.04</v>
      </c>
      <c r="L226" s="932">
        <v>174734.31</v>
      </c>
      <c r="M226" s="932">
        <v>305785.05</v>
      </c>
      <c r="N226" s="932">
        <v>208101.97</v>
      </c>
      <c r="O226" s="932">
        <v>364178.44</v>
      </c>
      <c r="P226" s="932">
        <v>244823.17</v>
      </c>
      <c r="Q226" s="932">
        <v>428440.55</v>
      </c>
      <c r="R226" s="932">
        <v>268384.23</v>
      </c>
      <c r="S226" s="932">
        <v>469672.41</v>
      </c>
      <c r="T226" s="932">
        <v>291113.44</v>
      </c>
      <c r="U226" s="932">
        <v>509448.53</v>
      </c>
    </row>
    <row r="227" spans="1:21" ht="14.5">
      <c r="A227" s="931">
        <v>10</v>
      </c>
      <c r="B227" s="931" t="s">
        <v>432</v>
      </c>
      <c r="C227" s="931" t="s">
        <v>447</v>
      </c>
      <c r="D227" s="931" t="s">
        <v>512</v>
      </c>
      <c r="E227" s="931" t="s">
        <v>453</v>
      </c>
      <c r="F227" s="931">
        <v>2</v>
      </c>
      <c r="G227" s="931" t="s">
        <v>21</v>
      </c>
      <c r="H227" s="932">
        <v>89464.21</v>
      </c>
      <c r="I227" s="932">
        <v>156562.35999999999</v>
      </c>
      <c r="J227" s="932">
        <v>116997.09</v>
      </c>
      <c r="K227" s="932">
        <v>204744.92</v>
      </c>
      <c r="L227" s="932">
        <v>141527.14000000001</v>
      </c>
      <c r="M227" s="932">
        <v>247672.49</v>
      </c>
      <c r="N227" s="932">
        <v>172786.68</v>
      </c>
      <c r="O227" s="932">
        <v>302376.7</v>
      </c>
      <c r="P227" s="932">
        <v>204789.43</v>
      </c>
      <c r="Q227" s="932">
        <v>358381.5</v>
      </c>
      <c r="R227" s="932">
        <v>225556.69</v>
      </c>
      <c r="S227" s="932">
        <v>394724.22</v>
      </c>
      <c r="T227" s="932">
        <v>244930.56</v>
      </c>
      <c r="U227" s="932">
        <v>428628.47</v>
      </c>
    </row>
    <row r="228" spans="1:21" ht="14.5">
      <c r="A228" s="931">
        <v>10</v>
      </c>
      <c r="B228" s="931" t="s">
        <v>432</v>
      </c>
      <c r="C228" s="931" t="s">
        <v>447</v>
      </c>
      <c r="D228" s="931" t="s">
        <v>512</v>
      </c>
      <c r="E228" s="931" t="s">
        <v>453</v>
      </c>
      <c r="F228" s="931">
        <v>3</v>
      </c>
      <c r="G228" s="931" t="s">
        <v>46</v>
      </c>
      <c r="H228" s="932">
        <v>86083.04</v>
      </c>
      <c r="I228" s="932">
        <v>150645.32999999999</v>
      </c>
      <c r="J228" s="932">
        <v>117531.28</v>
      </c>
      <c r="K228" s="932">
        <v>205679.74</v>
      </c>
      <c r="L228" s="932">
        <v>148935.97</v>
      </c>
      <c r="M228" s="932">
        <v>260637.95</v>
      </c>
      <c r="N228" s="932">
        <v>196419.14</v>
      </c>
      <c r="O228" s="932">
        <v>343733.49</v>
      </c>
      <c r="P228" s="932">
        <v>243496.9</v>
      </c>
      <c r="Q228" s="932">
        <v>426119.57</v>
      </c>
      <c r="R228" s="932">
        <v>274431.62</v>
      </c>
      <c r="S228" s="932">
        <v>480255.33</v>
      </c>
      <c r="T228" s="932">
        <v>305005.98</v>
      </c>
      <c r="U228" s="932">
        <v>533760.47</v>
      </c>
    </row>
    <row r="229" spans="1:21" ht="14.5">
      <c r="A229" s="931">
        <v>10</v>
      </c>
      <c r="B229" s="931" t="s">
        <v>432</v>
      </c>
      <c r="C229" s="931" t="s">
        <v>447</v>
      </c>
      <c r="D229" s="931" t="s">
        <v>512</v>
      </c>
      <c r="E229" s="931" t="s">
        <v>453</v>
      </c>
      <c r="F229" s="931">
        <v>4</v>
      </c>
      <c r="G229" s="931" t="s">
        <v>23</v>
      </c>
      <c r="H229" s="932">
        <v>91375.29</v>
      </c>
      <c r="I229" s="932">
        <v>146200.47</v>
      </c>
      <c r="J229" s="932">
        <v>127925.41</v>
      </c>
      <c r="K229" s="932">
        <v>204680.65</v>
      </c>
      <c r="L229" s="932">
        <v>164475.51999999999</v>
      </c>
      <c r="M229" s="932">
        <v>263160.84000000003</v>
      </c>
      <c r="N229" s="932">
        <v>219300.7</v>
      </c>
      <c r="O229" s="932">
        <v>350881.12</v>
      </c>
      <c r="P229" s="932">
        <v>274125.87</v>
      </c>
      <c r="Q229" s="932">
        <v>438601.4</v>
      </c>
      <c r="R229" s="932">
        <v>310675.98</v>
      </c>
      <c r="S229" s="932">
        <v>497081.58</v>
      </c>
      <c r="T229" s="932">
        <v>347226.1</v>
      </c>
      <c r="U229" s="932">
        <v>555561.77</v>
      </c>
    </row>
    <row r="230" spans="1:21" ht="14.5">
      <c r="A230" s="931">
        <v>2</v>
      </c>
      <c r="B230" s="931" t="s">
        <v>185</v>
      </c>
      <c r="C230" s="931" t="s">
        <v>427</v>
      </c>
      <c r="D230" s="931" t="s">
        <v>1029</v>
      </c>
      <c r="E230" s="931" t="s">
        <v>427</v>
      </c>
      <c r="F230" s="931">
        <v>1</v>
      </c>
      <c r="G230" s="931" t="s">
        <v>171</v>
      </c>
      <c r="H230" s="932">
        <v>132313.24</v>
      </c>
      <c r="I230" s="932">
        <v>231548.17</v>
      </c>
      <c r="J230" s="932">
        <v>172034.66</v>
      </c>
      <c r="K230" s="932">
        <v>301060.65000000002</v>
      </c>
      <c r="L230" s="932">
        <v>205924.04</v>
      </c>
      <c r="M230" s="932">
        <v>360367.07</v>
      </c>
      <c r="N230" s="932">
        <v>245920.87</v>
      </c>
      <c r="O230" s="932">
        <v>430361.52</v>
      </c>
      <c r="P230" s="932">
        <v>289742.17</v>
      </c>
      <c r="Q230" s="932">
        <v>507048.8</v>
      </c>
      <c r="R230" s="932">
        <v>317871.93</v>
      </c>
      <c r="S230" s="932">
        <v>556275.88</v>
      </c>
      <c r="T230" s="932">
        <v>345239.39</v>
      </c>
      <c r="U230" s="932">
        <v>604168.93000000005</v>
      </c>
    </row>
    <row r="231" spans="1:21" ht="14.5">
      <c r="A231" s="931">
        <v>2</v>
      </c>
      <c r="B231" s="931" t="s">
        <v>185</v>
      </c>
      <c r="C231" s="931" t="s">
        <v>427</v>
      </c>
      <c r="D231" s="931" t="s">
        <v>1029</v>
      </c>
      <c r="E231" s="931" t="s">
        <v>427</v>
      </c>
      <c r="F231" s="931">
        <v>2</v>
      </c>
      <c r="G231" s="931" t="s">
        <v>21</v>
      </c>
      <c r="H231" s="932">
        <v>101348.42</v>
      </c>
      <c r="I231" s="932">
        <v>177359.74</v>
      </c>
      <c r="J231" s="932">
        <v>133291.26</v>
      </c>
      <c r="K231" s="932">
        <v>233259.71</v>
      </c>
      <c r="L231" s="932">
        <v>162034.82999999999</v>
      </c>
      <c r="M231" s="932">
        <v>283560.96000000002</v>
      </c>
      <c r="N231" s="932">
        <v>199245.42</v>
      </c>
      <c r="O231" s="932">
        <v>348679.49</v>
      </c>
      <c r="P231" s="932">
        <v>236830.44</v>
      </c>
      <c r="Q231" s="932">
        <v>414453.27</v>
      </c>
      <c r="R231" s="932">
        <v>261267.7</v>
      </c>
      <c r="S231" s="932">
        <v>457218.48</v>
      </c>
      <c r="T231" s="932">
        <v>284200.46999999997</v>
      </c>
      <c r="U231" s="932">
        <v>497350.82</v>
      </c>
    </row>
    <row r="232" spans="1:21" ht="14.5">
      <c r="A232" s="931">
        <v>2</v>
      </c>
      <c r="B232" s="931" t="s">
        <v>185</v>
      </c>
      <c r="C232" s="931" t="s">
        <v>427</v>
      </c>
      <c r="D232" s="931" t="s">
        <v>1029</v>
      </c>
      <c r="E232" s="931" t="s">
        <v>427</v>
      </c>
      <c r="F232" s="931">
        <v>3</v>
      </c>
      <c r="G232" s="931" t="s">
        <v>46</v>
      </c>
      <c r="H232" s="932">
        <v>94869.62</v>
      </c>
      <c r="I232" s="932">
        <v>166021.82999999999</v>
      </c>
      <c r="J232" s="932">
        <v>128872.28</v>
      </c>
      <c r="K232" s="932">
        <v>225526.49</v>
      </c>
      <c r="L232" s="932">
        <v>162817.39000000001</v>
      </c>
      <c r="M232" s="932">
        <v>284930.44</v>
      </c>
      <c r="N232" s="932">
        <v>214232.18</v>
      </c>
      <c r="O232" s="932">
        <v>374906.31</v>
      </c>
      <c r="P232" s="932">
        <v>265111.15000000002</v>
      </c>
      <c r="Q232" s="932">
        <v>463944.5</v>
      </c>
      <c r="R232" s="932">
        <v>298435.11</v>
      </c>
      <c r="S232" s="932">
        <v>522261.44</v>
      </c>
      <c r="T232" s="932">
        <v>331282.78999999998</v>
      </c>
      <c r="U232" s="932">
        <v>579744.88</v>
      </c>
    </row>
    <row r="233" spans="1:21" ht="14.5">
      <c r="A233" s="931">
        <v>2</v>
      </c>
      <c r="B233" s="931" t="s">
        <v>185</v>
      </c>
      <c r="C233" s="931" t="s">
        <v>427</v>
      </c>
      <c r="D233" s="931" t="s">
        <v>1029</v>
      </c>
      <c r="E233" s="931" t="s">
        <v>427</v>
      </c>
      <c r="F233" s="931">
        <v>4</v>
      </c>
      <c r="G233" s="931" t="s">
        <v>23</v>
      </c>
      <c r="H233" s="932">
        <v>105255.79</v>
      </c>
      <c r="I233" s="932">
        <v>168409.27</v>
      </c>
      <c r="J233" s="932">
        <v>147358.10999999999</v>
      </c>
      <c r="K233" s="932">
        <v>235772.98</v>
      </c>
      <c r="L233" s="932">
        <v>189460.43</v>
      </c>
      <c r="M233" s="932">
        <v>303136.69</v>
      </c>
      <c r="N233" s="932">
        <v>252613.9</v>
      </c>
      <c r="O233" s="932">
        <v>404182.25</v>
      </c>
      <c r="P233" s="932">
        <v>315767.38</v>
      </c>
      <c r="Q233" s="932">
        <v>505227.81</v>
      </c>
      <c r="R233" s="932">
        <v>357869.69</v>
      </c>
      <c r="S233" s="932">
        <v>572591.52</v>
      </c>
      <c r="T233" s="932">
        <v>399972.01</v>
      </c>
      <c r="U233" s="932">
        <v>639955.22</v>
      </c>
    </row>
    <row r="234" spans="1:21" ht="14.5">
      <c r="A234" s="931">
        <v>2</v>
      </c>
      <c r="B234" s="931" t="s">
        <v>185</v>
      </c>
      <c r="C234" s="931" t="s">
        <v>186</v>
      </c>
      <c r="D234" s="931" t="s">
        <v>476</v>
      </c>
      <c r="E234" s="931" t="s">
        <v>753</v>
      </c>
      <c r="F234" s="931">
        <v>1</v>
      </c>
      <c r="G234" s="931" t="s">
        <v>171</v>
      </c>
      <c r="H234" s="932">
        <v>141028.99</v>
      </c>
      <c r="I234" s="932">
        <v>246800.73</v>
      </c>
      <c r="J234" s="932">
        <v>182863.16</v>
      </c>
      <c r="K234" s="932">
        <v>320010.53000000003</v>
      </c>
      <c r="L234" s="932">
        <v>218461.09</v>
      </c>
      <c r="M234" s="932">
        <v>382306.91</v>
      </c>
      <c r="N234" s="932">
        <v>260284.59</v>
      </c>
      <c r="O234" s="932">
        <v>455498.03</v>
      </c>
      <c r="P234" s="932">
        <v>306280.81</v>
      </c>
      <c r="Q234" s="932">
        <v>535991.42000000004</v>
      </c>
      <c r="R234" s="932">
        <v>335794.97</v>
      </c>
      <c r="S234" s="932">
        <v>587641.19999999995</v>
      </c>
      <c r="T234" s="932">
        <v>364303.35</v>
      </c>
      <c r="U234" s="932">
        <v>637530.85</v>
      </c>
    </row>
    <row r="235" spans="1:21" ht="14.5">
      <c r="A235" s="931">
        <v>2</v>
      </c>
      <c r="B235" s="931" t="s">
        <v>185</v>
      </c>
      <c r="C235" s="931" t="s">
        <v>186</v>
      </c>
      <c r="D235" s="931" t="s">
        <v>476</v>
      </c>
      <c r="E235" s="931" t="s">
        <v>753</v>
      </c>
      <c r="F235" s="931">
        <v>2</v>
      </c>
      <c r="G235" s="931" t="s">
        <v>21</v>
      </c>
      <c r="H235" s="932">
        <v>111211.02</v>
      </c>
      <c r="I235" s="932">
        <v>194619.28</v>
      </c>
      <c r="J235" s="932">
        <v>145554.71</v>
      </c>
      <c r="K235" s="932">
        <v>254720.74</v>
      </c>
      <c r="L235" s="932">
        <v>176197.42</v>
      </c>
      <c r="M235" s="932">
        <v>308345.48</v>
      </c>
      <c r="N235" s="932">
        <v>215337.87</v>
      </c>
      <c r="O235" s="932">
        <v>376841.28</v>
      </c>
      <c r="P235" s="932">
        <v>255328.78</v>
      </c>
      <c r="Q235" s="932">
        <v>446825.36</v>
      </c>
      <c r="R235" s="932">
        <v>281287.2</v>
      </c>
      <c r="S235" s="932">
        <v>492252.6</v>
      </c>
      <c r="T235" s="932">
        <v>305525.13</v>
      </c>
      <c r="U235" s="932">
        <v>534668.97</v>
      </c>
    </row>
    <row r="236" spans="1:21" ht="14.5">
      <c r="A236" s="931">
        <v>2</v>
      </c>
      <c r="B236" s="931" t="s">
        <v>185</v>
      </c>
      <c r="C236" s="931" t="s">
        <v>186</v>
      </c>
      <c r="D236" s="931" t="s">
        <v>476</v>
      </c>
      <c r="E236" s="931" t="s">
        <v>753</v>
      </c>
      <c r="F236" s="931">
        <v>3</v>
      </c>
      <c r="G236" s="931" t="s">
        <v>46</v>
      </c>
      <c r="H236" s="932">
        <v>106592.14</v>
      </c>
      <c r="I236" s="932">
        <v>186536.25</v>
      </c>
      <c r="J236" s="932">
        <v>145429.93</v>
      </c>
      <c r="K236" s="932">
        <v>254502.38</v>
      </c>
      <c r="L236" s="932">
        <v>184212.3</v>
      </c>
      <c r="M236" s="932">
        <v>322371.53000000003</v>
      </c>
      <c r="N236" s="932">
        <v>242864.57</v>
      </c>
      <c r="O236" s="932">
        <v>425012.99</v>
      </c>
      <c r="P236" s="932">
        <v>301000.86</v>
      </c>
      <c r="Q236" s="932">
        <v>526751.5</v>
      </c>
      <c r="R236" s="932">
        <v>339185.09</v>
      </c>
      <c r="S236" s="932">
        <v>593573.9</v>
      </c>
      <c r="T236" s="932">
        <v>376910.67</v>
      </c>
      <c r="U236" s="932">
        <v>659593.68000000005</v>
      </c>
    </row>
    <row r="237" spans="1:21" ht="14.5">
      <c r="A237" s="931">
        <v>2</v>
      </c>
      <c r="B237" s="931" t="s">
        <v>185</v>
      </c>
      <c r="C237" s="931" t="s">
        <v>186</v>
      </c>
      <c r="D237" s="931" t="s">
        <v>476</v>
      </c>
      <c r="E237" s="931" t="s">
        <v>753</v>
      </c>
      <c r="F237" s="931">
        <v>4</v>
      </c>
      <c r="G237" s="931" t="s">
        <v>23</v>
      </c>
      <c r="H237" s="932">
        <v>113860.21</v>
      </c>
      <c r="I237" s="932">
        <v>182176.34</v>
      </c>
      <c r="J237" s="932">
        <v>159404.29999999999</v>
      </c>
      <c r="K237" s="932">
        <v>255046.88</v>
      </c>
      <c r="L237" s="932">
        <v>204948.38</v>
      </c>
      <c r="M237" s="932">
        <v>327917.42</v>
      </c>
      <c r="N237" s="932">
        <v>273264.51</v>
      </c>
      <c r="O237" s="932">
        <v>437223.22</v>
      </c>
      <c r="P237" s="932">
        <v>341580.64</v>
      </c>
      <c r="Q237" s="932">
        <v>546529.03</v>
      </c>
      <c r="R237" s="932">
        <v>387124.72</v>
      </c>
      <c r="S237" s="932">
        <v>619399.56999999995</v>
      </c>
      <c r="T237" s="932">
        <v>432668.81</v>
      </c>
      <c r="U237" s="932">
        <v>692270.11</v>
      </c>
    </row>
    <row r="238" spans="1:21" ht="14.5">
      <c r="A238" s="931">
        <v>2</v>
      </c>
      <c r="B238" s="931" t="s">
        <v>185</v>
      </c>
      <c r="C238" s="931" t="s">
        <v>186</v>
      </c>
      <c r="D238" s="931" t="s">
        <v>476</v>
      </c>
      <c r="E238" s="931" t="s">
        <v>754</v>
      </c>
      <c r="F238" s="931">
        <v>1</v>
      </c>
      <c r="G238" s="931" t="s">
        <v>171</v>
      </c>
      <c r="H238" s="932">
        <v>130632.1</v>
      </c>
      <c r="I238" s="932">
        <v>228606.17</v>
      </c>
      <c r="J238" s="932">
        <v>169222.05</v>
      </c>
      <c r="K238" s="932">
        <v>296138.58</v>
      </c>
      <c r="L238" s="932">
        <v>202029.13</v>
      </c>
      <c r="M238" s="932">
        <v>353550.98</v>
      </c>
      <c r="N238" s="932">
        <v>240512.48</v>
      </c>
      <c r="O238" s="932">
        <v>420896.85</v>
      </c>
      <c r="P238" s="932">
        <v>282891.56</v>
      </c>
      <c r="Q238" s="932">
        <v>495060.23</v>
      </c>
      <c r="R238" s="932">
        <v>310080.94</v>
      </c>
      <c r="S238" s="932">
        <v>542641.64</v>
      </c>
      <c r="T238" s="932">
        <v>336277.25</v>
      </c>
      <c r="U238" s="932">
        <v>588485.18000000005</v>
      </c>
    </row>
    <row r="239" spans="1:21" ht="14.5">
      <c r="A239" s="931">
        <v>2</v>
      </c>
      <c r="B239" s="931" t="s">
        <v>185</v>
      </c>
      <c r="C239" s="931" t="s">
        <v>186</v>
      </c>
      <c r="D239" s="931" t="s">
        <v>476</v>
      </c>
      <c r="E239" s="931" t="s">
        <v>754</v>
      </c>
      <c r="F239" s="931">
        <v>2</v>
      </c>
      <c r="G239" s="931" t="s">
        <v>21</v>
      </c>
      <c r="H239" s="932">
        <v>104025.29</v>
      </c>
      <c r="I239" s="932">
        <v>182044.26</v>
      </c>
      <c r="J239" s="932">
        <v>135931.43</v>
      </c>
      <c r="K239" s="932">
        <v>237880</v>
      </c>
      <c r="L239" s="932">
        <v>164316.93</v>
      </c>
      <c r="M239" s="932">
        <v>287554.62</v>
      </c>
      <c r="N239" s="932">
        <v>200406.18</v>
      </c>
      <c r="O239" s="932">
        <v>350710.82</v>
      </c>
      <c r="P239" s="932">
        <v>237426.67</v>
      </c>
      <c r="Q239" s="932">
        <v>415496.66</v>
      </c>
      <c r="R239" s="932">
        <v>261443.24</v>
      </c>
      <c r="S239" s="932">
        <v>457525.66</v>
      </c>
      <c r="T239" s="932">
        <v>283828.99</v>
      </c>
      <c r="U239" s="932">
        <v>496700.73</v>
      </c>
    </row>
    <row r="240" spans="1:21" ht="14.5">
      <c r="A240" s="931">
        <v>2</v>
      </c>
      <c r="B240" s="931" t="s">
        <v>185</v>
      </c>
      <c r="C240" s="931" t="s">
        <v>186</v>
      </c>
      <c r="D240" s="931" t="s">
        <v>476</v>
      </c>
      <c r="E240" s="931" t="s">
        <v>754</v>
      </c>
      <c r="F240" s="931">
        <v>3</v>
      </c>
      <c r="G240" s="931" t="s">
        <v>46</v>
      </c>
      <c r="H240" s="932">
        <v>100473.82</v>
      </c>
      <c r="I240" s="932">
        <v>175829.18</v>
      </c>
      <c r="J240" s="932">
        <v>137273.41</v>
      </c>
      <c r="K240" s="932">
        <v>240228.47</v>
      </c>
      <c r="L240" s="932">
        <v>174023.55</v>
      </c>
      <c r="M240" s="932">
        <v>304541.21000000002</v>
      </c>
      <c r="N240" s="932">
        <v>229575.91</v>
      </c>
      <c r="O240" s="932">
        <v>401757.84</v>
      </c>
      <c r="P240" s="932">
        <v>284667.87</v>
      </c>
      <c r="Q240" s="932">
        <v>498168.77</v>
      </c>
      <c r="R240" s="932">
        <v>320884.28000000003</v>
      </c>
      <c r="S240" s="932">
        <v>561547.49</v>
      </c>
      <c r="T240" s="932">
        <v>356691.44</v>
      </c>
      <c r="U240" s="932">
        <v>624210.03</v>
      </c>
    </row>
    <row r="241" spans="1:21" ht="14.5">
      <c r="A241" s="931">
        <v>2</v>
      </c>
      <c r="B241" s="931" t="s">
        <v>185</v>
      </c>
      <c r="C241" s="931" t="s">
        <v>186</v>
      </c>
      <c r="D241" s="931" t="s">
        <v>476</v>
      </c>
      <c r="E241" s="931" t="s">
        <v>754</v>
      </c>
      <c r="F241" s="931">
        <v>4</v>
      </c>
      <c r="G241" s="931" t="s">
        <v>23</v>
      </c>
      <c r="H241" s="932">
        <v>105997.42</v>
      </c>
      <c r="I241" s="932">
        <v>169595.88</v>
      </c>
      <c r="J241" s="932">
        <v>148396.39000000001</v>
      </c>
      <c r="K241" s="932">
        <v>237434.23</v>
      </c>
      <c r="L241" s="932">
        <v>190795.36</v>
      </c>
      <c r="M241" s="932">
        <v>305272.58</v>
      </c>
      <c r="N241" s="932">
        <v>254393.81</v>
      </c>
      <c r="O241" s="932">
        <v>407030.11</v>
      </c>
      <c r="P241" s="932">
        <v>317992.27</v>
      </c>
      <c r="Q241" s="932">
        <v>508787.64</v>
      </c>
      <c r="R241" s="932">
        <v>360391.24</v>
      </c>
      <c r="S241" s="932">
        <v>576625.99</v>
      </c>
      <c r="T241" s="932">
        <v>402790.21</v>
      </c>
      <c r="U241" s="932">
        <v>644464.34</v>
      </c>
    </row>
    <row r="242" spans="1:21" ht="14.5">
      <c r="A242" s="931">
        <v>2</v>
      </c>
      <c r="B242" s="931" t="s">
        <v>185</v>
      </c>
      <c r="C242" s="931" t="s">
        <v>186</v>
      </c>
      <c r="D242" s="931" t="s">
        <v>476</v>
      </c>
      <c r="E242" s="931" t="s">
        <v>1030</v>
      </c>
      <c r="F242" s="931">
        <v>1</v>
      </c>
      <c r="G242" s="931" t="s">
        <v>171</v>
      </c>
      <c r="H242" s="932">
        <v>136361.04999999999</v>
      </c>
      <c r="I242" s="932">
        <v>238631.84</v>
      </c>
      <c r="J242" s="932">
        <v>176712.75</v>
      </c>
      <c r="K242" s="932">
        <v>309247.31</v>
      </c>
      <c r="L242" s="932">
        <v>211030.73</v>
      </c>
      <c r="M242" s="932">
        <v>369303.77</v>
      </c>
      <c r="N242" s="932">
        <v>251313.04</v>
      </c>
      <c r="O242" s="932">
        <v>439797.82</v>
      </c>
      <c r="P242" s="932">
        <v>295648.65999999997</v>
      </c>
      <c r="Q242" s="932">
        <v>517385.16</v>
      </c>
      <c r="R242" s="932">
        <v>324094.96000000002</v>
      </c>
      <c r="S242" s="932">
        <v>567166.18000000005</v>
      </c>
      <c r="T242" s="932">
        <v>351531.24</v>
      </c>
      <c r="U242" s="932">
        <v>615179.68000000005</v>
      </c>
    </row>
    <row r="243" spans="1:21" ht="14.5">
      <c r="A243" s="931">
        <v>2</v>
      </c>
      <c r="B243" s="931" t="s">
        <v>185</v>
      </c>
      <c r="C243" s="931" t="s">
        <v>186</v>
      </c>
      <c r="D243" s="931" t="s">
        <v>476</v>
      </c>
      <c r="E243" s="931" t="s">
        <v>1030</v>
      </c>
      <c r="F243" s="931">
        <v>2</v>
      </c>
      <c r="G243" s="931" t="s">
        <v>21</v>
      </c>
      <c r="H243" s="932">
        <v>108148.66</v>
      </c>
      <c r="I243" s="932">
        <v>189260.16</v>
      </c>
      <c r="J243" s="932">
        <v>141413.21</v>
      </c>
      <c r="K243" s="932">
        <v>247473.12</v>
      </c>
      <c r="L243" s="932">
        <v>171042.78</v>
      </c>
      <c r="M243" s="932">
        <v>299324.87</v>
      </c>
      <c r="N243" s="932">
        <v>208786.53</v>
      </c>
      <c r="O243" s="932">
        <v>365376.42</v>
      </c>
      <c r="P243" s="932">
        <v>247440.19</v>
      </c>
      <c r="Q243" s="932">
        <v>433020.34</v>
      </c>
      <c r="R243" s="932">
        <v>272522.21999999997</v>
      </c>
      <c r="S243" s="932">
        <v>476913.89</v>
      </c>
      <c r="T243" s="932">
        <v>295918</v>
      </c>
      <c r="U243" s="932">
        <v>517856.51</v>
      </c>
    </row>
    <row r="244" spans="1:21" ht="14.5">
      <c r="A244" s="931">
        <v>2</v>
      </c>
      <c r="B244" s="931" t="s">
        <v>185</v>
      </c>
      <c r="C244" s="931" t="s">
        <v>186</v>
      </c>
      <c r="D244" s="931" t="s">
        <v>476</v>
      </c>
      <c r="E244" s="931" t="s">
        <v>1030</v>
      </c>
      <c r="F244" s="931">
        <v>3</v>
      </c>
      <c r="G244" s="931" t="s">
        <v>46</v>
      </c>
      <c r="H244" s="932">
        <v>104126.61</v>
      </c>
      <c r="I244" s="932">
        <v>182221.56</v>
      </c>
      <c r="J244" s="932">
        <v>142182.74</v>
      </c>
      <c r="K244" s="932">
        <v>248819.8</v>
      </c>
      <c r="L244" s="932">
        <v>180186.45</v>
      </c>
      <c r="M244" s="932">
        <v>315326.28000000003</v>
      </c>
      <c r="N244" s="932">
        <v>237644.93</v>
      </c>
      <c r="O244" s="932">
        <v>415878.63</v>
      </c>
      <c r="P244" s="932">
        <v>294615.23</v>
      </c>
      <c r="Q244" s="932">
        <v>515576.66</v>
      </c>
      <c r="R244" s="932">
        <v>332053</v>
      </c>
      <c r="S244" s="932">
        <v>581092.75</v>
      </c>
      <c r="T244" s="932">
        <v>369056.83</v>
      </c>
      <c r="U244" s="932">
        <v>645849.44999999995</v>
      </c>
    </row>
    <row r="245" spans="1:21" ht="14.5">
      <c r="A245" s="931">
        <v>2</v>
      </c>
      <c r="B245" s="931" t="s">
        <v>185</v>
      </c>
      <c r="C245" s="931" t="s">
        <v>186</v>
      </c>
      <c r="D245" s="931" t="s">
        <v>476</v>
      </c>
      <c r="E245" s="931" t="s">
        <v>1030</v>
      </c>
      <c r="F245" s="931">
        <v>4</v>
      </c>
      <c r="G245" s="931" t="s">
        <v>23</v>
      </c>
      <c r="H245" s="932">
        <v>110415.94</v>
      </c>
      <c r="I245" s="932">
        <v>176665.51</v>
      </c>
      <c r="J245" s="932">
        <v>154582.32</v>
      </c>
      <c r="K245" s="932">
        <v>247331.72</v>
      </c>
      <c r="L245" s="932">
        <v>198748.7</v>
      </c>
      <c r="M245" s="932">
        <v>317997.92</v>
      </c>
      <c r="N245" s="932">
        <v>264998.27</v>
      </c>
      <c r="O245" s="932">
        <v>423997.23</v>
      </c>
      <c r="P245" s="932">
        <v>331247.83</v>
      </c>
      <c r="Q245" s="932">
        <v>529996.54</v>
      </c>
      <c r="R245" s="932">
        <v>375414.21</v>
      </c>
      <c r="S245" s="932">
        <v>600662.75</v>
      </c>
      <c r="T245" s="932">
        <v>419580.59</v>
      </c>
      <c r="U245" s="932">
        <v>671328.95</v>
      </c>
    </row>
    <row r="246" spans="1:21" ht="14.5">
      <c r="A246" s="931">
        <v>2</v>
      </c>
      <c r="B246" s="931" t="s">
        <v>185</v>
      </c>
      <c r="C246" s="931" t="s">
        <v>186</v>
      </c>
      <c r="D246" s="931" t="s">
        <v>476</v>
      </c>
      <c r="E246" s="931" t="s">
        <v>1031</v>
      </c>
      <c r="F246" s="931">
        <v>1</v>
      </c>
      <c r="G246" s="931" t="s">
        <v>171</v>
      </c>
      <c r="H246" s="932">
        <v>134360.16</v>
      </c>
      <c r="I246" s="932">
        <v>235130.27</v>
      </c>
      <c r="J246" s="932">
        <v>174257.72</v>
      </c>
      <c r="K246" s="932">
        <v>304951.01</v>
      </c>
      <c r="L246" s="932">
        <v>208215.59</v>
      </c>
      <c r="M246" s="932">
        <v>364377.28</v>
      </c>
      <c r="N246" s="932">
        <v>248128.11</v>
      </c>
      <c r="O246" s="932">
        <v>434224.19</v>
      </c>
      <c r="P246" s="932">
        <v>292008.08</v>
      </c>
      <c r="Q246" s="932">
        <v>511014.15</v>
      </c>
      <c r="R246" s="932">
        <v>320165.3</v>
      </c>
      <c r="S246" s="932">
        <v>560289.28000000003</v>
      </c>
      <c r="T246" s="932">
        <v>347380.26</v>
      </c>
      <c r="U246" s="932">
        <v>607915.46</v>
      </c>
    </row>
    <row r="247" spans="1:21" ht="14.5">
      <c r="A247" s="931">
        <v>2</v>
      </c>
      <c r="B247" s="931" t="s">
        <v>185</v>
      </c>
      <c r="C247" s="931" t="s">
        <v>186</v>
      </c>
      <c r="D247" s="931" t="s">
        <v>476</v>
      </c>
      <c r="E247" s="931" t="s">
        <v>1031</v>
      </c>
      <c r="F247" s="931">
        <v>2</v>
      </c>
      <c r="G247" s="931" t="s">
        <v>21</v>
      </c>
      <c r="H247" s="932">
        <v>105689.03</v>
      </c>
      <c r="I247" s="932">
        <v>184955.8</v>
      </c>
      <c r="J247" s="932">
        <v>138384.21</v>
      </c>
      <c r="K247" s="932">
        <v>242172.36</v>
      </c>
      <c r="L247" s="932">
        <v>167577.44</v>
      </c>
      <c r="M247" s="932">
        <v>293260.52</v>
      </c>
      <c r="N247" s="932">
        <v>204910.11</v>
      </c>
      <c r="O247" s="932">
        <v>358592.69</v>
      </c>
      <c r="P247" s="932">
        <v>243015.74</v>
      </c>
      <c r="Q247" s="932">
        <v>425277.54</v>
      </c>
      <c r="R247" s="932">
        <v>267753.98</v>
      </c>
      <c r="S247" s="932">
        <v>468569.47</v>
      </c>
      <c r="T247" s="932">
        <v>290862.74</v>
      </c>
      <c r="U247" s="932">
        <v>509009.8</v>
      </c>
    </row>
    <row r="248" spans="1:21" ht="14.5">
      <c r="A248" s="931">
        <v>2</v>
      </c>
      <c r="B248" s="931" t="s">
        <v>185</v>
      </c>
      <c r="C248" s="931" t="s">
        <v>186</v>
      </c>
      <c r="D248" s="931" t="s">
        <v>476</v>
      </c>
      <c r="E248" s="931" t="s">
        <v>1031</v>
      </c>
      <c r="F248" s="931">
        <v>3</v>
      </c>
      <c r="G248" s="931" t="s">
        <v>46</v>
      </c>
      <c r="H248" s="932">
        <v>101099.72</v>
      </c>
      <c r="I248" s="932">
        <v>176924.52</v>
      </c>
      <c r="J248" s="932">
        <v>137886.66</v>
      </c>
      <c r="K248" s="932">
        <v>241301.66</v>
      </c>
      <c r="L248" s="932">
        <v>174620.31</v>
      </c>
      <c r="M248" s="932">
        <v>305585.55</v>
      </c>
      <c r="N248" s="932">
        <v>230181.09</v>
      </c>
      <c r="O248" s="932">
        <v>402816.9</v>
      </c>
      <c r="P248" s="932">
        <v>285245.73</v>
      </c>
      <c r="Q248" s="932">
        <v>499180.03</v>
      </c>
      <c r="R248" s="932">
        <v>321404.25</v>
      </c>
      <c r="S248" s="932">
        <v>562457.43000000005</v>
      </c>
      <c r="T248" s="932">
        <v>357121.76</v>
      </c>
      <c r="U248" s="932">
        <v>624963.07999999996</v>
      </c>
    </row>
    <row r="249" spans="1:21" ht="14.5">
      <c r="A249" s="931">
        <v>2</v>
      </c>
      <c r="B249" s="931" t="s">
        <v>185</v>
      </c>
      <c r="C249" s="931" t="s">
        <v>186</v>
      </c>
      <c r="D249" s="931" t="s">
        <v>476</v>
      </c>
      <c r="E249" s="931" t="s">
        <v>1031</v>
      </c>
      <c r="F249" s="931">
        <v>4</v>
      </c>
      <c r="G249" s="931" t="s">
        <v>23</v>
      </c>
      <c r="H249" s="932">
        <v>108338.11</v>
      </c>
      <c r="I249" s="932">
        <v>173340.98</v>
      </c>
      <c r="J249" s="932">
        <v>151673.35999999999</v>
      </c>
      <c r="K249" s="932">
        <v>242677.37</v>
      </c>
      <c r="L249" s="932">
        <v>195008.6</v>
      </c>
      <c r="M249" s="932">
        <v>312013.77</v>
      </c>
      <c r="N249" s="932">
        <v>260011.47</v>
      </c>
      <c r="O249" s="932">
        <v>416018.35</v>
      </c>
      <c r="P249" s="932">
        <v>325014.33</v>
      </c>
      <c r="Q249" s="932">
        <v>520022.94</v>
      </c>
      <c r="R249" s="932">
        <v>368349.58</v>
      </c>
      <c r="S249" s="932">
        <v>589359.34</v>
      </c>
      <c r="T249" s="932">
        <v>411684.82</v>
      </c>
      <c r="U249" s="932">
        <v>658695.73</v>
      </c>
    </row>
    <row r="250" spans="1:21" ht="14.5">
      <c r="A250" s="931">
        <v>2</v>
      </c>
      <c r="B250" s="931" t="s">
        <v>185</v>
      </c>
      <c r="C250" s="931" t="s">
        <v>186</v>
      </c>
      <c r="D250" s="931" t="s">
        <v>476</v>
      </c>
      <c r="E250" s="931" t="s">
        <v>1032</v>
      </c>
      <c r="F250" s="931">
        <v>1</v>
      </c>
      <c r="G250" s="931" t="s">
        <v>171</v>
      </c>
      <c r="H250" s="932">
        <v>134360.16</v>
      </c>
      <c r="I250" s="932">
        <v>235130.27</v>
      </c>
      <c r="J250" s="932">
        <v>174257.72</v>
      </c>
      <c r="K250" s="932">
        <v>304951.01</v>
      </c>
      <c r="L250" s="932">
        <v>208215.59</v>
      </c>
      <c r="M250" s="932">
        <v>364377.28</v>
      </c>
      <c r="N250" s="932">
        <v>248128.11</v>
      </c>
      <c r="O250" s="932">
        <v>434224.19</v>
      </c>
      <c r="P250" s="932">
        <v>292008.08</v>
      </c>
      <c r="Q250" s="932">
        <v>511014.15</v>
      </c>
      <c r="R250" s="932">
        <v>320165.3</v>
      </c>
      <c r="S250" s="932">
        <v>560289.28000000003</v>
      </c>
      <c r="T250" s="932">
        <v>347380.26</v>
      </c>
      <c r="U250" s="932">
        <v>607915.46</v>
      </c>
    </row>
    <row r="251" spans="1:21" ht="14.5">
      <c r="A251" s="931">
        <v>2</v>
      </c>
      <c r="B251" s="931" t="s">
        <v>185</v>
      </c>
      <c r="C251" s="931" t="s">
        <v>186</v>
      </c>
      <c r="D251" s="931" t="s">
        <v>476</v>
      </c>
      <c r="E251" s="931" t="s">
        <v>1032</v>
      </c>
      <c r="F251" s="931">
        <v>2</v>
      </c>
      <c r="G251" s="931" t="s">
        <v>21</v>
      </c>
      <c r="H251" s="932">
        <v>105689.03</v>
      </c>
      <c r="I251" s="932">
        <v>184955.8</v>
      </c>
      <c r="J251" s="932">
        <v>138384.21</v>
      </c>
      <c r="K251" s="932">
        <v>242172.36</v>
      </c>
      <c r="L251" s="932">
        <v>167577.44</v>
      </c>
      <c r="M251" s="932">
        <v>293260.52</v>
      </c>
      <c r="N251" s="932">
        <v>204910.11</v>
      </c>
      <c r="O251" s="932">
        <v>358592.69</v>
      </c>
      <c r="P251" s="932">
        <v>243015.74</v>
      </c>
      <c r="Q251" s="932">
        <v>425277.54</v>
      </c>
      <c r="R251" s="932">
        <v>267753.98</v>
      </c>
      <c r="S251" s="932">
        <v>468569.47</v>
      </c>
      <c r="T251" s="932">
        <v>290862.74</v>
      </c>
      <c r="U251" s="932">
        <v>509009.8</v>
      </c>
    </row>
    <row r="252" spans="1:21" ht="14.5">
      <c r="A252" s="931">
        <v>2</v>
      </c>
      <c r="B252" s="931" t="s">
        <v>185</v>
      </c>
      <c r="C252" s="931" t="s">
        <v>186</v>
      </c>
      <c r="D252" s="931" t="s">
        <v>476</v>
      </c>
      <c r="E252" s="931" t="s">
        <v>1032</v>
      </c>
      <c r="F252" s="931">
        <v>3</v>
      </c>
      <c r="G252" s="931" t="s">
        <v>46</v>
      </c>
      <c r="H252" s="932">
        <v>101099.72</v>
      </c>
      <c r="I252" s="932">
        <v>176924.52</v>
      </c>
      <c r="J252" s="932">
        <v>137886.66</v>
      </c>
      <c r="K252" s="932">
        <v>241301.66</v>
      </c>
      <c r="L252" s="932">
        <v>174620.31</v>
      </c>
      <c r="M252" s="932">
        <v>305585.55</v>
      </c>
      <c r="N252" s="932">
        <v>230181.09</v>
      </c>
      <c r="O252" s="932">
        <v>402816.9</v>
      </c>
      <c r="P252" s="932">
        <v>285245.73</v>
      </c>
      <c r="Q252" s="932">
        <v>499180.03</v>
      </c>
      <c r="R252" s="932">
        <v>321404.25</v>
      </c>
      <c r="S252" s="932">
        <v>562457.43000000005</v>
      </c>
      <c r="T252" s="932">
        <v>357121.76</v>
      </c>
      <c r="U252" s="932">
        <v>624963.07999999996</v>
      </c>
    </row>
    <row r="253" spans="1:21" ht="14.5">
      <c r="A253" s="931">
        <v>2</v>
      </c>
      <c r="B253" s="931" t="s">
        <v>185</v>
      </c>
      <c r="C253" s="931" t="s">
        <v>186</v>
      </c>
      <c r="D253" s="931" t="s">
        <v>476</v>
      </c>
      <c r="E253" s="931" t="s">
        <v>1032</v>
      </c>
      <c r="F253" s="931">
        <v>4</v>
      </c>
      <c r="G253" s="931" t="s">
        <v>23</v>
      </c>
      <c r="H253" s="932">
        <v>108338.11</v>
      </c>
      <c r="I253" s="932">
        <v>173340.98</v>
      </c>
      <c r="J253" s="932">
        <v>151673.35999999999</v>
      </c>
      <c r="K253" s="932">
        <v>242677.37</v>
      </c>
      <c r="L253" s="932">
        <v>195008.6</v>
      </c>
      <c r="M253" s="932">
        <v>312013.77</v>
      </c>
      <c r="N253" s="932">
        <v>260011.47</v>
      </c>
      <c r="O253" s="932">
        <v>416018.35</v>
      </c>
      <c r="P253" s="932">
        <v>325014.33</v>
      </c>
      <c r="Q253" s="932">
        <v>520022.94</v>
      </c>
      <c r="R253" s="932">
        <v>368349.58</v>
      </c>
      <c r="S253" s="932">
        <v>589359.34</v>
      </c>
      <c r="T253" s="932">
        <v>411684.82</v>
      </c>
      <c r="U253" s="932">
        <v>658695.73</v>
      </c>
    </row>
    <row r="254" spans="1:21" ht="14.5">
      <c r="A254" s="931">
        <v>2</v>
      </c>
      <c r="B254" s="931" t="s">
        <v>185</v>
      </c>
      <c r="C254" s="931" t="s">
        <v>186</v>
      </c>
      <c r="D254" s="931" t="s">
        <v>476</v>
      </c>
      <c r="E254" s="931" t="s">
        <v>1033</v>
      </c>
      <c r="F254" s="931">
        <v>1</v>
      </c>
      <c r="G254" s="931" t="s">
        <v>171</v>
      </c>
      <c r="H254" s="932">
        <v>136952.10999999999</v>
      </c>
      <c r="I254" s="932">
        <v>239666.2</v>
      </c>
      <c r="J254" s="932">
        <v>177495.65</v>
      </c>
      <c r="K254" s="932">
        <v>310617.38</v>
      </c>
      <c r="L254" s="932">
        <v>211979.98</v>
      </c>
      <c r="M254" s="932">
        <v>370964.96</v>
      </c>
      <c r="N254" s="932">
        <v>252464.05</v>
      </c>
      <c r="O254" s="932">
        <v>441812.08</v>
      </c>
      <c r="P254" s="932">
        <v>297015.76</v>
      </c>
      <c r="Q254" s="932">
        <v>519777.58</v>
      </c>
      <c r="R254" s="932">
        <v>325601.11</v>
      </c>
      <c r="S254" s="932">
        <v>569801.93000000005</v>
      </c>
      <c r="T254" s="932">
        <v>353178.55</v>
      </c>
      <c r="U254" s="932">
        <v>618062.47</v>
      </c>
    </row>
    <row r="255" spans="1:21" ht="14.5">
      <c r="A255" s="931">
        <v>2</v>
      </c>
      <c r="B255" s="931" t="s">
        <v>185</v>
      </c>
      <c r="C255" s="931" t="s">
        <v>186</v>
      </c>
      <c r="D255" s="931" t="s">
        <v>476</v>
      </c>
      <c r="E255" s="931" t="s">
        <v>1033</v>
      </c>
      <c r="F255" s="931">
        <v>2</v>
      </c>
      <c r="G255" s="931" t="s">
        <v>21</v>
      </c>
      <c r="H255" s="932">
        <v>108510.36</v>
      </c>
      <c r="I255" s="932">
        <v>189893.13</v>
      </c>
      <c r="J255" s="932">
        <v>141909.12</v>
      </c>
      <c r="K255" s="932">
        <v>248340.96</v>
      </c>
      <c r="L255" s="932">
        <v>171666.93</v>
      </c>
      <c r="M255" s="932">
        <v>300417.13</v>
      </c>
      <c r="N255" s="932">
        <v>209591.79</v>
      </c>
      <c r="O255" s="932">
        <v>366785.63</v>
      </c>
      <c r="P255" s="932">
        <v>248415.35</v>
      </c>
      <c r="Q255" s="932">
        <v>434726.87</v>
      </c>
      <c r="R255" s="932">
        <v>273609.08</v>
      </c>
      <c r="S255" s="932">
        <v>478815.88</v>
      </c>
      <c r="T255" s="932">
        <v>297113.17</v>
      </c>
      <c r="U255" s="932">
        <v>519948.06</v>
      </c>
    </row>
    <row r="256" spans="1:21" ht="14.5">
      <c r="A256" s="931">
        <v>2</v>
      </c>
      <c r="B256" s="931" t="s">
        <v>185</v>
      </c>
      <c r="C256" s="931" t="s">
        <v>186</v>
      </c>
      <c r="D256" s="931" t="s">
        <v>476</v>
      </c>
      <c r="E256" s="931" t="s">
        <v>1033</v>
      </c>
      <c r="F256" s="931">
        <v>3</v>
      </c>
      <c r="G256" s="931" t="s">
        <v>46</v>
      </c>
      <c r="H256" s="932">
        <v>104394.02</v>
      </c>
      <c r="I256" s="932">
        <v>182689.54</v>
      </c>
      <c r="J256" s="932">
        <v>142527.9</v>
      </c>
      <c r="K256" s="932">
        <v>249423.83</v>
      </c>
      <c r="L256" s="932">
        <v>180608.93</v>
      </c>
      <c r="M256" s="932">
        <v>316065.62</v>
      </c>
      <c r="N256" s="932">
        <v>238187.07</v>
      </c>
      <c r="O256" s="932">
        <v>416827.37</v>
      </c>
      <c r="P256" s="932">
        <v>295273.06</v>
      </c>
      <c r="Q256" s="932">
        <v>516727.85</v>
      </c>
      <c r="R256" s="932">
        <v>332783.53999999998</v>
      </c>
      <c r="S256" s="932">
        <v>582371.19999999995</v>
      </c>
      <c r="T256" s="932">
        <v>369856.55</v>
      </c>
      <c r="U256" s="932">
        <v>647248.97</v>
      </c>
    </row>
    <row r="257" spans="1:21" ht="14.5">
      <c r="A257" s="931">
        <v>2</v>
      </c>
      <c r="B257" s="931" t="s">
        <v>185</v>
      </c>
      <c r="C257" s="931" t="s">
        <v>186</v>
      </c>
      <c r="D257" s="931" t="s">
        <v>476</v>
      </c>
      <c r="E257" s="931" t="s">
        <v>1033</v>
      </c>
      <c r="F257" s="931">
        <v>4</v>
      </c>
      <c r="G257" s="931" t="s">
        <v>23</v>
      </c>
      <c r="H257" s="932">
        <v>110838.39</v>
      </c>
      <c r="I257" s="932">
        <v>177341.43</v>
      </c>
      <c r="J257" s="932">
        <v>155173.75</v>
      </c>
      <c r="K257" s="932">
        <v>248278.01</v>
      </c>
      <c r="L257" s="932">
        <v>199509.11</v>
      </c>
      <c r="M257" s="932">
        <v>319214.58</v>
      </c>
      <c r="N257" s="932">
        <v>266012.15000000002</v>
      </c>
      <c r="O257" s="932">
        <v>425619.44</v>
      </c>
      <c r="P257" s="932">
        <v>332515.18</v>
      </c>
      <c r="Q257" s="932">
        <v>532024.30000000005</v>
      </c>
      <c r="R257" s="932">
        <v>376850.54</v>
      </c>
      <c r="S257" s="932">
        <v>602960.87</v>
      </c>
      <c r="T257" s="932">
        <v>421185.9</v>
      </c>
      <c r="U257" s="932">
        <v>673897.45</v>
      </c>
    </row>
    <row r="258" spans="1:21" ht="14.5">
      <c r="A258" s="931">
        <v>2</v>
      </c>
      <c r="B258" s="931" t="s">
        <v>185</v>
      </c>
      <c r="C258" s="931" t="s">
        <v>186</v>
      </c>
      <c r="D258" s="931" t="s">
        <v>476</v>
      </c>
      <c r="E258" s="931" t="s">
        <v>755</v>
      </c>
      <c r="F258" s="931">
        <v>1</v>
      </c>
      <c r="G258" s="931" t="s">
        <v>171</v>
      </c>
      <c r="H258" s="932">
        <v>136603.28</v>
      </c>
      <c r="I258" s="932">
        <v>239055.75</v>
      </c>
      <c r="J258" s="932">
        <v>177163.79</v>
      </c>
      <c r="K258" s="932">
        <v>310036.62</v>
      </c>
      <c r="L258" s="932">
        <v>211685.3</v>
      </c>
      <c r="M258" s="932">
        <v>370449.28</v>
      </c>
      <c r="N258" s="932">
        <v>252259.11</v>
      </c>
      <c r="O258" s="932">
        <v>441453.44</v>
      </c>
      <c r="P258" s="932">
        <v>296867.20000000001</v>
      </c>
      <c r="Q258" s="932">
        <v>519517.6</v>
      </c>
      <c r="R258" s="932">
        <v>325491.57</v>
      </c>
      <c r="S258" s="932">
        <v>569610.25</v>
      </c>
      <c r="T258" s="932">
        <v>353156.74</v>
      </c>
      <c r="U258" s="932">
        <v>618024.30000000005</v>
      </c>
    </row>
    <row r="259" spans="1:21" ht="14.5">
      <c r="A259" s="931">
        <v>2</v>
      </c>
      <c r="B259" s="931" t="s">
        <v>185</v>
      </c>
      <c r="C259" s="931" t="s">
        <v>186</v>
      </c>
      <c r="D259" s="931" t="s">
        <v>476</v>
      </c>
      <c r="E259" s="931" t="s">
        <v>755</v>
      </c>
      <c r="F259" s="931">
        <v>2</v>
      </c>
      <c r="G259" s="931" t="s">
        <v>21</v>
      </c>
      <c r="H259" s="932">
        <v>107473.42</v>
      </c>
      <c r="I259" s="932">
        <v>188078.49</v>
      </c>
      <c r="J259" s="932">
        <v>140716.29999999999</v>
      </c>
      <c r="K259" s="932">
        <v>246253.52</v>
      </c>
      <c r="L259" s="932">
        <v>170396.94</v>
      </c>
      <c r="M259" s="932">
        <v>298194.65000000002</v>
      </c>
      <c r="N259" s="932">
        <v>208349.62</v>
      </c>
      <c r="O259" s="932">
        <v>364611.83</v>
      </c>
      <c r="P259" s="932">
        <v>247090.98</v>
      </c>
      <c r="Q259" s="932">
        <v>432409.22</v>
      </c>
      <c r="R259" s="932">
        <v>272241.67</v>
      </c>
      <c r="S259" s="932">
        <v>476422.93</v>
      </c>
      <c r="T259" s="932">
        <v>295734.94</v>
      </c>
      <c r="U259" s="932">
        <v>517536.15</v>
      </c>
    </row>
    <row r="260" spans="1:21" ht="14.5">
      <c r="A260" s="931">
        <v>2</v>
      </c>
      <c r="B260" s="931" t="s">
        <v>185</v>
      </c>
      <c r="C260" s="931" t="s">
        <v>186</v>
      </c>
      <c r="D260" s="931" t="s">
        <v>476</v>
      </c>
      <c r="E260" s="931" t="s">
        <v>755</v>
      </c>
      <c r="F260" s="931">
        <v>3</v>
      </c>
      <c r="G260" s="931" t="s">
        <v>46</v>
      </c>
      <c r="H260" s="932">
        <v>102821.79</v>
      </c>
      <c r="I260" s="932">
        <v>179938.14</v>
      </c>
      <c r="J260" s="932">
        <v>140239.10999999999</v>
      </c>
      <c r="K260" s="932">
        <v>245418.45</v>
      </c>
      <c r="L260" s="932">
        <v>177602.3</v>
      </c>
      <c r="M260" s="932">
        <v>310804.02</v>
      </c>
      <c r="N260" s="932">
        <v>234114.72</v>
      </c>
      <c r="O260" s="932">
        <v>409700.77</v>
      </c>
      <c r="P260" s="932">
        <v>290123.09000000003</v>
      </c>
      <c r="Q260" s="932">
        <v>507715.41</v>
      </c>
      <c r="R260" s="932">
        <v>326901.93</v>
      </c>
      <c r="S260" s="932">
        <v>572078.38</v>
      </c>
      <c r="T260" s="932">
        <v>363232.72</v>
      </c>
      <c r="U260" s="932">
        <v>635657.25</v>
      </c>
    </row>
    <row r="261" spans="1:21" ht="14.5">
      <c r="A261" s="931">
        <v>2</v>
      </c>
      <c r="B261" s="931" t="s">
        <v>185</v>
      </c>
      <c r="C261" s="931" t="s">
        <v>186</v>
      </c>
      <c r="D261" s="931" t="s">
        <v>476</v>
      </c>
      <c r="E261" s="931" t="s">
        <v>755</v>
      </c>
      <c r="F261" s="931">
        <v>4</v>
      </c>
      <c r="G261" s="931" t="s">
        <v>23</v>
      </c>
      <c r="H261" s="932">
        <v>110157.25</v>
      </c>
      <c r="I261" s="932">
        <v>176251.61</v>
      </c>
      <c r="J261" s="932">
        <v>154220.15</v>
      </c>
      <c r="K261" s="932">
        <v>246752.25</v>
      </c>
      <c r="L261" s="932">
        <v>198283.06</v>
      </c>
      <c r="M261" s="932">
        <v>317252.89</v>
      </c>
      <c r="N261" s="932">
        <v>264377.40999999997</v>
      </c>
      <c r="O261" s="932">
        <v>423003.86</v>
      </c>
      <c r="P261" s="932">
        <v>330471.76</v>
      </c>
      <c r="Q261" s="932">
        <v>528754.81999999995</v>
      </c>
      <c r="R261" s="932">
        <v>374534.66</v>
      </c>
      <c r="S261" s="932">
        <v>599255.47</v>
      </c>
      <c r="T261" s="932">
        <v>418597.56</v>
      </c>
      <c r="U261" s="932">
        <v>669756.11</v>
      </c>
    </row>
    <row r="262" spans="1:21" ht="14.5">
      <c r="A262" s="931">
        <v>2</v>
      </c>
      <c r="B262" s="931" t="s">
        <v>185</v>
      </c>
      <c r="C262" s="931" t="s">
        <v>186</v>
      </c>
      <c r="D262" s="931" t="s">
        <v>476</v>
      </c>
      <c r="E262" s="931" t="s">
        <v>1034</v>
      </c>
      <c r="F262" s="931">
        <v>1</v>
      </c>
      <c r="G262" s="931" t="s">
        <v>171</v>
      </c>
      <c r="H262" s="932">
        <v>134830.1</v>
      </c>
      <c r="I262" s="932">
        <v>235952.67</v>
      </c>
      <c r="J262" s="932">
        <v>174815.1</v>
      </c>
      <c r="K262" s="932">
        <v>305926.42</v>
      </c>
      <c r="L262" s="932">
        <v>208837.55</v>
      </c>
      <c r="M262" s="932">
        <v>365465.71</v>
      </c>
      <c r="N262" s="932">
        <v>248806.08</v>
      </c>
      <c r="O262" s="932">
        <v>435410.64</v>
      </c>
      <c r="P262" s="932">
        <v>292765.90999999997</v>
      </c>
      <c r="Q262" s="932">
        <v>512340.34</v>
      </c>
      <c r="R262" s="932">
        <v>320973.14</v>
      </c>
      <c r="S262" s="932">
        <v>561702.99</v>
      </c>
      <c r="T262" s="932">
        <v>348214.81</v>
      </c>
      <c r="U262" s="932">
        <v>609375.92000000004</v>
      </c>
    </row>
    <row r="263" spans="1:21" ht="14.5">
      <c r="A263" s="931">
        <v>2</v>
      </c>
      <c r="B263" s="931" t="s">
        <v>185</v>
      </c>
      <c r="C263" s="931" t="s">
        <v>186</v>
      </c>
      <c r="D263" s="931" t="s">
        <v>476</v>
      </c>
      <c r="E263" s="931" t="s">
        <v>1034</v>
      </c>
      <c r="F263" s="931">
        <v>2</v>
      </c>
      <c r="G263" s="931" t="s">
        <v>21</v>
      </c>
      <c r="H263" s="932">
        <v>106388.34</v>
      </c>
      <c r="I263" s="932">
        <v>186179.6</v>
      </c>
      <c r="J263" s="932">
        <v>139228.57</v>
      </c>
      <c r="K263" s="932">
        <v>243650</v>
      </c>
      <c r="L263" s="932">
        <v>168524.5</v>
      </c>
      <c r="M263" s="932">
        <v>294917.88</v>
      </c>
      <c r="N263" s="932">
        <v>205933.82</v>
      </c>
      <c r="O263" s="932">
        <v>360384.19</v>
      </c>
      <c r="P263" s="932">
        <v>244165.5</v>
      </c>
      <c r="Q263" s="932">
        <v>427289.62</v>
      </c>
      <c r="R263" s="932">
        <v>268981.11</v>
      </c>
      <c r="S263" s="932">
        <v>470716.93</v>
      </c>
      <c r="T263" s="932">
        <v>292149.43</v>
      </c>
      <c r="U263" s="932">
        <v>511261.51</v>
      </c>
    </row>
    <row r="264" spans="1:21" ht="14.5">
      <c r="A264" s="931">
        <v>2</v>
      </c>
      <c r="B264" s="931" t="s">
        <v>185</v>
      </c>
      <c r="C264" s="931" t="s">
        <v>186</v>
      </c>
      <c r="D264" s="931" t="s">
        <v>476</v>
      </c>
      <c r="E264" s="931" t="s">
        <v>1034</v>
      </c>
      <c r="F264" s="931">
        <v>3</v>
      </c>
      <c r="G264" s="931" t="s">
        <v>46</v>
      </c>
      <c r="H264" s="932">
        <v>102019.54</v>
      </c>
      <c r="I264" s="932">
        <v>178534.2</v>
      </c>
      <c r="J264" s="932">
        <v>139203.63</v>
      </c>
      <c r="K264" s="932">
        <v>243606.36</v>
      </c>
      <c r="L264" s="932">
        <v>176334.86</v>
      </c>
      <c r="M264" s="932">
        <v>308586.01</v>
      </c>
      <c r="N264" s="932">
        <v>232488.32000000001</v>
      </c>
      <c r="O264" s="932">
        <v>406854.56</v>
      </c>
      <c r="P264" s="932">
        <v>288149.62</v>
      </c>
      <c r="Q264" s="932">
        <v>504261.83</v>
      </c>
      <c r="R264" s="932">
        <v>324710.31</v>
      </c>
      <c r="S264" s="932">
        <v>568243.04</v>
      </c>
      <c r="T264" s="932">
        <v>360833.53</v>
      </c>
      <c r="U264" s="932">
        <v>631458.68000000005</v>
      </c>
    </row>
    <row r="265" spans="1:21" ht="14.5">
      <c r="A265" s="931">
        <v>2</v>
      </c>
      <c r="B265" s="931" t="s">
        <v>185</v>
      </c>
      <c r="C265" s="931" t="s">
        <v>186</v>
      </c>
      <c r="D265" s="931" t="s">
        <v>476</v>
      </c>
      <c r="E265" s="931" t="s">
        <v>1034</v>
      </c>
      <c r="F265" s="931">
        <v>4</v>
      </c>
      <c r="G265" s="931" t="s">
        <v>23</v>
      </c>
      <c r="H265" s="932">
        <v>108889.9</v>
      </c>
      <c r="I265" s="932">
        <v>174223.85</v>
      </c>
      <c r="J265" s="932">
        <v>152445.87</v>
      </c>
      <c r="K265" s="932">
        <v>243913.39</v>
      </c>
      <c r="L265" s="932">
        <v>196001.83</v>
      </c>
      <c r="M265" s="932">
        <v>313602.93</v>
      </c>
      <c r="N265" s="932">
        <v>261335.77</v>
      </c>
      <c r="O265" s="932">
        <v>418137.24</v>
      </c>
      <c r="P265" s="932">
        <v>326669.71000000002</v>
      </c>
      <c r="Q265" s="932">
        <v>522671.55</v>
      </c>
      <c r="R265" s="932">
        <v>370225.67</v>
      </c>
      <c r="S265" s="932">
        <v>592361.09</v>
      </c>
      <c r="T265" s="932">
        <v>413781.64</v>
      </c>
      <c r="U265" s="932">
        <v>662050.63</v>
      </c>
    </row>
    <row r="266" spans="1:21" ht="14.5">
      <c r="A266" s="931">
        <v>2</v>
      </c>
      <c r="B266" s="931" t="s">
        <v>185</v>
      </c>
      <c r="C266" s="931" t="s">
        <v>186</v>
      </c>
      <c r="D266" s="931" t="s">
        <v>476</v>
      </c>
      <c r="E266" s="931" t="s">
        <v>756</v>
      </c>
      <c r="F266" s="931">
        <v>1</v>
      </c>
      <c r="G266" s="931" t="s">
        <v>171</v>
      </c>
      <c r="H266" s="932">
        <v>133587.41</v>
      </c>
      <c r="I266" s="932">
        <v>233777.98</v>
      </c>
      <c r="J266" s="932">
        <v>173136.54</v>
      </c>
      <c r="K266" s="932">
        <v>302988.95</v>
      </c>
      <c r="L266" s="932">
        <v>206775.4</v>
      </c>
      <c r="M266" s="932">
        <v>361856.95</v>
      </c>
      <c r="N266" s="932">
        <v>246267.54</v>
      </c>
      <c r="O266" s="932">
        <v>430968.2</v>
      </c>
      <c r="P266" s="932">
        <v>289727.07</v>
      </c>
      <c r="Q266" s="932">
        <v>507022.37</v>
      </c>
      <c r="R266" s="932">
        <v>317611.69</v>
      </c>
      <c r="S266" s="932">
        <v>555820.44999999995</v>
      </c>
      <c r="T266" s="932">
        <v>344513.82</v>
      </c>
      <c r="U266" s="932">
        <v>602899.18000000005</v>
      </c>
    </row>
    <row r="267" spans="1:21" ht="14.5">
      <c r="A267" s="931">
        <v>2</v>
      </c>
      <c r="B267" s="931" t="s">
        <v>185</v>
      </c>
      <c r="C267" s="931" t="s">
        <v>186</v>
      </c>
      <c r="D267" s="931" t="s">
        <v>476</v>
      </c>
      <c r="E267" s="931" t="s">
        <v>756</v>
      </c>
      <c r="F267" s="931">
        <v>2</v>
      </c>
      <c r="G267" s="931" t="s">
        <v>21</v>
      </c>
      <c r="H267" s="932">
        <v>105833.76</v>
      </c>
      <c r="I267" s="932">
        <v>185209.09</v>
      </c>
      <c r="J267" s="932">
        <v>138410.98000000001</v>
      </c>
      <c r="K267" s="932">
        <v>242219.21</v>
      </c>
      <c r="L267" s="932">
        <v>167437.67000000001</v>
      </c>
      <c r="M267" s="932">
        <v>293015.92</v>
      </c>
      <c r="N267" s="932">
        <v>204432.52</v>
      </c>
      <c r="O267" s="932">
        <v>357756.9</v>
      </c>
      <c r="P267" s="932">
        <v>242302.48</v>
      </c>
      <c r="Q267" s="932">
        <v>424029.34</v>
      </c>
      <c r="R267" s="932">
        <v>266877.53000000003</v>
      </c>
      <c r="S267" s="932">
        <v>467035.67</v>
      </c>
      <c r="T267" s="932">
        <v>289804.84999999998</v>
      </c>
      <c r="U267" s="932">
        <v>507158.5</v>
      </c>
    </row>
    <row r="268" spans="1:21" ht="14.5">
      <c r="A268" s="931">
        <v>2</v>
      </c>
      <c r="B268" s="931" t="s">
        <v>185</v>
      </c>
      <c r="C268" s="931" t="s">
        <v>186</v>
      </c>
      <c r="D268" s="931" t="s">
        <v>476</v>
      </c>
      <c r="E268" s="931" t="s">
        <v>756</v>
      </c>
      <c r="F268" s="931">
        <v>3</v>
      </c>
      <c r="G268" s="931" t="s">
        <v>46</v>
      </c>
      <c r="H268" s="932">
        <v>101810.91</v>
      </c>
      <c r="I268" s="932">
        <v>178169.09</v>
      </c>
      <c r="J268" s="932">
        <v>138999.22</v>
      </c>
      <c r="K268" s="932">
        <v>243248.63</v>
      </c>
      <c r="L268" s="932">
        <v>176135.94</v>
      </c>
      <c r="M268" s="932">
        <v>308237.90000000002</v>
      </c>
      <c r="N268" s="932">
        <v>232286.6</v>
      </c>
      <c r="O268" s="932">
        <v>406501.54</v>
      </c>
      <c r="P268" s="932">
        <v>287957</v>
      </c>
      <c r="Q268" s="932">
        <v>503924.75</v>
      </c>
      <c r="R268" s="932">
        <v>324536.99</v>
      </c>
      <c r="S268" s="932">
        <v>567939.73</v>
      </c>
      <c r="T268" s="932">
        <v>360690.1</v>
      </c>
      <c r="U268" s="932">
        <v>631207.67000000004</v>
      </c>
    </row>
    <row r="269" spans="1:21" ht="14.5">
      <c r="A269" s="931">
        <v>2</v>
      </c>
      <c r="B269" s="931" t="s">
        <v>185</v>
      </c>
      <c r="C269" s="931" t="s">
        <v>186</v>
      </c>
      <c r="D269" s="931" t="s">
        <v>476</v>
      </c>
      <c r="E269" s="931" t="s">
        <v>756</v>
      </c>
      <c r="F269" s="931">
        <v>4</v>
      </c>
      <c r="G269" s="931" t="s">
        <v>23</v>
      </c>
      <c r="H269" s="932">
        <v>108109.68</v>
      </c>
      <c r="I269" s="932">
        <v>172975.48</v>
      </c>
      <c r="J269" s="932">
        <v>151353.54999999999</v>
      </c>
      <c r="K269" s="932">
        <v>242165.68</v>
      </c>
      <c r="L269" s="932">
        <v>194597.42</v>
      </c>
      <c r="M269" s="932">
        <v>311355.87</v>
      </c>
      <c r="N269" s="932">
        <v>259463.22</v>
      </c>
      <c r="O269" s="932">
        <v>415141.16</v>
      </c>
      <c r="P269" s="932">
        <v>324329.03000000003</v>
      </c>
      <c r="Q269" s="932">
        <v>518926.45</v>
      </c>
      <c r="R269" s="932">
        <v>367572.9</v>
      </c>
      <c r="S269" s="932">
        <v>588116.65</v>
      </c>
      <c r="T269" s="932">
        <v>410816.77</v>
      </c>
      <c r="U269" s="932">
        <v>657306.84</v>
      </c>
    </row>
    <row r="270" spans="1:21" ht="14.5">
      <c r="A270" s="931">
        <v>2</v>
      </c>
      <c r="B270" s="931" t="s">
        <v>185</v>
      </c>
      <c r="C270" s="931" t="s">
        <v>186</v>
      </c>
      <c r="D270" s="931" t="s">
        <v>476</v>
      </c>
      <c r="E270" s="931" t="s">
        <v>757</v>
      </c>
      <c r="F270" s="931">
        <v>1</v>
      </c>
      <c r="G270" s="931" t="s">
        <v>171</v>
      </c>
      <c r="H270" s="932">
        <v>127509.64</v>
      </c>
      <c r="I270" s="932">
        <v>223141.87</v>
      </c>
      <c r="J270" s="932">
        <v>165313.99</v>
      </c>
      <c r="K270" s="932">
        <v>289299.49</v>
      </c>
      <c r="L270" s="932">
        <v>197479.15</v>
      </c>
      <c r="M270" s="932">
        <v>345588.51</v>
      </c>
      <c r="N270" s="932">
        <v>235262.07</v>
      </c>
      <c r="O270" s="932">
        <v>411708.62</v>
      </c>
      <c r="P270" s="932">
        <v>276821.44</v>
      </c>
      <c r="Q270" s="932">
        <v>484437.51</v>
      </c>
      <c r="R270" s="932">
        <v>303488.15999999997</v>
      </c>
      <c r="S270" s="932">
        <v>531104.28</v>
      </c>
      <c r="T270" s="932">
        <v>329238.03999999998</v>
      </c>
      <c r="U270" s="932">
        <v>576166.56000000006</v>
      </c>
    </row>
    <row r="271" spans="1:21" ht="14.5">
      <c r="A271" s="931">
        <v>2</v>
      </c>
      <c r="B271" s="931" t="s">
        <v>185</v>
      </c>
      <c r="C271" s="931" t="s">
        <v>186</v>
      </c>
      <c r="D271" s="931" t="s">
        <v>476</v>
      </c>
      <c r="E271" s="931" t="s">
        <v>757</v>
      </c>
      <c r="F271" s="931">
        <v>2</v>
      </c>
      <c r="G271" s="931" t="s">
        <v>21</v>
      </c>
      <c r="H271" s="932">
        <v>100673.47</v>
      </c>
      <c r="I271" s="932">
        <v>176178.57</v>
      </c>
      <c r="J271" s="932">
        <v>131736.39000000001</v>
      </c>
      <c r="K271" s="932">
        <v>230538.68</v>
      </c>
      <c r="L271" s="932">
        <v>159441.84</v>
      </c>
      <c r="M271" s="932">
        <v>279023.21999999997</v>
      </c>
      <c r="N271" s="932">
        <v>194810.02</v>
      </c>
      <c r="O271" s="932">
        <v>340917.54</v>
      </c>
      <c r="P271" s="932">
        <v>230964.6</v>
      </c>
      <c r="Q271" s="932">
        <v>404188.06</v>
      </c>
      <c r="R271" s="932">
        <v>254431.17</v>
      </c>
      <c r="S271" s="932">
        <v>445254.54</v>
      </c>
      <c r="T271" s="932">
        <v>276337.64</v>
      </c>
      <c r="U271" s="932">
        <v>483590.87</v>
      </c>
    </row>
    <row r="272" spans="1:21" ht="14.5">
      <c r="A272" s="931">
        <v>2</v>
      </c>
      <c r="B272" s="931" t="s">
        <v>185</v>
      </c>
      <c r="C272" s="931" t="s">
        <v>186</v>
      </c>
      <c r="D272" s="931" t="s">
        <v>476</v>
      </c>
      <c r="E272" s="931" t="s">
        <v>757</v>
      </c>
      <c r="F272" s="931">
        <v>3</v>
      </c>
      <c r="G272" s="931" t="s">
        <v>46</v>
      </c>
      <c r="H272" s="932">
        <v>96585.91</v>
      </c>
      <c r="I272" s="932">
        <v>169025.34</v>
      </c>
      <c r="J272" s="932">
        <v>131801.10999999999</v>
      </c>
      <c r="K272" s="932">
        <v>230651.95</v>
      </c>
      <c r="L272" s="932">
        <v>166966.44</v>
      </c>
      <c r="M272" s="932">
        <v>292191.27</v>
      </c>
      <c r="N272" s="932">
        <v>220145.26</v>
      </c>
      <c r="O272" s="932">
        <v>385254.21</v>
      </c>
      <c r="P272" s="932">
        <v>272859.71000000002</v>
      </c>
      <c r="Q272" s="932">
        <v>477504.5</v>
      </c>
      <c r="R272" s="932">
        <v>307486.71000000002</v>
      </c>
      <c r="S272" s="932">
        <v>538101.74</v>
      </c>
      <c r="T272" s="932">
        <v>341700.93</v>
      </c>
      <c r="U272" s="932">
        <v>597976.63</v>
      </c>
    </row>
    <row r="273" spans="1:21" ht="14.5">
      <c r="A273" s="931">
        <v>2</v>
      </c>
      <c r="B273" s="931" t="s">
        <v>185</v>
      </c>
      <c r="C273" s="931" t="s">
        <v>186</v>
      </c>
      <c r="D273" s="931" t="s">
        <v>476</v>
      </c>
      <c r="E273" s="931" t="s">
        <v>757</v>
      </c>
      <c r="F273" s="931">
        <v>4</v>
      </c>
      <c r="G273" s="931" t="s">
        <v>23</v>
      </c>
      <c r="H273" s="932">
        <v>103010.03</v>
      </c>
      <c r="I273" s="932">
        <v>164816.04</v>
      </c>
      <c r="J273" s="932">
        <v>144214.03</v>
      </c>
      <c r="K273" s="932">
        <v>230742.46</v>
      </c>
      <c r="L273" s="932">
        <v>185418.04</v>
      </c>
      <c r="M273" s="932">
        <v>296668.88</v>
      </c>
      <c r="N273" s="932">
        <v>247224.06</v>
      </c>
      <c r="O273" s="932">
        <v>395558.5</v>
      </c>
      <c r="P273" s="932">
        <v>309030.07</v>
      </c>
      <c r="Q273" s="932">
        <v>494448.13</v>
      </c>
      <c r="R273" s="932">
        <v>350234.08</v>
      </c>
      <c r="S273" s="932">
        <v>560374.54</v>
      </c>
      <c r="T273" s="932">
        <v>391438.09</v>
      </c>
      <c r="U273" s="932">
        <v>626300.96</v>
      </c>
    </row>
    <row r="274" spans="1:21" ht="14.5">
      <c r="A274" s="931">
        <v>2</v>
      </c>
      <c r="B274" s="931" t="s">
        <v>185</v>
      </c>
      <c r="C274" s="931" t="s">
        <v>174</v>
      </c>
      <c r="D274" s="931" t="s">
        <v>477</v>
      </c>
      <c r="E274" s="931" t="s">
        <v>238</v>
      </c>
      <c r="F274" s="931">
        <v>1</v>
      </c>
      <c r="G274" s="931" t="s">
        <v>171</v>
      </c>
      <c r="H274" s="932">
        <v>119128.18</v>
      </c>
      <c r="I274" s="932">
        <v>208474.32</v>
      </c>
      <c r="J274" s="932">
        <v>154472.62</v>
      </c>
      <c r="K274" s="932">
        <v>270327.09000000003</v>
      </c>
      <c r="L274" s="932">
        <v>184549.54</v>
      </c>
      <c r="M274" s="932">
        <v>322961.69</v>
      </c>
      <c r="N274" s="932">
        <v>219889.08</v>
      </c>
      <c r="O274" s="932">
        <v>384805.9</v>
      </c>
      <c r="P274" s="932">
        <v>258752.05</v>
      </c>
      <c r="Q274" s="932">
        <v>452816.09</v>
      </c>
      <c r="R274" s="932">
        <v>283689.21000000002</v>
      </c>
      <c r="S274" s="932">
        <v>496456.12</v>
      </c>
      <c r="T274" s="932">
        <v>307779.40000000002</v>
      </c>
      <c r="U274" s="932">
        <v>538613.94999999995</v>
      </c>
    </row>
    <row r="275" spans="1:21" ht="14.5">
      <c r="A275" s="931">
        <v>2</v>
      </c>
      <c r="B275" s="931" t="s">
        <v>185</v>
      </c>
      <c r="C275" s="931" t="s">
        <v>174</v>
      </c>
      <c r="D275" s="931" t="s">
        <v>477</v>
      </c>
      <c r="E275" s="931" t="s">
        <v>238</v>
      </c>
      <c r="F275" s="931">
        <v>2</v>
      </c>
      <c r="G275" s="931" t="s">
        <v>21</v>
      </c>
      <c r="H275" s="932">
        <v>93897.59</v>
      </c>
      <c r="I275" s="932">
        <v>164320.79</v>
      </c>
      <c r="J275" s="932">
        <v>122903.93</v>
      </c>
      <c r="K275" s="932">
        <v>215081.88</v>
      </c>
      <c r="L275" s="932">
        <v>148787.97</v>
      </c>
      <c r="M275" s="932">
        <v>260378.94</v>
      </c>
      <c r="N275" s="932">
        <v>181857.24</v>
      </c>
      <c r="O275" s="932">
        <v>318250.17</v>
      </c>
      <c r="P275" s="932">
        <v>215638.79</v>
      </c>
      <c r="Q275" s="932">
        <v>377367.88</v>
      </c>
      <c r="R275" s="932">
        <v>237567.25</v>
      </c>
      <c r="S275" s="932">
        <v>415742.69</v>
      </c>
      <c r="T275" s="932">
        <v>258043.98</v>
      </c>
      <c r="U275" s="932">
        <v>451576.97</v>
      </c>
    </row>
    <row r="276" spans="1:21" ht="14.5">
      <c r="A276" s="931">
        <v>2</v>
      </c>
      <c r="B276" s="931" t="s">
        <v>185</v>
      </c>
      <c r="C276" s="931" t="s">
        <v>174</v>
      </c>
      <c r="D276" s="931" t="s">
        <v>477</v>
      </c>
      <c r="E276" s="931" t="s">
        <v>238</v>
      </c>
      <c r="F276" s="931">
        <v>3</v>
      </c>
      <c r="G276" s="931" t="s">
        <v>46</v>
      </c>
      <c r="H276" s="932">
        <v>89965.04</v>
      </c>
      <c r="I276" s="932">
        <v>157438.81</v>
      </c>
      <c r="J276" s="932">
        <v>122736.45</v>
      </c>
      <c r="K276" s="932">
        <v>214788.8</v>
      </c>
      <c r="L276" s="932">
        <v>155460.98000000001</v>
      </c>
      <c r="M276" s="932">
        <v>272056.71999999997</v>
      </c>
      <c r="N276" s="932">
        <v>204952.83</v>
      </c>
      <c r="O276" s="932">
        <v>358667.45</v>
      </c>
      <c r="P276" s="932">
        <v>254008.08</v>
      </c>
      <c r="Q276" s="932">
        <v>444514.15</v>
      </c>
      <c r="R276" s="932">
        <v>286226.49</v>
      </c>
      <c r="S276" s="932">
        <v>500896.35</v>
      </c>
      <c r="T276" s="932">
        <v>318056.81</v>
      </c>
      <c r="U276" s="932">
        <v>556599.42000000004</v>
      </c>
    </row>
    <row r="277" spans="1:21" ht="14.5">
      <c r="A277" s="931">
        <v>2</v>
      </c>
      <c r="B277" s="931" t="s">
        <v>185</v>
      </c>
      <c r="C277" s="931" t="s">
        <v>174</v>
      </c>
      <c r="D277" s="931" t="s">
        <v>477</v>
      </c>
      <c r="E277" s="931" t="s">
        <v>238</v>
      </c>
      <c r="F277" s="931">
        <v>4</v>
      </c>
      <c r="G277" s="931" t="s">
        <v>23</v>
      </c>
      <c r="H277" s="932">
        <v>96155.9</v>
      </c>
      <c r="I277" s="932">
        <v>153849.45000000001</v>
      </c>
      <c r="J277" s="932">
        <v>134618.26</v>
      </c>
      <c r="K277" s="932">
        <v>215389.23</v>
      </c>
      <c r="L277" s="932">
        <v>173080.63</v>
      </c>
      <c r="M277" s="932">
        <v>276929</v>
      </c>
      <c r="N277" s="932">
        <v>230774.17</v>
      </c>
      <c r="O277" s="932">
        <v>369238.67</v>
      </c>
      <c r="P277" s="932">
        <v>288467.71000000002</v>
      </c>
      <c r="Q277" s="932">
        <v>461548.34</v>
      </c>
      <c r="R277" s="932">
        <v>326930.07</v>
      </c>
      <c r="S277" s="932">
        <v>523088.12</v>
      </c>
      <c r="T277" s="932">
        <v>365392.43</v>
      </c>
      <c r="U277" s="932">
        <v>584627.9</v>
      </c>
    </row>
    <row r="278" spans="1:21" ht="14.5">
      <c r="A278" s="931">
        <v>2</v>
      </c>
      <c r="B278" s="931" t="s">
        <v>185</v>
      </c>
      <c r="C278" s="931" t="s">
        <v>174</v>
      </c>
      <c r="D278" s="931" t="s">
        <v>477</v>
      </c>
      <c r="E278" s="931" t="s">
        <v>758</v>
      </c>
      <c r="F278" s="931">
        <v>1</v>
      </c>
      <c r="G278" s="931" t="s">
        <v>171</v>
      </c>
      <c r="H278" s="932">
        <v>111626.05</v>
      </c>
      <c r="I278" s="932">
        <v>195345.59</v>
      </c>
      <c r="J278" s="932">
        <v>144633.24</v>
      </c>
      <c r="K278" s="932">
        <v>253108.17</v>
      </c>
      <c r="L278" s="932">
        <v>172700.2</v>
      </c>
      <c r="M278" s="932">
        <v>302225.34000000003</v>
      </c>
      <c r="N278" s="932">
        <v>205635.51</v>
      </c>
      <c r="O278" s="932">
        <v>359862.15</v>
      </c>
      <c r="P278" s="932">
        <v>241893.67</v>
      </c>
      <c r="Q278" s="932">
        <v>423313.91999999998</v>
      </c>
      <c r="R278" s="932">
        <v>265156.77</v>
      </c>
      <c r="S278" s="932">
        <v>464024.34</v>
      </c>
      <c r="T278" s="932">
        <v>287583.49</v>
      </c>
      <c r="U278" s="932">
        <v>503271.1</v>
      </c>
    </row>
    <row r="279" spans="1:21" ht="14.5">
      <c r="A279" s="931">
        <v>2</v>
      </c>
      <c r="B279" s="931" t="s">
        <v>185</v>
      </c>
      <c r="C279" s="931" t="s">
        <v>174</v>
      </c>
      <c r="D279" s="931" t="s">
        <v>477</v>
      </c>
      <c r="E279" s="931" t="s">
        <v>758</v>
      </c>
      <c r="F279" s="931">
        <v>2</v>
      </c>
      <c r="G279" s="931" t="s">
        <v>21</v>
      </c>
      <c r="H279" s="932">
        <v>88689.15</v>
      </c>
      <c r="I279" s="932">
        <v>155206.01</v>
      </c>
      <c r="J279" s="932">
        <v>115934.43</v>
      </c>
      <c r="K279" s="932">
        <v>202885.25</v>
      </c>
      <c r="L279" s="932">
        <v>140189.68</v>
      </c>
      <c r="M279" s="932">
        <v>245331.93</v>
      </c>
      <c r="N279" s="932">
        <v>171061.11</v>
      </c>
      <c r="O279" s="932">
        <v>299356.95</v>
      </c>
      <c r="P279" s="932">
        <v>202699.79</v>
      </c>
      <c r="Q279" s="932">
        <v>354724.63</v>
      </c>
      <c r="R279" s="932">
        <v>223227.71</v>
      </c>
      <c r="S279" s="932">
        <v>390648.5</v>
      </c>
      <c r="T279" s="932">
        <v>242369.47</v>
      </c>
      <c r="U279" s="932">
        <v>424146.57</v>
      </c>
    </row>
    <row r="280" spans="1:21" ht="14.5">
      <c r="A280" s="931">
        <v>2</v>
      </c>
      <c r="B280" s="931" t="s">
        <v>185</v>
      </c>
      <c r="C280" s="931" t="s">
        <v>174</v>
      </c>
      <c r="D280" s="931" t="s">
        <v>477</v>
      </c>
      <c r="E280" s="931" t="s">
        <v>758</v>
      </c>
      <c r="F280" s="931">
        <v>3</v>
      </c>
      <c r="G280" s="931" t="s">
        <v>46</v>
      </c>
      <c r="H280" s="932">
        <v>85510.01</v>
      </c>
      <c r="I280" s="932">
        <v>149642.51</v>
      </c>
      <c r="J280" s="932">
        <v>116791.65</v>
      </c>
      <c r="K280" s="932">
        <v>204385.39</v>
      </c>
      <c r="L280" s="932">
        <v>148030.66</v>
      </c>
      <c r="M280" s="932">
        <v>259053.66</v>
      </c>
      <c r="N280" s="932">
        <v>195257.41</v>
      </c>
      <c r="O280" s="932">
        <v>341700.48</v>
      </c>
      <c r="P280" s="932">
        <v>242087.27</v>
      </c>
      <c r="Q280" s="932">
        <v>423652.72</v>
      </c>
      <c r="R280" s="932">
        <v>272866.17</v>
      </c>
      <c r="S280" s="932">
        <v>477515.8</v>
      </c>
      <c r="T280" s="932">
        <v>303292.27</v>
      </c>
      <c r="U280" s="932">
        <v>530761.48</v>
      </c>
    </row>
    <row r="281" spans="1:21" ht="14.5">
      <c r="A281" s="931">
        <v>2</v>
      </c>
      <c r="B281" s="931" t="s">
        <v>185</v>
      </c>
      <c r="C281" s="931" t="s">
        <v>174</v>
      </c>
      <c r="D281" s="931" t="s">
        <v>477</v>
      </c>
      <c r="E281" s="931" t="s">
        <v>758</v>
      </c>
      <c r="F281" s="931">
        <v>4</v>
      </c>
      <c r="G281" s="931" t="s">
        <v>23</v>
      </c>
      <c r="H281" s="932">
        <v>90470.04</v>
      </c>
      <c r="I281" s="932">
        <v>144752.06</v>
      </c>
      <c r="J281" s="932">
        <v>126658.05</v>
      </c>
      <c r="K281" s="932">
        <v>202652.89</v>
      </c>
      <c r="L281" s="932">
        <v>162846.07</v>
      </c>
      <c r="M281" s="932">
        <v>260553.71</v>
      </c>
      <c r="N281" s="932">
        <v>217128.09</v>
      </c>
      <c r="O281" s="932">
        <v>347404.95</v>
      </c>
      <c r="P281" s="932">
        <v>271410.11</v>
      </c>
      <c r="Q281" s="932">
        <v>434256.19</v>
      </c>
      <c r="R281" s="932">
        <v>307598.13</v>
      </c>
      <c r="S281" s="932">
        <v>492157.01</v>
      </c>
      <c r="T281" s="932">
        <v>343786.14</v>
      </c>
      <c r="U281" s="932">
        <v>550057.84</v>
      </c>
    </row>
    <row r="282" spans="1:21" ht="14.5">
      <c r="A282" s="931">
        <v>2</v>
      </c>
      <c r="B282" s="931" t="s">
        <v>185</v>
      </c>
      <c r="C282" s="931" t="s">
        <v>174</v>
      </c>
      <c r="D282" s="931" t="s">
        <v>477</v>
      </c>
      <c r="E282" s="931" t="s">
        <v>1035</v>
      </c>
      <c r="F282" s="931">
        <v>1</v>
      </c>
      <c r="G282" s="931" t="s">
        <v>171</v>
      </c>
      <c r="H282" s="932">
        <v>149061.63</v>
      </c>
      <c r="I282" s="932">
        <v>260857.84</v>
      </c>
      <c r="J282" s="932">
        <v>193372.68</v>
      </c>
      <c r="K282" s="932">
        <v>338402.19</v>
      </c>
      <c r="L282" s="932">
        <v>231096.04</v>
      </c>
      <c r="M282" s="932">
        <v>404418.07</v>
      </c>
      <c r="N282" s="932">
        <v>275452.65000000002</v>
      </c>
      <c r="O282" s="932">
        <v>482042.14</v>
      </c>
      <c r="P282" s="932">
        <v>324201.65999999997</v>
      </c>
      <c r="Q282" s="932">
        <v>567352.9</v>
      </c>
      <c r="R282" s="932">
        <v>355484.4</v>
      </c>
      <c r="S282" s="932">
        <v>622097.71</v>
      </c>
      <c r="T282" s="932">
        <v>385740.19</v>
      </c>
      <c r="U282" s="932">
        <v>675045.33</v>
      </c>
    </row>
    <row r="283" spans="1:21" ht="14.5">
      <c r="A283" s="931">
        <v>2</v>
      </c>
      <c r="B283" s="931" t="s">
        <v>185</v>
      </c>
      <c r="C283" s="931" t="s">
        <v>174</v>
      </c>
      <c r="D283" s="931" t="s">
        <v>477</v>
      </c>
      <c r="E283" s="931" t="s">
        <v>1035</v>
      </c>
      <c r="F283" s="931">
        <v>2</v>
      </c>
      <c r="G283" s="931" t="s">
        <v>21</v>
      </c>
      <c r="H283" s="932">
        <v>116949.97</v>
      </c>
      <c r="I283" s="932">
        <v>204662.44</v>
      </c>
      <c r="J283" s="932">
        <v>153194.35</v>
      </c>
      <c r="K283" s="932">
        <v>268090.11</v>
      </c>
      <c r="L283" s="932">
        <v>185581.31</v>
      </c>
      <c r="M283" s="932">
        <v>324767.28999999998</v>
      </c>
      <c r="N283" s="932">
        <v>227048.49</v>
      </c>
      <c r="O283" s="932">
        <v>397334.86</v>
      </c>
      <c r="P283" s="932">
        <v>269330.23</v>
      </c>
      <c r="Q283" s="932">
        <v>471327.9</v>
      </c>
      <c r="R283" s="932">
        <v>296783.73</v>
      </c>
      <c r="S283" s="932">
        <v>519371.52000000002</v>
      </c>
      <c r="T283" s="932">
        <v>322440.57</v>
      </c>
      <c r="U283" s="932">
        <v>564271</v>
      </c>
    </row>
    <row r="284" spans="1:21" ht="14.5">
      <c r="A284" s="931">
        <v>2</v>
      </c>
      <c r="B284" s="931" t="s">
        <v>185</v>
      </c>
      <c r="C284" s="931" t="s">
        <v>174</v>
      </c>
      <c r="D284" s="931" t="s">
        <v>477</v>
      </c>
      <c r="E284" s="931" t="s">
        <v>1035</v>
      </c>
      <c r="F284" s="931">
        <v>3</v>
      </c>
      <c r="G284" s="931" t="s">
        <v>46</v>
      </c>
      <c r="H284" s="932">
        <v>111640.79</v>
      </c>
      <c r="I284" s="932">
        <v>195371.39</v>
      </c>
      <c r="J284" s="932">
        <v>152205.81</v>
      </c>
      <c r="K284" s="932">
        <v>266360.15999999997</v>
      </c>
      <c r="L284" s="932">
        <v>192711.14</v>
      </c>
      <c r="M284" s="932">
        <v>337244.49</v>
      </c>
      <c r="N284" s="932">
        <v>253984.66</v>
      </c>
      <c r="O284" s="932">
        <v>444473.16</v>
      </c>
      <c r="P284" s="932">
        <v>314702.53000000003</v>
      </c>
      <c r="Q284" s="932">
        <v>550729.42000000004</v>
      </c>
      <c r="R284" s="932">
        <v>354563.7</v>
      </c>
      <c r="S284" s="932">
        <v>620486.48</v>
      </c>
      <c r="T284" s="932">
        <v>393930.96</v>
      </c>
      <c r="U284" s="932">
        <v>689379.18</v>
      </c>
    </row>
    <row r="285" spans="1:21" ht="14.5">
      <c r="A285" s="931">
        <v>2</v>
      </c>
      <c r="B285" s="931" t="s">
        <v>185</v>
      </c>
      <c r="C285" s="931" t="s">
        <v>174</v>
      </c>
      <c r="D285" s="931" t="s">
        <v>477</v>
      </c>
      <c r="E285" s="931" t="s">
        <v>1035</v>
      </c>
      <c r="F285" s="931">
        <v>4</v>
      </c>
      <c r="G285" s="931" t="s">
        <v>23</v>
      </c>
      <c r="H285" s="932">
        <v>120033.2</v>
      </c>
      <c r="I285" s="932">
        <v>192053.12</v>
      </c>
      <c r="J285" s="932">
        <v>168046.48</v>
      </c>
      <c r="K285" s="932">
        <v>268874.37</v>
      </c>
      <c r="L285" s="932">
        <v>216059.76</v>
      </c>
      <c r="M285" s="932">
        <v>345695.62</v>
      </c>
      <c r="N285" s="932">
        <v>288079.68</v>
      </c>
      <c r="O285" s="932">
        <v>460927.49</v>
      </c>
      <c r="P285" s="932">
        <v>360099.6</v>
      </c>
      <c r="Q285" s="932">
        <v>576159.36</v>
      </c>
      <c r="R285" s="932">
        <v>408112.88</v>
      </c>
      <c r="S285" s="932">
        <v>652980.61</v>
      </c>
      <c r="T285" s="932">
        <v>456126.16</v>
      </c>
      <c r="U285" s="932">
        <v>729801.86</v>
      </c>
    </row>
    <row r="286" spans="1:21" ht="14.5">
      <c r="A286" s="931">
        <v>2</v>
      </c>
      <c r="B286" s="931" t="s">
        <v>185</v>
      </c>
      <c r="C286" s="931" t="s">
        <v>174</v>
      </c>
      <c r="D286" s="931" t="s">
        <v>477</v>
      </c>
      <c r="E286" s="931" t="s">
        <v>1036</v>
      </c>
      <c r="F286" s="931">
        <v>1</v>
      </c>
      <c r="G286" s="931" t="s">
        <v>171</v>
      </c>
      <c r="H286" s="932">
        <v>152714.59</v>
      </c>
      <c r="I286" s="932">
        <v>267250.53000000003</v>
      </c>
      <c r="J286" s="932">
        <v>197950.88</v>
      </c>
      <c r="K286" s="932">
        <v>346414.04</v>
      </c>
      <c r="L286" s="932">
        <v>236431.63</v>
      </c>
      <c r="M286" s="932">
        <v>413755.36</v>
      </c>
      <c r="N286" s="932">
        <v>281617.57</v>
      </c>
      <c r="O286" s="932">
        <v>492830.74</v>
      </c>
      <c r="P286" s="932">
        <v>331334.25</v>
      </c>
      <c r="Q286" s="932">
        <v>579834.93999999994</v>
      </c>
      <c r="R286" s="932">
        <v>363234.18</v>
      </c>
      <c r="S286" s="932">
        <v>635659.81999999995</v>
      </c>
      <c r="T286" s="932">
        <v>394020.35</v>
      </c>
      <c r="U286" s="932">
        <v>689535.61</v>
      </c>
    </row>
    <row r="287" spans="1:21" ht="14.5">
      <c r="A287" s="931">
        <v>2</v>
      </c>
      <c r="B287" s="931" t="s">
        <v>185</v>
      </c>
      <c r="C287" s="931" t="s">
        <v>174</v>
      </c>
      <c r="D287" s="931" t="s">
        <v>477</v>
      </c>
      <c r="E287" s="931" t="s">
        <v>1036</v>
      </c>
      <c r="F287" s="931">
        <v>2</v>
      </c>
      <c r="G287" s="931" t="s">
        <v>21</v>
      </c>
      <c r="H287" s="932">
        <v>120832.3</v>
      </c>
      <c r="I287" s="932">
        <v>211456.52</v>
      </c>
      <c r="J287" s="932">
        <v>158059.53</v>
      </c>
      <c r="K287" s="932">
        <v>276604.18</v>
      </c>
      <c r="L287" s="932">
        <v>191242.01</v>
      </c>
      <c r="M287" s="932">
        <v>334673.52</v>
      </c>
      <c r="N287" s="932">
        <v>233559.15</v>
      </c>
      <c r="O287" s="932">
        <v>408728.51</v>
      </c>
      <c r="P287" s="932">
        <v>276854.77</v>
      </c>
      <c r="Q287" s="932">
        <v>484495.84</v>
      </c>
      <c r="R287" s="932">
        <v>304952.8</v>
      </c>
      <c r="S287" s="932">
        <v>533667.4</v>
      </c>
      <c r="T287" s="932">
        <v>331172.87</v>
      </c>
      <c r="U287" s="932">
        <v>579552.52</v>
      </c>
    </row>
    <row r="288" spans="1:21" ht="14.5">
      <c r="A288" s="931">
        <v>2</v>
      </c>
      <c r="B288" s="931" t="s">
        <v>185</v>
      </c>
      <c r="C288" s="931" t="s">
        <v>174</v>
      </c>
      <c r="D288" s="931" t="s">
        <v>477</v>
      </c>
      <c r="E288" s="931" t="s">
        <v>1036</v>
      </c>
      <c r="F288" s="931">
        <v>3</v>
      </c>
      <c r="G288" s="931" t="s">
        <v>46</v>
      </c>
      <c r="H288" s="932">
        <v>116122.33</v>
      </c>
      <c r="I288" s="932">
        <v>203214.07</v>
      </c>
      <c r="J288" s="932">
        <v>158509.18</v>
      </c>
      <c r="K288" s="932">
        <v>277391.06</v>
      </c>
      <c r="L288" s="932">
        <v>200836.77</v>
      </c>
      <c r="M288" s="932">
        <v>351464.35</v>
      </c>
      <c r="N288" s="932">
        <v>264840.01</v>
      </c>
      <c r="O288" s="932">
        <v>463470.02</v>
      </c>
      <c r="P288" s="932">
        <v>328291.56</v>
      </c>
      <c r="Q288" s="932">
        <v>574510.23</v>
      </c>
      <c r="R288" s="932">
        <v>369979.6</v>
      </c>
      <c r="S288" s="932">
        <v>647464.30000000005</v>
      </c>
      <c r="T288" s="932">
        <v>411177.25</v>
      </c>
      <c r="U288" s="932">
        <v>719560.19</v>
      </c>
    </row>
    <row r="289" spans="1:21" ht="14.5">
      <c r="A289" s="931">
        <v>2</v>
      </c>
      <c r="B289" s="931" t="s">
        <v>185</v>
      </c>
      <c r="C289" s="931" t="s">
        <v>174</v>
      </c>
      <c r="D289" s="931" t="s">
        <v>477</v>
      </c>
      <c r="E289" s="931" t="s">
        <v>1036</v>
      </c>
      <c r="F289" s="931">
        <v>4</v>
      </c>
      <c r="G289" s="931" t="s">
        <v>23</v>
      </c>
      <c r="H289" s="932">
        <v>123507.72</v>
      </c>
      <c r="I289" s="932">
        <v>197612.36</v>
      </c>
      <c r="J289" s="932">
        <v>172910.81</v>
      </c>
      <c r="K289" s="932">
        <v>276657.31</v>
      </c>
      <c r="L289" s="932">
        <v>222313.9</v>
      </c>
      <c r="M289" s="932">
        <v>355702.25</v>
      </c>
      <c r="N289" s="932">
        <v>296418.53999999998</v>
      </c>
      <c r="O289" s="932">
        <v>474269.67</v>
      </c>
      <c r="P289" s="932">
        <v>370523.17</v>
      </c>
      <c r="Q289" s="932">
        <v>592837.07999999996</v>
      </c>
      <c r="R289" s="932">
        <v>419926.26</v>
      </c>
      <c r="S289" s="932">
        <v>671882.03</v>
      </c>
      <c r="T289" s="932">
        <v>469329.35</v>
      </c>
      <c r="U289" s="932">
        <v>750926.97</v>
      </c>
    </row>
    <row r="290" spans="1:21" ht="14.5">
      <c r="A290" s="931">
        <v>2</v>
      </c>
      <c r="B290" s="931" t="s">
        <v>185</v>
      </c>
      <c r="C290" s="931" t="s">
        <v>174</v>
      </c>
      <c r="D290" s="931" t="s">
        <v>477</v>
      </c>
      <c r="E290" s="931" t="s">
        <v>759</v>
      </c>
      <c r="F290" s="931">
        <v>1</v>
      </c>
      <c r="G290" s="931" t="s">
        <v>171</v>
      </c>
      <c r="H290" s="932">
        <v>122432.32000000001</v>
      </c>
      <c r="I290" s="932">
        <v>214256.55</v>
      </c>
      <c r="J290" s="932">
        <v>158718.96</v>
      </c>
      <c r="K290" s="932">
        <v>277758.18</v>
      </c>
      <c r="L290" s="932">
        <v>189590.46</v>
      </c>
      <c r="M290" s="932">
        <v>331783.31</v>
      </c>
      <c r="N290" s="932">
        <v>225849.06</v>
      </c>
      <c r="O290" s="932">
        <v>395235.85</v>
      </c>
      <c r="P290" s="932">
        <v>265736.09000000003</v>
      </c>
      <c r="Q290" s="932">
        <v>465038.16</v>
      </c>
      <c r="R290" s="932">
        <v>291329.46000000002</v>
      </c>
      <c r="S290" s="932">
        <v>509826.56</v>
      </c>
      <c r="T290" s="932">
        <v>316037.75</v>
      </c>
      <c r="U290" s="932">
        <v>553066.05000000005</v>
      </c>
    </row>
    <row r="291" spans="1:21" ht="14.5">
      <c r="A291" s="931">
        <v>2</v>
      </c>
      <c r="B291" s="931" t="s">
        <v>185</v>
      </c>
      <c r="C291" s="931" t="s">
        <v>174</v>
      </c>
      <c r="D291" s="931" t="s">
        <v>477</v>
      </c>
      <c r="E291" s="931" t="s">
        <v>759</v>
      </c>
      <c r="F291" s="931">
        <v>2</v>
      </c>
      <c r="G291" s="931" t="s">
        <v>21</v>
      </c>
      <c r="H291" s="932">
        <v>96742.99</v>
      </c>
      <c r="I291" s="932">
        <v>169300.23</v>
      </c>
      <c r="J291" s="932">
        <v>126576.29</v>
      </c>
      <c r="K291" s="932">
        <v>221508.51</v>
      </c>
      <c r="L291" s="932">
        <v>153178.68</v>
      </c>
      <c r="M291" s="932">
        <v>268062.69</v>
      </c>
      <c r="N291" s="932">
        <v>187125.73</v>
      </c>
      <c r="O291" s="932">
        <v>327470.03000000003</v>
      </c>
      <c r="P291" s="932">
        <v>221838.95</v>
      </c>
      <c r="Q291" s="932">
        <v>388218.16</v>
      </c>
      <c r="R291" s="932">
        <v>244368.92</v>
      </c>
      <c r="S291" s="932">
        <v>427645.61</v>
      </c>
      <c r="T291" s="932">
        <v>265398.05</v>
      </c>
      <c r="U291" s="932">
        <v>464446.58</v>
      </c>
    </row>
    <row r="292" spans="1:21" ht="14.5">
      <c r="A292" s="931">
        <v>2</v>
      </c>
      <c r="B292" s="931" t="s">
        <v>185</v>
      </c>
      <c r="C292" s="931" t="s">
        <v>174</v>
      </c>
      <c r="D292" s="931" t="s">
        <v>477</v>
      </c>
      <c r="E292" s="931" t="s">
        <v>759</v>
      </c>
      <c r="F292" s="931">
        <v>3</v>
      </c>
      <c r="G292" s="931" t="s">
        <v>46</v>
      </c>
      <c r="H292" s="932">
        <v>92874.34</v>
      </c>
      <c r="I292" s="932">
        <v>162530.1</v>
      </c>
      <c r="J292" s="932">
        <v>126751.03999999999</v>
      </c>
      <c r="K292" s="932">
        <v>221814.32</v>
      </c>
      <c r="L292" s="932">
        <v>160579.99</v>
      </c>
      <c r="M292" s="932">
        <v>281014.98</v>
      </c>
      <c r="N292" s="932">
        <v>211735.83</v>
      </c>
      <c r="O292" s="932">
        <v>370537.71</v>
      </c>
      <c r="P292" s="932">
        <v>262447.15000000002</v>
      </c>
      <c r="Q292" s="932">
        <v>459282.51</v>
      </c>
      <c r="R292" s="932">
        <v>295760.78000000003</v>
      </c>
      <c r="S292" s="932">
        <v>517581.36</v>
      </c>
      <c r="T292" s="932">
        <v>328679.27</v>
      </c>
      <c r="U292" s="932">
        <v>575188.71</v>
      </c>
    </row>
    <row r="293" spans="1:21" ht="14.5">
      <c r="A293" s="931">
        <v>2</v>
      </c>
      <c r="B293" s="931" t="s">
        <v>185</v>
      </c>
      <c r="C293" s="931" t="s">
        <v>174</v>
      </c>
      <c r="D293" s="931" t="s">
        <v>477</v>
      </c>
      <c r="E293" s="931" t="s">
        <v>759</v>
      </c>
      <c r="F293" s="931">
        <v>4</v>
      </c>
      <c r="G293" s="931" t="s">
        <v>23</v>
      </c>
      <c r="H293" s="932">
        <v>98949.29</v>
      </c>
      <c r="I293" s="932">
        <v>158318.85999999999</v>
      </c>
      <c r="J293" s="932">
        <v>138529</v>
      </c>
      <c r="K293" s="932">
        <v>221646.41</v>
      </c>
      <c r="L293" s="932">
        <v>178108.72</v>
      </c>
      <c r="M293" s="932">
        <v>284973.95</v>
      </c>
      <c r="N293" s="932">
        <v>237478.29</v>
      </c>
      <c r="O293" s="932">
        <v>379965.27</v>
      </c>
      <c r="P293" s="932">
        <v>296847.86</v>
      </c>
      <c r="Q293" s="932">
        <v>474956.58</v>
      </c>
      <c r="R293" s="932">
        <v>336427.57</v>
      </c>
      <c r="S293" s="932">
        <v>538284.13</v>
      </c>
      <c r="T293" s="932">
        <v>376007.29</v>
      </c>
      <c r="U293" s="932">
        <v>601611.67000000004</v>
      </c>
    </row>
    <row r="294" spans="1:21" ht="14.5">
      <c r="A294" s="931">
        <v>2</v>
      </c>
      <c r="B294" s="931" t="s">
        <v>185</v>
      </c>
      <c r="C294" s="931" t="s">
        <v>174</v>
      </c>
      <c r="D294" s="931" t="s">
        <v>477</v>
      </c>
      <c r="E294" s="931" t="s">
        <v>760</v>
      </c>
      <c r="F294" s="931">
        <v>1</v>
      </c>
      <c r="G294" s="931" t="s">
        <v>171</v>
      </c>
      <c r="H294" s="932">
        <v>108503.59</v>
      </c>
      <c r="I294" s="932">
        <v>189881.28</v>
      </c>
      <c r="J294" s="932">
        <v>140725.18</v>
      </c>
      <c r="K294" s="932">
        <v>246269.07</v>
      </c>
      <c r="L294" s="932">
        <v>168150.21</v>
      </c>
      <c r="M294" s="932">
        <v>294262.87</v>
      </c>
      <c r="N294" s="932">
        <v>200385.09</v>
      </c>
      <c r="O294" s="932">
        <v>350673.91</v>
      </c>
      <c r="P294" s="932">
        <v>235823.54</v>
      </c>
      <c r="Q294" s="932">
        <v>412691.19</v>
      </c>
      <c r="R294" s="932">
        <v>258563.98</v>
      </c>
      <c r="S294" s="932">
        <v>452486.97</v>
      </c>
      <c r="T294" s="932">
        <v>280544.27</v>
      </c>
      <c r="U294" s="932">
        <v>490952.47</v>
      </c>
    </row>
    <row r="295" spans="1:21" ht="14.5">
      <c r="A295" s="931">
        <v>2</v>
      </c>
      <c r="B295" s="931" t="s">
        <v>185</v>
      </c>
      <c r="C295" s="931" t="s">
        <v>174</v>
      </c>
      <c r="D295" s="931" t="s">
        <v>477</v>
      </c>
      <c r="E295" s="931" t="s">
        <v>760</v>
      </c>
      <c r="F295" s="931">
        <v>2</v>
      </c>
      <c r="G295" s="931" t="s">
        <v>21</v>
      </c>
      <c r="H295" s="932">
        <v>85337.32</v>
      </c>
      <c r="I295" s="932">
        <v>149340.31</v>
      </c>
      <c r="J295" s="932">
        <v>111739.39</v>
      </c>
      <c r="K295" s="932">
        <v>195543.93</v>
      </c>
      <c r="L295" s="932">
        <v>135314.59</v>
      </c>
      <c r="M295" s="932">
        <v>236800.52</v>
      </c>
      <c r="N295" s="932">
        <v>165464.95000000001</v>
      </c>
      <c r="O295" s="932">
        <v>289563.65999999997</v>
      </c>
      <c r="P295" s="932">
        <v>196237.72</v>
      </c>
      <c r="Q295" s="932">
        <v>343416.02</v>
      </c>
      <c r="R295" s="932">
        <v>216215.64</v>
      </c>
      <c r="S295" s="932">
        <v>378377.37</v>
      </c>
      <c r="T295" s="932">
        <v>234878.11</v>
      </c>
      <c r="U295" s="932">
        <v>411036.7</v>
      </c>
    </row>
    <row r="296" spans="1:21" ht="14.5">
      <c r="A296" s="931">
        <v>2</v>
      </c>
      <c r="B296" s="931" t="s">
        <v>185</v>
      </c>
      <c r="C296" s="931" t="s">
        <v>174</v>
      </c>
      <c r="D296" s="931" t="s">
        <v>477</v>
      </c>
      <c r="E296" s="931" t="s">
        <v>760</v>
      </c>
      <c r="F296" s="931">
        <v>3</v>
      </c>
      <c r="G296" s="931" t="s">
        <v>46</v>
      </c>
      <c r="H296" s="932">
        <v>81622.09</v>
      </c>
      <c r="I296" s="932">
        <v>142838.66</v>
      </c>
      <c r="J296" s="932">
        <v>111319.35</v>
      </c>
      <c r="K296" s="932">
        <v>194808.86</v>
      </c>
      <c r="L296" s="932">
        <v>140973.54</v>
      </c>
      <c r="M296" s="932">
        <v>246703.7</v>
      </c>
      <c r="N296" s="932">
        <v>185826.76</v>
      </c>
      <c r="O296" s="932">
        <v>325196.82</v>
      </c>
      <c r="P296" s="932">
        <v>230279.1</v>
      </c>
      <c r="Q296" s="932">
        <v>402988.43</v>
      </c>
      <c r="R296" s="932">
        <v>259468.59</v>
      </c>
      <c r="S296" s="932">
        <v>454070.03</v>
      </c>
      <c r="T296" s="932">
        <v>288301.74</v>
      </c>
      <c r="U296" s="932">
        <v>504528.05</v>
      </c>
    </row>
    <row r="297" spans="1:21" ht="14.5">
      <c r="A297" s="931">
        <v>2</v>
      </c>
      <c r="B297" s="931" t="s">
        <v>185</v>
      </c>
      <c r="C297" s="931" t="s">
        <v>174</v>
      </c>
      <c r="D297" s="931" t="s">
        <v>477</v>
      </c>
      <c r="E297" s="931" t="s">
        <v>760</v>
      </c>
      <c r="F297" s="931">
        <v>4</v>
      </c>
      <c r="G297" s="931" t="s">
        <v>23</v>
      </c>
      <c r="H297" s="932">
        <v>87482.64</v>
      </c>
      <c r="I297" s="932">
        <v>139972.22</v>
      </c>
      <c r="J297" s="932">
        <v>122475.69</v>
      </c>
      <c r="K297" s="932">
        <v>195961.11</v>
      </c>
      <c r="L297" s="932">
        <v>157468.75</v>
      </c>
      <c r="M297" s="932">
        <v>251950</v>
      </c>
      <c r="N297" s="932">
        <v>209958.33</v>
      </c>
      <c r="O297" s="932">
        <v>335933.33</v>
      </c>
      <c r="P297" s="932">
        <v>262447.90999999997</v>
      </c>
      <c r="Q297" s="932">
        <v>419916.67</v>
      </c>
      <c r="R297" s="932">
        <v>297440.96999999997</v>
      </c>
      <c r="S297" s="932">
        <v>475905.56</v>
      </c>
      <c r="T297" s="932">
        <v>332434.02</v>
      </c>
      <c r="U297" s="932">
        <v>531894.43999999994</v>
      </c>
    </row>
    <row r="298" spans="1:21" ht="14.5">
      <c r="A298" s="931">
        <v>2</v>
      </c>
      <c r="B298" s="931" t="s">
        <v>185</v>
      </c>
      <c r="C298" s="931" t="s">
        <v>174</v>
      </c>
      <c r="D298" s="931" t="s">
        <v>477</v>
      </c>
      <c r="E298" s="931" t="s">
        <v>761</v>
      </c>
      <c r="F298" s="931">
        <v>1</v>
      </c>
      <c r="G298" s="931" t="s">
        <v>171</v>
      </c>
      <c r="H298" s="932">
        <v>108094.2</v>
      </c>
      <c r="I298" s="932">
        <v>189164.86</v>
      </c>
      <c r="J298" s="932">
        <v>140280.57</v>
      </c>
      <c r="K298" s="932">
        <v>245490.99</v>
      </c>
      <c r="L298" s="932">
        <v>167691.89000000001</v>
      </c>
      <c r="M298" s="932">
        <v>293460.82</v>
      </c>
      <c r="N298" s="932">
        <v>199943.64</v>
      </c>
      <c r="O298" s="932">
        <v>349901.37</v>
      </c>
      <c r="P298" s="932">
        <v>235370.35</v>
      </c>
      <c r="Q298" s="932">
        <v>411898.11</v>
      </c>
      <c r="R298" s="932">
        <v>258105.3</v>
      </c>
      <c r="S298" s="932">
        <v>451684.28</v>
      </c>
      <c r="T298" s="932">
        <v>280116.09000000003</v>
      </c>
      <c r="U298" s="932">
        <v>490203.15</v>
      </c>
    </row>
    <row r="299" spans="1:21" ht="14.5">
      <c r="A299" s="931">
        <v>2</v>
      </c>
      <c r="B299" s="931" t="s">
        <v>185</v>
      </c>
      <c r="C299" s="931" t="s">
        <v>174</v>
      </c>
      <c r="D299" s="931" t="s">
        <v>477</v>
      </c>
      <c r="E299" s="931" t="s">
        <v>761</v>
      </c>
      <c r="F299" s="931">
        <v>2</v>
      </c>
      <c r="G299" s="931" t="s">
        <v>21</v>
      </c>
      <c r="H299" s="932">
        <v>84469.2</v>
      </c>
      <c r="I299" s="932">
        <v>147821.09</v>
      </c>
      <c r="J299" s="932">
        <v>110720.79</v>
      </c>
      <c r="K299" s="932">
        <v>193761.39</v>
      </c>
      <c r="L299" s="932">
        <v>134206.06</v>
      </c>
      <c r="M299" s="932">
        <v>234860.6</v>
      </c>
      <c r="N299" s="932">
        <v>164332.01</v>
      </c>
      <c r="O299" s="932">
        <v>287581.01</v>
      </c>
      <c r="P299" s="932">
        <v>195000.66</v>
      </c>
      <c r="Q299" s="932">
        <v>341251.15</v>
      </c>
      <c r="R299" s="932">
        <v>214918.37</v>
      </c>
      <c r="S299" s="932">
        <v>376107.16</v>
      </c>
      <c r="T299" s="932">
        <v>233545.65</v>
      </c>
      <c r="U299" s="932">
        <v>408704.89</v>
      </c>
    </row>
    <row r="300" spans="1:21" ht="14.5">
      <c r="A300" s="931">
        <v>2</v>
      </c>
      <c r="B300" s="931" t="s">
        <v>185</v>
      </c>
      <c r="C300" s="931" t="s">
        <v>174</v>
      </c>
      <c r="D300" s="931" t="s">
        <v>477</v>
      </c>
      <c r="E300" s="931" t="s">
        <v>761</v>
      </c>
      <c r="F300" s="931">
        <v>3</v>
      </c>
      <c r="G300" s="931" t="s">
        <v>46</v>
      </c>
      <c r="H300" s="932">
        <v>80376.070000000007</v>
      </c>
      <c r="I300" s="932">
        <v>140658.12</v>
      </c>
      <c r="J300" s="932">
        <v>109516.47</v>
      </c>
      <c r="K300" s="932">
        <v>191653.82</v>
      </c>
      <c r="L300" s="932">
        <v>138612.95000000001</v>
      </c>
      <c r="M300" s="932">
        <v>242572.67</v>
      </c>
      <c r="N300" s="932">
        <v>182636.97</v>
      </c>
      <c r="O300" s="932">
        <v>319614.69</v>
      </c>
      <c r="P300" s="932">
        <v>226252.18</v>
      </c>
      <c r="Q300" s="932">
        <v>395941.31</v>
      </c>
      <c r="R300" s="932">
        <v>254874.75</v>
      </c>
      <c r="S300" s="932">
        <v>446030.81</v>
      </c>
      <c r="T300" s="932">
        <v>283133.94</v>
      </c>
      <c r="U300" s="932">
        <v>495484.4</v>
      </c>
    </row>
    <row r="301" spans="1:21" ht="14.5">
      <c r="A301" s="931">
        <v>2</v>
      </c>
      <c r="B301" s="931" t="s">
        <v>185</v>
      </c>
      <c r="C301" s="931" t="s">
        <v>174</v>
      </c>
      <c r="D301" s="931" t="s">
        <v>477</v>
      </c>
      <c r="E301" s="931" t="s">
        <v>761</v>
      </c>
      <c r="F301" s="931">
        <v>4</v>
      </c>
      <c r="G301" s="931" t="s">
        <v>23</v>
      </c>
      <c r="H301" s="932">
        <v>86866.17</v>
      </c>
      <c r="I301" s="932">
        <v>138985.88</v>
      </c>
      <c r="J301" s="932">
        <v>121612.64</v>
      </c>
      <c r="K301" s="932">
        <v>194580.23</v>
      </c>
      <c r="L301" s="932">
        <v>156359.10999999999</v>
      </c>
      <c r="M301" s="932">
        <v>250174.58</v>
      </c>
      <c r="N301" s="932">
        <v>208478.81</v>
      </c>
      <c r="O301" s="932">
        <v>333566.09999999998</v>
      </c>
      <c r="P301" s="932">
        <v>260598.51</v>
      </c>
      <c r="Q301" s="932">
        <v>416957.63</v>
      </c>
      <c r="R301" s="932">
        <v>295344.98</v>
      </c>
      <c r="S301" s="932">
        <v>472551.98</v>
      </c>
      <c r="T301" s="932">
        <v>330091.45</v>
      </c>
      <c r="U301" s="932">
        <v>528146.32999999996</v>
      </c>
    </row>
    <row r="302" spans="1:21" ht="14.5">
      <c r="A302" s="931">
        <v>2</v>
      </c>
      <c r="B302" s="931" t="s">
        <v>185</v>
      </c>
      <c r="C302" s="931" t="s">
        <v>174</v>
      </c>
      <c r="D302" s="931" t="s">
        <v>477</v>
      </c>
      <c r="E302" s="931" t="s">
        <v>1037</v>
      </c>
      <c r="F302" s="931">
        <v>1</v>
      </c>
      <c r="G302" s="931" t="s">
        <v>171</v>
      </c>
      <c r="H302" s="932">
        <v>125327.07</v>
      </c>
      <c r="I302" s="932">
        <v>219322.38</v>
      </c>
      <c r="J302" s="932">
        <v>162520.69</v>
      </c>
      <c r="K302" s="932">
        <v>284411.21000000002</v>
      </c>
      <c r="L302" s="932">
        <v>194173.08</v>
      </c>
      <c r="M302" s="932">
        <v>339802.89</v>
      </c>
      <c r="N302" s="932">
        <v>231367.59</v>
      </c>
      <c r="O302" s="932">
        <v>404893.29</v>
      </c>
      <c r="P302" s="932">
        <v>272266.96000000002</v>
      </c>
      <c r="Q302" s="932">
        <v>476467.18</v>
      </c>
      <c r="R302" s="932">
        <v>298511.05</v>
      </c>
      <c r="S302" s="932">
        <v>522394.33</v>
      </c>
      <c r="T302" s="932">
        <v>323867.93</v>
      </c>
      <c r="U302" s="932">
        <v>566768.88</v>
      </c>
    </row>
    <row r="303" spans="1:21" ht="14.5">
      <c r="A303" s="931">
        <v>2</v>
      </c>
      <c r="B303" s="931" t="s">
        <v>185</v>
      </c>
      <c r="C303" s="931" t="s">
        <v>174</v>
      </c>
      <c r="D303" s="931" t="s">
        <v>477</v>
      </c>
      <c r="E303" s="931" t="s">
        <v>1037</v>
      </c>
      <c r="F303" s="931">
        <v>2</v>
      </c>
      <c r="G303" s="931" t="s">
        <v>21</v>
      </c>
      <c r="H303" s="932">
        <v>98720.27</v>
      </c>
      <c r="I303" s="932">
        <v>172760.47</v>
      </c>
      <c r="J303" s="932">
        <v>129230.07</v>
      </c>
      <c r="K303" s="932">
        <v>226152.63</v>
      </c>
      <c r="L303" s="932">
        <v>156460.88</v>
      </c>
      <c r="M303" s="932">
        <v>273806.53999999998</v>
      </c>
      <c r="N303" s="932">
        <v>191261.29</v>
      </c>
      <c r="O303" s="932">
        <v>334707.26</v>
      </c>
      <c r="P303" s="932">
        <v>226802.06</v>
      </c>
      <c r="Q303" s="932">
        <v>396903.61</v>
      </c>
      <c r="R303" s="932">
        <v>249873.34</v>
      </c>
      <c r="S303" s="932">
        <v>437278.35</v>
      </c>
      <c r="T303" s="932">
        <v>271419.67</v>
      </c>
      <c r="U303" s="932">
        <v>474984.43</v>
      </c>
    </row>
    <row r="304" spans="1:21" ht="14.5">
      <c r="A304" s="931">
        <v>2</v>
      </c>
      <c r="B304" s="931" t="s">
        <v>185</v>
      </c>
      <c r="C304" s="931" t="s">
        <v>174</v>
      </c>
      <c r="D304" s="931" t="s">
        <v>477</v>
      </c>
      <c r="E304" s="931" t="s">
        <v>1037</v>
      </c>
      <c r="F304" s="931">
        <v>3</v>
      </c>
      <c r="G304" s="931" t="s">
        <v>46</v>
      </c>
      <c r="H304" s="932">
        <v>94537.64</v>
      </c>
      <c r="I304" s="932">
        <v>165440.87</v>
      </c>
      <c r="J304" s="932">
        <v>128962.76</v>
      </c>
      <c r="K304" s="932">
        <v>225684.82</v>
      </c>
      <c r="L304" s="932">
        <v>163338.42000000001</v>
      </c>
      <c r="M304" s="932">
        <v>285842.24</v>
      </c>
      <c r="N304" s="932">
        <v>215329.08</v>
      </c>
      <c r="O304" s="932">
        <v>376825.88</v>
      </c>
      <c r="P304" s="932">
        <v>266859.32</v>
      </c>
      <c r="Q304" s="932">
        <v>467003.82</v>
      </c>
      <c r="R304" s="932">
        <v>300701.26</v>
      </c>
      <c r="S304" s="932">
        <v>526227.21</v>
      </c>
      <c r="T304" s="932">
        <v>334133.95</v>
      </c>
      <c r="U304" s="932">
        <v>584734.42000000004</v>
      </c>
    </row>
    <row r="305" spans="1:21" ht="14.5">
      <c r="A305" s="931">
        <v>2</v>
      </c>
      <c r="B305" s="931" t="s">
        <v>185</v>
      </c>
      <c r="C305" s="931" t="s">
        <v>174</v>
      </c>
      <c r="D305" s="931" t="s">
        <v>477</v>
      </c>
      <c r="E305" s="931" t="s">
        <v>1037</v>
      </c>
      <c r="F305" s="931">
        <v>4</v>
      </c>
      <c r="G305" s="931" t="s">
        <v>23</v>
      </c>
      <c r="H305" s="932">
        <v>101126.21</v>
      </c>
      <c r="I305" s="932">
        <v>161801.94</v>
      </c>
      <c r="J305" s="932">
        <v>141576.70000000001</v>
      </c>
      <c r="K305" s="932">
        <v>226522.72</v>
      </c>
      <c r="L305" s="932">
        <v>182027.18</v>
      </c>
      <c r="M305" s="932">
        <v>291243.5</v>
      </c>
      <c r="N305" s="932">
        <v>242702.91</v>
      </c>
      <c r="O305" s="932">
        <v>388324.66</v>
      </c>
      <c r="P305" s="932">
        <v>303378.64</v>
      </c>
      <c r="Q305" s="932">
        <v>485405.83</v>
      </c>
      <c r="R305" s="932">
        <v>343829.12</v>
      </c>
      <c r="S305" s="932">
        <v>550126.6</v>
      </c>
      <c r="T305" s="932">
        <v>384279.61</v>
      </c>
      <c r="U305" s="932">
        <v>614847.38</v>
      </c>
    </row>
    <row r="306" spans="1:21" ht="14.5">
      <c r="A306" s="931">
        <v>2</v>
      </c>
      <c r="B306" s="931" t="s">
        <v>185</v>
      </c>
      <c r="C306" s="931" t="s">
        <v>174</v>
      </c>
      <c r="D306" s="931" t="s">
        <v>477</v>
      </c>
      <c r="E306" s="931" t="s">
        <v>174</v>
      </c>
      <c r="F306" s="931">
        <v>1</v>
      </c>
      <c r="G306" s="931" t="s">
        <v>171</v>
      </c>
      <c r="H306" s="932">
        <v>151714.14000000001</v>
      </c>
      <c r="I306" s="932">
        <v>265499.74</v>
      </c>
      <c r="J306" s="932">
        <v>196723.36</v>
      </c>
      <c r="K306" s="932">
        <v>344265.88</v>
      </c>
      <c r="L306" s="932">
        <v>235024.06</v>
      </c>
      <c r="M306" s="932">
        <v>411292.11</v>
      </c>
      <c r="N306" s="932">
        <v>280025.09999999998</v>
      </c>
      <c r="O306" s="932">
        <v>490043.92</v>
      </c>
      <c r="P306" s="932">
        <v>329513.96000000002</v>
      </c>
      <c r="Q306" s="932">
        <v>576649.43000000005</v>
      </c>
      <c r="R306" s="932">
        <v>361269.35</v>
      </c>
      <c r="S306" s="932">
        <v>632221.36</v>
      </c>
      <c r="T306" s="932">
        <v>391944.85</v>
      </c>
      <c r="U306" s="932">
        <v>685903.48</v>
      </c>
    </row>
    <row r="307" spans="1:21" ht="14.5">
      <c r="A307" s="931">
        <v>2</v>
      </c>
      <c r="B307" s="931" t="s">
        <v>185</v>
      </c>
      <c r="C307" s="931" t="s">
        <v>174</v>
      </c>
      <c r="D307" s="931" t="s">
        <v>477</v>
      </c>
      <c r="E307" s="931" t="s">
        <v>174</v>
      </c>
      <c r="F307" s="931">
        <v>2</v>
      </c>
      <c r="G307" s="931" t="s">
        <v>21</v>
      </c>
      <c r="H307" s="932">
        <v>119602.48</v>
      </c>
      <c r="I307" s="932">
        <v>209304.34</v>
      </c>
      <c r="J307" s="932">
        <v>156545.03</v>
      </c>
      <c r="K307" s="932">
        <v>273953.78999999998</v>
      </c>
      <c r="L307" s="932">
        <v>189509.33</v>
      </c>
      <c r="M307" s="932">
        <v>331641.33</v>
      </c>
      <c r="N307" s="932">
        <v>231620.94</v>
      </c>
      <c r="O307" s="932">
        <v>405336.64</v>
      </c>
      <c r="P307" s="932">
        <v>274642.53000000003</v>
      </c>
      <c r="Q307" s="932">
        <v>480624.43</v>
      </c>
      <c r="R307" s="932">
        <v>302568.67</v>
      </c>
      <c r="S307" s="932">
        <v>529495.18000000005</v>
      </c>
      <c r="T307" s="932">
        <v>328645.23</v>
      </c>
      <c r="U307" s="932">
        <v>575129.15</v>
      </c>
    </row>
    <row r="308" spans="1:21" ht="14.5">
      <c r="A308" s="931">
        <v>2</v>
      </c>
      <c r="B308" s="931" t="s">
        <v>185</v>
      </c>
      <c r="C308" s="931" t="s">
        <v>174</v>
      </c>
      <c r="D308" s="931" t="s">
        <v>477</v>
      </c>
      <c r="E308" s="931" t="s">
        <v>174</v>
      </c>
      <c r="F308" s="931">
        <v>3</v>
      </c>
      <c r="G308" s="931" t="s">
        <v>46</v>
      </c>
      <c r="H308" s="932">
        <v>114608.88</v>
      </c>
      <c r="I308" s="932">
        <v>200565.55</v>
      </c>
      <c r="J308" s="932">
        <v>156361.13</v>
      </c>
      <c r="K308" s="932">
        <v>273631.98</v>
      </c>
      <c r="L308" s="932">
        <v>198053.7</v>
      </c>
      <c r="M308" s="932">
        <v>346593.97</v>
      </c>
      <c r="N308" s="932">
        <v>261108.08</v>
      </c>
      <c r="O308" s="932">
        <v>456939.14</v>
      </c>
      <c r="P308" s="932">
        <v>323606.8</v>
      </c>
      <c r="Q308" s="932">
        <v>566311.9</v>
      </c>
      <c r="R308" s="932">
        <v>364655.21</v>
      </c>
      <c r="S308" s="932">
        <v>638146.62</v>
      </c>
      <c r="T308" s="932">
        <v>405209.71</v>
      </c>
      <c r="U308" s="932">
        <v>709116.99</v>
      </c>
    </row>
    <row r="309" spans="1:21" ht="14.5">
      <c r="A309" s="931">
        <v>2</v>
      </c>
      <c r="B309" s="931" t="s">
        <v>185</v>
      </c>
      <c r="C309" s="931" t="s">
        <v>174</v>
      </c>
      <c r="D309" s="931" t="s">
        <v>477</v>
      </c>
      <c r="E309" s="931" t="s">
        <v>174</v>
      </c>
      <c r="F309" s="931">
        <v>4</v>
      </c>
      <c r="G309" s="931" t="s">
        <v>23</v>
      </c>
      <c r="H309" s="932">
        <v>122468.8</v>
      </c>
      <c r="I309" s="932">
        <v>195950.09</v>
      </c>
      <c r="J309" s="932">
        <v>171456.33</v>
      </c>
      <c r="K309" s="932">
        <v>274330.13</v>
      </c>
      <c r="L309" s="932">
        <v>220443.85</v>
      </c>
      <c r="M309" s="932">
        <v>352710.16</v>
      </c>
      <c r="N309" s="932">
        <v>293925.13</v>
      </c>
      <c r="O309" s="932">
        <v>470280.22</v>
      </c>
      <c r="P309" s="932">
        <v>367406.41</v>
      </c>
      <c r="Q309" s="932">
        <v>587850.27</v>
      </c>
      <c r="R309" s="932">
        <v>416393.93</v>
      </c>
      <c r="S309" s="932">
        <v>666230.31000000006</v>
      </c>
      <c r="T309" s="932">
        <v>465381.46</v>
      </c>
      <c r="U309" s="932">
        <v>744610.34</v>
      </c>
    </row>
    <row r="310" spans="1:21" ht="14.5">
      <c r="A310" s="931">
        <v>2</v>
      </c>
      <c r="B310" s="931" t="s">
        <v>185</v>
      </c>
      <c r="C310" s="931" t="s">
        <v>174</v>
      </c>
      <c r="D310" s="931" t="s">
        <v>477</v>
      </c>
      <c r="E310" s="931" t="s">
        <v>1038</v>
      </c>
      <c r="F310" s="931">
        <v>1</v>
      </c>
      <c r="G310" s="931" t="s">
        <v>171</v>
      </c>
      <c r="H310" s="932">
        <v>115945.16</v>
      </c>
      <c r="I310" s="932">
        <v>202904.04</v>
      </c>
      <c r="J310" s="932">
        <v>150451.81</v>
      </c>
      <c r="K310" s="932">
        <v>263290.65999999997</v>
      </c>
      <c r="L310" s="932">
        <v>179835.91</v>
      </c>
      <c r="M310" s="932">
        <v>314712.83</v>
      </c>
      <c r="N310" s="932">
        <v>214402.14</v>
      </c>
      <c r="O310" s="932">
        <v>375203.75</v>
      </c>
      <c r="P310" s="932">
        <v>252377.28</v>
      </c>
      <c r="Q310" s="932">
        <v>441660.25</v>
      </c>
      <c r="R310" s="932">
        <v>276747.27</v>
      </c>
      <c r="S310" s="932">
        <v>484307.72</v>
      </c>
      <c r="T310" s="932">
        <v>300333.8</v>
      </c>
      <c r="U310" s="932">
        <v>525584.15</v>
      </c>
    </row>
    <row r="311" spans="1:21" ht="14.5">
      <c r="A311" s="931">
        <v>2</v>
      </c>
      <c r="B311" s="931" t="s">
        <v>185</v>
      </c>
      <c r="C311" s="931" t="s">
        <v>174</v>
      </c>
      <c r="D311" s="931" t="s">
        <v>477</v>
      </c>
      <c r="E311" s="931" t="s">
        <v>1038</v>
      </c>
      <c r="F311" s="931">
        <v>2</v>
      </c>
      <c r="G311" s="931" t="s">
        <v>21</v>
      </c>
      <c r="H311" s="932">
        <v>90714.57</v>
      </c>
      <c r="I311" s="932">
        <v>158750.5</v>
      </c>
      <c r="J311" s="932">
        <v>118883.11</v>
      </c>
      <c r="K311" s="932">
        <v>208045.45</v>
      </c>
      <c r="L311" s="932">
        <v>144074.32999999999</v>
      </c>
      <c r="M311" s="932">
        <v>252130.08</v>
      </c>
      <c r="N311" s="932">
        <v>176370.3</v>
      </c>
      <c r="O311" s="932">
        <v>308648.03000000003</v>
      </c>
      <c r="P311" s="932">
        <v>209264.02</v>
      </c>
      <c r="Q311" s="932">
        <v>366212.03</v>
      </c>
      <c r="R311" s="932">
        <v>230625.31</v>
      </c>
      <c r="S311" s="932">
        <v>403594.29</v>
      </c>
      <c r="T311" s="932">
        <v>250598.38</v>
      </c>
      <c r="U311" s="932">
        <v>438547.17</v>
      </c>
    </row>
    <row r="312" spans="1:21" ht="14.5">
      <c r="A312" s="931">
        <v>2</v>
      </c>
      <c r="B312" s="931" t="s">
        <v>185</v>
      </c>
      <c r="C312" s="931" t="s">
        <v>174</v>
      </c>
      <c r="D312" s="931" t="s">
        <v>477</v>
      </c>
      <c r="E312" s="931" t="s">
        <v>1038</v>
      </c>
      <c r="F312" s="931">
        <v>3</v>
      </c>
      <c r="G312" s="931" t="s">
        <v>46</v>
      </c>
      <c r="H312" s="932">
        <v>86403.32</v>
      </c>
      <c r="I312" s="932">
        <v>151205.82</v>
      </c>
      <c r="J312" s="932">
        <v>117750.06</v>
      </c>
      <c r="K312" s="932">
        <v>206062.6</v>
      </c>
      <c r="L312" s="932">
        <v>149049.9</v>
      </c>
      <c r="M312" s="932">
        <v>260837.32</v>
      </c>
      <c r="N312" s="932">
        <v>196404.72</v>
      </c>
      <c r="O312" s="932">
        <v>343708.25</v>
      </c>
      <c r="P312" s="932">
        <v>243322.95</v>
      </c>
      <c r="Q312" s="932">
        <v>425815.16</v>
      </c>
      <c r="R312" s="932">
        <v>274116.67</v>
      </c>
      <c r="S312" s="932">
        <v>479704.16</v>
      </c>
      <c r="T312" s="932">
        <v>304522.3</v>
      </c>
      <c r="U312" s="932">
        <v>532914.03</v>
      </c>
    </row>
    <row r="313" spans="1:21" ht="14.5">
      <c r="A313" s="931">
        <v>2</v>
      </c>
      <c r="B313" s="931" t="s">
        <v>185</v>
      </c>
      <c r="C313" s="931" t="s">
        <v>174</v>
      </c>
      <c r="D313" s="931" t="s">
        <v>477</v>
      </c>
      <c r="E313" s="931" t="s">
        <v>1038</v>
      </c>
      <c r="F313" s="931">
        <v>4</v>
      </c>
      <c r="G313" s="931" t="s">
        <v>23</v>
      </c>
      <c r="H313" s="932">
        <v>93233.17</v>
      </c>
      <c r="I313" s="932">
        <v>149173.07999999999</v>
      </c>
      <c r="J313" s="932">
        <v>130526.44</v>
      </c>
      <c r="K313" s="932">
        <v>208842.31</v>
      </c>
      <c r="L313" s="932">
        <v>167819.71</v>
      </c>
      <c r="M313" s="932">
        <v>268511.53999999998</v>
      </c>
      <c r="N313" s="932">
        <v>223759.62</v>
      </c>
      <c r="O313" s="932">
        <v>358015.39</v>
      </c>
      <c r="P313" s="932">
        <v>279699.52</v>
      </c>
      <c r="Q313" s="932">
        <v>447519.24</v>
      </c>
      <c r="R313" s="932">
        <v>316992.78999999998</v>
      </c>
      <c r="S313" s="932">
        <v>507188.47</v>
      </c>
      <c r="T313" s="932">
        <v>354286.06</v>
      </c>
      <c r="U313" s="932">
        <v>566857.71</v>
      </c>
    </row>
    <row r="314" spans="1:21" ht="14.5">
      <c r="A314" s="931">
        <v>2</v>
      </c>
      <c r="B314" s="931" t="s">
        <v>185</v>
      </c>
      <c r="C314" s="931" t="s">
        <v>174</v>
      </c>
      <c r="D314" s="931" t="s">
        <v>477</v>
      </c>
      <c r="E314" s="931" t="s">
        <v>762</v>
      </c>
      <c r="F314" s="931">
        <v>1</v>
      </c>
      <c r="G314" s="931" t="s">
        <v>171</v>
      </c>
      <c r="H314" s="932">
        <v>112338.23</v>
      </c>
      <c r="I314" s="932">
        <v>196591.9</v>
      </c>
      <c r="J314" s="932">
        <v>145641.66</v>
      </c>
      <c r="K314" s="932">
        <v>254872.9</v>
      </c>
      <c r="L314" s="932">
        <v>173976.74</v>
      </c>
      <c r="M314" s="932">
        <v>304459.3</v>
      </c>
      <c r="N314" s="932">
        <v>207259.56</v>
      </c>
      <c r="O314" s="932">
        <v>362704.23</v>
      </c>
      <c r="P314" s="932">
        <v>243870.04</v>
      </c>
      <c r="Q314" s="932">
        <v>426772.58</v>
      </c>
      <c r="R314" s="932">
        <v>267361.23</v>
      </c>
      <c r="S314" s="932">
        <v>467882.15</v>
      </c>
      <c r="T314" s="932">
        <v>290043.55</v>
      </c>
      <c r="U314" s="932">
        <v>507576.22</v>
      </c>
    </row>
    <row r="315" spans="1:21" ht="14.5">
      <c r="A315" s="931">
        <v>2</v>
      </c>
      <c r="B315" s="931" t="s">
        <v>185</v>
      </c>
      <c r="C315" s="931" t="s">
        <v>174</v>
      </c>
      <c r="D315" s="931" t="s">
        <v>477</v>
      </c>
      <c r="E315" s="931" t="s">
        <v>762</v>
      </c>
      <c r="F315" s="931">
        <v>2</v>
      </c>
      <c r="G315" s="931" t="s">
        <v>21</v>
      </c>
      <c r="H315" s="932">
        <v>88713.22</v>
      </c>
      <c r="I315" s="932">
        <v>155248.14000000001</v>
      </c>
      <c r="J315" s="932">
        <v>116081.89</v>
      </c>
      <c r="K315" s="932">
        <v>203143.3</v>
      </c>
      <c r="L315" s="932">
        <v>140490.91</v>
      </c>
      <c r="M315" s="932">
        <v>245859.09</v>
      </c>
      <c r="N315" s="932">
        <v>171647.93</v>
      </c>
      <c r="O315" s="932">
        <v>300383.88</v>
      </c>
      <c r="P315" s="932">
        <v>203500.35</v>
      </c>
      <c r="Q315" s="932">
        <v>356125.62</v>
      </c>
      <c r="R315" s="932">
        <v>224174.3</v>
      </c>
      <c r="S315" s="932">
        <v>392305.03</v>
      </c>
      <c r="T315" s="932">
        <v>243473.12</v>
      </c>
      <c r="U315" s="932">
        <v>426077.96</v>
      </c>
    </row>
    <row r="316" spans="1:21" ht="14.5">
      <c r="A316" s="931">
        <v>2</v>
      </c>
      <c r="B316" s="931" t="s">
        <v>185</v>
      </c>
      <c r="C316" s="931" t="s">
        <v>174</v>
      </c>
      <c r="D316" s="931" t="s">
        <v>477</v>
      </c>
      <c r="E316" s="931" t="s">
        <v>762</v>
      </c>
      <c r="F316" s="931">
        <v>3</v>
      </c>
      <c r="G316" s="931" t="s">
        <v>46</v>
      </c>
      <c r="H316" s="932">
        <v>85125.02</v>
      </c>
      <c r="I316" s="932">
        <v>148968.79</v>
      </c>
      <c r="J316" s="932">
        <v>116165</v>
      </c>
      <c r="K316" s="932">
        <v>203288.75</v>
      </c>
      <c r="L316" s="932">
        <v>147161.07</v>
      </c>
      <c r="M316" s="932">
        <v>257531.87</v>
      </c>
      <c r="N316" s="932">
        <v>194034.45</v>
      </c>
      <c r="O316" s="932">
        <v>339560.29</v>
      </c>
      <c r="P316" s="932">
        <v>240499.03</v>
      </c>
      <c r="Q316" s="932">
        <v>420873.31</v>
      </c>
      <c r="R316" s="932">
        <v>271021.19</v>
      </c>
      <c r="S316" s="932">
        <v>474287.08</v>
      </c>
      <c r="T316" s="932">
        <v>301179.96000000002</v>
      </c>
      <c r="U316" s="932">
        <v>527064.93000000005</v>
      </c>
    </row>
    <row r="317" spans="1:21" ht="14.5">
      <c r="A317" s="931">
        <v>2</v>
      </c>
      <c r="B317" s="931" t="s">
        <v>185</v>
      </c>
      <c r="C317" s="931" t="s">
        <v>174</v>
      </c>
      <c r="D317" s="931" t="s">
        <v>477</v>
      </c>
      <c r="E317" s="931" t="s">
        <v>762</v>
      </c>
      <c r="F317" s="931">
        <v>4</v>
      </c>
      <c r="G317" s="931" t="s">
        <v>23</v>
      </c>
      <c r="H317" s="932">
        <v>90763.15</v>
      </c>
      <c r="I317" s="932">
        <v>145221.03</v>
      </c>
      <c r="J317" s="932">
        <v>127068.4</v>
      </c>
      <c r="K317" s="932">
        <v>203309.45</v>
      </c>
      <c r="L317" s="932">
        <v>163373.66</v>
      </c>
      <c r="M317" s="932">
        <v>261397.86</v>
      </c>
      <c r="N317" s="932">
        <v>217831.55</v>
      </c>
      <c r="O317" s="932">
        <v>348530.48</v>
      </c>
      <c r="P317" s="932">
        <v>272289.44</v>
      </c>
      <c r="Q317" s="932">
        <v>435663.1</v>
      </c>
      <c r="R317" s="932">
        <v>308594.69</v>
      </c>
      <c r="S317" s="932">
        <v>493751.52</v>
      </c>
      <c r="T317" s="932">
        <v>344899.95</v>
      </c>
      <c r="U317" s="932">
        <v>551839.93000000005</v>
      </c>
    </row>
    <row r="318" spans="1:21" ht="14.5">
      <c r="A318" s="931">
        <v>2</v>
      </c>
      <c r="B318" s="931" t="s">
        <v>185</v>
      </c>
      <c r="C318" s="931" t="s">
        <v>174</v>
      </c>
      <c r="D318" s="931" t="s">
        <v>477</v>
      </c>
      <c r="E318" s="931" t="s">
        <v>763</v>
      </c>
      <c r="F318" s="931">
        <v>1</v>
      </c>
      <c r="G318" s="931" t="s">
        <v>171</v>
      </c>
      <c r="H318" s="932">
        <v>129101.15</v>
      </c>
      <c r="I318" s="932">
        <v>225927.01</v>
      </c>
      <c r="J318" s="932">
        <v>167324.4</v>
      </c>
      <c r="K318" s="932">
        <v>292817.7</v>
      </c>
      <c r="L318" s="932">
        <v>199835.96</v>
      </c>
      <c r="M318" s="932">
        <v>349712.93</v>
      </c>
      <c r="N318" s="932">
        <v>238005.54</v>
      </c>
      <c r="O318" s="932">
        <v>416509.69</v>
      </c>
      <c r="P318" s="932">
        <v>280008.82</v>
      </c>
      <c r="Q318" s="932">
        <v>490015.43</v>
      </c>
      <c r="R318" s="932">
        <v>306959.13</v>
      </c>
      <c r="S318" s="932">
        <v>537178.47</v>
      </c>
      <c r="T318" s="932">
        <v>332960.83</v>
      </c>
      <c r="U318" s="932">
        <v>582681.44999999995</v>
      </c>
    </row>
    <row r="319" spans="1:21" ht="14.5">
      <c r="A319" s="931">
        <v>2</v>
      </c>
      <c r="B319" s="931" t="s">
        <v>185</v>
      </c>
      <c r="C319" s="931" t="s">
        <v>174</v>
      </c>
      <c r="D319" s="931" t="s">
        <v>477</v>
      </c>
      <c r="E319" s="931" t="s">
        <v>763</v>
      </c>
      <c r="F319" s="931">
        <v>2</v>
      </c>
      <c r="G319" s="931" t="s">
        <v>21</v>
      </c>
      <c r="H319" s="932">
        <v>102264.98</v>
      </c>
      <c r="I319" s="932">
        <v>178963.71</v>
      </c>
      <c r="J319" s="932">
        <v>133746.79</v>
      </c>
      <c r="K319" s="932">
        <v>234056.89</v>
      </c>
      <c r="L319" s="932">
        <v>161798.65</v>
      </c>
      <c r="M319" s="932">
        <v>283147.64</v>
      </c>
      <c r="N319" s="932">
        <v>197553.49</v>
      </c>
      <c r="O319" s="932">
        <v>345718.61</v>
      </c>
      <c r="P319" s="932">
        <v>234151.98</v>
      </c>
      <c r="Q319" s="932">
        <v>409765.97</v>
      </c>
      <c r="R319" s="932">
        <v>257902.13</v>
      </c>
      <c r="S319" s="932">
        <v>451328.74</v>
      </c>
      <c r="T319" s="932">
        <v>280060.43</v>
      </c>
      <c r="U319" s="932">
        <v>490105.76</v>
      </c>
    </row>
    <row r="320" spans="1:21" ht="14.5">
      <c r="A320" s="931">
        <v>2</v>
      </c>
      <c r="B320" s="931" t="s">
        <v>185</v>
      </c>
      <c r="C320" s="931" t="s">
        <v>174</v>
      </c>
      <c r="D320" s="931" t="s">
        <v>477</v>
      </c>
      <c r="E320" s="931" t="s">
        <v>763</v>
      </c>
      <c r="F320" s="931">
        <v>3</v>
      </c>
      <c r="G320" s="931" t="s">
        <v>46</v>
      </c>
      <c r="H320" s="932">
        <v>98366.76</v>
      </c>
      <c r="I320" s="932">
        <v>172141.84</v>
      </c>
      <c r="J320" s="932">
        <v>134294.31</v>
      </c>
      <c r="K320" s="932">
        <v>235015.04000000001</v>
      </c>
      <c r="L320" s="932">
        <v>170171.98</v>
      </c>
      <c r="M320" s="932">
        <v>297800.96000000002</v>
      </c>
      <c r="N320" s="932">
        <v>224419.31</v>
      </c>
      <c r="O320" s="932">
        <v>392733.8</v>
      </c>
      <c r="P320" s="932">
        <v>278202.28000000003</v>
      </c>
      <c r="Q320" s="932">
        <v>486853.98</v>
      </c>
      <c r="R320" s="932">
        <v>313541.61</v>
      </c>
      <c r="S320" s="932">
        <v>548697.81999999995</v>
      </c>
      <c r="T320" s="932">
        <v>348468.18</v>
      </c>
      <c r="U320" s="932">
        <v>609819.31000000006</v>
      </c>
    </row>
    <row r="321" spans="1:21" ht="14.5">
      <c r="A321" s="931">
        <v>2</v>
      </c>
      <c r="B321" s="931" t="s">
        <v>185</v>
      </c>
      <c r="C321" s="931" t="s">
        <v>174</v>
      </c>
      <c r="D321" s="931" t="s">
        <v>477</v>
      </c>
      <c r="E321" s="931" t="s">
        <v>763</v>
      </c>
      <c r="F321" s="931">
        <v>4</v>
      </c>
      <c r="G321" s="931" t="s">
        <v>23</v>
      </c>
      <c r="H321" s="932">
        <v>104471.39</v>
      </c>
      <c r="I321" s="932">
        <v>167154.22</v>
      </c>
      <c r="J321" s="932">
        <v>146259.94</v>
      </c>
      <c r="K321" s="932">
        <v>234015.91</v>
      </c>
      <c r="L321" s="932">
        <v>188048.5</v>
      </c>
      <c r="M321" s="932">
        <v>300877.59999999998</v>
      </c>
      <c r="N321" s="932">
        <v>250731.33</v>
      </c>
      <c r="O321" s="932">
        <v>401170.14</v>
      </c>
      <c r="P321" s="932">
        <v>313414.15999999997</v>
      </c>
      <c r="Q321" s="932">
        <v>501462.67</v>
      </c>
      <c r="R321" s="932">
        <v>355202.72</v>
      </c>
      <c r="S321" s="932">
        <v>568324.36</v>
      </c>
      <c r="T321" s="932">
        <v>396991.27</v>
      </c>
      <c r="U321" s="932">
        <v>635186.05000000005</v>
      </c>
    </row>
    <row r="322" spans="1:21" ht="14.5">
      <c r="A322" s="931">
        <v>2</v>
      </c>
      <c r="B322" s="931" t="s">
        <v>185</v>
      </c>
      <c r="C322" s="931" t="s">
        <v>174</v>
      </c>
      <c r="D322" s="931" t="s">
        <v>477</v>
      </c>
      <c r="E322" s="931" t="s">
        <v>1039</v>
      </c>
      <c r="F322" s="931">
        <v>1</v>
      </c>
      <c r="G322" s="931" t="s">
        <v>171</v>
      </c>
      <c r="H322" s="932">
        <v>148470.56</v>
      </c>
      <c r="I322" s="932">
        <v>259823.49</v>
      </c>
      <c r="J322" s="932">
        <v>192589.78</v>
      </c>
      <c r="K322" s="932">
        <v>337032.12</v>
      </c>
      <c r="L322" s="932">
        <v>230146.79</v>
      </c>
      <c r="M322" s="932">
        <v>402756.88</v>
      </c>
      <c r="N322" s="932">
        <v>274301.64</v>
      </c>
      <c r="O322" s="932">
        <v>480027.87</v>
      </c>
      <c r="P322" s="932">
        <v>322834.56</v>
      </c>
      <c r="Q322" s="932">
        <v>564960.48</v>
      </c>
      <c r="R322" s="932">
        <v>353978.26</v>
      </c>
      <c r="S322" s="932">
        <v>619461.94999999995</v>
      </c>
      <c r="T322" s="932">
        <v>384092.88</v>
      </c>
      <c r="U322" s="932">
        <v>672162.54</v>
      </c>
    </row>
    <row r="323" spans="1:21" ht="14.5">
      <c r="A323" s="931">
        <v>2</v>
      </c>
      <c r="B323" s="931" t="s">
        <v>185</v>
      </c>
      <c r="C323" s="931" t="s">
        <v>174</v>
      </c>
      <c r="D323" s="931" t="s">
        <v>477</v>
      </c>
      <c r="E323" s="931" t="s">
        <v>1039</v>
      </c>
      <c r="F323" s="931">
        <v>2</v>
      </c>
      <c r="G323" s="931" t="s">
        <v>21</v>
      </c>
      <c r="H323" s="932">
        <v>116588.27</v>
      </c>
      <c r="I323" s="932">
        <v>204029.48</v>
      </c>
      <c r="J323" s="932">
        <v>152698.44</v>
      </c>
      <c r="K323" s="932">
        <v>267222.27</v>
      </c>
      <c r="L323" s="932">
        <v>184957.16</v>
      </c>
      <c r="M323" s="932">
        <v>323675.03000000003</v>
      </c>
      <c r="N323" s="932">
        <v>226243.22</v>
      </c>
      <c r="O323" s="932">
        <v>395925.64</v>
      </c>
      <c r="P323" s="932">
        <v>268355.07</v>
      </c>
      <c r="Q323" s="932">
        <v>469621.37</v>
      </c>
      <c r="R323" s="932">
        <v>295696.87</v>
      </c>
      <c r="S323" s="932">
        <v>517469.52</v>
      </c>
      <c r="T323" s="932">
        <v>321245.40000000002</v>
      </c>
      <c r="U323" s="932">
        <v>562179.44999999995</v>
      </c>
    </row>
    <row r="324" spans="1:21" ht="14.5">
      <c r="A324" s="931">
        <v>2</v>
      </c>
      <c r="B324" s="931" t="s">
        <v>185</v>
      </c>
      <c r="C324" s="931" t="s">
        <v>174</v>
      </c>
      <c r="D324" s="931" t="s">
        <v>477</v>
      </c>
      <c r="E324" s="931" t="s">
        <v>1039</v>
      </c>
      <c r="F324" s="931">
        <v>3</v>
      </c>
      <c r="G324" s="931" t="s">
        <v>46</v>
      </c>
      <c r="H324" s="932">
        <v>111373.38</v>
      </c>
      <c r="I324" s="932">
        <v>194903.41</v>
      </c>
      <c r="J324" s="932">
        <v>151860.64000000001</v>
      </c>
      <c r="K324" s="932">
        <v>265756.13</v>
      </c>
      <c r="L324" s="932">
        <v>192288.66</v>
      </c>
      <c r="M324" s="932">
        <v>336505.15</v>
      </c>
      <c r="N324" s="932">
        <v>253442.53</v>
      </c>
      <c r="O324" s="932">
        <v>443524.42</v>
      </c>
      <c r="P324" s="932">
        <v>314044.7</v>
      </c>
      <c r="Q324" s="932">
        <v>549578.23</v>
      </c>
      <c r="R324" s="932">
        <v>353833.16</v>
      </c>
      <c r="S324" s="932">
        <v>619208.04</v>
      </c>
      <c r="T324" s="932">
        <v>393131.23</v>
      </c>
      <c r="U324" s="932">
        <v>687979.66</v>
      </c>
    </row>
    <row r="325" spans="1:21" ht="14.5">
      <c r="A325" s="931">
        <v>2</v>
      </c>
      <c r="B325" s="931" t="s">
        <v>185</v>
      </c>
      <c r="C325" s="931" t="s">
        <v>174</v>
      </c>
      <c r="D325" s="931" t="s">
        <v>477</v>
      </c>
      <c r="E325" s="931" t="s">
        <v>1039</v>
      </c>
      <c r="F325" s="931">
        <v>4</v>
      </c>
      <c r="G325" s="931" t="s">
        <v>23</v>
      </c>
      <c r="H325" s="932">
        <v>119610.75</v>
      </c>
      <c r="I325" s="932">
        <v>191377.2</v>
      </c>
      <c r="J325" s="932">
        <v>167455.04999999999</v>
      </c>
      <c r="K325" s="932">
        <v>267928.08</v>
      </c>
      <c r="L325" s="932">
        <v>215299.35</v>
      </c>
      <c r="M325" s="932">
        <v>344478.96</v>
      </c>
      <c r="N325" s="932">
        <v>287065.8</v>
      </c>
      <c r="O325" s="932">
        <v>459305.28</v>
      </c>
      <c r="P325" s="932">
        <v>358832.25</v>
      </c>
      <c r="Q325" s="932">
        <v>574131.61</v>
      </c>
      <c r="R325" s="932">
        <v>406676.55</v>
      </c>
      <c r="S325" s="932">
        <v>650682.49</v>
      </c>
      <c r="T325" s="932">
        <v>454520.85</v>
      </c>
      <c r="U325" s="932">
        <v>727233.37</v>
      </c>
    </row>
    <row r="326" spans="1:21" ht="14.5">
      <c r="A326" s="931">
        <v>2</v>
      </c>
      <c r="B326" s="931" t="s">
        <v>185</v>
      </c>
      <c r="C326" s="931" t="s">
        <v>174</v>
      </c>
      <c r="D326" s="931" t="s">
        <v>477</v>
      </c>
      <c r="E326" s="931" t="s">
        <v>300</v>
      </c>
      <c r="F326" s="931">
        <v>1</v>
      </c>
      <c r="G326" s="931" t="s">
        <v>171</v>
      </c>
      <c r="H326" s="932">
        <v>118658.24000000001</v>
      </c>
      <c r="I326" s="932">
        <v>207651.92</v>
      </c>
      <c r="J326" s="932">
        <v>153915.25</v>
      </c>
      <c r="K326" s="932">
        <v>269351.69</v>
      </c>
      <c r="L326" s="932">
        <v>183927.58</v>
      </c>
      <c r="M326" s="932">
        <v>321873.27</v>
      </c>
      <c r="N326" s="932">
        <v>219211.11</v>
      </c>
      <c r="O326" s="932">
        <v>383619.45</v>
      </c>
      <c r="P326" s="932">
        <v>257994.23</v>
      </c>
      <c r="Q326" s="932">
        <v>451489.9</v>
      </c>
      <c r="R326" s="932">
        <v>282881.38</v>
      </c>
      <c r="S326" s="932">
        <v>495042.42</v>
      </c>
      <c r="T326" s="932">
        <v>306944.84999999998</v>
      </c>
      <c r="U326" s="932">
        <v>537153.48</v>
      </c>
    </row>
    <row r="327" spans="1:21" ht="14.5">
      <c r="A327" s="931">
        <v>2</v>
      </c>
      <c r="B327" s="931" t="s">
        <v>185</v>
      </c>
      <c r="C327" s="931" t="s">
        <v>174</v>
      </c>
      <c r="D327" s="931" t="s">
        <v>477</v>
      </c>
      <c r="E327" s="931" t="s">
        <v>300</v>
      </c>
      <c r="F327" s="931">
        <v>2</v>
      </c>
      <c r="G327" s="931" t="s">
        <v>21</v>
      </c>
      <c r="H327" s="932">
        <v>93198.28</v>
      </c>
      <c r="I327" s="932">
        <v>163096.99</v>
      </c>
      <c r="J327" s="932">
        <v>122059.57</v>
      </c>
      <c r="K327" s="932">
        <v>213604.25</v>
      </c>
      <c r="L327" s="932">
        <v>147840.9</v>
      </c>
      <c r="M327" s="932">
        <v>258721.58</v>
      </c>
      <c r="N327" s="932">
        <v>180833.53</v>
      </c>
      <c r="O327" s="932">
        <v>316458.68</v>
      </c>
      <c r="P327" s="932">
        <v>214489.03</v>
      </c>
      <c r="Q327" s="932">
        <v>375355.8</v>
      </c>
      <c r="R327" s="932">
        <v>236340.13</v>
      </c>
      <c r="S327" s="932">
        <v>413595.22</v>
      </c>
      <c r="T327" s="932">
        <v>256757.29</v>
      </c>
      <c r="U327" s="932">
        <v>449325.25</v>
      </c>
    </row>
    <row r="328" spans="1:21" ht="14.5">
      <c r="A328" s="931">
        <v>2</v>
      </c>
      <c r="B328" s="931" t="s">
        <v>185</v>
      </c>
      <c r="C328" s="931" t="s">
        <v>174</v>
      </c>
      <c r="D328" s="931" t="s">
        <v>477</v>
      </c>
      <c r="E328" s="931" t="s">
        <v>300</v>
      </c>
      <c r="F328" s="931">
        <v>3</v>
      </c>
      <c r="G328" s="931" t="s">
        <v>46</v>
      </c>
      <c r="H328" s="932">
        <v>89045.22</v>
      </c>
      <c r="I328" s="932">
        <v>155829.13</v>
      </c>
      <c r="J328" s="932">
        <v>121419.48</v>
      </c>
      <c r="K328" s="932">
        <v>212484.1</v>
      </c>
      <c r="L328" s="932">
        <v>153746.43</v>
      </c>
      <c r="M328" s="932">
        <v>269056.26</v>
      </c>
      <c r="N328" s="932">
        <v>202645.6</v>
      </c>
      <c r="O328" s="932">
        <v>354629.79</v>
      </c>
      <c r="P328" s="932">
        <v>251104.2</v>
      </c>
      <c r="Q328" s="932">
        <v>439432.35</v>
      </c>
      <c r="R328" s="932">
        <v>282920.42</v>
      </c>
      <c r="S328" s="932">
        <v>495110.74</v>
      </c>
      <c r="T328" s="932">
        <v>314345.03999999998</v>
      </c>
      <c r="U328" s="932">
        <v>550103.81999999995</v>
      </c>
    </row>
    <row r="329" spans="1:21" ht="14.5">
      <c r="A329" s="931">
        <v>2</v>
      </c>
      <c r="B329" s="931" t="s">
        <v>185</v>
      </c>
      <c r="C329" s="931" t="s">
        <v>174</v>
      </c>
      <c r="D329" s="931" t="s">
        <v>477</v>
      </c>
      <c r="E329" s="931" t="s">
        <v>300</v>
      </c>
      <c r="F329" s="931">
        <v>4</v>
      </c>
      <c r="G329" s="931" t="s">
        <v>23</v>
      </c>
      <c r="H329" s="932">
        <v>95604.11</v>
      </c>
      <c r="I329" s="932">
        <v>152966.57999999999</v>
      </c>
      <c r="J329" s="932">
        <v>133845.75</v>
      </c>
      <c r="K329" s="932">
        <v>214153.21</v>
      </c>
      <c r="L329" s="932">
        <v>172087.4</v>
      </c>
      <c r="M329" s="932">
        <v>275339.84000000003</v>
      </c>
      <c r="N329" s="932">
        <v>229449.87</v>
      </c>
      <c r="O329" s="932">
        <v>367119.79</v>
      </c>
      <c r="P329" s="932">
        <v>286812.33</v>
      </c>
      <c r="Q329" s="932">
        <v>458899.74</v>
      </c>
      <c r="R329" s="932">
        <v>325053.98</v>
      </c>
      <c r="S329" s="932">
        <v>520086.37</v>
      </c>
      <c r="T329" s="932">
        <v>363295.62</v>
      </c>
      <c r="U329" s="932">
        <v>581273</v>
      </c>
    </row>
    <row r="330" spans="1:21" ht="14.5">
      <c r="A330" s="931">
        <v>2</v>
      </c>
      <c r="B330" s="931" t="s">
        <v>185</v>
      </c>
      <c r="C330" s="931" t="s">
        <v>174</v>
      </c>
      <c r="D330" s="931" t="s">
        <v>477</v>
      </c>
      <c r="E330" s="931" t="s">
        <v>1040</v>
      </c>
      <c r="F330" s="931">
        <v>1</v>
      </c>
      <c r="G330" s="931" t="s">
        <v>171</v>
      </c>
      <c r="H330" s="932">
        <v>119658.69</v>
      </c>
      <c r="I330" s="932">
        <v>209402.7</v>
      </c>
      <c r="J330" s="932">
        <v>155142.76</v>
      </c>
      <c r="K330" s="932">
        <v>271499.83</v>
      </c>
      <c r="L330" s="932">
        <v>185335.14</v>
      </c>
      <c r="M330" s="932">
        <v>324336.5</v>
      </c>
      <c r="N330" s="932">
        <v>220803.57</v>
      </c>
      <c r="O330" s="932">
        <v>386406.25</v>
      </c>
      <c r="P330" s="932">
        <v>259814.51</v>
      </c>
      <c r="Q330" s="932">
        <v>454675.4</v>
      </c>
      <c r="R330" s="932">
        <v>284846.2</v>
      </c>
      <c r="S330" s="932">
        <v>498480.85</v>
      </c>
      <c r="T330" s="932">
        <v>309020.33</v>
      </c>
      <c r="U330" s="932">
        <v>540785.57999999996</v>
      </c>
    </row>
    <row r="331" spans="1:21" ht="14.5">
      <c r="A331" s="931">
        <v>2</v>
      </c>
      <c r="B331" s="931" t="s">
        <v>185</v>
      </c>
      <c r="C331" s="931" t="s">
        <v>174</v>
      </c>
      <c r="D331" s="931" t="s">
        <v>477</v>
      </c>
      <c r="E331" s="931" t="s">
        <v>1040</v>
      </c>
      <c r="F331" s="931">
        <v>2</v>
      </c>
      <c r="G331" s="931" t="s">
        <v>21</v>
      </c>
      <c r="H331" s="932">
        <v>94428.09</v>
      </c>
      <c r="I331" s="932">
        <v>165249.16</v>
      </c>
      <c r="J331" s="932">
        <v>123574.07</v>
      </c>
      <c r="K331" s="932">
        <v>216254.62</v>
      </c>
      <c r="L331" s="932">
        <v>149573.57</v>
      </c>
      <c r="M331" s="932">
        <v>261753.75</v>
      </c>
      <c r="N331" s="932">
        <v>182771.73</v>
      </c>
      <c r="O331" s="932">
        <v>319850.53000000003</v>
      </c>
      <c r="P331" s="932">
        <v>216701.25</v>
      </c>
      <c r="Q331" s="932">
        <v>379227.18</v>
      </c>
      <c r="R331" s="932">
        <v>238724.24</v>
      </c>
      <c r="S331" s="932">
        <v>417767.42</v>
      </c>
      <c r="T331" s="932">
        <v>259284.91</v>
      </c>
      <c r="U331" s="932">
        <v>453748.6</v>
      </c>
    </row>
    <row r="332" spans="1:21" ht="14.5">
      <c r="A332" s="931">
        <v>2</v>
      </c>
      <c r="B332" s="931" t="s">
        <v>185</v>
      </c>
      <c r="C332" s="931" t="s">
        <v>174</v>
      </c>
      <c r="D332" s="931" t="s">
        <v>477</v>
      </c>
      <c r="E332" s="931" t="s">
        <v>1040</v>
      </c>
      <c r="F332" s="931">
        <v>3</v>
      </c>
      <c r="G332" s="931" t="s">
        <v>46</v>
      </c>
      <c r="H332" s="932">
        <v>90558.65</v>
      </c>
      <c r="I332" s="932">
        <v>158477.65</v>
      </c>
      <c r="J332" s="932">
        <v>123567.52</v>
      </c>
      <c r="K332" s="932">
        <v>216243.16</v>
      </c>
      <c r="L332" s="932">
        <v>156529.49</v>
      </c>
      <c r="M332" s="932">
        <v>273926.61</v>
      </c>
      <c r="N332" s="932">
        <v>206377.51</v>
      </c>
      <c r="O332" s="932">
        <v>361160.64</v>
      </c>
      <c r="P332" s="932">
        <v>255788.94</v>
      </c>
      <c r="Q332" s="932">
        <v>447630.64</v>
      </c>
      <c r="R332" s="932">
        <v>288244.78999999998</v>
      </c>
      <c r="S332" s="932">
        <v>504428.38</v>
      </c>
      <c r="T332" s="932">
        <v>320312.56</v>
      </c>
      <c r="U332" s="932">
        <v>560546.98</v>
      </c>
    </row>
    <row r="333" spans="1:21" ht="14.5">
      <c r="A333" s="931">
        <v>2</v>
      </c>
      <c r="B333" s="931" t="s">
        <v>185</v>
      </c>
      <c r="C333" s="931" t="s">
        <v>174</v>
      </c>
      <c r="D333" s="931" t="s">
        <v>477</v>
      </c>
      <c r="E333" s="931" t="s">
        <v>1040</v>
      </c>
      <c r="F333" s="931">
        <v>4</v>
      </c>
      <c r="G333" s="931" t="s">
        <v>23</v>
      </c>
      <c r="H333" s="932">
        <v>96643.02</v>
      </c>
      <c r="I333" s="932">
        <v>154628.84</v>
      </c>
      <c r="J333" s="932">
        <v>135300.23000000001</v>
      </c>
      <c r="K333" s="932">
        <v>216480.38</v>
      </c>
      <c r="L333" s="932">
        <v>173957.44</v>
      </c>
      <c r="M333" s="932">
        <v>278331.90999999997</v>
      </c>
      <c r="N333" s="932">
        <v>231943.26</v>
      </c>
      <c r="O333" s="932">
        <v>371109.22</v>
      </c>
      <c r="P333" s="932">
        <v>289929.07</v>
      </c>
      <c r="Q333" s="932">
        <v>463886.52</v>
      </c>
      <c r="R333" s="932">
        <v>328586.28000000003</v>
      </c>
      <c r="S333" s="932">
        <v>525738.06000000006</v>
      </c>
      <c r="T333" s="932">
        <v>367243.49</v>
      </c>
      <c r="U333" s="932">
        <v>587589.6</v>
      </c>
    </row>
    <row r="334" spans="1:21" ht="14.5">
      <c r="A334" s="931">
        <v>2</v>
      </c>
      <c r="B334" s="931" t="s">
        <v>185</v>
      </c>
      <c r="C334" s="931" t="s">
        <v>174</v>
      </c>
      <c r="D334" s="931" t="s">
        <v>477</v>
      </c>
      <c r="E334" s="931" t="s">
        <v>1041</v>
      </c>
      <c r="F334" s="931">
        <v>1</v>
      </c>
      <c r="G334" s="931" t="s">
        <v>171</v>
      </c>
      <c r="H334" s="932">
        <v>141559.49</v>
      </c>
      <c r="I334" s="932">
        <v>247729.11</v>
      </c>
      <c r="J334" s="932">
        <v>183533.3</v>
      </c>
      <c r="K334" s="932">
        <v>321183.27</v>
      </c>
      <c r="L334" s="932">
        <v>219246.7</v>
      </c>
      <c r="M334" s="932">
        <v>383681.72</v>
      </c>
      <c r="N334" s="932">
        <v>261199.08</v>
      </c>
      <c r="O334" s="932">
        <v>457098.39</v>
      </c>
      <c r="P334" s="932">
        <v>307343.27</v>
      </c>
      <c r="Q334" s="932">
        <v>537850.73</v>
      </c>
      <c r="R334" s="932">
        <v>336951.96</v>
      </c>
      <c r="S334" s="932">
        <v>589665.93000000005</v>
      </c>
      <c r="T334" s="932">
        <v>365544.28</v>
      </c>
      <c r="U334" s="932">
        <v>639702.48</v>
      </c>
    </row>
    <row r="335" spans="1:21" ht="14.5">
      <c r="A335" s="931">
        <v>2</v>
      </c>
      <c r="B335" s="931" t="s">
        <v>185</v>
      </c>
      <c r="C335" s="931" t="s">
        <v>174</v>
      </c>
      <c r="D335" s="931" t="s">
        <v>477</v>
      </c>
      <c r="E335" s="931" t="s">
        <v>1041</v>
      </c>
      <c r="F335" s="931">
        <v>2</v>
      </c>
      <c r="G335" s="931" t="s">
        <v>21</v>
      </c>
      <c r="H335" s="932">
        <v>111741.52</v>
      </c>
      <c r="I335" s="932">
        <v>195547.66</v>
      </c>
      <c r="J335" s="932">
        <v>146224.85</v>
      </c>
      <c r="K335" s="932">
        <v>255893.48</v>
      </c>
      <c r="L335" s="932">
        <v>176983.02</v>
      </c>
      <c r="M335" s="932">
        <v>309720.28999999998</v>
      </c>
      <c r="N335" s="932">
        <v>216252.36</v>
      </c>
      <c r="O335" s="932">
        <v>378441.63</v>
      </c>
      <c r="P335" s="932">
        <v>256391.24</v>
      </c>
      <c r="Q335" s="932">
        <v>448684.66</v>
      </c>
      <c r="R335" s="932">
        <v>282444.19</v>
      </c>
      <c r="S335" s="932">
        <v>494277.33</v>
      </c>
      <c r="T335" s="932">
        <v>306766.06</v>
      </c>
      <c r="U335" s="932">
        <v>536840.6</v>
      </c>
    </row>
    <row r="336" spans="1:21" ht="14.5">
      <c r="A336" s="931">
        <v>2</v>
      </c>
      <c r="B336" s="931" t="s">
        <v>185</v>
      </c>
      <c r="C336" s="931" t="s">
        <v>174</v>
      </c>
      <c r="D336" s="931" t="s">
        <v>477</v>
      </c>
      <c r="E336" s="931" t="s">
        <v>1041</v>
      </c>
      <c r="F336" s="931">
        <v>3</v>
      </c>
      <c r="G336" s="931" t="s">
        <v>46</v>
      </c>
      <c r="H336" s="932">
        <v>107185.76</v>
      </c>
      <c r="I336" s="932">
        <v>187575.08</v>
      </c>
      <c r="J336" s="932">
        <v>146261</v>
      </c>
      <c r="K336" s="932">
        <v>255956.75</v>
      </c>
      <c r="L336" s="932">
        <v>185280.82</v>
      </c>
      <c r="M336" s="932">
        <v>324241.43</v>
      </c>
      <c r="N336" s="932">
        <v>244289.25</v>
      </c>
      <c r="O336" s="932">
        <v>427506.19</v>
      </c>
      <c r="P336" s="932">
        <v>302781.71000000002</v>
      </c>
      <c r="Q336" s="932">
        <v>529868</v>
      </c>
      <c r="R336" s="932">
        <v>341203.39</v>
      </c>
      <c r="S336" s="932">
        <v>597105.93000000005</v>
      </c>
      <c r="T336" s="932">
        <v>379166.42</v>
      </c>
      <c r="U336" s="932">
        <v>663541.24</v>
      </c>
    </row>
    <row r="337" spans="1:21" ht="14.5">
      <c r="A337" s="931">
        <v>2</v>
      </c>
      <c r="B337" s="931" t="s">
        <v>185</v>
      </c>
      <c r="C337" s="931" t="s">
        <v>174</v>
      </c>
      <c r="D337" s="931" t="s">
        <v>477</v>
      </c>
      <c r="E337" s="931" t="s">
        <v>1041</v>
      </c>
      <c r="F337" s="931">
        <v>4</v>
      </c>
      <c r="G337" s="931" t="s">
        <v>23</v>
      </c>
      <c r="H337" s="932">
        <v>114347.33</v>
      </c>
      <c r="I337" s="932">
        <v>182955.74</v>
      </c>
      <c r="J337" s="932">
        <v>160086.26999999999</v>
      </c>
      <c r="K337" s="932">
        <v>256138.03</v>
      </c>
      <c r="L337" s="932">
        <v>205825.2</v>
      </c>
      <c r="M337" s="932">
        <v>329320.33</v>
      </c>
      <c r="N337" s="932">
        <v>274433.59999999998</v>
      </c>
      <c r="O337" s="932">
        <v>439093.77</v>
      </c>
      <c r="P337" s="932">
        <v>343042</v>
      </c>
      <c r="Q337" s="932">
        <v>548867.21</v>
      </c>
      <c r="R337" s="932">
        <v>388780.94</v>
      </c>
      <c r="S337" s="932">
        <v>622049.51</v>
      </c>
      <c r="T337" s="932">
        <v>434519.87</v>
      </c>
      <c r="U337" s="932">
        <v>695231.8</v>
      </c>
    </row>
    <row r="338" spans="1:21" ht="14.5">
      <c r="A338" s="931">
        <v>2</v>
      </c>
      <c r="B338" s="931" t="s">
        <v>185</v>
      </c>
      <c r="C338" s="931" t="s">
        <v>174</v>
      </c>
      <c r="D338" s="931" t="s">
        <v>477</v>
      </c>
      <c r="E338" s="931" t="s">
        <v>764</v>
      </c>
      <c r="F338" s="931">
        <v>1</v>
      </c>
      <c r="G338" s="931" t="s">
        <v>171</v>
      </c>
      <c r="H338" s="932">
        <v>116945.61</v>
      </c>
      <c r="I338" s="932">
        <v>204654.82</v>
      </c>
      <c r="J338" s="932">
        <v>151679.32</v>
      </c>
      <c r="K338" s="932">
        <v>265438.81</v>
      </c>
      <c r="L338" s="932">
        <v>181243.47</v>
      </c>
      <c r="M338" s="932">
        <v>317176.08</v>
      </c>
      <c r="N338" s="932">
        <v>215994.61</v>
      </c>
      <c r="O338" s="932">
        <v>377990.56</v>
      </c>
      <c r="P338" s="932">
        <v>254197.57</v>
      </c>
      <c r="Q338" s="932">
        <v>444845.75</v>
      </c>
      <c r="R338" s="932">
        <v>278712.09999999998</v>
      </c>
      <c r="S338" s="932">
        <v>487746.17</v>
      </c>
      <c r="T338" s="932">
        <v>302409.28999999998</v>
      </c>
      <c r="U338" s="932">
        <v>529216.27</v>
      </c>
    </row>
    <row r="339" spans="1:21" ht="14.5">
      <c r="A339" s="931">
        <v>2</v>
      </c>
      <c r="B339" s="931" t="s">
        <v>185</v>
      </c>
      <c r="C339" s="931" t="s">
        <v>174</v>
      </c>
      <c r="D339" s="931" t="s">
        <v>477</v>
      </c>
      <c r="E339" s="931" t="s">
        <v>764</v>
      </c>
      <c r="F339" s="931">
        <v>2</v>
      </c>
      <c r="G339" s="931" t="s">
        <v>21</v>
      </c>
      <c r="H339" s="932">
        <v>91944.39</v>
      </c>
      <c r="I339" s="932">
        <v>160902.68</v>
      </c>
      <c r="J339" s="932">
        <v>120397.62</v>
      </c>
      <c r="K339" s="932">
        <v>210695.83</v>
      </c>
      <c r="L339" s="932">
        <v>145807</v>
      </c>
      <c r="M339" s="932">
        <v>255162.26</v>
      </c>
      <c r="N339" s="932">
        <v>178308.51</v>
      </c>
      <c r="O339" s="932">
        <v>312039.89</v>
      </c>
      <c r="P339" s="932">
        <v>211476.25</v>
      </c>
      <c r="Q339" s="932">
        <v>370083.43</v>
      </c>
      <c r="R339" s="932">
        <v>233009.43</v>
      </c>
      <c r="S339" s="932">
        <v>407766.5</v>
      </c>
      <c r="T339" s="932">
        <v>253126.02</v>
      </c>
      <c r="U339" s="932">
        <v>442970.53</v>
      </c>
    </row>
    <row r="340" spans="1:21" ht="14.5">
      <c r="A340" s="931">
        <v>2</v>
      </c>
      <c r="B340" s="931" t="s">
        <v>185</v>
      </c>
      <c r="C340" s="931" t="s">
        <v>174</v>
      </c>
      <c r="D340" s="931" t="s">
        <v>477</v>
      </c>
      <c r="E340" s="931" t="s">
        <v>764</v>
      </c>
      <c r="F340" s="931">
        <v>3</v>
      </c>
      <c r="G340" s="931" t="s">
        <v>46</v>
      </c>
      <c r="H340" s="932">
        <v>87916.76</v>
      </c>
      <c r="I340" s="932">
        <v>153854.34</v>
      </c>
      <c r="J340" s="932">
        <v>119898.1</v>
      </c>
      <c r="K340" s="932">
        <v>209821.67</v>
      </c>
      <c r="L340" s="932">
        <v>151832.95999999999</v>
      </c>
      <c r="M340" s="932">
        <v>265707.69</v>
      </c>
      <c r="N340" s="932">
        <v>200136.64</v>
      </c>
      <c r="O340" s="932">
        <v>350239.12</v>
      </c>
      <c r="P340" s="932">
        <v>248007.7</v>
      </c>
      <c r="Q340" s="932">
        <v>434013.47</v>
      </c>
      <c r="R340" s="932">
        <v>279441.03999999998</v>
      </c>
      <c r="S340" s="932">
        <v>489021.82</v>
      </c>
      <c r="T340" s="932">
        <v>310489.84000000003</v>
      </c>
      <c r="U340" s="932">
        <v>543357.21</v>
      </c>
    </row>
    <row r="341" spans="1:21" ht="14.5">
      <c r="A341" s="931">
        <v>2</v>
      </c>
      <c r="B341" s="931" t="s">
        <v>185</v>
      </c>
      <c r="C341" s="931" t="s">
        <v>174</v>
      </c>
      <c r="D341" s="931" t="s">
        <v>477</v>
      </c>
      <c r="E341" s="931" t="s">
        <v>764</v>
      </c>
      <c r="F341" s="931">
        <v>4</v>
      </c>
      <c r="G341" s="931" t="s">
        <v>23</v>
      </c>
      <c r="H341" s="932">
        <v>94272.09</v>
      </c>
      <c r="I341" s="932">
        <v>150835.35</v>
      </c>
      <c r="J341" s="932">
        <v>131980.93</v>
      </c>
      <c r="K341" s="932">
        <v>211169.49</v>
      </c>
      <c r="L341" s="932">
        <v>169689.76</v>
      </c>
      <c r="M341" s="932">
        <v>271503.62</v>
      </c>
      <c r="N341" s="932">
        <v>226253.02</v>
      </c>
      <c r="O341" s="932">
        <v>362004.83</v>
      </c>
      <c r="P341" s="932">
        <v>282816.27</v>
      </c>
      <c r="Q341" s="932">
        <v>452506.04</v>
      </c>
      <c r="R341" s="932">
        <v>320525.11</v>
      </c>
      <c r="S341" s="932">
        <v>512840.18</v>
      </c>
      <c r="T341" s="932">
        <v>358233.94</v>
      </c>
      <c r="U341" s="932">
        <v>573174.31999999995</v>
      </c>
    </row>
    <row r="342" spans="1:21" ht="14.5">
      <c r="A342" s="931">
        <v>2</v>
      </c>
      <c r="B342" s="931" t="s">
        <v>185</v>
      </c>
      <c r="C342" s="931" t="s">
        <v>174</v>
      </c>
      <c r="D342" s="931" t="s">
        <v>477</v>
      </c>
      <c r="E342" s="931" t="s">
        <v>1042</v>
      </c>
      <c r="F342" s="931">
        <v>1</v>
      </c>
      <c r="G342" s="931" t="s">
        <v>171</v>
      </c>
      <c r="H342" s="932">
        <v>114641.92</v>
      </c>
      <c r="I342" s="932">
        <v>200623.35999999999</v>
      </c>
      <c r="J342" s="932">
        <v>148660.49</v>
      </c>
      <c r="K342" s="932">
        <v>260155.85</v>
      </c>
      <c r="L342" s="932">
        <v>177610.1</v>
      </c>
      <c r="M342" s="932">
        <v>310817.68</v>
      </c>
      <c r="N342" s="932">
        <v>211627.08</v>
      </c>
      <c r="O342" s="932">
        <v>370347.39</v>
      </c>
      <c r="P342" s="932">
        <v>249033.8</v>
      </c>
      <c r="Q342" s="932">
        <v>435809.15</v>
      </c>
      <c r="R342" s="932">
        <v>273036.65000000002</v>
      </c>
      <c r="S342" s="932">
        <v>477814.15</v>
      </c>
      <c r="T342" s="932">
        <v>296226.40999999997</v>
      </c>
      <c r="U342" s="932">
        <v>518396.22</v>
      </c>
    </row>
    <row r="343" spans="1:21" ht="14.5">
      <c r="A343" s="931">
        <v>2</v>
      </c>
      <c r="B343" s="931" t="s">
        <v>185</v>
      </c>
      <c r="C343" s="931" t="s">
        <v>174</v>
      </c>
      <c r="D343" s="931" t="s">
        <v>477</v>
      </c>
      <c r="E343" s="931" t="s">
        <v>1042</v>
      </c>
      <c r="F343" s="931">
        <v>2</v>
      </c>
      <c r="G343" s="931" t="s">
        <v>21</v>
      </c>
      <c r="H343" s="932">
        <v>90328.8</v>
      </c>
      <c r="I343" s="932">
        <v>158075.41</v>
      </c>
      <c r="J343" s="932">
        <v>118239.75</v>
      </c>
      <c r="K343" s="932">
        <v>206919.56</v>
      </c>
      <c r="L343" s="932">
        <v>143148.95000000001</v>
      </c>
      <c r="M343" s="932">
        <v>250510.67</v>
      </c>
      <c r="N343" s="932">
        <v>174978.21</v>
      </c>
      <c r="O343" s="932">
        <v>306211.88</v>
      </c>
      <c r="P343" s="932">
        <v>207488.29</v>
      </c>
      <c r="Q343" s="932">
        <v>363104.51</v>
      </c>
      <c r="R343" s="932">
        <v>228591.86</v>
      </c>
      <c r="S343" s="932">
        <v>400035.75</v>
      </c>
      <c r="T343" s="932">
        <v>248299.56</v>
      </c>
      <c r="U343" s="932">
        <v>434524.23</v>
      </c>
    </row>
    <row r="344" spans="1:21" ht="14.5">
      <c r="A344" s="931">
        <v>2</v>
      </c>
      <c r="B344" s="931" t="s">
        <v>185</v>
      </c>
      <c r="C344" s="931" t="s">
        <v>174</v>
      </c>
      <c r="D344" s="931" t="s">
        <v>477</v>
      </c>
      <c r="E344" s="931" t="s">
        <v>1042</v>
      </c>
      <c r="F344" s="931">
        <v>3</v>
      </c>
      <c r="G344" s="931" t="s">
        <v>46</v>
      </c>
      <c r="H344" s="932">
        <v>86520.89</v>
      </c>
      <c r="I344" s="932">
        <v>151411.56</v>
      </c>
      <c r="J344" s="932">
        <v>118031.55</v>
      </c>
      <c r="K344" s="932">
        <v>206555.21</v>
      </c>
      <c r="L344" s="932">
        <v>149497.01</v>
      </c>
      <c r="M344" s="932">
        <v>261619.77</v>
      </c>
      <c r="N344" s="932">
        <v>197085.54</v>
      </c>
      <c r="O344" s="932">
        <v>344899.7</v>
      </c>
      <c r="P344" s="932">
        <v>244253.36</v>
      </c>
      <c r="Q344" s="932">
        <v>427443.38</v>
      </c>
      <c r="R344" s="932">
        <v>275231.11</v>
      </c>
      <c r="S344" s="932">
        <v>481654.44</v>
      </c>
      <c r="T344" s="932">
        <v>305834.89</v>
      </c>
      <c r="U344" s="932">
        <v>535211.06000000006</v>
      </c>
    </row>
    <row r="345" spans="1:21" ht="14.5">
      <c r="A345" s="931">
        <v>2</v>
      </c>
      <c r="B345" s="931" t="s">
        <v>185</v>
      </c>
      <c r="C345" s="931" t="s">
        <v>174</v>
      </c>
      <c r="D345" s="931" t="s">
        <v>477</v>
      </c>
      <c r="E345" s="931" t="s">
        <v>1042</v>
      </c>
      <c r="F345" s="931">
        <v>4</v>
      </c>
      <c r="G345" s="931" t="s">
        <v>23</v>
      </c>
      <c r="H345" s="932">
        <v>92517.62</v>
      </c>
      <c r="I345" s="932">
        <v>148028.19</v>
      </c>
      <c r="J345" s="932">
        <v>129524.66</v>
      </c>
      <c r="K345" s="932">
        <v>207239.46</v>
      </c>
      <c r="L345" s="932">
        <v>166531.71</v>
      </c>
      <c r="M345" s="932">
        <v>266450.74</v>
      </c>
      <c r="N345" s="932">
        <v>222042.28</v>
      </c>
      <c r="O345" s="932">
        <v>355267.65</v>
      </c>
      <c r="P345" s="932">
        <v>277552.84999999998</v>
      </c>
      <c r="Q345" s="932">
        <v>444084.56</v>
      </c>
      <c r="R345" s="932">
        <v>314559.89</v>
      </c>
      <c r="S345" s="932">
        <v>503295.83</v>
      </c>
      <c r="T345" s="932">
        <v>351566.94</v>
      </c>
      <c r="U345" s="932">
        <v>562507.11</v>
      </c>
    </row>
    <row r="346" spans="1:21" ht="14.5">
      <c r="A346" s="931">
        <v>2</v>
      </c>
      <c r="B346" s="931" t="s">
        <v>185</v>
      </c>
      <c r="C346" s="931" t="s">
        <v>174</v>
      </c>
      <c r="D346" s="931" t="s">
        <v>477</v>
      </c>
      <c r="E346" s="931" t="s">
        <v>1043</v>
      </c>
      <c r="F346" s="931">
        <v>1</v>
      </c>
      <c r="G346" s="931" t="s">
        <v>171</v>
      </c>
      <c r="H346" s="932">
        <v>108503.59</v>
      </c>
      <c r="I346" s="932">
        <v>189881.28</v>
      </c>
      <c r="J346" s="932">
        <v>140725.18</v>
      </c>
      <c r="K346" s="932">
        <v>246269.07</v>
      </c>
      <c r="L346" s="932">
        <v>168150.21</v>
      </c>
      <c r="M346" s="932">
        <v>294262.87</v>
      </c>
      <c r="N346" s="932">
        <v>200385.09</v>
      </c>
      <c r="O346" s="932">
        <v>350673.91</v>
      </c>
      <c r="P346" s="932">
        <v>235823.54</v>
      </c>
      <c r="Q346" s="932">
        <v>412691.19</v>
      </c>
      <c r="R346" s="932">
        <v>258563.98</v>
      </c>
      <c r="S346" s="932">
        <v>452486.97</v>
      </c>
      <c r="T346" s="932">
        <v>280544.27</v>
      </c>
      <c r="U346" s="932">
        <v>490952.47</v>
      </c>
    </row>
    <row r="347" spans="1:21" ht="14.5">
      <c r="A347" s="931">
        <v>2</v>
      </c>
      <c r="B347" s="931" t="s">
        <v>185</v>
      </c>
      <c r="C347" s="931" t="s">
        <v>174</v>
      </c>
      <c r="D347" s="931" t="s">
        <v>477</v>
      </c>
      <c r="E347" s="931" t="s">
        <v>1043</v>
      </c>
      <c r="F347" s="931">
        <v>2</v>
      </c>
      <c r="G347" s="931" t="s">
        <v>21</v>
      </c>
      <c r="H347" s="932">
        <v>85337.32</v>
      </c>
      <c r="I347" s="932">
        <v>149340.31</v>
      </c>
      <c r="J347" s="932">
        <v>111739.39</v>
      </c>
      <c r="K347" s="932">
        <v>195543.93</v>
      </c>
      <c r="L347" s="932">
        <v>135314.59</v>
      </c>
      <c r="M347" s="932">
        <v>236800.52</v>
      </c>
      <c r="N347" s="932">
        <v>165464.95000000001</v>
      </c>
      <c r="O347" s="932">
        <v>289563.65999999997</v>
      </c>
      <c r="P347" s="932">
        <v>196237.72</v>
      </c>
      <c r="Q347" s="932">
        <v>343416.02</v>
      </c>
      <c r="R347" s="932">
        <v>216215.64</v>
      </c>
      <c r="S347" s="932">
        <v>378377.37</v>
      </c>
      <c r="T347" s="932">
        <v>234878.11</v>
      </c>
      <c r="U347" s="932">
        <v>411036.7</v>
      </c>
    </row>
    <row r="348" spans="1:21" ht="14.5">
      <c r="A348" s="931">
        <v>2</v>
      </c>
      <c r="B348" s="931" t="s">
        <v>185</v>
      </c>
      <c r="C348" s="931" t="s">
        <v>174</v>
      </c>
      <c r="D348" s="931" t="s">
        <v>477</v>
      </c>
      <c r="E348" s="931" t="s">
        <v>1043</v>
      </c>
      <c r="F348" s="931">
        <v>3</v>
      </c>
      <c r="G348" s="931" t="s">
        <v>46</v>
      </c>
      <c r="H348" s="932">
        <v>81622.09</v>
      </c>
      <c r="I348" s="932">
        <v>142838.66</v>
      </c>
      <c r="J348" s="932">
        <v>111319.35</v>
      </c>
      <c r="K348" s="932">
        <v>194808.86</v>
      </c>
      <c r="L348" s="932">
        <v>140973.54</v>
      </c>
      <c r="M348" s="932">
        <v>246703.7</v>
      </c>
      <c r="N348" s="932">
        <v>185826.76</v>
      </c>
      <c r="O348" s="932">
        <v>325196.82</v>
      </c>
      <c r="P348" s="932">
        <v>230279.1</v>
      </c>
      <c r="Q348" s="932">
        <v>402988.43</v>
      </c>
      <c r="R348" s="932">
        <v>259468.59</v>
      </c>
      <c r="S348" s="932">
        <v>454070.03</v>
      </c>
      <c r="T348" s="932">
        <v>288301.74</v>
      </c>
      <c r="U348" s="932">
        <v>504528.05</v>
      </c>
    </row>
    <row r="349" spans="1:21" ht="14.5">
      <c r="A349" s="931">
        <v>2</v>
      </c>
      <c r="B349" s="931" t="s">
        <v>185</v>
      </c>
      <c r="C349" s="931" t="s">
        <v>174</v>
      </c>
      <c r="D349" s="931" t="s">
        <v>477</v>
      </c>
      <c r="E349" s="931" t="s">
        <v>1043</v>
      </c>
      <c r="F349" s="931">
        <v>4</v>
      </c>
      <c r="G349" s="931" t="s">
        <v>23</v>
      </c>
      <c r="H349" s="932">
        <v>87482.64</v>
      </c>
      <c r="I349" s="932">
        <v>139972.22</v>
      </c>
      <c r="J349" s="932">
        <v>122475.69</v>
      </c>
      <c r="K349" s="932">
        <v>195961.11</v>
      </c>
      <c r="L349" s="932">
        <v>157468.75</v>
      </c>
      <c r="M349" s="932">
        <v>251950</v>
      </c>
      <c r="N349" s="932">
        <v>209958.33</v>
      </c>
      <c r="O349" s="932">
        <v>335933.33</v>
      </c>
      <c r="P349" s="932">
        <v>262447.90999999997</v>
      </c>
      <c r="Q349" s="932">
        <v>419916.67</v>
      </c>
      <c r="R349" s="932">
        <v>297440.96999999997</v>
      </c>
      <c r="S349" s="932">
        <v>475905.56</v>
      </c>
      <c r="T349" s="932">
        <v>332434.02</v>
      </c>
      <c r="U349" s="932">
        <v>531894.43999999994</v>
      </c>
    </row>
    <row r="350" spans="1:21" ht="14.5">
      <c r="A350" s="931">
        <v>2</v>
      </c>
      <c r="B350" s="931" t="s">
        <v>185</v>
      </c>
      <c r="C350" s="931" t="s">
        <v>174</v>
      </c>
      <c r="D350" s="931" t="s">
        <v>477</v>
      </c>
      <c r="E350" s="931" t="s">
        <v>1044</v>
      </c>
      <c r="F350" s="931">
        <v>1</v>
      </c>
      <c r="G350" s="931" t="s">
        <v>171</v>
      </c>
      <c r="H350" s="932">
        <v>144817.60000000001</v>
      </c>
      <c r="I350" s="932">
        <v>253430.8</v>
      </c>
      <c r="J350" s="932">
        <v>188011.59</v>
      </c>
      <c r="K350" s="932">
        <v>329020.28000000003</v>
      </c>
      <c r="L350" s="932">
        <v>224811.19</v>
      </c>
      <c r="M350" s="932">
        <v>393419.58</v>
      </c>
      <c r="N350" s="932">
        <v>268136.73</v>
      </c>
      <c r="O350" s="932">
        <v>469239.27</v>
      </c>
      <c r="P350" s="932">
        <v>315701.96000000002</v>
      </c>
      <c r="Q350" s="932">
        <v>552478.43000000005</v>
      </c>
      <c r="R350" s="932">
        <v>346228.47999999998</v>
      </c>
      <c r="S350" s="932">
        <v>605899.82999999996</v>
      </c>
      <c r="T350" s="932">
        <v>375812.72</v>
      </c>
      <c r="U350" s="932">
        <v>657672.26</v>
      </c>
    </row>
    <row r="351" spans="1:21" ht="14.5">
      <c r="A351" s="931">
        <v>2</v>
      </c>
      <c r="B351" s="931" t="s">
        <v>185</v>
      </c>
      <c r="C351" s="931" t="s">
        <v>174</v>
      </c>
      <c r="D351" s="931" t="s">
        <v>477</v>
      </c>
      <c r="E351" s="931" t="s">
        <v>1044</v>
      </c>
      <c r="F351" s="931">
        <v>2</v>
      </c>
      <c r="G351" s="931" t="s">
        <v>21</v>
      </c>
      <c r="H351" s="932">
        <v>112705.94</v>
      </c>
      <c r="I351" s="932">
        <v>197235.39</v>
      </c>
      <c r="J351" s="932">
        <v>147833.25</v>
      </c>
      <c r="K351" s="932">
        <v>258708.2</v>
      </c>
      <c r="L351" s="932">
        <v>179296.46</v>
      </c>
      <c r="M351" s="932">
        <v>313768.81</v>
      </c>
      <c r="N351" s="932">
        <v>219732.57</v>
      </c>
      <c r="O351" s="932">
        <v>384531.99</v>
      </c>
      <c r="P351" s="932">
        <v>260830.54</v>
      </c>
      <c r="Q351" s="932">
        <v>456453.44</v>
      </c>
      <c r="R351" s="932">
        <v>287527.8</v>
      </c>
      <c r="S351" s="932">
        <v>503173.65</v>
      </c>
      <c r="T351" s="932">
        <v>312513.09999999998</v>
      </c>
      <c r="U351" s="932">
        <v>546897.93000000005</v>
      </c>
    </row>
    <row r="352" spans="1:21" ht="14.5">
      <c r="A352" s="931">
        <v>2</v>
      </c>
      <c r="B352" s="931" t="s">
        <v>185</v>
      </c>
      <c r="C352" s="931" t="s">
        <v>174</v>
      </c>
      <c r="D352" s="931" t="s">
        <v>477</v>
      </c>
      <c r="E352" s="931" t="s">
        <v>1044</v>
      </c>
      <c r="F352" s="931">
        <v>3</v>
      </c>
      <c r="G352" s="931" t="s">
        <v>46</v>
      </c>
      <c r="H352" s="932">
        <v>106891.84</v>
      </c>
      <c r="I352" s="932">
        <v>187060.72</v>
      </c>
      <c r="J352" s="932">
        <v>145557.26999999999</v>
      </c>
      <c r="K352" s="932">
        <v>254725.23</v>
      </c>
      <c r="L352" s="932">
        <v>184163.02</v>
      </c>
      <c r="M352" s="932">
        <v>322285.28999999998</v>
      </c>
      <c r="N352" s="932">
        <v>242587.18</v>
      </c>
      <c r="O352" s="932">
        <v>424527.56</v>
      </c>
      <c r="P352" s="932">
        <v>300455.67</v>
      </c>
      <c r="Q352" s="932">
        <v>525797.42000000004</v>
      </c>
      <c r="R352" s="932">
        <v>338417.27</v>
      </c>
      <c r="S352" s="932">
        <v>592230.22</v>
      </c>
      <c r="T352" s="932">
        <v>375884.94</v>
      </c>
      <c r="U352" s="932">
        <v>657798.65</v>
      </c>
    </row>
    <row r="353" spans="1:21" ht="14.5">
      <c r="A353" s="931">
        <v>2</v>
      </c>
      <c r="B353" s="931" t="s">
        <v>185</v>
      </c>
      <c r="C353" s="931" t="s">
        <v>174</v>
      </c>
      <c r="D353" s="931" t="s">
        <v>477</v>
      </c>
      <c r="E353" s="931" t="s">
        <v>1044</v>
      </c>
      <c r="F353" s="931">
        <v>4</v>
      </c>
      <c r="G353" s="931" t="s">
        <v>23</v>
      </c>
      <c r="H353" s="932">
        <v>116136.22</v>
      </c>
      <c r="I353" s="932">
        <v>185817.96</v>
      </c>
      <c r="J353" s="932">
        <v>162590.71</v>
      </c>
      <c r="K353" s="932">
        <v>260145.15</v>
      </c>
      <c r="L353" s="932">
        <v>209045.2</v>
      </c>
      <c r="M353" s="932">
        <v>334472.33</v>
      </c>
      <c r="N353" s="932">
        <v>278726.94</v>
      </c>
      <c r="O353" s="932">
        <v>445963.11</v>
      </c>
      <c r="P353" s="932">
        <v>348408.67</v>
      </c>
      <c r="Q353" s="932">
        <v>557453.89</v>
      </c>
      <c r="R353" s="932">
        <v>394863.16</v>
      </c>
      <c r="S353" s="932">
        <v>631781.06999999995</v>
      </c>
      <c r="T353" s="932">
        <v>441317.65</v>
      </c>
      <c r="U353" s="932">
        <v>706108.26</v>
      </c>
    </row>
    <row r="354" spans="1:21" ht="14.5">
      <c r="A354" s="931">
        <v>2</v>
      </c>
      <c r="B354" s="931" t="s">
        <v>185</v>
      </c>
      <c r="C354" s="931" t="s">
        <v>187</v>
      </c>
      <c r="D354" s="931" t="s">
        <v>797</v>
      </c>
      <c r="E354" s="931" t="s">
        <v>188</v>
      </c>
      <c r="F354" s="931">
        <v>1</v>
      </c>
      <c r="G354" s="931" t="s">
        <v>171</v>
      </c>
      <c r="H354" s="932">
        <v>114474.78</v>
      </c>
      <c r="I354" s="932">
        <v>200330.86</v>
      </c>
      <c r="J354" s="932">
        <v>148666.92000000001</v>
      </c>
      <c r="K354" s="932">
        <v>260167.11</v>
      </c>
      <c r="L354" s="932">
        <v>177806.38</v>
      </c>
      <c r="M354" s="932">
        <v>311161.17</v>
      </c>
      <c r="N354" s="932">
        <v>212131.72</v>
      </c>
      <c r="O354" s="932">
        <v>371230.5</v>
      </c>
      <c r="P354" s="932">
        <v>249799.18</v>
      </c>
      <c r="Q354" s="932">
        <v>437148.56</v>
      </c>
      <c r="R354" s="932">
        <v>273974.62</v>
      </c>
      <c r="S354" s="932">
        <v>479455.58</v>
      </c>
      <c r="T354" s="932">
        <v>297423.76</v>
      </c>
      <c r="U354" s="932">
        <v>520491.59</v>
      </c>
    </row>
    <row r="355" spans="1:21" ht="14.5">
      <c r="A355" s="931">
        <v>2</v>
      </c>
      <c r="B355" s="931" t="s">
        <v>185</v>
      </c>
      <c r="C355" s="931" t="s">
        <v>187</v>
      </c>
      <c r="D355" s="931" t="s">
        <v>797</v>
      </c>
      <c r="E355" s="931" t="s">
        <v>188</v>
      </c>
      <c r="F355" s="931">
        <v>2</v>
      </c>
      <c r="G355" s="931" t="s">
        <v>21</v>
      </c>
      <c r="H355" s="932">
        <v>88785.45</v>
      </c>
      <c r="I355" s="932">
        <v>155374.53</v>
      </c>
      <c r="J355" s="932">
        <v>116524.25</v>
      </c>
      <c r="K355" s="932">
        <v>203917.45</v>
      </c>
      <c r="L355" s="932">
        <v>141394.6</v>
      </c>
      <c r="M355" s="932">
        <v>247440.55</v>
      </c>
      <c r="N355" s="932">
        <v>173408.39</v>
      </c>
      <c r="O355" s="932">
        <v>303464.68</v>
      </c>
      <c r="P355" s="932">
        <v>205902.04</v>
      </c>
      <c r="Q355" s="932">
        <v>360328.57</v>
      </c>
      <c r="R355" s="932">
        <v>227014.07</v>
      </c>
      <c r="S355" s="932">
        <v>397274.63</v>
      </c>
      <c r="T355" s="932">
        <v>246784.07</v>
      </c>
      <c r="U355" s="932">
        <v>431872.12</v>
      </c>
    </row>
    <row r="356" spans="1:21" ht="14.5">
      <c r="A356" s="931">
        <v>2</v>
      </c>
      <c r="B356" s="931" t="s">
        <v>185</v>
      </c>
      <c r="C356" s="931" t="s">
        <v>187</v>
      </c>
      <c r="D356" s="931" t="s">
        <v>797</v>
      </c>
      <c r="E356" s="931" t="s">
        <v>188</v>
      </c>
      <c r="F356" s="931">
        <v>3</v>
      </c>
      <c r="G356" s="931" t="s">
        <v>46</v>
      </c>
      <c r="H356" s="932">
        <v>83970.07</v>
      </c>
      <c r="I356" s="932">
        <v>146947.62</v>
      </c>
      <c r="J356" s="932">
        <v>114285.05</v>
      </c>
      <c r="K356" s="932">
        <v>199998.84</v>
      </c>
      <c r="L356" s="932">
        <v>144552.29</v>
      </c>
      <c r="M356" s="932">
        <v>252966.51</v>
      </c>
      <c r="N356" s="932">
        <v>190365.57</v>
      </c>
      <c r="O356" s="932">
        <v>333139.75</v>
      </c>
      <c r="P356" s="932">
        <v>235734.32</v>
      </c>
      <c r="Q356" s="932">
        <v>412535.06</v>
      </c>
      <c r="R356" s="932">
        <v>265486.24</v>
      </c>
      <c r="S356" s="932">
        <v>464600.91</v>
      </c>
      <c r="T356" s="932">
        <v>294843.02</v>
      </c>
      <c r="U356" s="932">
        <v>515975.28</v>
      </c>
    </row>
    <row r="357" spans="1:21" ht="14.5">
      <c r="A357" s="931">
        <v>2</v>
      </c>
      <c r="B357" s="931" t="s">
        <v>185</v>
      </c>
      <c r="C357" s="931" t="s">
        <v>187</v>
      </c>
      <c r="D357" s="931" t="s">
        <v>797</v>
      </c>
      <c r="E357" s="931" t="s">
        <v>188</v>
      </c>
      <c r="F357" s="931">
        <v>4</v>
      </c>
      <c r="G357" s="931" t="s">
        <v>23</v>
      </c>
      <c r="H357" s="932">
        <v>91642.47</v>
      </c>
      <c r="I357" s="932">
        <v>146627.95000000001</v>
      </c>
      <c r="J357" s="932">
        <v>128299.46</v>
      </c>
      <c r="K357" s="932">
        <v>205279.13</v>
      </c>
      <c r="L357" s="932">
        <v>164956.44</v>
      </c>
      <c r="M357" s="932">
        <v>263930.31</v>
      </c>
      <c r="N357" s="932">
        <v>219941.92</v>
      </c>
      <c r="O357" s="932">
        <v>351907.08</v>
      </c>
      <c r="P357" s="932">
        <v>274927.40000000002</v>
      </c>
      <c r="Q357" s="932">
        <v>439883.85</v>
      </c>
      <c r="R357" s="932">
        <v>311584.39</v>
      </c>
      <c r="S357" s="932">
        <v>498535.03</v>
      </c>
      <c r="T357" s="932">
        <v>348241.38</v>
      </c>
      <c r="U357" s="932">
        <v>557186.21</v>
      </c>
    </row>
    <row r="358" spans="1:21" ht="14.5">
      <c r="A358" s="931">
        <v>2</v>
      </c>
      <c r="B358" s="931" t="s">
        <v>185</v>
      </c>
      <c r="C358" s="931" t="s">
        <v>189</v>
      </c>
      <c r="D358" s="931" t="s">
        <v>478</v>
      </c>
      <c r="E358" s="931" t="s">
        <v>190</v>
      </c>
      <c r="F358" s="931">
        <v>1</v>
      </c>
      <c r="G358" s="931" t="s">
        <v>171</v>
      </c>
      <c r="H358" s="932">
        <v>145696.93</v>
      </c>
      <c r="I358" s="932">
        <v>254969.63</v>
      </c>
      <c r="J358" s="932">
        <v>189013.58</v>
      </c>
      <c r="K358" s="932">
        <v>330773.77</v>
      </c>
      <c r="L358" s="932">
        <v>225891.47</v>
      </c>
      <c r="M358" s="932">
        <v>395310.07</v>
      </c>
      <c r="N358" s="932">
        <v>269256.15999999997</v>
      </c>
      <c r="O358" s="932">
        <v>471198.27</v>
      </c>
      <c r="P358" s="932">
        <v>316912.98</v>
      </c>
      <c r="Q358" s="932">
        <v>554597.71</v>
      </c>
      <c r="R358" s="932">
        <v>347495</v>
      </c>
      <c r="S358" s="932">
        <v>608116.25</v>
      </c>
      <c r="T358" s="932">
        <v>377075.47</v>
      </c>
      <c r="U358" s="932">
        <v>659882.06999999995</v>
      </c>
    </row>
    <row r="359" spans="1:21" ht="14.5">
      <c r="A359" s="931">
        <v>2</v>
      </c>
      <c r="B359" s="931" t="s">
        <v>185</v>
      </c>
      <c r="C359" s="931" t="s">
        <v>189</v>
      </c>
      <c r="D359" s="931" t="s">
        <v>478</v>
      </c>
      <c r="E359" s="931" t="s">
        <v>190</v>
      </c>
      <c r="F359" s="931">
        <v>2</v>
      </c>
      <c r="G359" s="931" t="s">
        <v>21</v>
      </c>
      <c r="H359" s="932">
        <v>114273.38</v>
      </c>
      <c r="I359" s="932">
        <v>199978.41</v>
      </c>
      <c r="J359" s="932">
        <v>149696.21</v>
      </c>
      <c r="K359" s="932">
        <v>261968.37</v>
      </c>
      <c r="L359" s="932">
        <v>181352.06</v>
      </c>
      <c r="M359" s="932">
        <v>317366.09999999998</v>
      </c>
      <c r="N359" s="932">
        <v>221889.23</v>
      </c>
      <c r="O359" s="932">
        <v>388306.15</v>
      </c>
      <c r="P359" s="932">
        <v>263217.37</v>
      </c>
      <c r="Q359" s="932">
        <v>460630.4</v>
      </c>
      <c r="R359" s="932">
        <v>290052.19</v>
      </c>
      <c r="S359" s="932">
        <v>507591.34</v>
      </c>
      <c r="T359" s="932">
        <v>315132.26</v>
      </c>
      <c r="U359" s="932">
        <v>551481.46</v>
      </c>
    </row>
    <row r="360" spans="1:21" ht="14.5">
      <c r="A360" s="931">
        <v>2</v>
      </c>
      <c r="B360" s="931" t="s">
        <v>185</v>
      </c>
      <c r="C360" s="931" t="s">
        <v>189</v>
      </c>
      <c r="D360" s="931" t="s">
        <v>478</v>
      </c>
      <c r="E360" s="931" t="s">
        <v>190</v>
      </c>
      <c r="F360" s="931">
        <v>3</v>
      </c>
      <c r="G360" s="931" t="s">
        <v>46</v>
      </c>
      <c r="H360" s="932">
        <v>109057.69</v>
      </c>
      <c r="I360" s="932">
        <v>190850.95</v>
      </c>
      <c r="J360" s="932">
        <v>148677.13</v>
      </c>
      <c r="K360" s="932">
        <v>260184.97</v>
      </c>
      <c r="L360" s="932">
        <v>188238.17</v>
      </c>
      <c r="M360" s="932">
        <v>329416.78999999998</v>
      </c>
      <c r="N360" s="932">
        <v>248084.2</v>
      </c>
      <c r="O360" s="932">
        <v>434147.36</v>
      </c>
      <c r="P360" s="932">
        <v>307386.49</v>
      </c>
      <c r="Q360" s="932">
        <v>537926.36</v>
      </c>
      <c r="R360" s="932">
        <v>346317.18</v>
      </c>
      <c r="S360" s="932">
        <v>606055.06000000006</v>
      </c>
      <c r="T360" s="932">
        <v>384764.53</v>
      </c>
      <c r="U360" s="932">
        <v>673337.93</v>
      </c>
    </row>
    <row r="361" spans="1:21" ht="14.5">
      <c r="A361" s="931">
        <v>2</v>
      </c>
      <c r="B361" s="931" t="s">
        <v>185</v>
      </c>
      <c r="C361" s="931" t="s">
        <v>189</v>
      </c>
      <c r="D361" s="931" t="s">
        <v>478</v>
      </c>
      <c r="E361" s="931" t="s">
        <v>190</v>
      </c>
      <c r="F361" s="931">
        <v>4</v>
      </c>
      <c r="G361" s="931" t="s">
        <v>23</v>
      </c>
      <c r="H361" s="932">
        <v>117304.49</v>
      </c>
      <c r="I361" s="932">
        <v>187687.18</v>
      </c>
      <c r="J361" s="932">
        <v>164226.28</v>
      </c>
      <c r="K361" s="932">
        <v>262762.05</v>
      </c>
      <c r="L361" s="932">
        <v>211148.08</v>
      </c>
      <c r="M361" s="932">
        <v>337836.93</v>
      </c>
      <c r="N361" s="932">
        <v>281530.77</v>
      </c>
      <c r="O361" s="932">
        <v>450449.24</v>
      </c>
      <c r="P361" s="932">
        <v>351913.46</v>
      </c>
      <c r="Q361" s="932">
        <v>563061.55000000005</v>
      </c>
      <c r="R361" s="932">
        <v>398835.26</v>
      </c>
      <c r="S361" s="932">
        <v>638136.42000000004</v>
      </c>
      <c r="T361" s="932">
        <v>445757.05</v>
      </c>
      <c r="U361" s="932">
        <v>713211.29</v>
      </c>
    </row>
    <row r="362" spans="1:21" ht="14.5">
      <c r="A362" s="931">
        <v>2</v>
      </c>
      <c r="B362" s="931" t="s">
        <v>185</v>
      </c>
      <c r="C362" s="931" t="s">
        <v>189</v>
      </c>
      <c r="D362" s="931" t="s">
        <v>478</v>
      </c>
      <c r="E362" s="931" t="s">
        <v>1045</v>
      </c>
      <c r="F362" s="931">
        <v>1</v>
      </c>
      <c r="G362" s="931" t="s">
        <v>171</v>
      </c>
      <c r="H362" s="932">
        <v>155153.93</v>
      </c>
      <c r="I362" s="932">
        <v>271519.38</v>
      </c>
      <c r="J362" s="932">
        <v>201539.94</v>
      </c>
      <c r="K362" s="932">
        <v>352694.9</v>
      </c>
      <c r="L362" s="932">
        <v>241079.51</v>
      </c>
      <c r="M362" s="932">
        <v>421889.13</v>
      </c>
      <c r="N362" s="932">
        <v>287672.31</v>
      </c>
      <c r="O362" s="932">
        <v>503426.55</v>
      </c>
      <c r="P362" s="932">
        <v>338786.58</v>
      </c>
      <c r="Q362" s="932">
        <v>592876.51</v>
      </c>
      <c r="R362" s="932">
        <v>371593.35</v>
      </c>
      <c r="S362" s="932">
        <v>650288.36</v>
      </c>
      <c r="T362" s="932">
        <v>403432.44</v>
      </c>
      <c r="U362" s="932">
        <v>706006.78</v>
      </c>
    </row>
    <row r="363" spans="1:21" ht="14.5">
      <c r="A363" s="931">
        <v>2</v>
      </c>
      <c r="B363" s="931" t="s">
        <v>185</v>
      </c>
      <c r="C363" s="931" t="s">
        <v>189</v>
      </c>
      <c r="D363" s="931" t="s">
        <v>478</v>
      </c>
      <c r="E363" s="931" t="s">
        <v>1045</v>
      </c>
      <c r="F363" s="931">
        <v>2</v>
      </c>
      <c r="G363" s="931" t="s">
        <v>21</v>
      </c>
      <c r="H363" s="932">
        <v>120060.47</v>
      </c>
      <c r="I363" s="932">
        <v>210105.83</v>
      </c>
      <c r="J363" s="932">
        <v>157630.76</v>
      </c>
      <c r="K363" s="932">
        <v>275853.83</v>
      </c>
      <c r="L363" s="932">
        <v>191338.41</v>
      </c>
      <c r="M363" s="932">
        <v>334842.21999999997</v>
      </c>
      <c r="N363" s="932">
        <v>234773.48</v>
      </c>
      <c r="O363" s="932">
        <v>410853.59</v>
      </c>
      <c r="P363" s="932">
        <v>278819.95</v>
      </c>
      <c r="Q363" s="932">
        <v>487934.91</v>
      </c>
      <c r="R363" s="932">
        <v>307441.90000000002</v>
      </c>
      <c r="S363" s="932">
        <v>538023.31999999995</v>
      </c>
      <c r="T363" s="932">
        <v>334255</v>
      </c>
      <c r="U363" s="932">
        <v>584946.25</v>
      </c>
    </row>
    <row r="364" spans="1:21" ht="14.5">
      <c r="A364" s="931">
        <v>2</v>
      </c>
      <c r="B364" s="931" t="s">
        <v>185</v>
      </c>
      <c r="C364" s="931" t="s">
        <v>189</v>
      </c>
      <c r="D364" s="931" t="s">
        <v>478</v>
      </c>
      <c r="E364" s="931" t="s">
        <v>1045</v>
      </c>
      <c r="F364" s="931">
        <v>3</v>
      </c>
      <c r="G364" s="931" t="s">
        <v>46</v>
      </c>
      <c r="H364" s="932">
        <v>113336.37</v>
      </c>
      <c r="I364" s="932">
        <v>198338.64</v>
      </c>
      <c r="J364" s="932">
        <v>154199.70000000001</v>
      </c>
      <c r="K364" s="932">
        <v>269849.48</v>
      </c>
      <c r="L364" s="932">
        <v>194997.81</v>
      </c>
      <c r="M364" s="932">
        <v>341246.17</v>
      </c>
      <c r="N364" s="932">
        <v>256758.38</v>
      </c>
      <c r="O364" s="932">
        <v>449327.16</v>
      </c>
      <c r="P364" s="932">
        <v>317911.69</v>
      </c>
      <c r="Q364" s="932">
        <v>556345.44999999995</v>
      </c>
      <c r="R364" s="932">
        <v>358005.83</v>
      </c>
      <c r="S364" s="932">
        <v>626510.21</v>
      </c>
      <c r="T364" s="932">
        <v>397560.19</v>
      </c>
      <c r="U364" s="932">
        <v>695730.33</v>
      </c>
    </row>
    <row r="365" spans="1:21" ht="14.5">
      <c r="A365" s="931">
        <v>2</v>
      </c>
      <c r="B365" s="931" t="s">
        <v>185</v>
      </c>
      <c r="C365" s="931" t="s">
        <v>189</v>
      </c>
      <c r="D365" s="931" t="s">
        <v>478</v>
      </c>
      <c r="E365" s="931" t="s">
        <v>1045</v>
      </c>
      <c r="F365" s="931">
        <v>4</v>
      </c>
      <c r="G365" s="931" t="s">
        <v>23</v>
      </c>
      <c r="H365" s="932">
        <v>124063.69</v>
      </c>
      <c r="I365" s="932">
        <v>198501.9</v>
      </c>
      <c r="J365" s="932">
        <v>173689.16</v>
      </c>
      <c r="K365" s="932">
        <v>277902.65999999997</v>
      </c>
      <c r="L365" s="932">
        <v>223314.64</v>
      </c>
      <c r="M365" s="932">
        <v>357303.42</v>
      </c>
      <c r="N365" s="932">
        <v>297752.84999999998</v>
      </c>
      <c r="O365" s="932">
        <v>476404.56</v>
      </c>
      <c r="P365" s="932">
        <v>372191.06</v>
      </c>
      <c r="Q365" s="932">
        <v>595505.71</v>
      </c>
      <c r="R365" s="932">
        <v>421816.54</v>
      </c>
      <c r="S365" s="932">
        <v>674906.47</v>
      </c>
      <c r="T365" s="932">
        <v>471442.01</v>
      </c>
      <c r="U365" s="932">
        <v>754307.23</v>
      </c>
    </row>
    <row r="366" spans="1:21" ht="14.5">
      <c r="A366" s="931">
        <v>2</v>
      </c>
      <c r="B366" s="931" t="s">
        <v>185</v>
      </c>
      <c r="C366" s="931" t="s">
        <v>189</v>
      </c>
      <c r="D366" s="931" t="s">
        <v>478</v>
      </c>
      <c r="E366" s="931" t="s">
        <v>191</v>
      </c>
      <c r="F366" s="931">
        <v>1</v>
      </c>
      <c r="G366" s="931" t="s">
        <v>171</v>
      </c>
      <c r="H366" s="932">
        <v>146879.06</v>
      </c>
      <c r="I366" s="932">
        <v>257038.35</v>
      </c>
      <c r="J366" s="932">
        <v>190579.38</v>
      </c>
      <c r="K366" s="932">
        <v>333513.90999999997</v>
      </c>
      <c r="L366" s="932">
        <v>227789.97</v>
      </c>
      <c r="M366" s="932">
        <v>398632.45</v>
      </c>
      <c r="N366" s="932">
        <v>271558.17</v>
      </c>
      <c r="O366" s="932">
        <v>475226.8</v>
      </c>
      <c r="P366" s="932">
        <v>319647.18</v>
      </c>
      <c r="Q366" s="932">
        <v>559382.56000000006</v>
      </c>
      <c r="R366" s="932">
        <v>350507.29</v>
      </c>
      <c r="S366" s="932">
        <v>613387.76</v>
      </c>
      <c r="T366" s="932">
        <v>380370.09</v>
      </c>
      <c r="U366" s="932">
        <v>665647.65</v>
      </c>
    </row>
    <row r="367" spans="1:21" ht="14.5">
      <c r="A367" s="931">
        <v>2</v>
      </c>
      <c r="B367" s="931" t="s">
        <v>185</v>
      </c>
      <c r="C367" s="931" t="s">
        <v>189</v>
      </c>
      <c r="D367" s="931" t="s">
        <v>478</v>
      </c>
      <c r="E367" s="931" t="s">
        <v>191</v>
      </c>
      <c r="F367" s="931">
        <v>2</v>
      </c>
      <c r="G367" s="931" t="s">
        <v>21</v>
      </c>
      <c r="H367" s="932">
        <v>114996.76</v>
      </c>
      <c r="I367" s="932">
        <v>201244.34</v>
      </c>
      <c r="J367" s="932">
        <v>150688.03</v>
      </c>
      <c r="K367" s="932">
        <v>263704.06</v>
      </c>
      <c r="L367" s="932">
        <v>182600.35</v>
      </c>
      <c r="M367" s="932">
        <v>319550.61</v>
      </c>
      <c r="N367" s="932">
        <v>223499.76</v>
      </c>
      <c r="O367" s="932">
        <v>391124.58</v>
      </c>
      <c r="P367" s="932">
        <v>265167.69</v>
      </c>
      <c r="Q367" s="932">
        <v>464043.46</v>
      </c>
      <c r="R367" s="932">
        <v>292225.90000000002</v>
      </c>
      <c r="S367" s="932">
        <v>511395.33</v>
      </c>
      <c r="T367" s="932">
        <v>317522.59999999998</v>
      </c>
      <c r="U367" s="932">
        <v>555664.56000000006</v>
      </c>
    </row>
    <row r="368" spans="1:21" ht="14.5">
      <c r="A368" s="931">
        <v>2</v>
      </c>
      <c r="B368" s="931" t="s">
        <v>185</v>
      </c>
      <c r="C368" s="931" t="s">
        <v>189</v>
      </c>
      <c r="D368" s="931" t="s">
        <v>478</v>
      </c>
      <c r="E368" s="931" t="s">
        <v>191</v>
      </c>
      <c r="F368" s="931">
        <v>3</v>
      </c>
      <c r="G368" s="931" t="s">
        <v>46</v>
      </c>
      <c r="H368" s="932">
        <v>109592.52</v>
      </c>
      <c r="I368" s="932">
        <v>191786.91</v>
      </c>
      <c r="J368" s="932">
        <v>149367.45000000001</v>
      </c>
      <c r="K368" s="932">
        <v>261393.03</v>
      </c>
      <c r="L368" s="932">
        <v>189083.12</v>
      </c>
      <c r="M368" s="932">
        <v>330895.46000000002</v>
      </c>
      <c r="N368" s="932">
        <v>249168.48</v>
      </c>
      <c r="O368" s="932">
        <v>436044.83</v>
      </c>
      <c r="P368" s="932">
        <v>308702.14</v>
      </c>
      <c r="Q368" s="932">
        <v>540228.74</v>
      </c>
      <c r="R368" s="932">
        <v>347778.26</v>
      </c>
      <c r="S368" s="932">
        <v>608611.94999999995</v>
      </c>
      <c r="T368" s="932">
        <v>386363.99</v>
      </c>
      <c r="U368" s="932">
        <v>676136.97</v>
      </c>
    </row>
    <row r="369" spans="1:21" ht="14.5">
      <c r="A369" s="931">
        <v>2</v>
      </c>
      <c r="B369" s="931" t="s">
        <v>185</v>
      </c>
      <c r="C369" s="931" t="s">
        <v>189</v>
      </c>
      <c r="D369" s="931" t="s">
        <v>478</v>
      </c>
      <c r="E369" s="931" t="s">
        <v>191</v>
      </c>
      <c r="F369" s="931">
        <v>4</v>
      </c>
      <c r="G369" s="931" t="s">
        <v>23</v>
      </c>
      <c r="H369" s="932">
        <v>118149.39</v>
      </c>
      <c r="I369" s="932">
        <v>189039.02</v>
      </c>
      <c r="J369" s="932">
        <v>165409.14000000001</v>
      </c>
      <c r="K369" s="932">
        <v>264654.63</v>
      </c>
      <c r="L369" s="932">
        <v>212668.9</v>
      </c>
      <c r="M369" s="932">
        <v>340270.24</v>
      </c>
      <c r="N369" s="932">
        <v>283558.53000000003</v>
      </c>
      <c r="O369" s="932">
        <v>453693.65</v>
      </c>
      <c r="P369" s="932">
        <v>354448.16</v>
      </c>
      <c r="Q369" s="932">
        <v>567117.06000000006</v>
      </c>
      <c r="R369" s="932">
        <v>401707.91</v>
      </c>
      <c r="S369" s="932">
        <v>642732.67000000004</v>
      </c>
      <c r="T369" s="932">
        <v>448967.67</v>
      </c>
      <c r="U369" s="932">
        <v>718348.28</v>
      </c>
    </row>
    <row r="370" spans="1:21" ht="14.5">
      <c r="A370" s="931">
        <v>3</v>
      </c>
      <c r="B370" s="931" t="s">
        <v>192</v>
      </c>
      <c r="C370" s="931" t="s">
        <v>798</v>
      </c>
      <c r="D370" s="931" t="s">
        <v>799</v>
      </c>
      <c r="E370" s="931" t="s">
        <v>193</v>
      </c>
      <c r="F370" s="931">
        <v>1</v>
      </c>
      <c r="G370" s="931" t="s">
        <v>171</v>
      </c>
      <c r="H370" s="932">
        <v>117946.06</v>
      </c>
      <c r="I370" s="932">
        <v>206405.6</v>
      </c>
      <c r="J370" s="932">
        <v>152906.82999999999</v>
      </c>
      <c r="K370" s="932">
        <v>267586.95</v>
      </c>
      <c r="L370" s="932">
        <v>182651.04</v>
      </c>
      <c r="M370" s="932">
        <v>319639.31</v>
      </c>
      <c r="N370" s="932">
        <v>217587.07</v>
      </c>
      <c r="O370" s="932">
        <v>380777.36</v>
      </c>
      <c r="P370" s="932">
        <v>256017.85</v>
      </c>
      <c r="Q370" s="932">
        <v>448031.24</v>
      </c>
      <c r="R370" s="932">
        <v>280676.92</v>
      </c>
      <c r="S370" s="932">
        <v>491184.61</v>
      </c>
      <c r="T370" s="932">
        <v>304484.78000000003</v>
      </c>
      <c r="U370" s="932">
        <v>532848.36</v>
      </c>
    </row>
    <row r="371" spans="1:21" ht="14.5">
      <c r="A371" s="931">
        <v>3</v>
      </c>
      <c r="B371" s="931" t="s">
        <v>192</v>
      </c>
      <c r="C371" s="931" t="s">
        <v>798</v>
      </c>
      <c r="D371" s="931" t="s">
        <v>799</v>
      </c>
      <c r="E371" s="931" t="s">
        <v>193</v>
      </c>
      <c r="F371" s="931">
        <v>2</v>
      </c>
      <c r="G371" s="931" t="s">
        <v>21</v>
      </c>
      <c r="H371" s="932">
        <v>93174.21</v>
      </c>
      <c r="I371" s="932">
        <v>163054.85999999999</v>
      </c>
      <c r="J371" s="932">
        <v>121912.11</v>
      </c>
      <c r="K371" s="932">
        <v>213346.2</v>
      </c>
      <c r="L371" s="932">
        <v>147539.67000000001</v>
      </c>
      <c r="M371" s="932">
        <v>258194.43</v>
      </c>
      <c r="N371" s="932">
        <v>180246.71</v>
      </c>
      <c r="O371" s="932">
        <v>315431.74</v>
      </c>
      <c r="P371" s="932">
        <v>213688.47</v>
      </c>
      <c r="Q371" s="932">
        <v>373954.82</v>
      </c>
      <c r="R371" s="932">
        <v>235393.54</v>
      </c>
      <c r="S371" s="932">
        <v>411938.69</v>
      </c>
      <c r="T371" s="932">
        <v>255653.64</v>
      </c>
      <c r="U371" s="932">
        <v>447393.87</v>
      </c>
    </row>
    <row r="372" spans="1:21" ht="14.5">
      <c r="A372" s="931">
        <v>3</v>
      </c>
      <c r="B372" s="931" t="s">
        <v>192</v>
      </c>
      <c r="C372" s="931" t="s">
        <v>798</v>
      </c>
      <c r="D372" s="931" t="s">
        <v>799</v>
      </c>
      <c r="E372" s="931" t="s">
        <v>193</v>
      </c>
      <c r="F372" s="931">
        <v>3</v>
      </c>
      <c r="G372" s="931" t="s">
        <v>46</v>
      </c>
      <c r="H372" s="932">
        <v>89430.2</v>
      </c>
      <c r="I372" s="932">
        <v>156502.85</v>
      </c>
      <c r="J372" s="932">
        <v>122046.13</v>
      </c>
      <c r="K372" s="932">
        <v>213580.73</v>
      </c>
      <c r="L372" s="932">
        <v>154616.03</v>
      </c>
      <c r="M372" s="932">
        <v>270578.03999999998</v>
      </c>
      <c r="N372" s="932">
        <v>203868.56</v>
      </c>
      <c r="O372" s="932">
        <v>356769.97</v>
      </c>
      <c r="P372" s="932">
        <v>252692.43</v>
      </c>
      <c r="Q372" s="932">
        <v>442211.76</v>
      </c>
      <c r="R372" s="932">
        <v>284765.40999999997</v>
      </c>
      <c r="S372" s="932">
        <v>498339.46</v>
      </c>
      <c r="T372" s="932">
        <v>316457.36</v>
      </c>
      <c r="U372" s="932">
        <v>553800.37</v>
      </c>
    </row>
    <row r="373" spans="1:21" ht="14.5">
      <c r="A373" s="931">
        <v>3</v>
      </c>
      <c r="B373" s="931" t="s">
        <v>192</v>
      </c>
      <c r="C373" s="931" t="s">
        <v>798</v>
      </c>
      <c r="D373" s="931" t="s">
        <v>799</v>
      </c>
      <c r="E373" s="931" t="s">
        <v>193</v>
      </c>
      <c r="F373" s="931">
        <v>4</v>
      </c>
      <c r="G373" s="931" t="s">
        <v>23</v>
      </c>
      <c r="H373" s="932">
        <v>95311</v>
      </c>
      <c r="I373" s="932">
        <v>152497.60999999999</v>
      </c>
      <c r="J373" s="932">
        <v>133435.41</v>
      </c>
      <c r="K373" s="932">
        <v>213496.65</v>
      </c>
      <c r="L373" s="932">
        <v>171559.81</v>
      </c>
      <c r="M373" s="932">
        <v>274495.69</v>
      </c>
      <c r="N373" s="932">
        <v>228746.41</v>
      </c>
      <c r="O373" s="932">
        <v>365994.26</v>
      </c>
      <c r="P373" s="932">
        <v>285933.01</v>
      </c>
      <c r="Q373" s="932">
        <v>457492.82</v>
      </c>
      <c r="R373" s="932">
        <v>324057.40999999997</v>
      </c>
      <c r="S373" s="932">
        <v>518491.87</v>
      </c>
      <c r="T373" s="932">
        <v>362181.81</v>
      </c>
      <c r="U373" s="932">
        <v>579490.91</v>
      </c>
    </row>
    <row r="374" spans="1:21" ht="14.5">
      <c r="A374" s="931">
        <v>3</v>
      </c>
      <c r="B374" s="931" t="s">
        <v>192</v>
      </c>
      <c r="C374" s="931" t="s">
        <v>798</v>
      </c>
      <c r="D374" s="931" t="s">
        <v>799</v>
      </c>
      <c r="E374" s="931" t="s">
        <v>194</v>
      </c>
      <c r="F374" s="931">
        <v>1</v>
      </c>
      <c r="G374" s="931" t="s">
        <v>171</v>
      </c>
      <c r="H374" s="932">
        <v>119719.24</v>
      </c>
      <c r="I374" s="932">
        <v>209508.68</v>
      </c>
      <c r="J374" s="932">
        <v>155255.51999999999</v>
      </c>
      <c r="K374" s="932">
        <v>271697.15999999997</v>
      </c>
      <c r="L374" s="932">
        <v>185498.79</v>
      </c>
      <c r="M374" s="932">
        <v>324622.88</v>
      </c>
      <c r="N374" s="932">
        <v>221040.09</v>
      </c>
      <c r="O374" s="932">
        <v>386820.16</v>
      </c>
      <c r="P374" s="932">
        <v>260119.15</v>
      </c>
      <c r="Q374" s="932">
        <v>455208.51</v>
      </c>
      <c r="R374" s="932">
        <v>285195.36</v>
      </c>
      <c r="S374" s="932">
        <v>499091.88</v>
      </c>
      <c r="T374" s="932">
        <v>309426.71000000002</v>
      </c>
      <c r="U374" s="932">
        <v>541496.74</v>
      </c>
    </row>
    <row r="375" spans="1:21" ht="14.5">
      <c r="A375" s="931">
        <v>3</v>
      </c>
      <c r="B375" s="931" t="s">
        <v>192</v>
      </c>
      <c r="C375" s="931" t="s">
        <v>798</v>
      </c>
      <c r="D375" s="931" t="s">
        <v>799</v>
      </c>
      <c r="E375" s="931" t="s">
        <v>194</v>
      </c>
      <c r="F375" s="931">
        <v>2</v>
      </c>
      <c r="G375" s="931" t="s">
        <v>21</v>
      </c>
      <c r="H375" s="932">
        <v>94259.28</v>
      </c>
      <c r="I375" s="932">
        <v>164953.75</v>
      </c>
      <c r="J375" s="932">
        <v>123399.84</v>
      </c>
      <c r="K375" s="932">
        <v>215949.72</v>
      </c>
      <c r="L375" s="932">
        <v>149412.10999999999</v>
      </c>
      <c r="M375" s="932">
        <v>261471.2</v>
      </c>
      <c r="N375" s="932">
        <v>182662.51</v>
      </c>
      <c r="O375" s="932">
        <v>319659.39</v>
      </c>
      <c r="P375" s="932">
        <v>216613.95</v>
      </c>
      <c r="Q375" s="932">
        <v>379074.41</v>
      </c>
      <c r="R375" s="932">
        <v>238654.11</v>
      </c>
      <c r="S375" s="932">
        <v>417644.69</v>
      </c>
      <c r="T375" s="932">
        <v>259239.15</v>
      </c>
      <c r="U375" s="932">
        <v>453668.51</v>
      </c>
    </row>
    <row r="376" spans="1:21" ht="14.5">
      <c r="A376" s="931">
        <v>3</v>
      </c>
      <c r="B376" s="931" t="s">
        <v>192</v>
      </c>
      <c r="C376" s="931" t="s">
        <v>798</v>
      </c>
      <c r="D376" s="931" t="s">
        <v>799</v>
      </c>
      <c r="E376" s="931" t="s">
        <v>194</v>
      </c>
      <c r="F376" s="931">
        <v>3</v>
      </c>
      <c r="G376" s="931" t="s">
        <v>46</v>
      </c>
      <c r="H376" s="932">
        <v>90232.45</v>
      </c>
      <c r="I376" s="932">
        <v>157906.79</v>
      </c>
      <c r="J376" s="932">
        <v>123081.62</v>
      </c>
      <c r="K376" s="932">
        <v>215392.83</v>
      </c>
      <c r="L376" s="932">
        <v>155883.46</v>
      </c>
      <c r="M376" s="932">
        <v>272796.05</v>
      </c>
      <c r="N376" s="932">
        <v>205494.96</v>
      </c>
      <c r="O376" s="932">
        <v>359616.18</v>
      </c>
      <c r="P376" s="932">
        <v>254665.91</v>
      </c>
      <c r="Q376" s="932">
        <v>445665.34</v>
      </c>
      <c r="R376" s="932">
        <v>286957.03000000003</v>
      </c>
      <c r="S376" s="932">
        <v>502174.8</v>
      </c>
      <c r="T376" s="932">
        <v>318856.53999999998</v>
      </c>
      <c r="U376" s="932">
        <v>557998.94999999995</v>
      </c>
    </row>
    <row r="377" spans="1:21" ht="14.5">
      <c r="A377" s="931">
        <v>3</v>
      </c>
      <c r="B377" s="931" t="s">
        <v>192</v>
      </c>
      <c r="C377" s="931" t="s">
        <v>798</v>
      </c>
      <c r="D377" s="931" t="s">
        <v>799</v>
      </c>
      <c r="E377" s="931" t="s">
        <v>194</v>
      </c>
      <c r="F377" s="931">
        <v>4</v>
      </c>
      <c r="G377" s="931" t="s">
        <v>23</v>
      </c>
      <c r="H377" s="932">
        <v>96578.35</v>
      </c>
      <c r="I377" s="932">
        <v>154525.37</v>
      </c>
      <c r="J377" s="932">
        <v>135209.69</v>
      </c>
      <c r="K377" s="932">
        <v>216335.51</v>
      </c>
      <c r="L377" s="932">
        <v>173841.03</v>
      </c>
      <c r="M377" s="932">
        <v>278145.65999999997</v>
      </c>
      <c r="N377" s="932">
        <v>231788.05</v>
      </c>
      <c r="O377" s="932">
        <v>370860.88</v>
      </c>
      <c r="P377" s="932">
        <v>289735.06</v>
      </c>
      <c r="Q377" s="932">
        <v>463576.1</v>
      </c>
      <c r="R377" s="932">
        <v>328366.40000000002</v>
      </c>
      <c r="S377" s="932">
        <v>525386.25</v>
      </c>
      <c r="T377" s="932">
        <v>366997.74</v>
      </c>
      <c r="U377" s="932">
        <v>587196.39</v>
      </c>
    </row>
    <row r="378" spans="1:21" ht="14.5">
      <c r="A378" s="931">
        <v>3</v>
      </c>
      <c r="B378" s="931" t="s">
        <v>192</v>
      </c>
      <c r="C378" s="931" t="s">
        <v>195</v>
      </c>
      <c r="D378" s="931" t="s">
        <v>479</v>
      </c>
      <c r="E378" s="931" t="s">
        <v>447</v>
      </c>
      <c r="F378" s="931">
        <v>1</v>
      </c>
      <c r="G378" s="931" t="s">
        <v>171</v>
      </c>
      <c r="H378" s="932">
        <v>110746.72</v>
      </c>
      <c r="I378" s="932">
        <v>193806.76</v>
      </c>
      <c r="J378" s="932">
        <v>143631.25</v>
      </c>
      <c r="K378" s="932">
        <v>251354.69</v>
      </c>
      <c r="L378" s="932">
        <v>171619.92</v>
      </c>
      <c r="M378" s="932">
        <v>300334.87</v>
      </c>
      <c r="N378" s="932">
        <v>204516.09</v>
      </c>
      <c r="O378" s="932">
        <v>357903.16</v>
      </c>
      <c r="P378" s="932">
        <v>240682.66</v>
      </c>
      <c r="Q378" s="932">
        <v>421194.65</v>
      </c>
      <c r="R378" s="932">
        <v>263890.25</v>
      </c>
      <c r="S378" s="932">
        <v>461807.94</v>
      </c>
      <c r="T378" s="932">
        <v>286320.75</v>
      </c>
      <c r="U378" s="932">
        <v>501061.31</v>
      </c>
    </row>
    <row r="379" spans="1:21" ht="14.5">
      <c r="A379" s="931">
        <v>3</v>
      </c>
      <c r="B379" s="931" t="s">
        <v>192</v>
      </c>
      <c r="C379" s="931" t="s">
        <v>195</v>
      </c>
      <c r="D379" s="931" t="s">
        <v>479</v>
      </c>
      <c r="E379" s="931" t="s">
        <v>447</v>
      </c>
      <c r="F379" s="931">
        <v>2</v>
      </c>
      <c r="G379" s="931" t="s">
        <v>21</v>
      </c>
      <c r="H379" s="932">
        <v>87121.71</v>
      </c>
      <c r="I379" s="932">
        <v>152463</v>
      </c>
      <c r="J379" s="932">
        <v>114071.48</v>
      </c>
      <c r="K379" s="932">
        <v>199625.08</v>
      </c>
      <c r="L379" s="932">
        <v>138134.09</v>
      </c>
      <c r="M379" s="932">
        <v>241734.65</v>
      </c>
      <c r="N379" s="932">
        <v>168904.46</v>
      </c>
      <c r="O379" s="932">
        <v>295582.8</v>
      </c>
      <c r="P379" s="932">
        <v>200312.95999999999</v>
      </c>
      <c r="Q379" s="932">
        <v>350547.69</v>
      </c>
      <c r="R379" s="932">
        <v>220703.33</v>
      </c>
      <c r="S379" s="932">
        <v>386230.82</v>
      </c>
      <c r="T379" s="932">
        <v>239750.32</v>
      </c>
      <c r="U379" s="932">
        <v>419563.05</v>
      </c>
    </row>
    <row r="380" spans="1:21" ht="14.5">
      <c r="A380" s="931">
        <v>3</v>
      </c>
      <c r="B380" s="931" t="s">
        <v>192</v>
      </c>
      <c r="C380" s="931" t="s">
        <v>195</v>
      </c>
      <c r="D380" s="931" t="s">
        <v>479</v>
      </c>
      <c r="E380" s="931" t="s">
        <v>447</v>
      </c>
      <c r="F380" s="931">
        <v>3</v>
      </c>
      <c r="G380" s="931" t="s">
        <v>46</v>
      </c>
      <c r="H380" s="932">
        <v>83344.160000000003</v>
      </c>
      <c r="I380" s="932">
        <v>145852.29</v>
      </c>
      <c r="J380" s="932">
        <v>113671.8</v>
      </c>
      <c r="K380" s="932">
        <v>198925.65</v>
      </c>
      <c r="L380" s="932">
        <v>143955.51999999999</v>
      </c>
      <c r="M380" s="932">
        <v>251922.17</v>
      </c>
      <c r="N380" s="932">
        <v>189760.39</v>
      </c>
      <c r="O380" s="932">
        <v>332080.69</v>
      </c>
      <c r="P380" s="932">
        <v>235156.46</v>
      </c>
      <c r="Q380" s="932">
        <v>411523.8</v>
      </c>
      <c r="R380" s="932">
        <v>264966.27</v>
      </c>
      <c r="S380" s="932">
        <v>463690.97</v>
      </c>
      <c r="T380" s="932">
        <v>294412.7</v>
      </c>
      <c r="U380" s="932">
        <v>515222.22</v>
      </c>
    </row>
    <row r="381" spans="1:21" ht="14.5">
      <c r="A381" s="931">
        <v>3</v>
      </c>
      <c r="B381" s="931" t="s">
        <v>192</v>
      </c>
      <c r="C381" s="931" t="s">
        <v>195</v>
      </c>
      <c r="D381" s="931" t="s">
        <v>479</v>
      </c>
      <c r="E381" s="931" t="s">
        <v>447</v>
      </c>
      <c r="F381" s="931">
        <v>4</v>
      </c>
      <c r="G381" s="931" t="s">
        <v>23</v>
      </c>
      <c r="H381" s="932">
        <v>89301.78</v>
      </c>
      <c r="I381" s="932">
        <v>142882.85</v>
      </c>
      <c r="J381" s="932">
        <v>125022.49</v>
      </c>
      <c r="K381" s="932">
        <v>200035.99</v>
      </c>
      <c r="L381" s="932">
        <v>160743.20000000001</v>
      </c>
      <c r="M381" s="932">
        <v>257189.13</v>
      </c>
      <c r="N381" s="932">
        <v>214324.27</v>
      </c>
      <c r="O381" s="932">
        <v>342918.84</v>
      </c>
      <c r="P381" s="932">
        <v>267905.34000000003</v>
      </c>
      <c r="Q381" s="932">
        <v>428648.55</v>
      </c>
      <c r="R381" s="932">
        <v>303626.05</v>
      </c>
      <c r="S381" s="932">
        <v>485801.68</v>
      </c>
      <c r="T381" s="932">
        <v>339346.76</v>
      </c>
      <c r="U381" s="932">
        <v>542954.81999999995</v>
      </c>
    </row>
    <row r="382" spans="1:21" ht="14.5">
      <c r="A382" s="931">
        <v>3</v>
      </c>
      <c r="B382" s="931" t="s">
        <v>192</v>
      </c>
      <c r="C382" s="931" t="s">
        <v>196</v>
      </c>
      <c r="D382" s="931" t="s">
        <v>480</v>
      </c>
      <c r="E382" s="931" t="s">
        <v>197</v>
      </c>
      <c r="F382" s="931">
        <v>1</v>
      </c>
      <c r="G382" s="931" t="s">
        <v>171</v>
      </c>
      <c r="H382" s="932">
        <v>107260.91</v>
      </c>
      <c r="I382" s="932">
        <v>187706.59</v>
      </c>
      <c r="J382" s="932">
        <v>139046.63</v>
      </c>
      <c r="K382" s="932">
        <v>243331.6</v>
      </c>
      <c r="L382" s="932">
        <v>166088.06</v>
      </c>
      <c r="M382" s="932">
        <v>290654.11</v>
      </c>
      <c r="N382" s="932">
        <v>197846.55</v>
      </c>
      <c r="O382" s="932">
        <v>346231.47</v>
      </c>
      <c r="P382" s="932">
        <v>232784.7</v>
      </c>
      <c r="Q382" s="932">
        <v>407373.23</v>
      </c>
      <c r="R382" s="932">
        <v>255202.54</v>
      </c>
      <c r="S382" s="932">
        <v>446604.44</v>
      </c>
      <c r="T382" s="932">
        <v>276843.27</v>
      </c>
      <c r="U382" s="932">
        <v>484475.72</v>
      </c>
    </row>
    <row r="383" spans="1:21" ht="14.5">
      <c r="A383" s="931">
        <v>3</v>
      </c>
      <c r="B383" s="931" t="s">
        <v>192</v>
      </c>
      <c r="C383" s="931" t="s">
        <v>196</v>
      </c>
      <c r="D383" s="931" t="s">
        <v>480</v>
      </c>
      <c r="E383" s="931" t="s">
        <v>197</v>
      </c>
      <c r="F383" s="931">
        <v>2</v>
      </c>
      <c r="G383" s="931" t="s">
        <v>21</v>
      </c>
      <c r="H383" s="932">
        <v>84782.74</v>
      </c>
      <c r="I383" s="932">
        <v>148369.79999999999</v>
      </c>
      <c r="J383" s="932">
        <v>110921.79</v>
      </c>
      <c r="K383" s="932">
        <v>194113.14</v>
      </c>
      <c r="L383" s="932">
        <v>134227.75</v>
      </c>
      <c r="M383" s="932">
        <v>234898.56</v>
      </c>
      <c r="N383" s="932">
        <v>163963.64000000001</v>
      </c>
      <c r="O383" s="932">
        <v>286936.37</v>
      </c>
      <c r="P383" s="932">
        <v>194374.7</v>
      </c>
      <c r="Q383" s="932">
        <v>340155.73</v>
      </c>
      <c r="R383" s="932">
        <v>214112.06</v>
      </c>
      <c r="S383" s="932">
        <v>374696.1</v>
      </c>
      <c r="T383" s="932">
        <v>232533.53</v>
      </c>
      <c r="U383" s="932">
        <v>406933.68</v>
      </c>
    </row>
    <row r="384" spans="1:21" ht="14.5">
      <c r="A384" s="931">
        <v>3</v>
      </c>
      <c r="B384" s="931" t="s">
        <v>192</v>
      </c>
      <c r="C384" s="931" t="s">
        <v>196</v>
      </c>
      <c r="D384" s="931" t="s">
        <v>480</v>
      </c>
      <c r="E384" s="931" t="s">
        <v>197</v>
      </c>
      <c r="F384" s="931">
        <v>3</v>
      </c>
      <c r="G384" s="931" t="s">
        <v>46</v>
      </c>
      <c r="H384" s="932">
        <v>81413.460000000006</v>
      </c>
      <c r="I384" s="932">
        <v>142473.54999999999</v>
      </c>
      <c r="J384" s="932">
        <v>111114.93</v>
      </c>
      <c r="K384" s="932">
        <v>194451.13</v>
      </c>
      <c r="L384" s="932">
        <v>140774.62</v>
      </c>
      <c r="M384" s="932">
        <v>246355.59</v>
      </c>
      <c r="N384" s="932">
        <v>185625.03</v>
      </c>
      <c r="O384" s="932">
        <v>324843.81</v>
      </c>
      <c r="P384" s="932">
        <v>230086.48</v>
      </c>
      <c r="Q384" s="932">
        <v>402651.34</v>
      </c>
      <c r="R384" s="932">
        <v>259295.27</v>
      </c>
      <c r="S384" s="932">
        <v>453766.72</v>
      </c>
      <c r="T384" s="932">
        <v>288158.31</v>
      </c>
      <c r="U384" s="932">
        <v>504277.04</v>
      </c>
    </row>
    <row r="385" spans="1:21" ht="14.5">
      <c r="A385" s="931">
        <v>3</v>
      </c>
      <c r="B385" s="931" t="s">
        <v>192</v>
      </c>
      <c r="C385" s="931" t="s">
        <v>196</v>
      </c>
      <c r="D385" s="931" t="s">
        <v>480</v>
      </c>
      <c r="E385" s="931" t="s">
        <v>197</v>
      </c>
      <c r="F385" s="931">
        <v>4</v>
      </c>
      <c r="G385" s="931" t="s">
        <v>23</v>
      </c>
      <c r="H385" s="932">
        <v>86702.41</v>
      </c>
      <c r="I385" s="932">
        <v>138723.85999999999</v>
      </c>
      <c r="J385" s="932">
        <v>121383.37</v>
      </c>
      <c r="K385" s="932">
        <v>194213.4</v>
      </c>
      <c r="L385" s="932">
        <v>156064.34</v>
      </c>
      <c r="M385" s="932">
        <v>249702.94</v>
      </c>
      <c r="N385" s="932">
        <v>208085.78</v>
      </c>
      <c r="O385" s="932">
        <v>332937.26</v>
      </c>
      <c r="P385" s="932">
        <v>260107.23</v>
      </c>
      <c r="Q385" s="932">
        <v>416171.57</v>
      </c>
      <c r="R385" s="932">
        <v>294788.19</v>
      </c>
      <c r="S385" s="932">
        <v>471661.12</v>
      </c>
      <c r="T385" s="932">
        <v>329469.15999999997</v>
      </c>
      <c r="U385" s="932">
        <v>527150.66</v>
      </c>
    </row>
    <row r="386" spans="1:21" ht="14.5">
      <c r="A386" s="931">
        <v>3</v>
      </c>
      <c r="B386" s="931" t="s">
        <v>192</v>
      </c>
      <c r="C386" s="931" t="s">
        <v>196</v>
      </c>
      <c r="D386" s="931" t="s">
        <v>480</v>
      </c>
      <c r="E386" s="931" t="s">
        <v>1046</v>
      </c>
      <c r="F386" s="931">
        <v>1</v>
      </c>
      <c r="G386" s="931" t="s">
        <v>171</v>
      </c>
      <c r="H386" s="932">
        <v>108215.32</v>
      </c>
      <c r="I386" s="932">
        <v>189376.81</v>
      </c>
      <c r="J386" s="932">
        <v>140506.09</v>
      </c>
      <c r="K386" s="932">
        <v>245885.66</v>
      </c>
      <c r="L386" s="932">
        <v>168019.19</v>
      </c>
      <c r="M386" s="932">
        <v>294033.58</v>
      </c>
      <c r="N386" s="932">
        <v>200416.68</v>
      </c>
      <c r="O386" s="932">
        <v>350729.19</v>
      </c>
      <c r="P386" s="932">
        <v>235979.63</v>
      </c>
      <c r="Q386" s="932">
        <v>412964.34</v>
      </c>
      <c r="R386" s="932">
        <v>258803.61</v>
      </c>
      <c r="S386" s="932">
        <v>452906.33</v>
      </c>
      <c r="T386" s="932">
        <v>280928.84000000003</v>
      </c>
      <c r="U386" s="932">
        <v>491625.47</v>
      </c>
    </row>
    <row r="387" spans="1:21" ht="14.5">
      <c r="A387" s="931">
        <v>3</v>
      </c>
      <c r="B387" s="931" t="s">
        <v>192</v>
      </c>
      <c r="C387" s="931" t="s">
        <v>196</v>
      </c>
      <c r="D387" s="931" t="s">
        <v>480</v>
      </c>
      <c r="E387" s="931" t="s">
        <v>1046</v>
      </c>
      <c r="F387" s="931">
        <v>2</v>
      </c>
      <c r="G387" s="931" t="s">
        <v>21</v>
      </c>
      <c r="H387" s="932">
        <v>84131.58</v>
      </c>
      <c r="I387" s="932">
        <v>147230.26</v>
      </c>
      <c r="J387" s="932">
        <v>110372.34</v>
      </c>
      <c r="K387" s="932">
        <v>193151.59</v>
      </c>
      <c r="L387" s="932">
        <v>133883.14000000001</v>
      </c>
      <c r="M387" s="932">
        <v>234295.5</v>
      </c>
      <c r="N387" s="932">
        <v>164113.56</v>
      </c>
      <c r="O387" s="932">
        <v>287198.73</v>
      </c>
      <c r="P387" s="932">
        <v>194826.06</v>
      </c>
      <c r="Q387" s="932">
        <v>340945.6</v>
      </c>
      <c r="R387" s="932">
        <v>214778.11</v>
      </c>
      <c r="S387" s="932">
        <v>375861.69</v>
      </c>
      <c r="T387" s="932">
        <v>233454.13</v>
      </c>
      <c r="U387" s="932">
        <v>408544.72</v>
      </c>
    </row>
    <row r="388" spans="1:21" ht="14.5">
      <c r="A388" s="931">
        <v>3</v>
      </c>
      <c r="B388" s="931" t="s">
        <v>192</v>
      </c>
      <c r="C388" s="931" t="s">
        <v>196</v>
      </c>
      <c r="D388" s="931" t="s">
        <v>480</v>
      </c>
      <c r="E388" s="931" t="s">
        <v>1046</v>
      </c>
      <c r="F388" s="931">
        <v>3</v>
      </c>
      <c r="G388" s="931" t="s">
        <v>46</v>
      </c>
      <c r="H388" s="932">
        <v>79723.67</v>
      </c>
      <c r="I388" s="932">
        <v>139516.42000000001</v>
      </c>
      <c r="J388" s="932">
        <v>108544.66</v>
      </c>
      <c r="K388" s="932">
        <v>189953.15</v>
      </c>
      <c r="L388" s="932">
        <v>137320.88</v>
      </c>
      <c r="M388" s="932">
        <v>240311.55</v>
      </c>
      <c r="N388" s="932">
        <v>180871.87</v>
      </c>
      <c r="O388" s="932">
        <v>316525.78000000003</v>
      </c>
      <c r="P388" s="932">
        <v>224006.11</v>
      </c>
      <c r="Q388" s="932">
        <v>392010.7</v>
      </c>
      <c r="R388" s="932">
        <v>252299.23</v>
      </c>
      <c r="S388" s="932">
        <v>441523.65</v>
      </c>
      <c r="T388" s="932">
        <v>280221.90000000002</v>
      </c>
      <c r="U388" s="932">
        <v>490388.32</v>
      </c>
    </row>
    <row r="389" spans="1:21" ht="14.5">
      <c r="A389" s="931">
        <v>3</v>
      </c>
      <c r="B389" s="931" t="s">
        <v>192</v>
      </c>
      <c r="C389" s="931" t="s">
        <v>196</v>
      </c>
      <c r="D389" s="931" t="s">
        <v>480</v>
      </c>
      <c r="E389" s="931" t="s">
        <v>1046</v>
      </c>
      <c r="F389" s="931">
        <v>4</v>
      </c>
      <c r="G389" s="931" t="s">
        <v>23</v>
      </c>
      <c r="H389" s="932">
        <v>86736.83</v>
      </c>
      <c r="I389" s="932">
        <v>138778.93</v>
      </c>
      <c r="J389" s="932">
        <v>121431.56</v>
      </c>
      <c r="K389" s="932">
        <v>194290.5</v>
      </c>
      <c r="L389" s="932">
        <v>156126.29</v>
      </c>
      <c r="M389" s="932">
        <v>249802.07</v>
      </c>
      <c r="N389" s="932">
        <v>208168.39</v>
      </c>
      <c r="O389" s="932">
        <v>333069.42</v>
      </c>
      <c r="P389" s="932">
        <v>260210.48</v>
      </c>
      <c r="Q389" s="932">
        <v>416336.78</v>
      </c>
      <c r="R389" s="932">
        <v>294905.21999999997</v>
      </c>
      <c r="S389" s="932">
        <v>471848.35</v>
      </c>
      <c r="T389" s="932">
        <v>329599.95</v>
      </c>
      <c r="U389" s="932">
        <v>527359.92000000004</v>
      </c>
    </row>
    <row r="390" spans="1:21" ht="14.5">
      <c r="A390" s="931">
        <v>3</v>
      </c>
      <c r="B390" s="931" t="s">
        <v>192</v>
      </c>
      <c r="C390" s="931" t="s">
        <v>196</v>
      </c>
      <c r="D390" s="931" t="s">
        <v>480</v>
      </c>
      <c r="E390" s="931" t="s">
        <v>198</v>
      </c>
      <c r="F390" s="931">
        <v>1</v>
      </c>
      <c r="G390" s="931" t="s">
        <v>171</v>
      </c>
      <c r="H390" s="932">
        <v>107503.14</v>
      </c>
      <c r="I390" s="932">
        <v>188130.5</v>
      </c>
      <c r="J390" s="932">
        <v>139497.67000000001</v>
      </c>
      <c r="K390" s="932">
        <v>244120.92</v>
      </c>
      <c r="L390" s="932">
        <v>166742.64000000001</v>
      </c>
      <c r="M390" s="932">
        <v>291799.63</v>
      </c>
      <c r="N390" s="932">
        <v>198792.63</v>
      </c>
      <c r="O390" s="932">
        <v>347887.1</v>
      </c>
      <c r="P390" s="932">
        <v>234003.25</v>
      </c>
      <c r="Q390" s="932">
        <v>409505.69</v>
      </c>
      <c r="R390" s="932">
        <v>256599.16</v>
      </c>
      <c r="S390" s="932">
        <v>449048.52</v>
      </c>
      <c r="T390" s="932">
        <v>278468.78000000003</v>
      </c>
      <c r="U390" s="932">
        <v>487320.36</v>
      </c>
    </row>
    <row r="391" spans="1:21" ht="14.5">
      <c r="A391" s="931">
        <v>3</v>
      </c>
      <c r="B391" s="931" t="s">
        <v>192</v>
      </c>
      <c r="C391" s="931" t="s">
        <v>196</v>
      </c>
      <c r="D391" s="931" t="s">
        <v>480</v>
      </c>
      <c r="E391" s="931" t="s">
        <v>198</v>
      </c>
      <c r="F391" s="931">
        <v>2</v>
      </c>
      <c r="G391" s="931" t="s">
        <v>21</v>
      </c>
      <c r="H391" s="932">
        <v>84107.5</v>
      </c>
      <c r="I391" s="932">
        <v>147188.13</v>
      </c>
      <c r="J391" s="932">
        <v>110224.88</v>
      </c>
      <c r="K391" s="932">
        <v>192893.55</v>
      </c>
      <c r="L391" s="932">
        <v>133581.91</v>
      </c>
      <c r="M391" s="932">
        <v>233768.35</v>
      </c>
      <c r="N391" s="932">
        <v>163526.74</v>
      </c>
      <c r="O391" s="932">
        <v>286171.8</v>
      </c>
      <c r="P391" s="932">
        <v>194025.5</v>
      </c>
      <c r="Q391" s="932">
        <v>339544.62</v>
      </c>
      <c r="R391" s="932">
        <v>213831.52</v>
      </c>
      <c r="S391" s="932">
        <v>374205.16</v>
      </c>
      <c r="T391" s="932">
        <v>232350.48</v>
      </c>
      <c r="U391" s="932">
        <v>406613.34</v>
      </c>
    </row>
    <row r="392" spans="1:21" ht="14.5">
      <c r="A392" s="931">
        <v>3</v>
      </c>
      <c r="B392" s="931" t="s">
        <v>192</v>
      </c>
      <c r="C392" s="931" t="s">
        <v>196</v>
      </c>
      <c r="D392" s="931" t="s">
        <v>480</v>
      </c>
      <c r="E392" s="931" t="s">
        <v>198</v>
      </c>
      <c r="F392" s="931">
        <v>3</v>
      </c>
      <c r="G392" s="931" t="s">
        <v>46</v>
      </c>
      <c r="H392" s="932">
        <v>80108.649999999994</v>
      </c>
      <c r="I392" s="932">
        <v>140190.14000000001</v>
      </c>
      <c r="J392" s="932">
        <v>109171.31</v>
      </c>
      <c r="K392" s="932">
        <v>191049.78</v>
      </c>
      <c r="L392" s="932">
        <v>138190.48000000001</v>
      </c>
      <c r="M392" s="932">
        <v>241833.33</v>
      </c>
      <c r="N392" s="932">
        <v>182094.83</v>
      </c>
      <c r="O392" s="932">
        <v>318665.96000000002</v>
      </c>
      <c r="P392" s="932">
        <v>225594.35</v>
      </c>
      <c r="Q392" s="932">
        <v>394790.11</v>
      </c>
      <c r="R392" s="932">
        <v>254144.21</v>
      </c>
      <c r="S392" s="932">
        <v>444752.37</v>
      </c>
      <c r="T392" s="932">
        <v>282334.21000000002</v>
      </c>
      <c r="U392" s="932">
        <v>494084.87</v>
      </c>
    </row>
    <row r="393" spans="1:21" ht="14.5">
      <c r="A393" s="931">
        <v>3</v>
      </c>
      <c r="B393" s="931" t="s">
        <v>192</v>
      </c>
      <c r="C393" s="931" t="s">
        <v>196</v>
      </c>
      <c r="D393" s="931" t="s">
        <v>480</v>
      </c>
      <c r="E393" s="931" t="s">
        <v>198</v>
      </c>
      <c r="F393" s="931">
        <v>4</v>
      </c>
      <c r="G393" s="931" t="s">
        <v>23</v>
      </c>
      <c r="H393" s="932">
        <v>86443.72</v>
      </c>
      <c r="I393" s="932">
        <v>138309.96</v>
      </c>
      <c r="J393" s="932">
        <v>121021.21</v>
      </c>
      <c r="K393" s="932">
        <v>193633.94</v>
      </c>
      <c r="L393" s="932">
        <v>155598.70000000001</v>
      </c>
      <c r="M393" s="932">
        <v>248957.92</v>
      </c>
      <c r="N393" s="932">
        <v>207464.93</v>
      </c>
      <c r="O393" s="932">
        <v>331943.89</v>
      </c>
      <c r="P393" s="932">
        <v>259331.16</v>
      </c>
      <c r="Q393" s="932">
        <v>414929.87</v>
      </c>
      <c r="R393" s="932">
        <v>293908.65000000002</v>
      </c>
      <c r="S393" s="932">
        <v>470253.85</v>
      </c>
      <c r="T393" s="932">
        <v>328486.14</v>
      </c>
      <c r="U393" s="932">
        <v>525577.82999999996</v>
      </c>
    </row>
    <row r="394" spans="1:21" ht="14.5">
      <c r="A394" s="931">
        <v>3</v>
      </c>
      <c r="B394" s="931" t="s">
        <v>192</v>
      </c>
      <c r="C394" s="931" t="s">
        <v>196</v>
      </c>
      <c r="D394" s="931" t="s">
        <v>480</v>
      </c>
      <c r="E394" s="931" t="s">
        <v>1047</v>
      </c>
      <c r="F394" s="931">
        <v>1</v>
      </c>
      <c r="G394" s="931" t="s">
        <v>171</v>
      </c>
      <c r="H394" s="932">
        <v>105790.51</v>
      </c>
      <c r="I394" s="932">
        <v>185133.4</v>
      </c>
      <c r="J394" s="932">
        <v>137261.74</v>
      </c>
      <c r="K394" s="932">
        <v>240208.05</v>
      </c>
      <c r="L394" s="932">
        <v>164058.54</v>
      </c>
      <c r="M394" s="932">
        <v>287102.44</v>
      </c>
      <c r="N394" s="932">
        <v>195576.12</v>
      </c>
      <c r="O394" s="932">
        <v>342258.21</v>
      </c>
      <c r="P394" s="932">
        <v>230206.59</v>
      </c>
      <c r="Q394" s="932">
        <v>402861.54</v>
      </c>
      <c r="R394" s="932">
        <v>252429.87</v>
      </c>
      <c r="S394" s="932">
        <v>441752.28</v>
      </c>
      <c r="T394" s="932">
        <v>273933.21999999997</v>
      </c>
      <c r="U394" s="932">
        <v>479383.14</v>
      </c>
    </row>
    <row r="395" spans="1:21" ht="14.5">
      <c r="A395" s="931">
        <v>3</v>
      </c>
      <c r="B395" s="931" t="s">
        <v>192</v>
      </c>
      <c r="C395" s="931" t="s">
        <v>196</v>
      </c>
      <c r="D395" s="931" t="s">
        <v>480</v>
      </c>
      <c r="E395" s="931" t="s">
        <v>1047</v>
      </c>
      <c r="F395" s="931">
        <v>2</v>
      </c>
      <c r="G395" s="931" t="s">
        <v>21</v>
      </c>
      <c r="H395" s="932">
        <v>82853.61</v>
      </c>
      <c r="I395" s="932">
        <v>144993.82999999999</v>
      </c>
      <c r="J395" s="932">
        <v>108562.93</v>
      </c>
      <c r="K395" s="932">
        <v>189985.13</v>
      </c>
      <c r="L395" s="932">
        <v>131548.01</v>
      </c>
      <c r="M395" s="932">
        <v>230209.03</v>
      </c>
      <c r="N395" s="932">
        <v>161001.72</v>
      </c>
      <c r="O395" s="932">
        <v>281753.01</v>
      </c>
      <c r="P395" s="932">
        <v>191012.72</v>
      </c>
      <c r="Q395" s="932">
        <v>334272.25</v>
      </c>
      <c r="R395" s="932">
        <v>210500.82</v>
      </c>
      <c r="S395" s="932">
        <v>368376.43</v>
      </c>
      <c r="T395" s="932">
        <v>228719.21</v>
      </c>
      <c r="U395" s="932">
        <v>400258.61</v>
      </c>
    </row>
    <row r="396" spans="1:21" ht="14.5">
      <c r="A396" s="931">
        <v>3</v>
      </c>
      <c r="B396" s="931" t="s">
        <v>192</v>
      </c>
      <c r="C396" s="931" t="s">
        <v>196</v>
      </c>
      <c r="D396" s="931" t="s">
        <v>480</v>
      </c>
      <c r="E396" s="931" t="s">
        <v>1047</v>
      </c>
      <c r="F396" s="931">
        <v>3</v>
      </c>
      <c r="G396" s="931" t="s">
        <v>46</v>
      </c>
      <c r="H396" s="932">
        <v>78980.2</v>
      </c>
      <c r="I396" s="932">
        <v>138215.35</v>
      </c>
      <c r="J396" s="932">
        <v>107649.92</v>
      </c>
      <c r="K396" s="932">
        <v>188387.36</v>
      </c>
      <c r="L396" s="932">
        <v>136277.01</v>
      </c>
      <c r="M396" s="932">
        <v>238484.76</v>
      </c>
      <c r="N396" s="932">
        <v>179585.88</v>
      </c>
      <c r="O396" s="932">
        <v>314275.28999999998</v>
      </c>
      <c r="P396" s="932">
        <v>222497.85</v>
      </c>
      <c r="Q396" s="932">
        <v>389371.23</v>
      </c>
      <c r="R396" s="932">
        <v>250664.83</v>
      </c>
      <c r="S396" s="932">
        <v>438663.45</v>
      </c>
      <c r="T396" s="932">
        <v>278479.01</v>
      </c>
      <c r="U396" s="932">
        <v>487338.26</v>
      </c>
    </row>
    <row r="397" spans="1:21" ht="14.5">
      <c r="A397" s="931">
        <v>3</v>
      </c>
      <c r="B397" s="931" t="s">
        <v>192</v>
      </c>
      <c r="C397" s="931" t="s">
        <v>196</v>
      </c>
      <c r="D397" s="931" t="s">
        <v>480</v>
      </c>
      <c r="E397" s="931" t="s">
        <v>1047</v>
      </c>
      <c r="F397" s="931">
        <v>4</v>
      </c>
      <c r="G397" s="931" t="s">
        <v>23</v>
      </c>
      <c r="H397" s="932">
        <v>85111.7</v>
      </c>
      <c r="I397" s="932">
        <v>136178.72</v>
      </c>
      <c r="J397" s="932">
        <v>119156.38</v>
      </c>
      <c r="K397" s="932">
        <v>190650.21</v>
      </c>
      <c r="L397" s="932">
        <v>153201.06</v>
      </c>
      <c r="M397" s="932">
        <v>245121.7</v>
      </c>
      <c r="N397" s="932">
        <v>204268.08</v>
      </c>
      <c r="O397" s="932">
        <v>326828.94</v>
      </c>
      <c r="P397" s="932">
        <v>255335.1</v>
      </c>
      <c r="Q397" s="932">
        <v>408536.17</v>
      </c>
      <c r="R397" s="932">
        <v>289379.78000000003</v>
      </c>
      <c r="S397" s="932">
        <v>463007.66</v>
      </c>
      <c r="T397" s="932">
        <v>323424.46000000002</v>
      </c>
      <c r="U397" s="932">
        <v>517479.15</v>
      </c>
    </row>
    <row r="398" spans="1:21" ht="14.5">
      <c r="A398" s="931">
        <v>3</v>
      </c>
      <c r="B398" s="931" t="s">
        <v>192</v>
      </c>
      <c r="C398" s="931" t="s">
        <v>199</v>
      </c>
      <c r="D398" s="931" t="s">
        <v>1048</v>
      </c>
      <c r="E398" s="931" t="s">
        <v>200</v>
      </c>
      <c r="F398" s="931">
        <v>1</v>
      </c>
      <c r="G398" s="931" t="s">
        <v>171</v>
      </c>
      <c r="H398" s="932">
        <v>121431.87</v>
      </c>
      <c r="I398" s="932">
        <v>212505.77</v>
      </c>
      <c r="J398" s="932">
        <v>157491.45000000001</v>
      </c>
      <c r="K398" s="932">
        <v>275610.03999999998</v>
      </c>
      <c r="L398" s="932">
        <v>188182.9</v>
      </c>
      <c r="M398" s="932">
        <v>329320.07</v>
      </c>
      <c r="N398" s="932">
        <v>224256.6</v>
      </c>
      <c r="O398" s="932">
        <v>392449.05</v>
      </c>
      <c r="P398" s="932">
        <v>263915.81</v>
      </c>
      <c r="Q398" s="932">
        <v>461852.66</v>
      </c>
      <c r="R398" s="932">
        <v>289364.64</v>
      </c>
      <c r="S398" s="932">
        <v>506388.12</v>
      </c>
      <c r="T398" s="932">
        <v>313962.26</v>
      </c>
      <c r="U398" s="932">
        <v>549433.96</v>
      </c>
    </row>
    <row r="399" spans="1:21" ht="14.5">
      <c r="A399" s="931">
        <v>3</v>
      </c>
      <c r="B399" s="931" t="s">
        <v>192</v>
      </c>
      <c r="C399" s="931" t="s">
        <v>199</v>
      </c>
      <c r="D399" s="931" t="s">
        <v>1048</v>
      </c>
      <c r="E399" s="931" t="s">
        <v>200</v>
      </c>
      <c r="F399" s="931">
        <v>2</v>
      </c>
      <c r="G399" s="931" t="s">
        <v>21</v>
      </c>
      <c r="H399" s="932">
        <v>95513.17</v>
      </c>
      <c r="I399" s="932">
        <v>167148.04999999999</v>
      </c>
      <c r="J399" s="932">
        <v>125061.79</v>
      </c>
      <c r="K399" s="932">
        <v>218858.14</v>
      </c>
      <c r="L399" s="932">
        <v>151446.01</v>
      </c>
      <c r="M399" s="932">
        <v>265030.52</v>
      </c>
      <c r="N399" s="932">
        <v>185187.53</v>
      </c>
      <c r="O399" s="932">
        <v>324078.17</v>
      </c>
      <c r="P399" s="932">
        <v>219626.73</v>
      </c>
      <c r="Q399" s="932">
        <v>384346.77</v>
      </c>
      <c r="R399" s="932">
        <v>241984.81</v>
      </c>
      <c r="S399" s="932">
        <v>423473.41</v>
      </c>
      <c r="T399" s="932">
        <v>262870.42</v>
      </c>
      <c r="U399" s="932">
        <v>460023.24</v>
      </c>
    </row>
    <row r="400" spans="1:21" ht="14.5">
      <c r="A400" s="931">
        <v>3</v>
      </c>
      <c r="B400" s="931" t="s">
        <v>192</v>
      </c>
      <c r="C400" s="931" t="s">
        <v>199</v>
      </c>
      <c r="D400" s="931" t="s">
        <v>1048</v>
      </c>
      <c r="E400" s="931" t="s">
        <v>200</v>
      </c>
      <c r="F400" s="931">
        <v>3</v>
      </c>
      <c r="G400" s="931" t="s">
        <v>46</v>
      </c>
      <c r="H400" s="932">
        <v>91360.91</v>
      </c>
      <c r="I400" s="932">
        <v>159881.59</v>
      </c>
      <c r="J400" s="932">
        <v>124603</v>
      </c>
      <c r="K400" s="932">
        <v>218055.25</v>
      </c>
      <c r="L400" s="932">
        <v>157796.93</v>
      </c>
      <c r="M400" s="932">
        <v>276144.62</v>
      </c>
      <c r="N400" s="932">
        <v>208003.92</v>
      </c>
      <c r="O400" s="932">
        <v>364006.85</v>
      </c>
      <c r="P400" s="932">
        <v>257762.41</v>
      </c>
      <c r="Q400" s="932">
        <v>451084.22</v>
      </c>
      <c r="R400" s="932">
        <v>290436.40999999997</v>
      </c>
      <c r="S400" s="932">
        <v>508263.72</v>
      </c>
      <c r="T400" s="932">
        <v>322711.75</v>
      </c>
      <c r="U400" s="932">
        <v>564745.56000000006</v>
      </c>
    </row>
    <row r="401" spans="1:21" ht="14.5">
      <c r="A401" s="931">
        <v>3</v>
      </c>
      <c r="B401" s="931" t="s">
        <v>192</v>
      </c>
      <c r="C401" s="931" t="s">
        <v>199</v>
      </c>
      <c r="D401" s="931" t="s">
        <v>1048</v>
      </c>
      <c r="E401" s="931" t="s">
        <v>200</v>
      </c>
      <c r="F401" s="931">
        <v>4</v>
      </c>
      <c r="G401" s="931" t="s">
        <v>23</v>
      </c>
      <c r="H401" s="932">
        <v>97910.37</v>
      </c>
      <c r="I401" s="932">
        <v>156656.6</v>
      </c>
      <c r="J401" s="932">
        <v>137074.51999999999</v>
      </c>
      <c r="K401" s="932">
        <v>219319.24</v>
      </c>
      <c r="L401" s="932">
        <v>176238.67</v>
      </c>
      <c r="M401" s="932">
        <v>281981.88</v>
      </c>
      <c r="N401" s="932">
        <v>234984.9</v>
      </c>
      <c r="O401" s="932">
        <v>375975.84</v>
      </c>
      <c r="P401" s="932">
        <v>293731.12</v>
      </c>
      <c r="Q401" s="932">
        <v>469969.8</v>
      </c>
      <c r="R401" s="932">
        <v>332895.27</v>
      </c>
      <c r="S401" s="932">
        <v>532632.43999999994</v>
      </c>
      <c r="T401" s="932">
        <v>372059.42</v>
      </c>
      <c r="U401" s="932">
        <v>595295.07999999996</v>
      </c>
    </row>
    <row r="402" spans="1:21" ht="14.5">
      <c r="A402" s="931">
        <v>3</v>
      </c>
      <c r="B402" s="931" t="s">
        <v>192</v>
      </c>
      <c r="C402" s="931" t="s">
        <v>199</v>
      </c>
      <c r="D402" s="931" t="s">
        <v>1048</v>
      </c>
      <c r="E402" s="931" t="s">
        <v>201</v>
      </c>
      <c r="F402" s="931">
        <v>1</v>
      </c>
      <c r="G402" s="931" t="s">
        <v>171</v>
      </c>
      <c r="H402" s="932">
        <v>111701.14</v>
      </c>
      <c r="I402" s="932">
        <v>195477</v>
      </c>
      <c r="J402" s="932">
        <v>145090.72</v>
      </c>
      <c r="K402" s="932">
        <v>253908.76</v>
      </c>
      <c r="L402" s="932">
        <v>173551.06</v>
      </c>
      <c r="M402" s="932">
        <v>303714.36</v>
      </c>
      <c r="N402" s="932">
        <v>207086.22</v>
      </c>
      <c r="O402" s="932">
        <v>362400.89</v>
      </c>
      <c r="P402" s="932">
        <v>243877.6</v>
      </c>
      <c r="Q402" s="932">
        <v>426785.79</v>
      </c>
      <c r="R402" s="932">
        <v>267491.34999999998</v>
      </c>
      <c r="S402" s="932">
        <v>468109.86</v>
      </c>
      <c r="T402" s="932">
        <v>290406.34000000003</v>
      </c>
      <c r="U402" s="932">
        <v>508211.1</v>
      </c>
    </row>
    <row r="403" spans="1:21" ht="14.5">
      <c r="A403" s="931">
        <v>3</v>
      </c>
      <c r="B403" s="931" t="s">
        <v>192</v>
      </c>
      <c r="C403" s="931" t="s">
        <v>199</v>
      </c>
      <c r="D403" s="931" t="s">
        <v>1048</v>
      </c>
      <c r="E403" s="931" t="s">
        <v>201</v>
      </c>
      <c r="F403" s="931">
        <v>2</v>
      </c>
      <c r="G403" s="931" t="s">
        <v>21</v>
      </c>
      <c r="H403" s="932">
        <v>86470.55</v>
      </c>
      <c r="I403" s="932">
        <v>151323.46</v>
      </c>
      <c r="J403" s="932">
        <v>113522.03</v>
      </c>
      <c r="K403" s="932">
        <v>198663.55</v>
      </c>
      <c r="L403" s="932">
        <v>137789.49</v>
      </c>
      <c r="M403" s="932">
        <v>241131.61</v>
      </c>
      <c r="N403" s="932">
        <v>169054.38</v>
      </c>
      <c r="O403" s="932">
        <v>295845.17</v>
      </c>
      <c r="P403" s="932">
        <v>200764.33</v>
      </c>
      <c r="Q403" s="932">
        <v>351337.58</v>
      </c>
      <c r="R403" s="932">
        <v>221369.39</v>
      </c>
      <c r="S403" s="932">
        <v>387396.43</v>
      </c>
      <c r="T403" s="932">
        <v>240670.92</v>
      </c>
      <c r="U403" s="932">
        <v>421174.12</v>
      </c>
    </row>
    <row r="404" spans="1:21" ht="14.5">
      <c r="A404" s="931">
        <v>3</v>
      </c>
      <c r="B404" s="931" t="s">
        <v>192</v>
      </c>
      <c r="C404" s="931" t="s">
        <v>199</v>
      </c>
      <c r="D404" s="931" t="s">
        <v>1048</v>
      </c>
      <c r="E404" s="931" t="s">
        <v>201</v>
      </c>
      <c r="F404" s="931">
        <v>3</v>
      </c>
      <c r="G404" s="931" t="s">
        <v>46</v>
      </c>
      <c r="H404" s="932">
        <v>81654.37</v>
      </c>
      <c r="I404" s="932">
        <v>142895.16</v>
      </c>
      <c r="J404" s="932">
        <v>111101.53</v>
      </c>
      <c r="K404" s="932">
        <v>194427.68</v>
      </c>
      <c r="L404" s="932">
        <v>140501.79</v>
      </c>
      <c r="M404" s="932">
        <v>245878.13</v>
      </c>
      <c r="N404" s="932">
        <v>185007.24</v>
      </c>
      <c r="O404" s="932">
        <v>323762.67</v>
      </c>
      <c r="P404" s="932">
        <v>229076.1</v>
      </c>
      <c r="Q404" s="932">
        <v>400883.17</v>
      </c>
      <c r="R404" s="932">
        <v>257970.24</v>
      </c>
      <c r="S404" s="932">
        <v>451447.92</v>
      </c>
      <c r="T404" s="932">
        <v>286476.3</v>
      </c>
      <c r="U404" s="932">
        <v>501333.52</v>
      </c>
    </row>
    <row r="405" spans="1:21" ht="14.5">
      <c r="A405" s="931">
        <v>3</v>
      </c>
      <c r="B405" s="931" t="s">
        <v>192</v>
      </c>
      <c r="C405" s="931" t="s">
        <v>199</v>
      </c>
      <c r="D405" s="931" t="s">
        <v>1048</v>
      </c>
      <c r="E405" s="931" t="s">
        <v>201</v>
      </c>
      <c r="F405" s="931">
        <v>4</v>
      </c>
      <c r="G405" s="931" t="s">
        <v>23</v>
      </c>
      <c r="H405" s="932">
        <v>89336.2</v>
      </c>
      <c r="I405" s="932">
        <v>142937.93</v>
      </c>
      <c r="J405" s="932">
        <v>125070.68</v>
      </c>
      <c r="K405" s="932">
        <v>200113.1</v>
      </c>
      <c r="L405" s="932">
        <v>160805.16</v>
      </c>
      <c r="M405" s="932">
        <v>257288.27</v>
      </c>
      <c r="N405" s="932">
        <v>214406.89</v>
      </c>
      <c r="O405" s="932">
        <v>343051.02</v>
      </c>
      <c r="P405" s="932">
        <v>268008.61</v>
      </c>
      <c r="Q405" s="932">
        <v>428813.78</v>
      </c>
      <c r="R405" s="932">
        <v>303743.09000000003</v>
      </c>
      <c r="S405" s="932">
        <v>485988.95</v>
      </c>
      <c r="T405" s="932">
        <v>339477.57</v>
      </c>
      <c r="U405" s="932">
        <v>543164.12</v>
      </c>
    </row>
    <row r="406" spans="1:21" ht="14.5">
      <c r="A406" s="931">
        <v>3</v>
      </c>
      <c r="B406" s="931" t="s">
        <v>192</v>
      </c>
      <c r="C406" s="931" t="s">
        <v>199</v>
      </c>
      <c r="D406" s="931" t="s">
        <v>1048</v>
      </c>
      <c r="E406" s="931" t="s">
        <v>202</v>
      </c>
      <c r="F406" s="931">
        <v>1</v>
      </c>
      <c r="G406" s="931" t="s">
        <v>171</v>
      </c>
      <c r="H406" s="932">
        <v>113641.48</v>
      </c>
      <c r="I406" s="932">
        <v>198872.58</v>
      </c>
      <c r="J406" s="932">
        <v>147432.98000000001</v>
      </c>
      <c r="K406" s="932">
        <v>258007.72</v>
      </c>
      <c r="L406" s="932">
        <v>176202.55</v>
      </c>
      <c r="M406" s="932">
        <v>308354.46000000002</v>
      </c>
      <c r="N406" s="932">
        <v>210034.63</v>
      </c>
      <c r="O406" s="932">
        <v>367560.6</v>
      </c>
      <c r="P406" s="932">
        <v>247213.53</v>
      </c>
      <c r="Q406" s="932">
        <v>432623.67</v>
      </c>
      <c r="R406" s="932">
        <v>271071.84000000003</v>
      </c>
      <c r="S406" s="932">
        <v>474375.73</v>
      </c>
      <c r="T406" s="932">
        <v>294150.94</v>
      </c>
      <c r="U406" s="932">
        <v>514764.15</v>
      </c>
    </row>
    <row r="407" spans="1:21" ht="14.5">
      <c r="A407" s="931">
        <v>3</v>
      </c>
      <c r="B407" s="931" t="s">
        <v>192</v>
      </c>
      <c r="C407" s="931" t="s">
        <v>199</v>
      </c>
      <c r="D407" s="931" t="s">
        <v>1048</v>
      </c>
      <c r="E407" s="931" t="s">
        <v>202</v>
      </c>
      <c r="F407" s="931">
        <v>2</v>
      </c>
      <c r="G407" s="931" t="s">
        <v>21</v>
      </c>
      <c r="H407" s="932">
        <v>89098.99</v>
      </c>
      <c r="I407" s="932">
        <v>155923.24</v>
      </c>
      <c r="J407" s="932">
        <v>116725.25</v>
      </c>
      <c r="K407" s="932">
        <v>204269.19</v>
      </c>
      <c r="L407" s="932">
        <v>141416.29</v>
      </c>
      <c r="M407" s="932">
        <v>247478.5</v>
      </c>
      <c r="N407" s="932">
        <v>173040.02</v>
      </c>
      <c r="O407" s="932">
        <v>302820.03000000003</v>
      </c>
      <c r="P407" s="932">
        <v>205276.08</v>
      </c>
      <c r="Q407" s="932">
        <v>359233.14</v>
      </c>
      <c r="R407" s="932">
        <v>226207.75</v>
      </c>
      <c r="S407" s="932">
        <v>395863.57</v>
      </c>
      <c r="T407" s="932">
        <v>245771.94</v>
      </c>
      <c r="U407" s="932">
        <v>430100.9</v>
      </c>
    </row>
    <row r="408" spans="1:21" ht="14.5">
      <c r="A408" s="931">
        <v>3</v>
      </c>
      <c r="B408" s="931" t="s">
        <v>192</v>
      </c>
      <c r="C408" s="931" t="s">
        <v>199</v>
      </c>
      <c r="D408" s="931" t="s">
        <v>1048</v>
      </c>
      <c r="E408" s="931" t="s">
        <v>202</v>
      </c>
      <c r="F408" s="931">
        <v>3</v>
      </c>
      <c r="G408" s="931" t="s">
        <v>46</v>
      </c>
      <c r="H408" s="932">
        <v>85007.45</v>
      </c>
      <c r="I408" s="932">
        <v>148763.04</v>
      </c>
      <c r="J408" s="932">
        <v>115883.51</v>
      </c>
      <c r="K408" s="932">
        <v>202796.14</v>
      </c>
      <c r="L408" s="932">
        <v>146713.95000000001</v>
      </c>
      <c r="M408" s="932">
        <v>256749.42</v>
      </c>
      <c r="N408" s="932">
        <v>193353.63</v>
      </c>
      <c r="O408" s="932">
        <v>338368.85</v>
      </c>
      <c r="P408" s="932">
        <v>239568.62</v>
      </c>
      <c r="Q408" s="932">
        <v>419245.08</v>
      </c>
      <c r="R408" s="932">
        <v>269906.74</v>
      </c>
      <c r="S408" s="932">
        <v>472336.8</v>
      </c>
      <c r="T408" s="932">
        <v>299867.37</v>
      </c>
      <c r="U408" s="932">
        <v>524767.9</v>
      </c>
    </row>
    <row r="409" spans="1:21" ht="14.5">
      <c r="A409" s="931">
        <v>3</v>
      </c>
      <c r="B409" s="931" t="s">
        <v>192</v>
      </c>
      <c r="C409" s="931" t="s">
        <v>199</v>
      </c>
      <c r="D409" s="931" t="s">
        <v>1048</v>
      </c>
      <c r="E409" s="931" t="s">
        <v>202</v>
      </c>
      <c r="F409" s="931">
        <v>4</v>
      </c>
      <c r="G409" s="931" t="s">
        <v>23</v>
      </c>
      <c r="H409" s="932">
        <v>91478.7</v>
      </c>
      <c r="I409" s="932">
        <v>146365.93</v>
      </c>
      <c r="J409" s="932">
        <v>128070.19</v>
      </c>
      <c r="K409" s="932">
        <v>204912.3</v>
      </c>
      <c r="L409" s="932">
        <v>164661.67000000001</v>
      </c>
      <c r="M409" s="932">
        <v>263458.67</v>
      </c>
      <c r="N409" s="932">
        <v>219548.89</v>
      </c>
      <c r="O409" s="932">
        <v>351278.23</v>
      </c>
      <c r="P409" s="932">
        <v>274436.11</v>
      </c>
      <c r="Q409" s="932">
        <v>439097.78</v>
      </c>
      <c r="R409" s="932">
        <v>311027.59000000003</v>
      </c>
      <c r="S409" s="932">
        <v>497644.16</v>
      </c>
      <c r="T409" s="932">
        <v>347619.07</v>
      </c>
      <c r="U409" s="932">
        <v>556190.53</v>
      </c>
    </row>
    <row r="410" spans="1:21" ht="14.5">
      <c r="A410" s="931">
        <v>3</v>
      </c>
      <c r="B410" s="931" t="s">
        <v>192</v>
      </c>
      <c r="C410" s="931" t="s">
        <v>199</v>
      </c>
      <c r="D410" s="931" t="s">
        <v>1048</v>
      </c>
      <c r="E410" s="931" t="s">
        <v>203</v>
      </c>
      <c r="F410" s="931">
        <v>1</v>
      </c>
      <c r="G410" s="931" t="s">
        <v>171</v>
      </c>
      <c r="H410" s="932">
        <v>114641.92</v>
      </c>
      <c r="I410" s="932">
        <v>200623.35999999999</v>
      </c>
      <c r="J410" s="932">
        <v>148660.49</v>
      </c>
      <c r="K410" s="932">
        <v>260155.85</v>
      </c>
      <c r="L410" s="932">
        <v>177610.1</v>
      </c>
      <c r="M410" s="932">
        <v>310817.68</v>
      </c>
      <c r="N410" s="932">
        <v>211627.08</v>
      </c>
      <c r="O410" s="932">
        <v>370347.39</v>
      </c>
      <c r="P410" s="932">
        <v>249033.8</v>
      </c>
      <c r="Q410" s="932">
        <v>435809.15</v>
      </c>
      <c r="R410" s="932">
        <v>273036.65000000002</v>
      </c>
      <c r="S410" s="932">
        <v>477814.15</v>
      </c>
      <c r="T410" s="932">
        <v>296226.40999999997</v>
      </c>
      <c r="U410" s="932">
        <v>518396.22</v>
      </c>
    </row>
    <row r="411" spans="1:21" ht="14.5">
      <c r="A411" s="931">
        <v>3</v>
      </c>
      <c r="B411" s="931" t="s">
        <v>192</v>
      </c>
      <c r="C411" s="931" t="s">
        <v>199</v>
      </c>
      <c r="D411" s="931" t="s">
        <v>1048</v>
      </c>
      <c r="E411" s="931" t="s">
        <v>203</v>
      </c>
      <c r="F411" s="931">
        <v>2</v>
      </c>
      <c r="G411" s="931" t="s">
        <v>21</v>
      </c>
      <c r="H411" s="932">
        <v>90328.8</v>
      </c>
      <c r="I411" s="932">
        <v>158075.41</v>
      </c>
      <c r="J411" s="932">
        <v>118239.75</v>
      </c>
      <c r="K411" s="932">
        <v>206919.56</v>
      </c>
      <c r="L411" s="932">
        <v>143148.95000000001</v>
      </c>
      <c r="M411" s="932">
        <v>250510.67</v>
      </c>
      <c r="N411" s="932">
        <v>174978.21</v>
      </c>
      <c r="O411" s="932">
        <v>306211.88</v>
      </c>
      <c r="P411" s="932">
        <v>207488.29</v>
      </c>
      <c r="Q411" s="932">
        <v>363104.51</v>
      </c>
      <c r="R411" s="932">
        <v>228591.86</v>
      </c>
      <c r="S411" s="932">
        <v>400035.75</v>
      </c>
      <c r="T411" s="932">
        <v>248299.56</v>
      </c>
      <c r="U411" s="932">
        <v>434524.23</v>
      </c>
    </row>
    <row r="412" spans="1:21" ht="14.5">
      <c r="A412" s="931">
        <v>3</v>
      </c>
      <c r="B412" s="931" t="s">
        <v>192</v>
      </c>
      <c r="C412" s="931" t="s">
        <v>199</v>
      </c>
      <c r="D412" s="931" t="s">
        <v>1048</v>
      </c>
      <c r="E412" s="931" t="s">
        <v>203</v>
      </c>
      <c r="F412" s="931">
        <v>3</v>
      </c>
      <c r="G412" s="931" t="s">
        <v>46</v>
      </c>
      <c r="H412" s="932">
        <v>86520.89</v>
      </c>
      <c r="I412" s="932">
        <v>151411.56</v>
      </c>
      <c r="J412" s="932">
        <v>118031.55</v>
      </c>
      <c r="K412" s="932">
        <v>206555.21</v>
      </c>
      <c r="L412" s="932">
        <v>149497.01</v>
      </c>
      <c r="M412" s="932">
        <v>261619.77</v>
      </c>
      <c r="N412" s="932">
        <v>197085.54</v>
      </c>
      <c r="O412" s="932">
        <v>344899.7</v>
      </c>
      <c r="P412" s="932">
        <v>244253.36</v>
      </c>
      <c r="Q412" s="932">
        <v>427443.38</v>
      </c>
      <c r="R412" s="932">
        <v>275231.11</v>
      </c>
      <c r="S412" s="932">
        <v>481654.44</v>
      </c>
      <c r="T412" s="932">
        <v>305834.89</v>
      </c>
      <c r="U412" s="932">
        <v>535211.06000000006</v>
      </c>
    </row>
    <row r="413" spans="1:21" ht="14.5">
      <c r="A413" s="931">
        <v>3</v>
      </c>
      <c r="B413" s="931" t="s">
        <v>192</v>
      </c>
      <c r="C413" s="931" t="s">
        <v>199</v>
      </c>
      <c r="D413" s="931" t="s">
        <v>1048</v>
      </c>
      <c r="E413" s="931" t="s">
        <v>203</v>
      </c>
      <c r="F413" s="931">
        <v>4</v>
      </c>
      <c r="G413" s="931" t="s">
        <v>23</v>
      </c>
      <c r="H413" s="932">
        <v>92517.62</v>
      </c>
      <c r="I413" s="932">
        <v>148028.19</v>
      </c>
      <c r="J413" s="932">
        <v>129524.66</v>
      </c>
      <c r="K413" s="932">
        <v>207239.46</v>
      </c>
      <c r="L413" s="932">
        <v>166531.71</v>
      </c>
      <c r="M413" s="932">
        <v>266450.74</v>
      </c>
      <c r="N413" s="932">
        <v>222042.28</v>
      </c>
      <c r="O413" s="932">
        <v>355267.65</v>
      </c>
      <c r="P413" s="932">
        <v>277552.84999999998</v>
      </c>
      <c r="Q413" s="932">
        <v>444084.56</v>
      </c>
      <c r="R413" s="932">
        <v>314559.89</v>
      </c>
      <c r="S413" s="932">
        <v>503295.83</v>
      </c>
      <c r="T413" s="932">
        <v>351566.94</v>
      </c>
      <c r="U413" s="932">
        <v>562507.11</v>
      </c>
    </row>
    <row r="414" spans="1:21" ht="14.5">
      <c r="A414" s="931">
        <v>3</v>
      </c>
      <c r="B414" s="931" t="s">
        <v>192</v>
      </c>
      <c r="C414" s="931" t="s">
        <v>199</v>
      </c>
      <c r="D414" s="931" t="s">
        <v>1048</v>
      </c>
      <c r="E414" s="931" t="s">
        <v>204</v>
      </c>
      <c r="F414" s="931">
        <v>1</v>
      </c>
      <c r="G414" s="931" t="s">
        <v>171</v>
      </c>
      <c r="H414" s="932">
        <v>110988.96</v>
      </c>
      <c r="I414" s="932">
        <v>194230.68</v>
      </c>
      <c r="J414" s="932">
        <v>144082.29999999999</v>
      </c>
      <c r="K414" s="932">
        <v>252144.02</v>
      </c>
      <c r="L414" s="932">
        <v>172274.52</v>
      </c>
      <c r="M414" s="932">
        <v>301480.40999999997</v>
      </c>
      <c r="N414" s="932">
        <v>205462.18</v>
      </c>
      <c r="O414" s="932">
        <v>359558.81</v>
      </c>
      <c r="P414" s="932">
        <v>241901.22</v>
      </c>
      <c r="Q414" s="932">
        <v>423327.13</v>
      </c>
      <c r="R414" s="932">
        <v>265286.89</v>
      </c>
      <c r="S414" s="932">
        <v>464252.06</v>
      </c>
      <c r="T414" s="932">
        <v>287946.28000000003</v>
      </c>
      <c r="U414" s="932">
        <v>503905.98</v>
      </c>
    </row>
    <row r="415" spans="1:21" ht="14.5">
      <c r="A415" s="931">
        <v>3</v>
      </c>
      <c r="B415" s="931" t="s">
        <v>192</v>
      </c>
      <c r="C415" s="931" t="s">
        <v>199</v>
      </c>
      <c r="D415" s="931" t="s">
        <v>1048</v>
      </c>
      <c r="E415" s="931" t="s">
        <v>204</v>
      </c>
      <c r="F415" s="931">
        <v>2</v>
      </c>
      <c r="G415" s="931" t="s">
        <v>21</v>
      </c>
      <c r="H415" s="932">
        <v>86446.48</v>
      </c>
      <c r="I415" s="932">
        <v>151281.32999999999</v>
      </c>
      <c r="J415" s="932">
        <v>113374.57</v>
      </c>
      <c r="K415" s="932">
        <v>198405.5</v>
      </c>
      <c r="L415" s="932">
        <v>137488.26</v>
      </c>
      <c r="M415" s="932">
        <v>240604.45</v>
      </c>
      <c r="N415" s="932">
        <v>168467.57</v>
      </c>
      <c r="O415" s="932">
        <v>294818.24</v>
      </c>
      <c r="P415" s="932">
        <v>199963.77</v>
      </c>
      <c r="Q415" s="932">
        <v>349936.6</v>
      </c>
      <c r="R415" s="932">
        <v>220422.8</v>
      </c>
      <c r="S415" s="932">
        <v>385739.9</v>
      </c>
      <c r="T415" s="932">
        <v>239567.28</v>
      </c>
      <c r="U415" s="932">
        <v>419242.73</v>
      </c>
    </row>
    <row r="416" spans="1:21" ht="14.5">
      <c r="A416" s="931">
        <v>3</v>
      </c>
      <c r="B416" s="931" t="s">
        <v>192</v>
      </c>
      <c r="C416" s="931" t="s">
        <v>199</v>
      </c>
      <c r="D416" s="931" t="s">
        <v>1048</v>
      </c>
      <c r="E416" s="931" t="s">
        <v>204</v>
      </c>
      <c r="F416" s="931">
        <v>3</v>
      </c>
      <c r="G416" s="931" t="s">
        <v>46</v>
      </c>
      <c r="H416" s="932">
        <v>82039.360000000001</v>
      </c>
      <c r="I416" s="932">
        <v>143568.88</v>
      </c>
      <c r="J416" s="932">
        <v>111728.18</v>
      </c>
      <c r="K416" s="932">
        <v>195524.31</v>
      </c>
      <c r="L416" s="932">
        <v>141371.38</v>
      </c>
      <c r="M416" s="932">
        <v>247399.92</v>
      </c>
      <c r="N416" s="932">
        <v>186230.2</v>
      </c>
      <c r="O416" s="932">
        <v>325902.84999999998</v>
      </c>
      <c r="P416" s="932">
        <v>230664.33</v>
      </c>
      <c r="Q416" s="932">
        <v>403662.59</v>
      </c>
      <c r="R416" s="932">
        <v>259815.22</v>
      </c>
      <c r="S416" s="932">
        <v>454676.64</v>
      </c>
      <c r="T416" s="932">
        <v>288588.61</v>
      </c>
      <c r="U416" s="932">
        <v>505030.07</v>
      </c>
    </row>
    <row r="417" spans="1:21" ht="14.5">
      <c r="A417" s="931">
        <v>3</v>
      </c>
      <c r="B417" s="931" t="s">
        <v>192</v>
      </c>
      <c r="C417" s="931" t="s">
        <v>199</v>
      </c>
      <c r="D417" s="931" t="s">
        <v>1048</v>
      </c>
      <c r="E417" s="931" t="s">
        <v>204</v>
      </c>
      <c r="F417" s="931">
        <v>4</v>
      </c>
      <c r="G417" s="931" t="s">
        <v>23</v>
      </c>
      <c r="H417" s="932">
        <v>89043.1</v>
      </c>
      <c r="I417" s="932">
        <v>142468.96</v>
      </c>
      <c r="J417" s="932">
        <v>124660.33</v>
      </c>
      <c r="K417" s="932">
        <v>199456.54</v>
      </c>
      <c r="L417" s="932">
        <v>160277.57</v>
      </c>
      <c r="M417" s="932">
        <v>256444.12</v>
      </c>
      <c r="N417" s="932">
        <v>213703.43</v>
      </c>
      <c r="O417" s="932">
        <v>341925.49</v>
      </c>
      <c r="P417" s="932">
        <v>267129.28999999998</v>
      </c>
      <c r="Q417" s="932">
        <v>427406.87</v>
      </c>
      <c r="R417" s="932">
        <v>302746.53000000003</v>
      </c>
      <c r="S417" s="932">
        <v>484394.45</v>
      </c>
      <c r="T417" s="932">
        <v>338363.76</v>
      </c>
      <c r="U417" s="932">
        <v>541382.03</v>
      </c>
    </row>
    <row r="418" spans="1:21" ht="14.5">
      <c r="A418" s="931">
        <v>3</v>
      </c>
      <c r="B418" s="931" t="s">
        <v>192</v>
      </c>
      <c r="C418" s="931" t="s">
        <v>199</v>
      </c>
      <c r="D418" s="931" t="s">
        <v>1048</v>
      </c>
      <c r="E418" s="931" t="s">
        <v>205</v>
      </c>
      <c r="F418" s="931">
        <v>1</v>
      </c>
      <c r="G418" s="931" t="s">
        <v>171</v>
      </c>
      <c r="H418" s="932">
        <v>111398.34</v>
      </c>
      <c r="I418" s="932">
        <v>194947.1</v>
      </c>
      <c r="J418" s="932">
        <v>144526.91</v>
      </c>
      <c r="K418" s="932">
        <v>252922.09</v>
      </c>
      <c r="L418" s="932">
        <v>172732.82</v>
      </c>
      <c r="M418" s="932">
        <v>302282.44</v>
      </c>
      <c r="N418" s="932">
        <v>205903.62</v>
      </c>
      <c r="O418" s="932">
        <v>360331.33</v>
      </c>
      <c r="P418" s="932">
        <v>242354.39</v>
      </c>
      <c r="Q418" s="932">
        <v>424120.19</v>
      </c>
      <c r="R418" s="932">
        <v>265745.56</v>
      </c>
      <c r="S418" s="932">
        <v>465054.71999999997</v>
      </c>
      <c r="T418" s="932">
        <v>288374.44</v>
      </c>
      <c r="U418" s="932">
        <v>504655.27</v>
      </c>
    </row>
    <row r="419" spans="1:21" ht="14.5">
      <c r="A419" s="931">
        <v>3</v>
      </c>
      <c r="B419" s="931" t="s">
        <v>192</v>
      </c>
      <c r="C419" s="931" t="s">
        <v>199</v>
      </c>
      <c r="D419" s="931" t="s">
        <v>1048</v>
      </c>
      <c r="E419" s="931" t="s">
        <v>205</v>
      </c>
      <c r="F419" s="931">
        <v>2</v>
      </c>
      <c r="G419" s="931" t="s">
        <v>21</v>
      </c>
      <c r="H419" s="932">
        <v>87314.6</v>
      </c>
      <c r="I419" s="932">
        <v>152800.54</v>
      </c>
      <c r="J419" s="932">
        <v>114393.16</v>
      </c>
      <c r="K419" s="932">
        <v>200188.03</v>
      </c>
      <c r="L419" s="932">
        <v>138596.78</v>
      </c>
      <c r="M419" s="932">
        <v>242544.36</v>
      </c>
      <c r="N419" s="932">
        <v>169600.5</v>
      </c>
      <c r="O419" s="932">
        <v>296800.87</v>
      </c>
      <c r="P419" s="932">
        <v>201200.83</v>
      </c>
      <c r="Q419" s="932">
        <v>352101.44</v>
      </c>
      <c r="R419" s="932">
        <v>221720.05</v>
      </c>
      <c r="S419" s="932">
        <v>388010.09</v>
      </c>
      <c r="T419" s="932">
        <v>240899.72</v>
      </c>
      <c r="U419" s="932">
        <v>421574.52</v>
      </c>
    </row>
    <row r="420" spans="1:21" ht="14.5">
      <c r="A420" s="931">
        <v>3</v>
      </c>
      <c r="B420" s="931" t="s">
        <v>192</v>
      </c>
      <c r="C420" s="931" t="s">
        <v>199</v>
      </c>
      <c r="D420" s="931" t="s">
        <v>1048</v>
      </c>
      <c r="E420" s="931" t="s">
        <v>205</v>
      </c>
      <c r="F420" s="931">
        <v>3</v>
      </c>
      <c r="G420" s="931" t="s">
        <v>46</v>
      </c>
      <c r="H420" s="932">
        <v>83285.38</v>
      </c>
      <c r="I420" s="932">
        <v>145749.41</v>
      </c>
      <c r="J420" s="932">
        <v>113531.05</v>
      </c>
      <c r="K420" s="932">
        <v>198679.34</v>
      </c>
      <c r="L420" s="932">
        <v>143731.97</v>
      </c>
      <c r="M420" s="932">
        <v>251530.94</v>
      </c>
      <c r="N420" s="932">
        <v>189419.98</v>
      </c>
      <c r="O420" s="932">
        <v>331484.96999999997</v>
      </c>
      <c r="P420" s="932">
        <v>234691.25</v>
      </c>
      <c r="Q420" s="932">
        <v>410709.69</v>
      </c>
      <c r="R420" s="932">
        <v>264409.05</v>
      </c>
      <c r="S420" s="932">
        <v>462715.84</v>
      </c>
      <c r="T420" s="932">
        <v>293756.40999999997</v>
      </c>
      <c r="U420" s="932">
        <v>514073.71</v>
      </c>
    </row>
    <row r="421" spans="1:21" ht="14.5">
      <c r="A421" s="931">
        <v>3</v>
      </c>
      <c r="B421" s="931" t="s">
        <v>192</v>
      </c>
      <c r="C421" s="931" t="s">
        <v>199</v>
      </c>
      <c r="D421" s="931" t="s">
        <v>1048</v>
      </c>
      <c r="E421" s="931" t="s">
        <v>205</v>
      </c>
      <c r="F421" s="931">
        <v>4</v>
      </c>
      <c r="G421" s="931" t="s">
        <v>23</v>
      </c>
      <c r="H421" s="932">
        <v>89659.56</v>
      </c>
      <c r="I421" s="932">
        <v>143455.29</v>
      </c>
      <c r="J421" s="932">
        <v>125523.38</v>
      </c>
      <c r="K421" s="932">
        <v>200837.41</v>
      </c>
      <c r="L421" s="932">
        <v>161387.20000000001</v>
      </c>
      <c r="M421" s="932">
        <v>258219.53</v>
      </c>
      <c r="N421" s="932">
        <v>215182.94</v>
      </c>
      <c r="O421" s="932">
        <v>344292.71</v>
      </c>
      <c r="P421" s="932">
        <v>268978.67</v>
      </c>
      <c r="Q421" s="932">
        <v>430365.88</v>
      </c>
      <c r="R421" s="932">
        <v>304842.49</v>
      </c>
      <c r="S421" s="932">
        <v>487748</v>
      </c>
      <c r="T421" s="932">
        <v>340706.32</v>
      </c>
      <c r="U421" s="932">
        <v>545130.12</v>
      </c>
    </row>
    <row r="422" spans="1:21" ht="14.5">
      <c r="A422" s="931">
        <v>3</v>
      </c>
      <c r="B422" s="931" t="s">
        <v>192</v>
      </c>
      <c r="C422" s="931" t="s">
        <v>199</v>
      </c>
      <c r="D422" s="931" t="s">
        <v>1048</v>
      </c>
      <c r="E422" s="931" t="s">
        <v>1049</v>
      </c>
      <c r="F422" s="931">
        <v>1</v>
      </c>
      <c r="G422" s="931" t="s">
        <v>171</v>
      </c>
      <c r="H422" s="932">
        <v>126281.49</v>
      </c>
      <c r="I422" s="932">
        <v>220992.61</v>
      </c>
      <c r="J422" s="932">
        <v>163980.16</v>
      </c>
      <c r="K422" s="932">
        <v>286965.27</v>
      </c>
      <c r="L422" s="932">
        <v>196104.22</v>
      </c>
      <c r="M422" s="932">
        <v>343182.38</v>
      </c>
      <c r="N422" s="932">
        <v>233937.72</v>
      </c>
      <c r="O422" s="932">
        <v>409391.02</v>
      </c>
      <c r="P422" s="932">
        <v>275461.89</v>
      </c>
      <c r="Q422" s="932">
        <v>482058.31</v>
      </c>
      <c r="R422" s="932">
        <v>302112.14</v>
      </c>
      <c r="S422" s="932">
        <v>528696.24</v>
      </c>
      <c r="T422" s="932">
        <v>327953.52</v>
      </c>
      <c r="U422" s="932">
        <v>573918.65</v>
      </c>
    </row>
    <row r="423" spans="1:21" ht="14.5">
      <c r="A423" s="931">
        <v>3</v>
      </c>
      <c r="B423" s="931" t="s">
        <v>192</v>
      </c>
      <c r="C423" s="931" t="s">
        <v>199</v>
      </c>
      <c r="D423" s="931" t="s">
        <v>1048</v>
      </c>
      <c r="E423" s="931" t="s">
        <v>1049</v>
      </c>
      <c r="F423" s="931">
        <v>2</v>
      </c>
      <c r="G423" s="931" t="s">
        <v>21</v>
      </c>
      <c r="H423" s="932">
        <v>98069.1</v>
      </c>
      <c r="I423" s="932">
        <v>171620.93</v>
      </c>
      <c r="J423" s="932">
        <v>128680.62</v>
      </c>
      <c r="K423" s="932">
        <v>225191.08</v>
      </c>
      <c r="L423" s="932">
        <v>156116.28</v>
      </c>
      <c r="M423" s="932">
        <v>273203.48</v>
      </c>
      <c r="N423" s="932">
        <v>191411.21</v>
      </c>
      <c r="O423" s="932">
        <v>334969.62</v>
      </c>
      <c r="P423" s="932">
        <v>227253.42</v>
      </c>
      <c r="Q423" s="932">
        <v>397693.49</v>
      </c>
      <c r="R423" s="932">
        <v>250539.4</v>
      </c>
      <c r="S423" s="932">
        <v>438443.95</v>
      </c>
      <c r="T423" s="932">
        <v>272340.28000000003</v>
      </c>
      <c r="U423" s="932">
        <v>476595.48</v>
      </c>
    </row>
    <row r="424" spans="1:21" ht="14.5">
      <c r="A424" s="931">
        <v>3</v>
      </c>
      <c r="B424" s="931" t="s">
        <v>192</v>
      </c>
      <c r="C424" s="931" t="s">
        <v>199</v>
      </c>
      <c r="D424" s="931" t="s">
        <v>1048</v>
      </c>
      <c r="E424" s="931" t="s">
        <v>1049</v>
      </c>
      <c r="F424" s="931">
        <v>3</v>
      </c>
      <c r="G424" s="931" t="s">
        <v>46</v>
      </c>
      <c r="H424" s="932">
        <v>92847.85</v>
      </c>
      <c r="I424" s="932">
        <v>162483.73000000001</v>
      </c>
      <c r="J424" s="932">
        <v>126392.48</v>
      </c>
      <c r="K424" s="932">
        <v>221186.84</v>
      </c>
      <c r="L424" s="932">
        <v>159884.68</v>
      </c>
      <c r="M424" s="932">
        <v>279798.19</v>
      </c>
      <c r="N424" s="932">
        <v>210575.91</v>
      </c>
      <c r="O424" s="932">
        <v>368507.84</v>
      </c>
      <c r="P424" s="932">
        <v>260778.95</v>
      </c>
      <c r="Q424" s="932">
        <v>456363.17</v>
      </c>
      <c r="R424" s="932">
        <v>293705.21999999997</v>
      </c>
      <c r="S424" s="932">
        <v>513984.13</v>
      </c>
      <c r="T424" s="932">
        <v>326197.53999999998</v>
      </c>
      <c r="U424" s="932">
        <v>570845.69999999995</v>
      </c>
    </row>
    <row r="425" spans="1:21" ht="14.5">
      <c r="A425" s="931">
        <v>3</v>
      </c>
      <c r="B425" s="931" t="s">
        <v>192</v>
      </c>
      <c r="C425" s="931" t="s">
        <v>199</v>
      </c>
      <c r="D425" s="931" t="s">
        <v>1048</v>
      </c>
      <c r="E425" s="931" t="s">
        <v>1049</v>
      </c>
      <c r="F425" s="931">
        <v>4</v>
      </c>
      <c r="G425" s="931" t="s">
        <v>23</v>
      </c>
      <c r="H425" s="932">
        <v>101160.63</v>
      </c>
      <c r="I425" s="932">
        <v>161857.01</v>
      </c>
      <c r="J425" s="932">
        <v>141624.89000000001</v>
      </c>
      <c r="K425" s="932">
        <v>226599.82</v>
      </c>
      <c r="L425" s="932">
        <v>182089.14</v>
      </c>
      <c r="M425" s="932">
        <v>291342.63</v>
      </c>
      <c r="N425" s="932">
        <v>242785.52</v>
      </c>
      <c r="O425" s="932">
        <v>388456.84</v>
      </c>
      <c r="P425" s="932">
        <v>303481.90000000002</v>
      </c>
      <c r="Q425" s="932">
        <v>485571.04</v>
      </c>
      <c r="R425" s="932">
        <v>343946.15</v>
      </c>
      <c r="S425" s="932">
        <v>550313.85</v>
      </c>
      <c r="T425" s="932">
        <v>384410.4</v>
      </c>
      <c r="U425" s="932">
        <v>615056.66</v>
      </c>
    </row>
    <row r="426" spans="1:21" ht="14.5">
      <c r="A426" s="931">
        <v>3</v>
      </c>
      <c r="B426" s="931" t="s">
        <v>192</v>
      </c>
      <c r="C426" s="931" t="s">
        <v>199</v>
      </c>
      <c r="D426" s="931" t="s">
        <v>1048</v>
      </c>
      <c r="E426" s="931" t="s">
        <v>206</v>
      </c>
      <c r="F426" s="931">
        <v>1</v>
      </c>
      <c r="G426" s="931" t="s">
        <v>171</v>
      </c>
      <c r="H426" s="932">
        <v>134708.98000000001</v>
      </c>
      <c r="I426" s="932">
        <v>235740.71</v>
      </c>
      <c r="J426" s="932">
        <v>174589.57</v>
      </c>
      <c r="K426" s="932">
        <v>305531.75</v>
      </c>
      <c r="L426" s="932">
        <v>208510.25</v>
      </c>
      <c r="M426" s="932">
        <v>364892.95</v>
      </c>
      <c r="N426" s="932">
        <v>248333.04</v>
      </c>
      <c r="O426" s="932">
        <v>434582.82</v>
      </c>
      <c r="P426" s="932">
        <v>292156.63</v>
      </c>
      <c r="Q426" s="932">
        <v>511274.1</v>
      </c>
      <c r="R426" s="932">
        <v>320274.82</v>
      </c>
      <c r="S426" s="932">
        <v>560480.93999999994</v>
      </c>
      <c r="T426" s="932">
        <v>347402.06</v>
      </c>
      <c r="U426" s="932">
        <v>607953.6</v>
      </c>
    </row>
    <row r="427" spans="1:21" ht="14.5">
      <c r="A427" s="931">
        <v>3</v>
      </c>
      <c r="B427" s="931" t="s">
        <v>192</v>
      </c>
      <c r="C427" s="931" t="s">
        <v>199</v>
      </c>
      <c r="D427" s="931" t="s">
        <v>1048</v>
      </c>
      <c r="E427" s="931" t="s">
        <v>206</v>
      </c>
      <c r="F427" s="931">
        <v>2</v>
      </c>
      <c r="G427" s="931" t="s">
        <v>21</v>
      </c>
      <c r="H427" s="932">
        <v>106725.96</v>
      </c>
      <c r="I427" s="932">
        <v>186770.43</v>
      </c>
      <c r="J427" s="932">
        <v>139577.01999999999</v>
      </c>
      <c r="K427" s="932">
        <v>244259.79</v>
      </c>
      <c r="L427" s="932">
        <v>168847.42</v>
      </c>
      <c r="M427" s="932">
        <v>295482.98</v>
      </c>
      <c r="N427" s="932">
        <v>206152.27</v>
      </c>
      <c r="O427" s="932">
        <v>360766.47</v>
      </c>
      <c r="P427" s="932">
        <v>244340.1</v>
      </c>
      <c r="Q427" s="932">
        <v>427595.17</v>
      </c>
      <c r="R427" s="932">
        <v>269121.37</v>
      </c>
      <c r="S427" s="932">
        <v>470962.4</v>
      </c>
      <c r="T427" s="932">
        <v>292240.96000000002</v>
      </c>
      <c r="U427" s="932">
        <v>511421.67</v>
      </c>
    </row>
    <row r="428" spans="1:21" ht="14.5">
      <c r="A428" s="931">
        <v>3</v>
      </c>
      <c r="B428" s="931" t="s">
        <v>192</v>
      </c>
      <c r="C428" s="931" t="s">
        <v>199</v>
      </c>
      <c r="D428" s="931" t="s">
        <v>1048</v>
      </c>
      <c r="E428" s="931" t="s">
        <v>206</v>
      </c>
      <c r="F428" s="931">
        <v>3</v>
      </c>
      <c r="G428" s="931" t="s">
        <v>46</v>
      </c>
      <c r="H428" s="932">
        <v>102671.94</v>
      </c>
      <c r="I428" s="932">
        <v>179675.9</v>
      </c>
      <c r="J428" s="932">
        <v>140175.44</v>
      </c>
      <c r="K428" s="932">
        <v>245307.03</v>
      </c>
      <c r="L428" s="932">
        <v>177626.93</v>
      </c>
      <c r="M428" s="932">
        <v>310847.13</v>
      </c>
      <c r="N428" s="932">
        <v>234253.41</v>
      </c>
      <c r="O428" s="932">
        <v>409943.47</v>
      </c>
      <c r="P428" s="932">
        <v>290395.68</v>
      </c>
      <c r="Q428" s="932">
        <v>508192.44</v>
      </c>
      <c r="R428" s="932">
        <v>327285.83</v>
      </c>
      <c r="S428" s="932">
        <v>572750.21</v>
      </c>
      <c r="T428" s="932">
        <v>363745.57</v>
      </c>
      <c r="U428" s="932">
        <v>636554.75</v>
      </c>
    </row>
    <row r="429" spans="1:21" ht="14.5">
      <c r="A429" s="931">
        <v>3</v>
      </c>
      <c r="B429" s="931" t="s">
        <v>192</v>
      </c>
      <c r="C429" s="931" t="s">
        <v>199</v>
      </c>
      <c r="D429" s="931" t="s">
        <v>1048</v>
      </c>
      <c r="E429" s="931" t="s">
        <v>206</v>
      </c>
      <c r="F429" s="931">
        <v>4</v>
      </c>
      <c r="G429" s="931" t="s">
        <v>23</v>
      </c>
      <c r="H429" s="932">
        <v>109019.25</v>
      </c>
      <c r="I429" s="932">
        <v>174430.8</v>
      </c>
      <c r="J429" s="932">
        <v>152626.95000000001</v>
      </c>
      <c r="K429" s="932">
        <v>244203.12</v>
      </c>
      <c r="L429" s="932">
        <v>196234.64</v>
      </c>
      <c r="M429" s="932">
        <v>313975.44</v>
      </c>
      <c r="N429" s="932">
        <v>261646.19</v>
      </c>
      <c r="O429" s="932">
        <v>418633.91</v>
      </c>
      <c r="P429" s="932">
        <v>327057.74</v>
      </c>
      <c r="Q429" s="932">
        <v>523292.39</v>
      </c>
      <c r="R429" s="932">
        <v>370665.44</v>
      </c>
      <c r="S429" s="932">
        <v>593064.71</v>
      </c>
      <c r="T429" s="932">
        <v>414273.14</v>
      </c>
      <c r="U429" s="932">
        <v>662837.03</v>
      </c>
    </row>
    <row r="430" spans="1:21" ht="14.5">
      <c r="A430" s="931">
        <v>3</v>
      </c>
      <c r="B430" s="931" t="s">
        <v>192</v>
      </c>
      <c r="C430" s="931" t="s">
        <v>199</v>
      </c>
      <c r="D430" s="931" t="s">
        <v>1048</v>
      </c>
      <c r="E430" s="931" t="s">
        <v>207</v>
      </c>
      <c r="F430" s="931">
        <v>1</v>
      </c>
      <c r="G430" s="931" t="s">
        <v>171</v>
      </c>
      <c r="H430" s="932">
        <v>119658.69</v>
      </c>
      <c r="I430" s="932">
        <v>209402.7</v>
      </c>
      <c r="J430" s="932">
        <v>155142.76</v>
      </c>
      <c r="K430" s="932">
        <v>271499.83</v>
      </c>
      <c r="L430" s="932">
        <v>185335.14</v>
      </c>
      <c r="M430" s="932">
        <v>324336.5</v>
      </c>
      <c r="N430" s="932">
        <v>220803.57</v>
      </c>
      <c r="O430" s="932">
        <v>386406.25</v>
      </c>
      <c r="P430" s="932">
        <v>259814.51</v>
      </c>
      <c r="Q430" s="932">
        <v>454675.4</v>
      </c>
      <c r="R430" s="932">
        <v>284846.2</v>
      </c>
      <c r="S430" s="932">
        <v>498480.85</v>
      </c>
      <c r="T430" s="932">
        <v>309020.33</v>
      </c>
      <c r="U430" s="932">
        <v>540785.57999999996</v>
      </c>
    </row>
    <row r="431" spans="1:21" ht="14.5">
      <c r="A431" s="931">
        <v>3</v>
      </c>
      <c r="B431" s="931" t="s">
        <v>192</v>
      </c>
      <c r="C431" s="931" t="s">
        <v>199</v>
      </c>
      <c r="D431" s="931" t="s">
        <v>1048</v>
      </c>
      <c r="E431" s="931" t="s">
        <v>207</v>
      </c>
      <c r="F431" s="931">
        <v>2</v>
      </c>
      <c r="G431" s="931" t="s">
        <v>21</v>
      </c>
      <c r="H431" s="932">
        <v>94428.09</v>
      </c>
      <c r="I431" s="932">
        <v>165249.16</v>
      </c>
      <c r="J431" s="932">
        <v>123574.07</v>
      </c>
      <c r="K431" s="932">
        <v>216254.62</v>
      </c>
      <c r="L431" s="932">
        <v>149573.57</v>
      </c>
      <c r="M431" s="932">
        <v>261753.75</v>
      </c>
      <c r="N431" s="932">
        <v>182771.73</v>
      </c>
      <c r="O431" s="932">
        <v>319850.53000000003</v>
      </c>
      <c r="P431" s="932">
        <v>216701.25</v>
      </c>
      <c r="Q431" s="932">
        <v>379227.18</v>
      </c>
      <c r="R431" s="932">
        <v>238724.24</v>
      </c>
      <c r="S431" s="932">
        <v>417767.42</v>
      </c>
      <c r="T431" s="932">
        <v>259284.91</v>
      </c>
      <c r="U431" s="932">
        <v>453748.6</v>
      </c>
    </row>
    <row r="432" spans="1:21" ht="14.5">
      <c r="A432" s="931">
        <v>3</v>
      </c>
      <c r="B432" s="931" t="s">
        <v>192</v>
      </c>
      <c r="C432" s="931" t="s">
        <v>199</v>
      </c>
      <c r="D432" s="931" t="s">
        <v>1048</v>
      </c>
      <c r="E432" s="931" t="s">
        <v>207</v>
      </c>
      <c r="F432" s="931">
        <v>3</v>
      </c>
      <c r="G432" s="931" t="s">
        <v>46</v>
      </c>
      <c r="H432" s="932">
        <v>90558.65</v>
      </c>
      <c r="I432" s="932">
        <v>158477.65</v>
      </c>
      <c r="J432" s="932">
        <v>123567.52</v>
      </c>
      <c r="K432" s="932">
        <v>216243.16</v>
      </c>
      <c r="L432" s="932">
        <v>156529.49</v>
      </c>
      <c r="M432" s="932">
        <v>273926.61</v>
      </c>
      <c r="N432" s="932">
        <v>206377.51</v>
      </c>
      <c r="O432" s="932">
        <v>361160.64</v>
      </c>
      <c r="P432" s="932">
        <v>255788.94</v>
      </c>
      <c r="Q432" s="932">
        <v>447630.64</v>
      </c>
      <c r="R432" s="932">
        <v>288244.78999999998</v>
      </c>
      <c r="S432" s="932">
        <v>504428.38</v>
      </c>
      <c r="T432" s="932">
        <v>320312.56</v>
      </c>
      <c r="U432" s="932">
        <v>560546.98</v>
      </c>
    </row>
    <row r="433" spans="1:21" ht="14.5">
      <c r="A433" s="931">
        <v>3</v>
      </c>
      <c r="B433" s="931" t="s">
        <v>192</v>
      </c>
      <c r="C433" s="931" t="s">
        <v>199</v>
      </c>
      <c r="D433" s="931" t="s">
        <v>1048</v>
      </c>
      <c r="E433" s="931" t="s">
        <v>207</v>
      </c>
      <c r="F433" s="931">
        <v>4</v>
      </c>
      <c r="G433" s="931" t="s">
        <v>23</v>
      </c>
      <c r="H433" s="932">
        <v>96643.02</v>
      </c>
      <c r="I433" s="932">
        <v>154628.84</v>
      </c>
      <c r="J433" s="932">
        <v>135300.23000000001</v>
      </c>
      <c r="K433" s="932">
        <v>216480.38</v>
      </c>
      <c r="L433" s="932">
        <v>173957.44</v>
      </c>
      <c r="M433" s="932">
        <v>278331.90999999997</v>
      </c>
      <c r="N433" s="932">
        <v>231943.26</v>
      </c>
      <c r="O433" s="932">
        <v>371109.22</v>
      </c>
      <c r="P433" s="932">
        <v>289929.07</v>
      </c>
      <c r="Q433" s="932">
        <v>463886.52</v>
      </c>
      <c r="R433" s="932">
        <v>328586.28000000003</v>
      </c>
      <c r="S433" s="932">
        <v>525738.06000000006</v>
      </c>
      <c r="T433" s="932">
        <v>367243.49</v>
      </c>
      <c r="U433" s="932">
        <v>587589.6</v>
      </c>
    </row>
    <row r="434" spans="1:21" ht="14.5">
      <c r="A434" s="931">
        <v>3</v>
      </c>
      <c r="B434" s="931" t="s">
        <v>192</v>
      </c>
      <c r="C434" s="931" t="s">
        <v>199</v>
      </c>
      <c r="D434" s="931" t="s">
        <v>1048</v>
      </c>
      <c r="E434" s="931" t="s">
        <v>208</v>
      </c>
      <c r="F434" s="931">
        <v>1</v>
      </c>
      <c r="G434" s="931" t="s">
        <v>171</v>
      </c>
      <c r="H434" s="932">
        <v>117006.17</v>
      </c>
      <c r="I434" s="932">
        <v>204760.8</v>
      </c>
      <c r="J434" s="932">
        <v>151792.07999999999</v>
      </c>
      <c r="K434" s="932">
        <v>265636.14</v>
      </c>
      <c r="L434" s="932">
        <v>181407.12</v>
      </c>
      <c r="M434" s="932">
        <v>317462.46000000002</v>
      </c>
      <c r="N434" s="932">
        <v>216231.13</v>
      </c>
      <c r="O434" s="932">
        <v>378404.47</v>
      </c>
      <c r="P434" s="932">
        <v>254502.21</v>
      </c>
      <c r="Q434" s="932">
        <v>445378.87</v>
      </c>
      <c r="R434" s="932">
        <v>279061.26</v>
      </c>
      <c r="S434" s="932">
        <v>488357.2</v>
      </c>
      <c r="T434" s="932">
        <v>302815.67</v>
      </c>
      <c r="U434" s="932">
        <v>529927.43000000005</v>
      </c>
    </row>
    <row r="435" spans="1:21" ht="14.5">
      <c r="A435" s="931">
        <v>3</v>
      </c>
      <c r="B435" s="931" t="s">
        <v>192</v>
      </c>
      <c r="C435" s="931" t="s">
        <v>199</v>
      </c>
      <c r="D435" s="931" t="s">
        <v>1048</v>
      </c>
      <c r="E435" s="931" t="s">
        <v>208</v>
      </c>
      <c r="F435" s="931">
        <v>2</v>
      </c>
      <c r="G435" s="931" t="s">
        <v>21</v>
      </c>
      <c r="H435" s="932">
        <v>91775.58</v>
      </c>
      <c r="I435" s="932">
        <v>160607.26999999999</v>
      </c>
      <c r="J435" s="932">
        <v>120223.39</v>
      </c>
      <c r="K435" s="932">
        <v>210390.93</v>
      </c>
      <c r="L435" s="932">
        <v>145645.54999999999</v>
      </c>
      <c r="M435" s="932">
        <v>254879.71</v>
      </c>
      <c r="N435" s="932">
        <v>178199.29</v>
      </c>
      <c r="O435" s="932">
        <v>311848.75</v>
      </c>
      <c r="P435" s="932">
        <v>211388.95</v>
      </c>
      <c r="Q435" s="932">
        <v>369930.66</v>
      </c>
      <c r="R435" s="932">
        <v>232939.29</v>
      </c>
      <c r="S435" s="932">
        <v>407643.76</v>
      </c>
      <c r="T435" s="932">
        <v>253080.25</v>
      </c>
      <c r="U435" s="932">
        <v>442890.45</v>
      </c>
    </row>
    <row r="436" spans="1:21" ht="14.5">
      <c r="A436" s="931">
        <v>3</v>
      </c>
      <c r="B436" s="931" t="s">
        <v>192</v>
      </c>
      <c r="C436" s="931" t="s">
        <v>199</v>
      </c>
      <c r="D436" s="931" t="s">
        <v>1048</v>
      </c>
      <c r="E436" s="931" t="s">
        <v>208</v>
      </c>
      <c r="F436" s="931">
        <v>3</v>
      </c>
      <c r="G436" s="931" t="s">
        <v>46</v>
      </c>
      <c r="H436" s="932">
        <v>87590.56</v>
      </c>
      <c r="I436" s="932">
        <v>153283.49</v>
      </c>
      <c r="J436" s="932">
        <v>119412.19</v>
      </c>
      <c r="K436" s="932">
        <v>208971.34</v>
      </c>
      <c r="L436" s="932">
        <v>151186.93</v>
      </c>
      <c r="M436" s="932">
        <v>264577.13</v>
      </c>
      <c r="N436" s="932">
        <v>199254.09</v>
      </c>
      <c r="O436" s="932">
        <v>348694.66</v>
      </c>
      <c r="P436" s="932">
        <v>246884.67</v>
      </c>
      <c r="Q436" s="932">
        <v>432048.16</v>
      </c>
      <c r="R436" s="932">
        <v>278153.28000000003</v>
      </c>
      <c r="S436" s="932">
        <v>486768.24</v>
      </c>
      <c r="T436" s="932">
        <v>309033.82</v>
      </c>
      <c r="U436" s="932">
        <v>540809.18000000005</v>
      </c>
    </row>
    <row r="437" spans="1:21" ht="14.5">
      <c r="A437" s="931">
        <v>3</v>
      </c>
      <c r="B437" s="931" t="s">
        <v>192</v>
      </c>
      <c r="C437" s="931" t="s">
        <v>199</v>
      </c>
      <c r="D437" s="931" t="s">
        <v>1048</v>
      </c>
      <c r="E437" s="931" t="s">
        <v>208</v>
      </c>
      <c r="F437" s="931">
        <v>4</v>
      </c>
      <c r="G437" s="931" t="s">
        <v>23</v>
      </c>
      <c r="H437" s="932">
        <v>94207.42</v>
      </c>
      <c r="I437" s="932">
        <v>150731.87</v>
      </c>
      <c r="J437" s="932">
        <v>131890.39000000001</v>
      </c>
      <c r="K437" s="932">
        <v>211024.62</v>
      </c>
      <c r="L437" s="932">
        <v>169573.35</v>
      </c>
      <c r="M437" s="932">
        <v>271317.37</v>
      </c>
      <c r="N437" s="932">
        <v>226097.81</v>
      </c>
      <c r="O437" s="932">
        <v>361756.49</v>
      </c>
      <c r="P437" s="932">
        <v>282622.26</v>
      </c>
      <c r="Q437" s="932">
        <v>452195.62</v>
      </c>
      <c r="R437" s="932">
        <v>320305.21999999997</v>
      </c>
      <c r="S437" s="932">
        <v>512488.37</v>
      </c>
      <c r="T437" s="932">
        <v>357988.19</v>
      </c>
      <c r="U437" s="932">
        <v>572781.12</v>
      </c>
    </row>
    <row r="438" spans="1:21" ht="14.5">
      <c r="A438" s="931">
        <v>3</v>
      </c>
      <c r="B438" s="931" t="s">
        <v>192</v>
      </c>
      <c r="C438" s="931" t="s">
        <v>199</v>
      </c>
      <c r="D438" s="931" t="s">
        <v>1048</v>
      </c>
      <c r="E438" s="931" t="s">
        <v>209</v>
      </c>
      <c r="F438" s="931">
        <v>1</v>
      </c>
      <c r="G438" s="931" t="s">
        <v>171</v>
      </c>
      <c r="H438" s="932">
        <v>112338.23</v>
      </c>
      <c r="I438" s="932">
        <v>196591.9</v>
      </c>
      <c r="J438" s="932">
        <v>145641.66</v>
      </c>
      <c r="K438" s="932">
        <v>254872.9</v>
      </c>
      <c r="L438" s="932">
        <v>173976.74</v>
      </c>
      <c r="M438" s="932">
        <v>304459.3</v>
      </c>
      <c r="N438" s="932">
        <v>207259.56</v>
      </c>
      <c r="O438" s="932">
        <v>362704.23</v>
      </c>
      <c r="P438" s="932">
        <v>243870.04</v>
      </c>
      <c r="Q438" s="932">
        <v>426772.58</v>
      </c>
      <c r="R438" s="932">
        <v>267361.23</v>
      </c>
      <c r="S438" s="932">
        <v>467882.15</v>
      </c>
      <c r="T438" s="932">
        <v>290043.55</v>
      </c>
      <c r="U438" s="932">
        <v>507576.22</v>
      </c>
    </row>
    <row r="439" spans="1:21" ht="14.5">
      <c r="A439" s="931">
        <v>3</v>
      </c>
      <c r="B439" s="931" t="s">
        <v>192</v>
      </c>
      <c r="C439" s="931" t="s">
        <v>199</v>
      </c>
      <c r="D439" s="931" t="s">
        <v>1048</v>
      </c>
      <c r="E439" s="931" t="s">
        <v>209</v>
      </c>
      <c r="F439" s="931">
        <v>2</v>
      </c>
      <c r="G439" s="931" t="s">
        <v>21</v>
      </c>
      <c r="H439" s="932">
        <v>88713.22</v>
      </c>
      <c r="I439" s="932">
        <v>155248.14000000001</v>
      </c>
      <c r="J439" s="932">
        <v>116081.89</v>
      </c>
      <c r="K439" s="932">
        <v>203143.3</v>
      </c>
      <c r="L439" s="932">
        <v>140490.91</v>
      </c>
      <c r="M439" s="932">
        <v>245859.09</v>
      </c>
      <c r="N439" s="932">
        <v>171647.93</v>
      </c>
      <c r="O439" s="932">
        <v>300383.88</v>
      </c>
      <c r="P439" s="932">
        <v>203500.35</v>
      </c>
      <c r="Q439" s="932">
        <v>356125.62</v>
      </c>
      <c r="R439" s="932">
        <v>224174.3</v>
      </c>
      <c r="S439" s="932">
        <v>392305.03</v>
      </c>
      <c r="T439" s="932">
        <v>243473.12</v>
      </c>
      <c r="U439" s="932">
        <v>426077.96</v>
      </c>
    </row>
    <row r="440" spans="1:21" ht="14.5">
      <c r="A440" s="931">
        <v>3</v>
      </c>
      <c r="B440" s="931" t="s">
        <v>192</v>
      </c>
      <c r="C440" s="931" t="s">
        <v>199</v>
      </c>
      <c r="D440" s="931" t="s">
        <v>1048</v>
      </c>
      <c r="E440" s="931" t="s">
        <v>209</v>
      </c>
      <c r="F440" s="931">
        <v>3</v>
      </c>
      <c r="G440" s="931" t="s">
        <v>46</v>
      </c>
      <c r="H440" s="932">
        <v>85125.02</v>
      </c>
      <c r="I440" s="932">
        <v>148968.79</v>
      </c>
      <c r="J440" s="932">
        <v>116165</v>
      </c>
      <c r="K440" s="932">
        <v>203288.75</v>
      </c>
      <c r="L440" s="932">
        <v>147161.07</v>
      </c>
      <c r="M440" s="932">
        <v>257531.87</v>
      </c>
      <c r="N440" s="932">
        <v>194034.45</v>
      </c>
      <c r="O440" s="932">
        <v>339560.29</v>
      </c>
      <c r="P440" s="932">
        <v>240499.03</v>
      </c>
      <c r="Q440" s="932">
        <v>420873.31</v>
      </c>
      <c r="R440" s="932">
        <v>271021.19</v>
      </c>
      <c r="S440" s="932">
        <v>474287.08</v>
      </c>
      <c r="T440" s="932">
        <v>301179.96000000002</v>
      </c>
      <c r="U440" s="932">
        <v>527064.93000000005</v>
      </c>
    </row>
    <row r="441" spans="1:21" ht="14.5">
      <c r="A441" s="931">
        <v>3</v>
      </c>
      <c r="B441" s="931" t="s">
        <v>192</v>
      </c>
      <c r="C441" s="931" t="s">
        <v>199</v>
      </c>
      <c r="D441" s="931" t="s">
        <v>1048</v>
      </c>
      <c r="E441" s="931" t="s">
        <v>209</v>
      </c>
      <c r="F441" s="931">
        <v>4</v>
      </c>
      <c r="G441" s="931" t="s">
        <v>23</v>
      </c>
      <c r="H441" s="932">
        <v>90763.15</v>
      </c>
      <c r="I441" s="932">
        <v>145221.03</v>
      </c>
      <c r="J441" s="932">
        <v>127068.4</v>
      </c>
      <c r="K441" s="932">
        <v>203309.45</v>
      </c>
      <c r="L441" s="932">
        <v>163373.66</v>
      </c>
      <c r="M441" s="932">
        <v>261397.86</v>
      </c>
      <c r="N441" s="932">
        <v>217831.55</v>
      </c>
      <c r="O441" s="932">
        <v>348530.48</v>
      </c>
      <c r="P441" s="932">
        <v>272289.44</v>
      </c>
      <c r="Q441" s="932">
        <v>435663.1</v>
      </c>
      <c r="R441" s="932">
        <v>308594.69</v>
      </c>
      <c r="S441" s="932">
        <v>493751.52</v>
      </c>
      <c r="T441" s="932">
        <v>344899.95</v>
      </c>
      <c r="U441" s="932">
        <v>551839.93000000005</v>
      </c>
    </row>
    <row r="442" spans="1:21" ht="14.5">
      <c r="A442" s="931">
        <v>3</v>
      </c>
      <c r="B442" s="931" t="s">
        <v>192</v>
      </c>
      <c r="C442" s="931" t="s">
        <v>199</v>
      </c>
      <c r="D442" s="931" t="s">
        <v>1048</v>
      </c>
      <c r="E442" s="931" t="s">
        <v>1050</v>
      </c>
      <c r="F442" s="931">
        <v>1</v>
      </c>
      <c r="G442" s="931" t="s">
        <v>171</v>
      </c>
      <c r="H442" s="932">
        <v>110337.34</v>
      </c>
      <c r="I442" s="932">
        <v>193090.34</v>
      </c>
      <c r="J442" s="932">
        <v>143186.64000000001</v>
      </c>
      <c r="K442" s="932">
        <v>250576.61</v>
      </c>
      <c r="L442" s="932">
        <v>171161.61</v>
      </c>
      <c r="M442" s="932">
        <v>299532.82</v>
      </c>
      <c r="N442" s="932">
        <v>204074.64</v>
      </c>
      <c r="O442" s="932">
        <v>357130.62</v>
      </c>
      <c r="P442" s="932">
        <v>240229.47</v>
      </c>
      <c r="Q442" s="932">
        <v>420401.58</v>
      </c>
      <c r="R442" s="932">
        <v>263431.58</v>
      </c>
      <c r="S442" s="932">
        <v>461005.26</v>
      </c>
      <c r="T442" s="932">
        <v>285892.58</v>
      </c>
      <c r="U442" s="932">
        <v>500312.01</v>
      </c>
    </row>
    <row r="443" spans="1:21" ht="14.5">
      <c r="A443" s="931">
        <v>3</v>
      </c>
      <c r="B443" s="931" t="s">
        <v>192</v>
      </c>
      <c r="C443" s="931" t="s">
        <v>199</v>
      </c>
      <c r="D443" s="931" t="s">
        <v>1048</v>
      </c>
      <c r="E443" s="931" t="s">
        <v>1050</v>
      </c>
      <c r="F443" s="931">
        <v>2</v>
      </c>
      <c r="G443" s="931" t="s">
        <v>21</v>
      </c>
      <c r="H443" s="932">
        <v>86253.59</v>
      </c>
      <c r="I443" s="932">
        <v>150943.78</v>
      </c>
      <c r="J443" s="932">
        <v>113052.89</v>
      </c>
      <c r="K443" s="932">
        <v>197842.55</v>
      </c>
      <c r="L443" s="932">
        <v>137025.57</v>
      </c>
      <c r="M443" s="932">
        <v>239794.74</v>
      </c>
      <c r="N443" s="932">
        <v>167771.51999999999</v>
      </c>
      <c r="O443" s="932">
        <v>293600.15999999997</v>
      </c>
      <c r="P443" s="932">
        <v>199075.9</v>
      </c>
      <c r="Q443" s="932">
        <v>348382.83</v>
      </c>
      <c r="R443" s="932">
        <v>219406.07</v>
      </c>
      <c r="S443" s="932">
        <v>383960.62</v>
      </c>
      <c r="T443" s="932">
        <v>238417.86</v>
      </c>
      <c r="U443" s="932">
        <v>417231.26</v>
      </c>
    </row>
    <row r="444" spans="1:21" ht="14.5">
      <c r="A444" s="931">
        <v>3</v>
      </c>
      <c r="B444" s="931" t="s">
        <v>192</v>
      </c>
      <c r="C444" s="931" t="s">
        <v>199</v>
      </c>
      <c r="D444" s="931" t="s">
        <v>1048</v>
      </c>
      <c r="E444" s="931" t="s">
        <v>1050</v>
      </c>
      <c r="F444" s="931">
        <v>3</v>
      </c>
      <c r="G444" s="931" t="s">
        <v>46</v>
      </c>
      <c r="H444" s="932">
        <v>82098.14</v>
      </c>
      <c r="I444" s="932">
        <v>143671.75</v>
      </c>
      <c r="J444" s="932">
        <v>111868.92</v>
      </c>
      <c r="K444" s="932">
        <v>195770.62</v>
      </c>
      <c r="L444" s="932">
        <v>141594.94</v>
      </c>
      <c r="M444" s="932">
        <v>247791.15</v>
      </c>
      <c r="N444" s="932">
        <v>186570.61</v>
      </c>
      <c r="O444" s="932">
        <v>326498.58</v>
      </c>
      <c r="P444" s="932">
        <v>231129.54</v>
      </c>
      <c r="Q444" s="932">
        <v>404476.7</v>
      </c>
      <c r="R444" s="932">
        <v>260372.45</v>
      </c>
      <c r="S444" s="932">
        <v>455651.78</v>
      </c>
      <c r="T444" s="932">
        <v>289244.90999999997</v>
      </c>
      <c r="U444" s="932">
        <v>506178.59</v>
      </c>
    </row>
    <row r="445" spans="1:21" ht="14.5">
      <c r="A445" s="931">
        <v>3</v>
      </c>
      <c r="B445" s="931" t="s">
        <v>192</v>
      </c>
      <c r="C445" s="931" t="s">
        <v>199</v>
      </c>
      <c r="D445" s="931" t="s">
        <v>1048</v>
      </c>
      <c r="E445" s="931" t="s">
        <v>1050</v>
      </c>
      <c r="F445" s="931">
        <v>4</v>
      </c>
      <c r="G445" s="931" t="s">
        <v>23</v>
      </c>
      <c r="H445" s="932">
        <v>88685.32</v>
      </c>
      <c r="I445" s="932">
        <v>141896.51</v>
      </c>
      <c r="J445" s="932">
        <v>124159.44</v>
      </c>
      <c r="K445" s="932">
        <v>198655.11</v>
      </c>
      <c r="L445" s="932">
        <v>159633.57</v>
      </c>
      <c r="M445" s="932">
        <v>255413.71</v>
      </c>
      <c r="N445" s="932">
        <v>212844.76</v>
      </c>
      <c r="O445" s="932">
        <v>340551.62</v>
      </c>
      <c r="P445" s="932">
        <v>266055.95</v>
      </c>
      <c r="Q445" s="932">
        <v>425689.52</v>
      </c>
      <c r="R445" s="932">
        <v>301530.07</v>
      </c>
      <c r="S445" s="932">
        <v>482448.12</v>
      </c>
      <c r="T445" s="932">
        <v>337004.2</v>
      </c>
      <c r="U445" s="932">
        <v>539206.72</v>
      </c>
    </row>
    <row r="446" spans="1:21" ht="14.5">
      <c r="A446" s="931">
        <v>3</v>
      </c>
      <c r="B446" s="931" t="s">
        <v>192</v>
      </c>
      <c r="C446" s="931" t="s">
        <v>199</v>
      </c>
      <c r="D446" s="931" t="s">
        <v>1048</v>
      </c>
      <c r="E446" s="931" t="s">
        <v>1051</v>
      </c>
      <c r="F446" s="931">
        <v>1</v>
      </c>
      <c r="G446" s="931" t="s">
        <v>171</v>
      </c>
      <c r="H446" s="932">
        <v>108564.15</v>
      </c>
      <c r="I446" s="932">
        <v>189987.26</v>
      </c>
      <c r="J446" s="932">
        <v>140837.95000000001</v>
      </c>
      <c r="K446" s="932">
        <v>246466.4</v>
      </c>
      <c r="L446" s="932">
        <v>168313.86</v>
      </c>
      <c r="M446" s="932">
        <v>294549.25</v>
      </c>
      <c r="N446" s="932">
        <v>200621.61</v>
      </c>
      <c r="O446" s="932">
        <v>351087.82</v>
      </c>
      <c r="P446" s="932">
        <v>236128.18</v>
      </c>
      <c r="Q446" s="932">
        <v>413224.31</v>
      </c>
      <c r="R446" s="932">
        <v>258913.14</v>
      </c>
      <c r="S446" s="932">
        <v>453098</v>
      </c>
      <c r="T446" s="932">
        <v>280950.65000000002</v>
      </c>
      <c r="U446" s="932">
        <v>491663.63</v>
      </c>
    </row>
    <row r="447" spans="1:21" ht="14.5">
      <c r="A447" s="931">
        <v>3</v>
      </c>
      <c r="B447" s="931" t="s">
        <v>192</v>
      </c>
      <c r="C447" s="931" t="s">
        <v>199</v>
      </c>
      <c r="D447" s="931" t="s">
        <v>1048</v>
      </c>
      <c r="E447" s="931" t="s">
        <v>1051</v>
      </c>
      <c r="F447" s="931">
        <v>2</v>
      </c>
      <c r="G447" s="931" t="s">
        <v>21</v>
      </c>
      <c r="H447" s="932">
        <v>85168.51</v>
      </c>
      <c r="I447" s="932">
        <v>149044.89000000001</v>
      </c>
      <c r="J447" s="932">
        <v>111565.16</v>
      </c>
      <c r="K447" s="932">
        <v>195239.03</v>
      </c>
      <c r="L447" s="932">
        <v>135153.13</v>
      </c>
      <c r="M447" s="932">
        <v>236517.97</v>
      </c>
      <c r="N447" s="932">
        <v>165355.72</v>
      </c>
      <c r="O447" s="932">
        <v>289372.52</v>
      </c>
      <c r="P447" s="932">
        <v>196150.42</v>
      </c>
      <c r="Q447" s="932">
        <v>343263.24</v>
      </c>
      <c r="R447" s="932">
        <v>216145.5</v>
      </c>
      <c r="S447" s="932">
        <v>378254.63</v>
      </c>
      <c r="T447" s="932">
        <v>234832.35</v>
      </c>
      <c r="U447" s="932">
        <v>410956.61</v>
      </c>
    </row>
    <row r="448" spans="1:21" ht="14.5">
      <c r="A448" s="931">
        <v>3</v>
      </c>
      <c r="B448" s="931" t="s">
        <v>192</v>
      </c>
      <c r="C448" s="931" t="s">
        <v>199</v>
      </c>
      <c r="D448" s="931" t="s">
        <v>1048</v>
      </c>
      <c r="E448" s="931" t="s">
        <v>1051</v>
      </c>
      <c r="F448" s="931">
        <v>3</v>
      </c>
      <c r="G448" s="931" t="s">
        <v>46</v>
      </c>
      <c r="H448" s="932">
        <v>81295.89</v>
      </c>
      <c r="I448" s="932">
        <v>142267.81</v>
      </c>
      <c r="J448" s="932">
        <v>110833.44</v>
      </c>
      <c r="K448" s="932">
        <v>193958.52</v>
      </c>
      <c r="L448" s="932">
        <v>140327.51</v>
      </c>
      <c r="M448" s="932">
        <v>245573.14</v>
      </c>
      <c r="N448" s="932">
        <v>184944.21</v>
      </c>
      <c r="O448" s="932">
        <v>323652.36</v>
      </c>
      <c r="P448" s="932">
        <v>229156.07</v>
      </c>
      <c r="Q448" s="932">
        <v>401023.12</v>
      </c>
      <c r="R448" s="932">
        <v>258180.83</v>
      </c>
      <c r="S448" s="932">
        <v>451816.44</v>
      </c>
      <c r="T448" s="932">
        <v>286845.71999999997</v>
      </c>
      <c r="U448" s="932">
        <v>501980.02</v>
      </c>
    </row>
    <row r="449" spans="1:21" ht="14.5">
      <c r="A449" s="931">
        <v>3</v>
      </c>
      <c r="B449" s="931" t="s">
        <v>192</v>
      </c>
      <c r="C449" s="931" t="s">
        <v>199</v>
      </c>
      <c r="D449" s="931" t="s">
        <v>1048</v>
      </c>
      <c r="E449" s="931" t="s">
        <v>1051</v>
      </c>
      <c r="F449" s="931">
        <v>4</v>
      </c>
      <c r="G449" s="931" t="s">
        <v>23</v>
      </c>
      <c r="H449" s="932">
        <v>87417.97</v>
      </c>
      <c r="I449" s="932">
        <v>139868.75</v>
      </c>
      <c r="J449" s="932">
        <v>122385.15</v>
      </c>
      <c r="K449" s="932">
        <v>195816.25</v>
      </c>
      <c r="L449" s="932">
        <v>157352.34</v>
      </c>
      <c r="M449" s="932">
        <v>251763.75</v>
      </c>
      <c r="N449" s="932">
        <v>209803.12</v>
      </c>
      <c r="O449" s="932">
        <v>335685</v>
      </c>
      <c r="P449" s="932">
        <v>262253.90000000002</v>
      </c>
      <c r="Q449" s="932">
        <v>419606.24</v>
      </c>
      <c r="R449" s="932">
        <v>297221.08</v>
      </c>
      <c r="S449" s="932">
        <v>475553.74</v>
      </c>
      <c r="T449" s="932">
        <v>332188.27</v>
      </c>
      <c r="U449" s="932">
        <v>531501.24</v>
      </c>
    </row>
    <row r="450" spans="1:21" ht="14.5">
      <c r="A450" s="931">
        <v>3</v>
      </c>
      <c r="B450" s="931" t="s">
        <v>192</v>
      </c>
      <c r="C450" s="931" t="s">
        <v>199</v>
      </c>
      <c r="D450" s="931" t="s">
        <v>1048</v>
      </c>
      <c r="E450" s="931" t="s">
        <v>1052</v>
      </c>
      <c r="F450" s="931">
        <v>1</v>
      </c>
      <c r="G450" s="931" t="s">
        <v>171</v>
      </c>
      <c r="H450" s="932">
        <v>108154.76</v>
      </c>
      <c r="I450" s="932">
        <v>189270.83</v>
      </c>
      <c r="J450" s="932">
        <v>140393.32999999999</v>
      </c>
      <c r="K450" s="932">
        <v>245688.32000000001</v>
      </c>
      <c r="L450" s="932">
        <v>167855.54</v>
      </c>
      <c r="M450" s="932">
        <v>293747.20000000001</v>
      </c>
      <c r="N450" s="932">
        <v>200180.16</v>
      </c>
      <c r="O450" s="932">
        <v>350315.28</v>
      </c>
      <c r="P450" s="932">
        <v>235674.99</v>
      </c>
      <c r="Q450" s="932">
        <v>412431.23</v>
      </c>
      <c r="R450" s="932">
        <v>258454.46</v>
      </c>
      <c r="S450" s="932">
        <v>452295.3</v>
      </c>
      <c r="T450" s="932">
        <v>280522.46000000002</v>
      </c>
      <c r="U450" s="932">
        <v>490914.31</v>
      </c>
    </row>
    <row r="451" spans="1:21" ht="14.5">
      <c r="A451" s="931">
        <v>3</v>
      </c>
      <c r="B451" s="931" t="s">
        <v>192</v>
      </c>
      <c r="C451" s="931" t="s">
        <v>199</v>
      </c>
      <c r="D451" s="931" t="s">
        <v>1048</v>
      </c>
      <c r="E451" s="931" t="s">
        <v>1052</v>
      </c>
      <c r="F451" s="931">
        <v>2</v>
      </c>
      <c r="G451" s="931" t="s">
        <v>21</v>
      </c>
      <c r="H451" s="932">
        <v>84300.39</v>
      </c>
      <c r="I451" s="932">
        <v>147525.68</v>
      </c>
      <c r="J451" s="932">
        <v>110546.57</v>
      </c>
      <c r="K451" s="932">
        <v>193456.49</v>
      </c>
      <c r="L451" s="932">
        <v>134044.6</v>
      </c>
      <c r="M451" s="932">
        <v>234578.05</v>
      </c>
      <c r="N451" s="932">
        <v>164222.78</v>
      </c>
      <c r="O451" s="932">
        <v>287389.87</v>
      </c>
      <c r="P451" s="932">
        <v>194913.36</v>
      </c>
      <c r="Q451" s="932">
        <v>341098.38</v>
      </c>
      <c r="R451" s="932">
        <v>214848.24</v>
      </c>
      <c r="S451" s="932">
        <v>375984.42</v>
      </c>
      <c r="T451" s="932">
        <v>233499.89</v>
      </c>
      <c r="U451" s="932">
        <v>408624.81</v>
      </c>
    </row>
    <row r="452" spans="1:21" ht="14.5">
      <c r="A452" s="931">
        <v>3</v>
      </c>
      <c r="B452" s="931" t="s">
        <v>192</v>
      </c>
      <c r="C452" s="931" t="s">
        <v>199</v>
      </c>
      <c r="D452" s="931" t="s">
        <v>1048</v>
      </c>
      <c r="E452" s="931" t="s">
        <v>1052</v>
      </c>
      <c r="F452" s="931">
        <v>3</v>
      </c>
      <c r="G452" s="931" t="s">
        <v>46</v>
      </c>
      <c r="H452" s="932">
        <v>80049.87</v>
      </c>
      <c r="I452" s="932">
        <v>140087.26999999999</v>
      </c>
      <c r="J452" s="932">
        <v>109030.56</v>
      </c>
      <c r="K452" s="932">
        <v>190803.48</v>
      </c>
      <c r="L452" s="932">
        <v>137966.92000000001</v>
      </c>
      <c r="M452" s="932">
        <v>241442.11</v>
      </c>
      <c r="N452" s="932">
        <v>181754.42</v>
      </c>
      <c r="O452" s="932">
        <v>318070.23</v>
      </c>
      <c r="P452" s="932">
        <v>225129.14</v>
      </c>
      <c r="Q452" s="932">
        <v>393976</v>
      </c>
      <c r="R452" s="932">
        <v>253586.99</v>
      </c>
      <c r="S452" s="932">
        <v>443777.23</v>
      </c>
      <c r="T452" s="932">
        <v>281677.92</v>
      </c>
      <c r="U452" s="932">
        <v>492936.36</v>
      </c>
    </row>
    <row r="453" spans="1:21" ht="14.5">
      <c r="A453" s="931">
        <v>3</v>
      </c>
      <c r="B453" s="931" t="s">
        <v>192</v>
      </c>
      <c r="C453" s="931" t="s">
        <v>199</v>
      </c>
      <c r="D453" s="931" t="s">
        <v>1048</v>
      </c>
      <c r="E453" s="931" t="s">
        <v>1052</v>
      </c>
      <c r="F453" s="931">
        <v>4</v>
      </c>
      <c r="G453" s="931" t="s">
        <v>23</v>
      </c>
      <c r="H453" s="932">
        <v>86801.5</v>
      </c>
      <c r="I453" s="932">
        <v>138882.4</v>
      </c>
      <c r="J453" s="932">
        <v>121522.1</v>
      </c>
      <c r="K453" s="932">
        <v>194435.36</v>
      </c>
      <c r="L453" s="932">
        <v>156242.70000000001</v>
      </c>
      <c r="M453" s="932">
        <v>249988.32</v>
      </c>
      <c r="N453" s="932">
        <v>208323.6</v>
      </c>
      <c r="O453" s="932">
        <v>333317.76000000001</v>
      </c>
      <c r="P453" s="932">
        <v>260404.5</v>
      </c>
      <c r="Q453" s="932">
        <v>416647.2</v>
      </c>
      <c r="R453" s="932">
        <v>295125.09999999998</v>
      </c>
      <c r="S453" s="932">
        <v>472200.16</v>
      </c>
      <c r="T453" s="932">
        <v>329845.7</v>
      </c>
      <c r="U453" s="932">
        <v>527753.12</v>
      </c>
    </row>
    <row r="454" spans="1:21" ht="14.5">
      <c r="A454" s="931">
        <v>3</v>
      </c>
      <c r="B454" s="931" t="s">
        <v>192</v>
      </c>
      <c r="C454" s="931" t="s">
        <v>199</v>
      </c>
      <c r="D454" s="931" t="s">
        <v>1048</v>
      </c>
      <c r="E454" s="931" t="s">
        <v>210</v>
      </c>
      <c r="F454" s="931">
        <v>1</v>
      </c>
      <c r="G454" s="931" t="s">
        <v>171</v>
      </c>
      <c r="H454" s="932">
        <v>110988.96</v>
      </c>
      <c r="I454" s="932">
        <v>194230.68</v>
      </c>
      <c r="J454" s="932">
        <v>144082.29999999999</v>
      </c>
      <c r="K454" s="932">
        <v>252144.02</v>
      </c>
      <c r="L454" s="932">
        <v>172274.52</v>
      </c>
      <c r="M454" s="932">
        <v>301480.40999999997</v>
      </c>
      <c r="N454" s="932">
        <v>205462.18</v>
      </c>
      <c r="O454" s="932">
        <v>359558.81</v>
      </c>
      <c r="P454" s="932">
        <v>241901.22</v>
      </c>
      <c r="Q454" s="932">
        <v>423327.13</v>
      </c>
      <c r="R454" s="932">
        <v>265286.89</v>
      </c>
      <c r="S454" s="932">
        <v>464252.06</v>
      </c>
      <c r="T454" s="932">
        <v>287946.28000000003</v>
      </c>
      <c r="U454" s="932">
        <v>503905.98</v>
      </c>
    </row>
    <row r="455" spans="1:21" ht="14.5">
      <c r="A455" s="931">
        <v>3</v>
      </c>
      <c r="B455" s="931" t="s">
        <v>192</v>
      </c>
      <c r="C455" s="931" t="s">
        <v>199</v>
      </c>
      <c r="D455" s="931" t="s">
        <v>1048</v>
      </c>
      <c r="E455" s="931" t="s">
        <v>210</v>
      </c>
      <c r="F455" s="931">
        <v>2</v>
      </c>
      <c r="G455" s="931" t="s">
        <v>21</v>
      </c>
      <c r="H455" s="932">
        <v>86446.48</v>
      </c>
      <c r="I455" s="932">
        <v>151281.32999999999</v>
      </c>
      <c r="J455" s="932">
        <v>113374.57</v>
      </c>
      <c r="K455" s="932">
        <v>198405.5</v>
      </c>
      <c r="L455" s="932">
        <v>137488.26</v>
      </c>
      <c r="M455" s="932">
        <v>240604.45</v>
      </c>
      <c r="N455" s="932">
        <v>168467.57</v>
      </c>
      <c r="O455" s="932">
        <v>294818.24</v>
      </c>
      <c r="P455" s="932">
        <v>199963.77</v>
      </c>
      <c r="Q455" s="932">
        <v>349936.6</v>
      </c>
      <c r="R455" s="932">
        <v>220422.8</v>
      </c>
      <c r="S455" s="932">
        <v>385739.9</v>
      </c>
      <c r="T455" s="932">
        <v>239567.28</v>
      </c>
      <c r="U455" s="932">
        <v>419242.73</v>
      </c>
    </row>
    <row r="456" spans="1:21" ht="14.5">
      <c r="A456" s="931">
        <v>3</v>
      </c>
      <c r="B456" s="931" t="s">
        <v>192</v>
      </c>
      <c r="C456" s="931" t="s">
        <v>199</v>
      </c>
      <c r="D456" s="931" t="s">
        <v>1048</v>
      </c>
      <c r="E456" s="931" t="s">
        <v>210</v>
      </c>
      <c r="F456" s="931">
        <v>3</v>
      </c>
      <c r="G456" s="931" t="s">
        <v>46</v>
      </c>
      <c r="H456" s="932">
        <v>82039.360000000001</v>
      </c>
      <c r="I456" s="932">
        <v>143568.88</v>
      </c>
      <c r="J456" s="932">
        <v>111728.18</v>
      </c>
      <c r="K456" s="932">
        <v>195524.31</v>
      </c>
      <c r="L456" s="932">
        <v>141371.38</v>
      </c>
      <c r="M456" s="932">
        <v>247399.92</v>
      </c>
      <c r="N456" s="932">
        <v>186230.2</v>
      </c>
      <c r="O456" s="932">
        <v>325902.84999999998</v>
      </c>
      <c r="P456" s="932">
        <v>230664.33</v>
      </c>
      <c r="Q456" s="932">
        <v>403662.59</v>
      </c>
      <c r="R456" s="932">
        <v>259815.22</v>
      </c>
      <c r="S456" s="932">
        <v>454676.64</v>
      </c>
      <c r="T456" s="932">
        <v>288588.61</v>
      </c>
      <c r="U456" s="932">
        <v>505030.07</v>
      </c>
    </row>
    <row r="457" spans="1:21" ht="14.5">
      <c r="A457" s="931">
        <v>3</v>
      </c>
      <c r="B457" s="931" t="s">
        <v>192</v>
      </c>
      <c r="C457" s="931" t="s">
        <v>199</v>
      </c>
      <c r="D457" s="931" t="s">
        <v>1048</v>
      </c>
      <c r="E457" s="931" t="s">
        <v>210</v>
      </c>
      <c r="F457" s="931">
        <v>4</v>
      </c>
      <c r="G457" s="931" t="s">
        <v>23</v>
      </c>
      <c r="H457" s="932">
        <v>89043.1</v>
      </c>
      <c r="I457" s="932">
        <v>142468.96</v>
      </c>
      <c r="J457" s="932">
        <v>124660.33</v>
      </c>
      <c r="K457" s="932">
        <v>199456.54</v>
      </c>
      <c r="L457" s="932">
        <v>160277.57</v>
      </c>
      <c r="M457" s="932">
        <v>256444.12</v>
      </c>
      <c r="N457" s="932">
        <v>213703.43</v>
      </c>
      <c r="O457" s="932">
        <v>341925.49</v>
      </c>
      <c r="P457" s="932">
        <v>267129.28999999998</v>
      </c>
      <c r="Q457" s="932">
        <v>427406.87</v>
      </c>
      <c r="R457" s="932">
        <v>302746.53000000003</v>
      </c>
      <c r="S457" s="932">
        <v>484394.45</v>
      </c>
      <c r="T457" s="932">
        <v>338363.76</v>
      </c>
      <c r="U457" s="932">
        <v>541382.03</v>
      </c>
    </row>
    <row r="458" spans="1:21" ht="14.5">
      <c r="A458" s="931">
        <v>3</v>
      </c>
      <c r="B458" s="931" t="s">
        <v>192</v>
      </c>
      <c r="C458" s="931" t="s">
        <v>211</v>
      </c>
      <c r="D458" s="931" t="s">
        <v>481</v>
      </c>
      <c r="E458" s="931" t="s">
        <v>325</v>
      </c>
      <c r="F458" s="931">
        <v>1</v>
      </c>
      <c r="G458" s="931" t="s">
        <v>171</v>
      </c>
      <c r="H458" s="932">
        <v>115930.63</v>
      </c>
      <c r="I458" s="932">
        <v>202878.6</v>
      </c>
      <c r="J458" s="932">
        <v>150107.09</v>
      </c>
      <c r="K458" s="932">
        <v>262687.40000000002</v>
      </c>
      <c r="L458" s="932">
        <v>179148.68</v>
      </c>
      <c r="M458" s="932">
        <v>313510.19</v>
      </c>
      <c r="N458" s="932">
        <v>213187.95</v>
      </c>
      <c r="O458" s="932">
        <v>373078.91</v>
      </c>
      <c r="P458" s="932">
        <v>250697.99</v>
      </c>
      <c r="Q458" s="932">
        <v>438721.48</v>
      </c>
      <c r="R458" s="932">
        <v>274761.84000000003</v>
      </c>
      <c r="S458" s="932">
        <v>480833.22</v>
      </c>
      <c r="T458" s="932">
        <v>297917.32</v>
      </c>
      <c r="U458" s="932">
        <v>521355.31</v>
      </c>
    </row>
    <row r="459" spans="1:21" ht="14.5">
      <c r="A459" s="931">
        <v>3</v>
      </c>
      <c r="B459" s="931" t="s">
        <v>192</v>
      </c>
      <c r="C459" s="931" t="s">
        <v>211</v>
      </c>
      <c r="D459" s="931" t="s">
        <v>481</v>
      </c>
      <c r="E459" s="931" t="s">
        <v>325</v>
      </c>
      <c r="F459" s="931">
        <v>2</v>
      </c>
      <c r="G459" s="931" t="s">
        <v>21</v>
      </c>
      <c r="H459" s="932">
        <v>92764.36</v>
      </c>
      <c r="I459" s="932">
        <v>162337.63</v>
      </c>
      <c r="J459" s="932">
        <v>121121.29</v>
      </c>
      <c r="K459" s="932">
        <v>211962.25</v>
      </c>
      <c r="L459" s="932">
        <v>146313.06</v>
      </c>
      <c r="M459" s="932">
        <v>256047.85</v>
      </c>
      <c r="N459" s="932">
        <v>178267.8</v>
      </c>
      <c r="O459" s="932">
        <v>311968.65000000002</v>
      </c>
      <c r="P459" s="932">
        <v>211112.17</v>
      </c>
      <c r="Q459" s="932">
        <v>369446.3</v>
      </c>
      <c r="R459" s="932">
        <v>232413.49</v>
      </c>
      <c r="S459" s="932">
        <v>406723.61</v>
      </c>
      <c r="T459" s="932">
        <v>252251.16</v>
      </c>
      <c r="U459" s="932">
        <v>441439.53</v>
      </c>
    </row>
    <row r="460" spans="1:21" ht="14.5">
      <c r="A460" s="931">
        <v>3</v>
      </c>
      <c r="B460" s="931" t="s">
        <v>192</v>
      </c>
      <c r="C460" s="931" t="s">
        <v>211</v>
      </c>
      <c r="D460" s="931" t="s">
        <v>481</v>
      </c>
      <c r="E460" s="931" t="s">
        <v>325</v>
      </c>
      <c r="F460" s="931">
        <v>3</v>
      </c>
      <c r="G460" s="931" t="s">
        <v>46</v>
      </c>
      <c r="H460" s="932">
        <v>89932.75</v>
      </c>
      <c r="I460" s="932">
        <v>157382.31</v>
      </c>
      <c r="J460" s="932">
        <v>122954.27</v>
      </c>
      <c r="K460" s="932">
        <v>215169.97</v>
      </c>
      <c r="L460" s="932">
        <v>155932.73000000001</v>
      </c>
      <c r="M460" s="932">
        <v>272882.27</v>
      </c>
      <c r="N460" s="932">
        <v>205772.34</v>
      </c>
      <c r="O460" s="932">
        <v>360101.59</v>
      </c>
      <c r="P460" s="932">
        <v>255211.07</v>
      </c>
      <c r="Q460" s="932">
        <v>446619.38</v>
      </c>
      <c r="R460" s="932">
        <v>287724.82</v>
      </c>
      <c r="S460" s="932">
        <v>503518.44</v>
      </c>
      <c r="T460" s="932">
        <v>319882.23999999999</v>
      </c>
      <c r="U460" s="932">
        <v>559793.93000000005</v>
      </c>
    </row>
    <row r="461" spans="1:21" ht="14.5">
      <c r="A461" s="931">
        <v>3</v>
      </c>
      <c r="B461" s="931" t="s">
        <v>192</v>
      </c>
      <c r="C461" s="931" t="s">
        <v>211</v>
      </c>
      <c r="D461" s="931" t="s">
        <v>481</v>
      </c>
      <c r="E461" s="931" t="s">
        <v>325</v>
      </c>
      <c r="F461" s="931">
        <v>4</v>
      </c>
      <c r="G461" s="931" t="s">
        <v>23</v>
      </c>
      <c r="H461" s="932">
        <v>94302.34</v>
      </c>
      <c r="I461" s="932">
        <v>150883.74</v>
      </c>
      <c r="J461" s="932">
        <v>132023.26999999999</v>
      </c>
      <c r="K461" s="932">
        <v>211237.23</v>
      </c>
      <c r="L461" s="932">
        <v>169744.2</v>
      </c>
      <c r="M461" s="932">
        <v>271590.73</v>
      </c>
      <c r="N461" s="932">
        <v>226325.6</v>
      </c>
      <c r="O461" s="932">
        <v>362120.97</v>
      </c>
      <c r="P461" s="932">
        <v>282907.01</v>
      </c>
      <c r="Q461" s="932">
        <v>452651.22</v>
      </c>
      <c r="R461" s="932">
        <v>320627.94</v>
      </c>
      <c r="S461" s="932">
        <v>513004.71</v>
      </c>
      <c r="T461" s="932">
        <v>358348.87</v>
      </c>
      <c r="U461" s="932">
        <v>573358.21</v>
      </c>
    </row>
    <row r="462" spans="1:21" ht="14.5">
      <c r="A462" s="931">
        <v>3</v>
      </c>
      <c r="B462" s="931" t="s">
        <v>192</v>
      </c>
      <c r="C462" s="931" t="s">
        <v>211</v>
      </c>
      <c r="D462" s="931" t="s">
        <v>481</v>
      </c>
      <c r="E462" s="931" t="s">
        <v>1053</v>
      </c>
      <c r="F462" s="931">
        <v>1</v>
      </c>
      <c r="G462" s="931" t="s">
        <v>171</v>
      </c>
      <c r="H462" s="932">
        <v>113869.18</v>
      </c>
      <c r="I462" s="932">
        <v>199271.06</v>
      </c>
      <c r="J462" s="932">
        <v>147539.31</v>
      </c>
      <c r="K462" s="932">
        <v>258193.78</v>
      </c>
      <c r="L462" s="932">
        <v>176169.91</v>
      </c>
      <c r="M462" s="932">
        <v>308297.34000000003</v>
      </c>
      <c r="N462" s="932">
        <v>209766.51</v>
      </c>
      <c r="O462" s="932">
        <v>367091.39</v>
      </c>
      <c r="P462" s="932">
        <v>246752.79</v>
      </c>
      <c r="Q462" s="932">
        <v>431817.37</v>
      </c>
      <c r="R462" s="932">
        <v>270483.03999999998</v>
      </c>
      <c r="S462" s="932">
        <v>473345.32</v>
      </c>
      <c r="T462" s="932">
        <v>293359.96999999997</v>
      </c>
      <c r="U462" s="932">
        <v>513379.95</v>
      </c>
    </row>
    <row r="463" spans="1:21" ht="14.5">
      <c r="A463" s="931">
        <v>3</v>
      </c>
      <c r="B463" s="931" t="s">
        <v>192</v>
      </c>
      <c r="C463" s="931" t="s">
        <v>211</v>
      </c>
      <c r="D463" s="931" t="s">
        <v>481</v>
      </c>
      <c r="E463" s="931" t="s">
        <v>1053</v>
      </c>
      <c r="F463" s="931">
        <v>2</v>
      </c>
      <c r="G463" s="931" t="s">
        <v>21</v>
      </c>
      <c r="H463" s="932">
        <v>90473.54</v>
      </c>
      <c r="I463" s="932">
        <v>158328.69</v>
      </c>
      <c r="J463" s="932">
        <v>118266.52</v>
      </c>
      <c r="K463" s="932">
        <v>206966.41</v>
      </c>
      <c r="L463" s="932">
        <v>143009.18</v>
      </c>
      <c r="M463" s="932">
        <v>250266.06</v>
      </c>
      <c r="N463" s="932">
        <v>174500.62</v>
      </c>
      <c r="O463" s="932">
        <v>305376.09000000003</v>
      </c>
      <c r="P463" s="932">
        <v>206775.03</v>
      </c>
      <c r="Q463" s="932">
        <v>361856.31</v>
      </c>
      <c r="R463" s="932">
        <v>227715.4</v>
      </c>
      <c r="S463" s="932">
        <v>398501.95</v>
      </c>
      <c r="T463" s="932">
        <v>247241.67</v>
      </c>
      <c r="U463" s="932">
        <v>432672.93</v>
      </c>
    </row>
    <row r="464" spans="1:21" ht="14.5">
      <c r="A464" s="931">
        <v>3</v>
      </c>
      <c r="B464" s="931" t="s">
        <v>192</v>
      </c>
      <c r="C464" s="931" t="s">
        <v>211</v>
      </c>
      <c r="D464" s="931" t="s">
        <v>481</v>
      </c>
      <c r="E464" s="931" t="s">
        <v>1053</v>
      </c>
      <c r="F464" s="931">
        <v>3</v>
      </c>
      <c r="G464" s="931" t="s">
        <v>46</v>
      </c>
      <c r="H464" s="932">
        <v>87232.08</v>
      </c>
      <c r="I464" s="932">
        <v>152656.13</v>
      </c>
      <c r="J464" s="932">
        <v>119144.1</v>
      </c>
      <c r="K464" s="932">
        <v>208502.18</v>
      </c>
      <c r="L464" s="932">
        <v>151012.64000000001</v>
      </c>
      <c r="M464" s="932">
        <v>264272.12</v>
      </c>
      <c r="N464" s="932">
        <v>199191.05</v>
      </c>
      <c r="O464" s="932">
        <v>348584.34</v>
      </c>
      <c r="P464" s="932">
        <v>246964.63</v>
      </c>
      <c r="Q464" s="932">
        <v>432188.1</v>
      </c>
      <c r="R464" s="932">
        <v>278363.86</v>
      </c>
      <c r="S464" s="932">
        <v>487136.75</v>
      </c>
      <c r="T464" s="932">
        <v>309403.23</v>
      </c>
      <c r="U464" s="932">
        <v>541455.65</v>
      </c>
    </row>
    <row r="465" spans="1:21" ht="14.5">
      <c r="A465" s="931">
        <v>3</v>
      </c>
      <c r="B465" s="931" t="s">
        <v>192</v>
      </c>
      <c r="C465" s="931" t="s">
        <v>211</v>
      </c>
      <c r="D465" s="931" t="s">
        <v>481</v>
      </c>
      <c r="E465" s="931" t="s">
        <v>1053</v>
      </c>
      <c r="F465" s="931">
        <v>4</v>
      </c>
      <c r="G465" s="931" t="s">
        <v>23</v>
      </c>
      <c r="H465" s="932">
        <v>92289.18</v>
      </c>
      <c r="I465" s="932">
        <v>147662.69</v>
      </c>
      <c r="J465" s="932">
        <v>129204.85</v>
      </c>
      <c r="K465" s="932">
        <v>206727.77</v>
      </c>
      <c r="L465" s="932">
        <v>166120.51999999999</v>
      </c>
      <c r="M465" s="932">
        <v>265792.84000000003</v>
      </c>
      <c r="N465" s="932">
        <v>221494.03</v>
      </c>
      <c r="O465" s="932">
        <v>354390.45</v>
      </c>
      <c r="P465" s="932">
        <v>276867.53999999998</v>
      </c>
      <c r="Q465" s="932">
        <v>442988.07</v>
      </c>
      <c r="R465" s="932">
        <v>313783.21000000002</v>
      </c>
      <c r="S465" s="932">
        <v>502053.14</v>
      </c>
      <c r="T465" s="932">
        <v>350698.88</v>
      </c>
      <c r="U465" s="932">
        <v>561118.22</v>
      </c>
    </row>
    <row r="466" spans="1:21" ht="14.5">
      <c r="A466" s="931">
        <v>3</v>
      </c>
      <c r="B466" s="931" t="s">
        <v>192</v>
      </c>
      <c r="C466" s="931" t="s">
        <v>211</v>
      </c>
      <c r="D466" s="931" t="s">
        <v>481</v>
      </c>
      <c r="E466" s="931" t="s">
        <v>212</v>
      </c>
      <c r="F466" s="931">
        <v>1</v>
      </c>
      <c r="G466" s="931" t="s">
        <v>171</v>
      </c>
      <c r="H466" s="932">
        <v>105427.16</v>
      </c>
      <c r="I466" s="932">
        <v>184497.53</v>
      </c>
      <c r="J466" s="932">
        <v>136585.17000000001</v>
      </c>
      <c r="K466" s="932">
        <v>239024.05</v>
      </c>
      <c r="L466" s="932">
        <v>163076.65</v>
      </c>
      <c r="M466" s="932">
        <v>285384.14</v>
      </c>
      <c r="N466" s="932">
        <v>194157</v>
      </c>
      <c r="O466" s="932">
        <v>339774.75</v>
      </c>
      <c r="P466" s="932">
        <v>228378.76</v>
      </c>
      <c r="Q466" s="932">
        <v>399662.83</v>
      </c>
      <c r="R466" s="932">
        <v>250334.93</v>
      </c>
      <c r="S466" s="932">
        <v>438086.13</v>
      </c>
      <c r="T466" s="932">
        <v>271494.95</v>
      </c>
      <c r="U466" s="932">
        <v>475116.17</v>
      </c>
    </row>
    <row r="467" spans="1:21" ht="14.5">
      <c r="A467" s="931">
        <v>3</v>
      </c>
      <c r="B467" s="931" t="s">
        <v>192</v>
      </c>
      <c r="C467" s="931" t="s">
        <v>211</v>
      </c>
      <c r="D467" s="931" t="s">
        <v>481</v>
      </c>
      <c r="E467" s="931" t="s">
        <v>212</v>
      </c>
      <c r="F467" s="931">
        <v>2</v>
      </c>
      <c r="G467" s="931" t="s">
        <v>21</v>
      </c>
      <c r="H467" s="932">
        <v>83866.47</v>
      </c>
      <c r="I467" s="932">
        <v>146766.32</v>
      </c>
      <c r="J467" s="932">
        <v>109608.29</v>
      </c>
      <c r="K467" s="932">
        <v>191814.51</v>
      </c>
      <c r="L467" s="932">
        <v>132516.76</v>
      </c>
      <c r="M467" s="932">
        <v>231904.34</v>
      </c>
      <c r="N467" s="932">
        <v>161657.06</v>
      </c>
      <c r="O467" s="932">
        <v>282899.86</v>
      </c>
      <c r="P467" s="932">
        <v>191536.52</v>
      </c>
      <c r="Q467" s="932">
        <v>335188.90000000002</v>
      </c>
      <c r="R467" s="932">
        <v>210921.62</v>
      </c>
      <c r="S467" s="932">
        <v>369112.83</v>
      </c>
      <c r="T467" s="932">
        <v>228993.78</v>
      </c>
      <c r="U467" s="932">
        <v>400739.11</v>
      </c>
    </row>
    <row r="468" spans="1:21" ht="14.5">
      <c r="A468" s="931">
        <v>3</v>
      </c>
      <c r="B468" s="931" t="s">
        <v>192</v>
      </c>
      <c r="C468" s="931" t="s">
        <v>211</v>
      </c>
      <c r="D468" s="931" t="s">
        <v>481</v>
      </c>
      <c r="E468" s="931" t="s">
        <v>212</v>
      </c>
      <c r="F468" s="931">
        <v>3</v>
      </c>
      <c r="G468" s="931" t="s">
        <v>46</v>
      </c>
      <c r="H468" s="932">
        <v>80937.41</v>
      </c>
      <c r="I468" s="932">
        <v>141640.46</v>
      </c>
      <c r="J468" s="932">
        <v>110565.35</v>
      </c>
      <c r="K468" s="932">
        <v>193489.36</v>
      </c>
      <c r="L468" s="932">
        <v>140153.22</v>
      </c>
      <c r="M468" s="932">
        <v>245268.14</v>
      </c>
      <c r="N468" s="932">
        <v>184881.17</v>
      </c>
      <c r="O468" s="932">
        <v>323542.05</v>
      </c>
      <c r="P468" s="932">
        <v>229236.03</v>
      </c>
      <c r="Q468" s="932">
        <v>401163.06</v>
      </c>
      <c r="R468" s="932">
        <v>258391.4</v>
      </c>
      <c r="S468" s="932">
        <v>452184.96</v>
      </c>
      <c r="T468" s="932">
        <v>287215.14</v>
      </c>
      <c r="U468" s="932">
        <v>502626.5</v>
      </c>
    </row>
    <row r="469" spans="1:21" ht="14.5">
      <c r="A469" s="931">
        <v>3</v>
      </c>
      <c r="B469" s="931" t="s">
        <v>192</v>
      </c>
      <c r="C469" s="931" t="s">
        <v>211</v>
      </c>
      <c r="D469" s="931" t="s">
        <v>481</v>
      </c>
      <c r="E469" s="931" t="s">
        <v>212</v>
      </c>
      <c r="F469" s="931">
        <v>4</v>
      </c>
      <c r="G469" s="931" t="s">
        <v>23</v>
      </c>
      <c r="H469" s="932">
        <v>85499.73</v>
      </c>
      <c r="I469" s="932">
        <v>136799.57</v>
      </c>
      <c r="J469" s="932">
        <v>119699.62</v>
      </c>
      <c r="K469" s="932">
        <v>191519.4</v>
      </c>
      <c r="L469" s="932">
        <v>153899.51</v>
      </c>
      <c r="M469" s="932">
        <v>246239.22</v>
      </c>
      <c r="N469" s="932">
        <v>205199.35</v>
      </c>
      <c r="O469" s="932">
        <v>328318.96999999997</v>
      </c>
      <c r="P469" s="932">
        <v>256499.19</v>
      </c>
      <c r="Q469" s="932">
        <v>410398.71</v>
      </c>
      <c r="R469" s="932">
        <v>290699.08</v>
      </c>
      <c r="S469" s="932">
        <v>465118.53</v>
      </c>
      <c r="T469" s="932">
        <v>324898.96999999997</v>
      </c>
      <c r="U469" s="932">
        <v>519838.36</v>
      </c>
    </row>
    <row r="470" spans="1:21" ht="14.5">
      <c r="A470" s="931">
        <v>3</v>
      </c>
      <c r="B470" s="931" t="s">
        <v>192</v>
      </c>
      <c r="C470" s="931" t="s">
        <v>211</v>
      </c>
      <c r="D470" s="931" t="s">
        <v>481</v>
      </c>
      <c r="E470" s="931" t="s">
        <v>1054</v>
      </c>
      <c r="F470" s="931">
        <v>1</v>
      </c>
      <c r="G470" s="931" t="s">
        <v>171</v>
      </c>
      <c r="H470" s="932">
        <v>112277.67</v>
      </c>
      <c r="I470" s="932">
        <v>196485.92</v>
      </c>
      <c r="J470" s="932">
        <v>145528.9</v>
      </c>
      <c r="K470" s="932">
        <v>254675.57</v>
      </c>
      <c r="L470" s="932">
        <v>173813.1</v>
      </c>
      <c r="M470" s="932">
        <v>304172.92</v>
      </c>
      <c r="N470" s="932">
        <v>207023.04</v>
      </c>
      <c r="O470" s="932">
        <v>362290.32</v>
      </c>
      <c r="P470" s="932">
        <v>243565.4</v>
      </c>
      <c r="Q470" s="932">
        <v>426239.46</v>
      </c>
      <c r="R470" s="932">
        <v>267012.07</v>
      </c>
      <c r="S470" s="932">
        <v>467271.12</v>
      </c>
      <c r="T470" s="932">
        <v>289637.17</v>
      </c>
      <c r="U470" s="932">
        <v>506865.06</v>
      </c>
    </row>
    <row r="471" spans="1:21" ht="14.5">
      <c r="A471" s="931">
        <v>3</v>
      </c>
      <c r="B471" s="931" t="s">
        <v>192</v>
      </c>
      <c r="C471" s="931" t="s">
        <v>211</v>
      </c>
      <c r="D471" s="931" t="s">
        <v>481</v>
      </c>
      <c r="E471" s="931" t="s">
        <v>1054</v>
      </c>
      <c r="F471" s="931">
        <v>2</v>
      </c>
      <c r="G471" s="931" t="s">
        <v>21</v>
      </c>
      <c r="H471" s="932">
        <v>88882.03</v>
      </c>
      <c r="I471" s="932">
        <v>155543.56</v>
      </c>
      <c r="J471" s="932">
        <v>116256.11</v>
      </c>
      <c r="K471" s="932">
        <v>203448.2</v>
      </c>
      <c r="L471" s="932">
        <v>140652.35999999999</v>
      </c>
      <c r="M471" s="932">
        <v>246141.64</v>
      </c>
      <c r="N471" s="932">
        <v>171757.15</v>
      </c>
      <c r="O471" s="932">
        <v>300575.02</v>
      </c>
      <c r="P471" s="932">
        <v>203587.65</v>
      </c>
      <c r="Q471" s="932">
        <v>356278.39</v>
      </c>
      <c r="R471" s="932">
        <v>224244.44</v>
      </c>
      <c r="S471" s="932">
        <v>392427.76</v>
      </c>
      <c r="T471" s="932">
        <v>243518.88</v>
      </c>
      <c r="U471" s="932">
        <v>426158.04</v>
      </c>
    </row>
    <row r="472" spans="1:21" ht="14.5">
      <c r="A472" s="931">
        <v>3</v>
      </c>
      <c r="B472" s="931" t="s">
        <v>192</v>
      </c>
      <c r="C472" s="931" t="s">
        <v>211</v>
      </c>
      <c r="D472" s="931" t="s">
        <v>481</v>
      </c>
      <c r="E472" s="931" t="s">
        <v>1054</v>
      </c>
      <c r="F472" s="931">
        <v>3</v>
      </c>
      <c r="G472" s="931" t="s">
        <v>46</v>
      </c>
      <c r="H472" s="932">
        <v>85451.22</v>
      </c>
      <c r="I472" s="932">
        <v>149539.64000000001</v>
      </c>
      <c r="J472" s="932">
        <v>116650.9</v>
      </c>
      <c r="K472" s="932">
        <v>204139.08</v>
      </c>
      <c r="L472" s="932">
        <v>147807.1</v>
      </c>
      <c r="M472" s="932">
        <v>258662.43</v>
      </c>
      <c r="N472" s="932">
        <v>194917</v>
      </c>
      <c r="O472" s="932">
        <v>341104.75</v>
      </c>
      <c r="P472" s="932">
        <v>241622.06</v>
      </c>
      <c r="Q472" s="932">
        <v>422838.61</v>
      </c>
      <c r="R472" s="932">
        <v>272308.95</v>
      </c>
      <c r="S472" s="932">
        <v>476540.66</v>
      </c>
      <c r="T472" s="932">
        <v>302635.98</v>
      </c>
      <c r="U472" s="932">
        <v>529612.97</v>
      </c>
    </row>
    <row r="473" spans="1:21" ht="14.5">
      <c r="A473" s="931">
        <v>3</v>
      </c>
      <c r="B473" s="931" t="s">
        <v>192</v>
      </c>
      <c r="C473" s="931" t="s">
        <v>211</v>
      </c>
      <c r="D473" s="931" t="s">
        <v>481</v>
      </c>
      <c r="E473" s="931" t="s">
        <v>1054</v>
      </c>
      <c r="F473" s="931">
        <v>4</v>
      </c>
      <c r="G473" s="931" t="s">
        <v>23</v>
      </c>
      <c r="H473" s="932">
        <v>90827.82</v>
      </c>
      <c r="I473" s="932">
        <v>145324.51</v>
      </c>
      <c r="J473" s="932">
        <v>127158.94</v>
      </c>
      <c r="K473" s="932">
        <v>203454.31</v>
      </c>
      <c r="L473" s="932">
        <v>163490.07</v>
      </c>
      <c r="M473" s="932">
        <v>261584.12</v>
      </c>
      <c r="N473" s="932">
        <v>217986.76</v>
      </c>
      <c r="O473" s="932">
        <v>348778.82</v>
      </c>
      <c r="P473" s="932">
        <v>272483.45</v>
      </c>
      <c r="Q473" s="932">
        <v>435973.53</v>
      </c>
      <c r="R473" s="932">
        <v>308814.58</v>
      </c>
      <c r="S473" s="932">
        <v>494103.33</v>
      </c>
      <c r="T473" s="932">
        <v>345145.7</v>
      </c>
      <c r="U473" s="932">
        <v>552233.13</v>
      </c>
    </row>
    <row r="474" spans="1:21" ht="14.5">
      <c r="A474" s="931">
        <v>3</v>
      </c>
      <c r="B474" s="931" t="s">
        <v>192</v>
      </c>
      <c r="C474" s="931" t="s">
        <v>211</v>
      </c>
      <c r="D474" s="931" t="s">
        <v>481</v>
      </c>
      <c r="E474" s="931" t="s">
        <v>1055</v>
      </c>
      <c r="F474" s="931">
        <v>1</v>
      </c>
      <c r="G474" s="931" t="s">
        <v>171</v>
      </c>
      <c r="H474" s="932">
        <v>105366.6</v>
      </c>
      <c r="I474" s="932">
        <v>184391.55</v>
      </c>
      <c r="J474" s="932">
        <v>136472.41</v>
      </c>
      <c r="K474" s="932">
        <v>238826.72</v>
      </c>
      <c r="L474" s="932">
        <v>162913.01</v>
      </c>
      <c r="M474" s="932">
        <v>285097.76</v>
      </c>
      <c r="N474" s="932">
        <v>193920.48</v>
      </c>
      <c r="O474" s="932">
        <v>339360.84</v>
      </c>
      <c r="P474" s="932">
        <v>228074.12</v>
      </c>
      <c r="Q474" s="932">
        <v>399129.71</v>
      </c>
      <c r="R474" s="932">
        <v>249985.77</v>
      </c>
      <c r="S474" s="932">
        <v>437475.11</v>
      </c>
      <c r="T474" s="932">
        <v>271088.57</v>
      </c>
      <c r="U474" s="932">
        <v>474405</v>
      </c>
    </row>
    <row r="475" spans="1:21" ht="14.5">
      <c r="A475" s="931">
        <v>3</v>
      </c>
      <c r="B475" s="931" t="s">
        <v>192</v>
      </c>
      <c r="C475" s="931" t="s">
        <v>211</v>
      </c>
      <c r="D475" s="931" t="s">
        <v>481</v>
      </c>
      <c r="E475" s="931" t="s">
        <v>1055</v>
      </c>
      <c r="F475" s="931">
        <v>2</v>
      </c>
      <c r="G475" s="931" t="s">
        <v>21</v>
      </c>
      <c r="H475" s="932">
        <v>84035.28</v>
      </c>
      <c r="I475" s="932">
        <v>147061.74</v>
      </c>
      <c r="J475" s="932">
        <v>109782.52</v>
      </c>
      <c r="K475" s="932">
        <v>192119.41</v>
      </c>
      <c r="L475" s="932">
        <v>132678.22</v>
      </c>
      <c r="M475" s="932">
        <v>232186.89</v>
      </c>
      <c r="N475" s="932">
        <v>161766.29</v>
      </c>
      <c r="O475" s="932">
        <v>283091.01</v>
      </c>
      <c r="P475" s="932">
        <v>191623.82</v>
      </c>
      <c r="Q475" s="932">
        <v>335341.68</v>
      </c>
      <c r="R475" s="932">
        <v>210991.75</v>
      </c>
      <c r="S475" s="932">
        <v>369235.57</v>
      </c>
      <c r="T475" s="932">
        <v>229039.54</v>
      </c>
      <c r="U475" s="932">
        <v>400819.19</v>
      </c>
    </row>
    <row r="476" spans="1:21" ht="14.5">
      <c r="A476" s="931">
        <v>3</v>
      </c>
      <c r="B476" s="931" t="s">
        <v>192</v>
      </c>
      <c r="C476" s="931" t="s">
        <v>211</v>
      </c>
      <c r="D476" s="931" t="s">
        <v>481</v>
      </c>
      <c r="E476" s="931" t="s">
        <v>1055</v>
      </c>
      <c r="F476" s="931">
        <v>3</v>
      </c>
      <c r="G476" s="931" t="s">
        <v>46</v>
      </c>
      <c r="H476" s="932">
        <v>81263.61</v>
      </c>
      <c r="I476" s="932">
        <v>142211.31</v>
      </c>
      <c r="J476" s="932">
        <v>111051.26</v>
      </c>
      <c r="K476" s="932">
        <v>194339.7</v>
      </c>
      <c r="L476" s="932">
        <v>140799.26</v>
      </c>
      <c r="M476" s="932">
        <v>246398.7</v>
      </c>
      <c r="N476" s="932">
        <v>185763.72</v>
      </c>
      <c r="O476" s="932">
        <v>325086.51</v>
      </c>
      <c r="P476" s="932">
        <v>230359.07</v>
      </c>
      <c r="Q476" s="932">
        <v>403128.36</v>
      </c>
      <c r="R476" s="932">
        <v>259679.17</v>
      </c>
      <c r="S476" s="932">
        <v>454438.54</v>
      </c>
      <c r="T476" s="932">
        <v>288671.15999999997</v>
      </c>
      <c r="U476" s="932">
        <v>505174.53</v>
      </c>
    </row>
    <row r="477" spans="1:21" ht="14.5">
      <c r="A477" s="931">
        <v>3</v>
      </c>
      <c r="B477" s="931" t="s">
        <v>192</v>
      </c>
      <c r="C477" s="931" t="s">
        <v>211</v>
      </c>
      <c r="D477" s="931" t="s">
        <v>481</v>
      </c>
      <c r="E477" s="931" t="s">
        <v>1055</v>
      </c>
      <c r="F477" s="931">
        <v>4</v>
      </c>
      <c r="G477" s="931" t="s">
        <v>23</v>
      </c>
      <c r="H477" s="932">
        <v>85564.4</v>
      </c>
      <c r="I477" s="932">
        <v>136903.04000000001</v>
      </c>
      <c r="J477" s="932">
        <v>119790.16</v>
      </c>
      <c r="K477" s="932">
        <v>191664.26</v>
      </c>
      <c r="L477" s="932">
        <v>154015.92000000001</v>
      </c>
      <c r="M477" s="932">
        <v>246425.48</v>
      </c>
      <c r="N477" s="932">
        <v>205354.56</v>
      </c>
      <c r="O477" s="932">
        <v>328567.3</v>
      </c>
      <c r="P477" s="932">
        <v>256693.2</v>
      </c>
      <c r="Q477" s="932">
        <v>410709.13</v>
      </c>
      <c r="R477" s="932">
        <v>290918.96000000002</v>
      </c>
      <c r="S477" s="932">
        <v>465470.35</v>
      </c>
      <c r="T477" s="932">
        <v>325144.71999999997</v>
      </c>
      <c r="U477" s="932">
        <v>520231.56</v>
      </c>
    </row>
    <row r="478" spans="1:21" ht="14.5">
      <c r="A478" s="931">
        <v>3</v>
      </c>
      <c r="B478" s="931" t="s">
        <v>192</v>
      </c>
      <c r="C478" s="931" t="s">
        <v>211</v>
      </c>
      <c r="D478" s="931" t="s">
        <v>481</v>
      </c>
      <c r="E478" s="931" t="s">
        <v>213</v>
      </c>
      <c r="F478" s="931">
        <v>1</v>
      </c>
      <c r="G478" s="931" t="s">
        <v>171</v>
      </c>
      <c r="H478" s="932">
        <v>109382.92</v>
      </c>
      <c r="I478" s="932">
        <v>191420.11</v>
      </c>
      <c r="J478" s="932">
        <v>141727.18</v>
      </c>
      <c r="K478" s="932">
        <v>248022.56</v>
      </c>
      <c r="L478" s="932">
        <v>169230.48</v>
      </c>
      <c r="M478" s="932">
        <v>296153.34999999998</v>
      </c>
      <c r="N478" s="932">
        <v>201504.52</v>
      </c>
      <c r="O478" s="932">
        <v>352632.9</v>
      </c>
      <c r="P478" s="932">
        <v>237034.55</v>
      </c>
      <c r="Q478" s="932">
        <v>414810.46</v>
      </c>
      <c r="R478" s="932">
        <v>259830.5</v>
      </c>
      <c r="S478" s="932">
        <v>454703.37</v>
      </c>
      <c r="T478" s="932">
        <v>281807</v>
      </c>
      <c r="U478" s="932">
        <v>493162.26</v>
      </c>
    </row>
    <row r="479" spans="1:21" ht="14.5">
      <c r="A479" s="931">
        <v>3</v>
      </c>
      <c r="B479" s="931" t="s">
        <v>192</v>
      </c>
      <c r="C479" s="931" t="s">
        <v>211</v>
      </c>
      <c r="D479" s="931" t="s">
        <v>481</v>
      </c>
      <c r="E479" s="931" t="s">
        <v>213</v>
      </c>
      <c r="F479" s="931">
        <v>2</v>
      </c>
      <c r="G479" s="931" t="s">
        <v>21</v>
      </c>
      <c r="H479" s="932">
        <v>86904.76</v>
      </c>
      <c r="I479" s="932">
        <v>152083.32</v>
      </c>
      <c r="J479" s="932">
        <v>113602.34</v>
      </c>
      <c r="K479" s="932">
        <v>198804.1</v>
      </c>
      <c r="L479" s="932">
        <v>137370.17000000001</v>
      </c>
      <c r="M479" s="932">
        <v>240397.8</v>
      </c>
      <c r="N479" s="932">
        <v>167621.6</v>
      </c>
      <c r="O479" s="932">
        <v>293337.81</v>
      </c>
      <c r="P479" s="932">
        <v>198624.55</v>
      </c>
      <c r="Q479" s="932">
        <v>347592.96000000002</v>
      </c>
      <c r="R479" s="932">
        <v>218740.02</v>
      </c>
      <c r="S479" s="932">
        <v>382795.04</v>
      </c>
      <c r="T479" s="932">
        <v>237497.27</v>
      </c>
      <c r="U479" s="932">
        <v>415620.22</v>
      </c>
    </row>
    <row r="480" spans="1:21" ht="14.5">
      <c r="A480" s="931">
        <v>3</v>
      </c>
      <c r="B480" s="931" t="s">
        <v>192</v>
      </c>
      <c r="C480" s="931" t="s">
        <v>211</v>
      </c>
      <c r="D480" s="931" t="s">
        <v>481</v>
      </c>
      <c r="E480" s="931" t="s">
        <v>213</v>
      </c>
      <c r="F480" s="931">
        <v>3</v>
      </c>
      <c r="G480" s="931" t="s">
        <v>46</v>
      </c>
      <c r="H480" s="932">
        <v>83787.94</v>
      </c>
      <c r="I480" s="932">
        <v>146628.89000000001</v>
      </c>
      <c r="J480" s="932">
        <v>114439.2</v>
      </c>
      <c r="K480" s="932">
        <v>200268.59</v>
      </c>
      <c r="L480" s="932">
        <v>145048.68</v>
      </c>
      <c r="M480" s="932">
        <v>253835.19</v>
      </c>
      <c r="N480" s="932">
        <v>191323.78</v>
      </c>
      <c r="O480" s="932">
        <v>334816.61</v>
      </c>
      <c r="P480" s="932">
        <v>237209.91</v>
      </c>
      <c r="Q480" s="932">
        <v>415117.34</v>
      </c>
      <c r="R480" s="932">
        <v>267368.49</v>
      </c>
      <c r="S480" s="932">
        <v>467894.85</v>
      </c>
      <c r="T480" s="932">
        <v>297181.32</v>
      </c>
      <c r="U480" s="932">
        <v>520067.31</v>
      </c>
    </row>
    <row r="481" spans="1:21" ht="14.5">
      <c r="A481" s="931">
        <v>3</v>
      </c>
      <c r="B481" s="931" t="s">
        <v>192</v>
      </c>
      <c r="C481" s="931" t="s">
        <v>211</v>
      </c>
      <c r="D481" s="931" t="s">
        <v>481</v>
      </c>
      <c r="E481" s="931" t="s">
        <v>213</v>
      </c>
      <c r="F481" s="931">
        <v>4</v>
      </c>
      <c r="G481" s="931" t="s">
        <v>23</v>
      </c>
      <c r="H481" s="932">
        <v>88650.9</v>
      </c>
      <c r="I481" s="932">
        <v>141841.44</v>
      </c>
      <c r="J481" s="932">
        <v>124111.26</v>
      </c>
      <c r="K481" s="932">
        <v>198578.01</v>
      </c>
      <c r="L481" s="932">
        <v>159571.60999999999</v>
      </c>
      <c r="M481" s="932">
        <v>255314.59</v>
      </c>
      <c r="N481" s="932">
        <v>212762.15</v>
      </c>
      <c r="O481" s="932">
        <v>340419.45</v>
      </c>
      <c r="P481" s="932">
        <v>265952.69</v>
      </c>
      <c r="Q481" s="932">
        <v>425524.31</v>
      </c>
      <c r="R481" s="932">
        <v>301413.05</v>
      </c>
      <c r="S481" s="932">
        <v>482260.88</v>
      </c>
      <c r="T481" s="932">
        <v>336873.41</v>
      </c>
      <c r="U481" s="932">
        <v>538997.46</v>
      </c>
    </row>
    <row r="482" spans="1:21" ht="14.5">
      <c r="A482" s="931">
        <v>3</v>
      </c>
      <c r="B482" s="931" t="s">
        <v>192</v>
      </c>
      <c r="C482" s="931" t="s">
        <v>211</v>
      </c>
      <c r="D482" s="931" t="s">
        <v>481</v>
      </c>
      <c r="E482" s="931" t="s">
        <v>214</v>
      </c>
      <c r="F482" s="931">
        <v>1</v>
      </c>
      <c r="G482" s="931" t="s">
        <v>171</v>
      </c>
      <c r="H482" s="932">
        <v>108200.79</v>
      </c>
      <c r="I482" s="932">
        <v>189351.39</v>
      </c>
      <c r="J482" s="932">
        <v>140161.38</v>
      </c>
      <c r="K482" s="932">
        <v>245282.41</v>
      </c>
      <c r="L482" s="932">
        <v>167331.98000000001</v>
      </c>
      <c r="M482" s="932">
        <v>292830.96000000002</v>
      </c>
      <c r="N482" s="932">
        <v>199202.49</v>
      </c>
      <c r="O482" s="932">
        <v>348604.36</v>
      </c>
      <c r="P482" s="932">
        <v>234300.34</v>
      </c>
      <c r="Q482" s="932">
        <v>410025.6</v>
      </c>
      <c r="R482" s="932">
        <v>256818.2</v>
      </c>
      <c r="S482" s="932">
        <v>449431.85</v>
      </c>
      <c r="T482" s="932">
        <v>278512.37</v>
      </c>
      <c r="U482" s="932">
        <v>487396.65</v>
      </c>
    </row>
    <row r="483" spans="1:21" ht="14.5">
      <c r="A483" s="931">
        <v>3</v>
      </c>
      <c r="B483" s="931" t="s">
        <v>192</v>
      </c>
      <c r="C483" s="931" t="s">
        <v>211</v>
      </c>
      <c r="D483" s="931" t="s">
        <v>481</v>
      </c>
      <c r="E483" s="931" t="s">
        <v>214</v>
      </c>
      <c r="F483" s="931">
        <v>2</v>
      </c>
      <c r="G483" s="931" t="s">
        <v>21</v>
      </c>
      <c r="H483" s="932">
        <v>86181.37</v>
      </c>
      <c r="I483" s="932">
        <v>150817.39000000001</v>
      </c>
      <c r="J483" s="932">
        <v>112610.52</v>
      </c>
      <c r="K483" s="932">
        <v>197068.41</v>
      </c>
      <c r="L483" s="932">
        <v>136121.88</v>
      </c>
      <c r="M483" s="932">
        <v>238213.28</v>
      </c>
      <c r="N483" s="932">
        <v>166011.07</v>
      </c>
      <c r="O483" s="932">
        <v>290519.37</v>
      </c>
      <c r="P483" s="932">
        <v>196674.22</v>
      </c>
      <c r="Q483" s="932">
        <v>344179.89</v>
      </c>
      <c r="R483" s="932">
        <v>216566.3</v>
      </c>
      <c r="S483" s="932">
        <v>378991.03</v>
      </c>
      <c r="T483" s="932">
        <v>235106.92</v>
      </c>
      <c r="U483" s="932">
        <v>411437.11</v>
      </c>
    </row>
    <row r="484" spans="1:21" ht="14.5">
      <c r="A484" s="931">
        <v>3</v>
      </c>
      <c r="B484" s="931" t="s">
        <v>192</v>
      </c>
      <c r="C484" s="931" t="s">
        <v>211</v>
      </c>
      <c r="D484" s="931" t="s">
        <v>481</v>
      </c>
      <c r="E484" s="931" t="s">
        <v>214</v>
      </c>
      <c r="F484" s="931">
        <v>3</v>
      </c>
      <c r="G484" s="931" t="s">
        <v>46</v>
      </c>
      <c r="H484" s="932">
        <v>83253.100000000006</v>
      </c>
      <c r="I484" s="932">
        <v>145692.92000000001</v>
      </c>
      <c r="J484" s="932">
        <v>113748.87</v>
      </c>
      <c r="K484" s="932">
        <v>199060.53</v>
      </c>
      <c r="L484" s="932">
        <v>144203.72</v>
      </c>
      <c r="M484" s="932">
        <v>252356.51</v>
      </c>
      <c r="N484" s="932">
        <v>190239.5</v>
      </c>
      <c r="O484" s="932">
        <v>332919.13</v>
      </c>
      <c r="P484" s="932">
        <v>235894.26</v>
      </c>
      <c r="Q484" s="932">
        <v>412814.95</v>
      </c>
      <c r="R484" s="932">
        <v>265907.40000000002</v>
      </c>
      <c r="S484" s="932">
        <v>465337.95</v>
      </c>
      <c r="T484" s="932">
        <v>295581.86</v>
      </c>
      <c r="U484" s="932">
        <v>517268.25</v>
      </c>
    </row>
    <row r="485" spans="1:21" ht="14.5">
      <c r="A485" s="931">
        <v>3</v>
      </c>
      <c r="B485" s="931" t="s">
        <v>192</v>
      </c>
      <c r="C485" s="931" t="s">
        <v>211</v>
      </c>
      <c r="D485" s="931" t="s">
        <v>481</v>
      </c>
      <c r="E485" s="931" t="s">
        <v>214</v>
      </c>
      <c r="F485" s="931">
        <v>4</v>
      </c>
      <c r="G485" s="931" t="s">
        <v>23</v>
      </c>
      <c r="H485" s="932">
        <v>87805.99</v>
      </c>
      <c r="I485" s="932">
        <v>140489.59</v>
      </c>
      <c r="J485" s="932">
        <v>122928.39</v>
      </c>
      <c r="K485" s="932">
        <v>196685.43</v>
      </c>
      <c r="L485" s="932">
        <v>158050.79</v>
      </c>
      <c r="M485" s="932">
        <v>252881.27</v>
      </c>
      <c r="N485" s="932">
        <v>210734.39</v>
      </c>
      <c r="O485" s="932">
        <v>337175.02</v>
      </c>
      <c r="P485" s="932">
        <v>263417.98</v>
      </c>
      <c r="Q485" s="932">
        <v>421468.78</v>
      </c>
      <c r="R485" s="932">
        <v>298540.38</v>
      </c>
      <c r="S485" s="932">
        <v>477664.62</v>
      </c>
      <c r="T485" s="932">
        <v>333662.78000000003</v>
      </c>
      <c r="U485" s="932">
        <v>533860.46</v>
      </c>
    </row>
    <row r="486" spans="1:21" ht="14.5">
      <c r="A486" s="931">
        <v>3</v>
      </c>
      <c r="B486" s="931" t="s">
        <v>192</v>
      </c>
      <c r="C486" s="931" t="s">
        <v>211</v>
      </c>
      <c r="D486" s="931" t="s">
        <v>481</v>
      </c>
      <c r="E486" s="931" t="s">
        <v>1056</v>
      </c>
      <c r="F486" s="931">
        <v>1</v>
      </c>
      <c r="G486" s="931" t="s">
        <v>171</v>
      </c>
      <c r="H486" s="932">
        <v>108852.41</v>
      </c>
      <c r="I486" s="932">
        <v>190491.72</v>
      </c>
      <c r="J486" s="932">
        <v>141057.04</v>
      </c>
      <c r="K486" s="932">
        <v>246849.81</v>
      </c>
      <c r="L486" s="932">
        <v>168444.87</v>
      </c>
      <c r="M486" s="932">
        <v>294778.53000000003</v>
      </c>
      <c r="N486" s="932">
        <v>200590.02</v>
      </c>
      <c r="O486" s="932">
        <v>351032.54</v>
      </c>
      <c r="P486" s="932">
        <v>235972.08</v>
      </c>
      <c r="Q486" s="932">
        <v>412951.14</v>
      </c>
      <c r="R486" s="932">
        <v>258673.5</v>
      </c>
      <c r="S486" s="932">
        <v>452678.63</v>
      </c>
      <c r="T486" s="932">
        <v>280566.06</v>
      </c>
      <c r="U486" s="932">
        <v>490990.61</v>
      </c>
    </row>
    <row r="487" spans="1:21" ht="14.5">
      <c r="A487" s="931">
        <v>3</v>
      </c>
      <c r="B487" s="931" t="s">
        <v>192</v>
      </c>
      <c r="C487" s="931" t="s">
        <v>211</v>
      </c>
      <c r="D487" s="931" t="s">
        <v>481</v>
      </c>
      <c r="E487" s="931" t="s">
        <v>1056</v>
      </c>
      <c r="F487" s="931">
        <v>2</v>
      </c>
      <c r="G487" s="931" t="s">
        <v>21</v>
      </c>
      <c r="H487" s="932">
        <v>86374.25</v>
      </c>
      <c r="I487" s="932">
        <v>151154.94</v>
      </c>
      <c r="J487" s="932">
        <v>112932.2</v>
      </c>
      <c r="K487" s="932">
        <v>197631.35</v>
      </c>
      <c r="L487" s="932">
        <v>136584.56</v>
      </c>
      <c r="M487" s="932">
        <v>239022.99</v>
      </c>
      <c r="N487" s="932">
        <v>166707.10999999999</v>
      </c>
      <c r="O487" s="932">
        <v>291737.44</v>
      </c>
      <c r="P487" s="932">
        <v>197562.08</v>
      </c>
      <c r="Q487" s="932">
        <v>345733.65</v>
      </c>
      <c r="R487" s="932">
        <v>217583.03</v>
      </c>
      <c r="S487" s="932">
        <v>380770.3</v>
      </c>
      <c r="T487" s="932">
        <v>236256.33</v>
      </c>
      <c r="U487" s="932">
        <v>413448.57</v>
      </c>
    </row>
    <row r="488" spans="1:21" ht="14.5">
      <c r="A488" s="931">
        <v>3</v>
      </c>
      <c r="B488" s="931" t="s">
        <v>192</v>
      </c>
      <c r="C488" s="931" t="s">
        <v>211</v>
      </c>
      <c r="D488" s="931" t="s">
        <v>481</v>
      </c>
      <c r="E488" s="931" t="s">
        <v>1056</v>
      </c>
      <c r="F488" s="931">
        <v>3</v>
      </c>
      <c r="G488" s="931" t="s">
        <v>46</v>
      </c>
      <c r="H488" s="932">
        <v>83194.31</v>
      </c>
      <c r="I488" s="932">
        <v>145590.04999999999</v>
      </c>
      <c r="J488" s="932">
        <v>113608.13</v>
      </c>
      <c r="K488" s="932">
        <v>198814.22</v>
      </c>
      <c r="L488" s="932">
        <v>143980.16</v>
      </c>
      <c r="M488" s="932">
        <v>251965.28</v>
      </c>
      <c r="N488" s="932">
        <v>189899.08</v>
      </c>
      <c r="O488" s="932">
        <v>332323.40000000002</v>
      </c>
      <c r="P488" s="932">
        <v>235429.05</v>
      </c>
      <c r="Q488" s="932">
        <v>412000.83</v>
      </c>
      <c r="R488" s="932">
        <v>265350.17</v>
      </c>
      <c r="S488" s="932">
        <v>464362.8</v>
      </c>
      <c r="T488" s="932">
        <v>294925.56</v>
      </c>
      <c r="U488" s="932">
        <v>516119.72</v>
      </c>
    </row>
    <row r="489" spans="1:21" ht="14.5">
      <c r="A489" s="931">
        <v>3</v>
      </c>
      <c r="B489" s="931" t="s">
        <v>192</v>
      </c>
      <c r="C489" s="931" t="s">
        <v>211</v>
      </c>
      <c r="D489" s="931" t="s">
        <v>481</v>
      </c>
      <c r="E489" s="931" t="s">
        <v>1056</v>
      </c>
      <c r="F489" s="931">
        <v>4</v>
      </c>
      <c r="G489" s="931" t="s">
        <v>23</v>
      </c>
      <c r="H489" s="932">
        <v>88163.77</v>
      </c>
      <c r="I489" s="932">
        <v>141062.04</v>
      </c>
      <c r="J489" s="932">
        <v>123429.28</v>
      </c>
      <c r="K489" s="932">
        <v>197486.85</v>
      </c>
      <c r="L489" s="932">
        <v>158694.79</v>
      </c>
      <c r="M489" s="932">
        <v>253911.67</v>
      </c>
      <c r="N489" s="932">
        <v>211593.05</v>
      </c>
      <c r="O489" s="932">
        <v>338548.89</v>
      </c>
      <c r="P489" s="932">
        <v>264491.32</v>
      </c>
      <c r="Q489" s="932">
        <v>423186.12</v>
      </c>
      <c r="R489" s="932">
        <v>299756.83</v>
      </c>
      <c r="S489" s="932">
        <v>479610.93</v>
      </c>
      <c r="T489" s="932">
        <v>335022.34000000003</v>
      </c>
      <c r="U489" s="932">
        <v>536035.75</v>
      </c>
    </row>
    <row r="490" spans="1:21" ht="14.5">
      <c r="A490" s="931">
        <v>3</v>
      </c>
      <c r="B490" s="931" t="s">
        <v>192</v>
      </c>
      <c r="C490" s="931" t="s">
        <v>211</v>
      </c>
      <c r="D490" s="931" t="s">
        <v>481</v>
      </c>
      <c r="E490" s="931" t="s">
        <v>747</v>
      </c>
      <c r="F490" s="931">
        <v>1</v>
      </c>
      <c r="G490" s="931" t="s">
        <v>171</v>
      </c>
      <c r="H490" s="932">
        <v>105548.28</v>
      </c>
      <c r="I490" s="932">
        <v>184709.48</v>
      </c>
      <c r="J490" s="932">
        <v>136810.70000000001</v>
      </c>
      <c r="K490" s="932">
        <v>239418.72</v>
      </c>
      <c r="L490" s="932">
        <v>163403.95000000001</v>
      </c>
      <c r="M490" s="932">
        <v>285956.90999999997</v>
      </c>
      <c r="N490" s="932">
        <v>194630.04</v>
      </c>
      <c r="O490" s="932">
        <v>340602.57</v>
      </c>
      <c r="P490" s="932">
        <v>228988.04</v>
      </c>
      <c r="Q490" s="932">
        <v>400729.06</v>
      </c>
      <c r="R490" s="932">
        <v>251033.25</v>
      </c>
      <c r="S490" s="932">
        <v>439308.18</v>
      </c>
      <c r="T490" s="932">
        <v>272307.71000000002</v>
      </c>
      <c r="U490" s="932">
        <v>476538.49</v>
      </c>
    </row>
    <row r="491" spans="1:21" ht="14.5">
      <c r="A491" s="931">
        <v>3</v>
      </c>
      <c r="B491" s="931" t="s">
        <v>192</v>
      </c>
      <c r="C491" s="931" t="s">
        <v>211</v>
      </c>
      <c r="D491" s="931" t="s">
        <v>481</v>
      </c>
      <c r="E491" s="931" t="s">
        <v>747</v>
      </c>
      <c r="F491" s="931">
        <v>2</v>
      </c>
      <c r="G491" s="931" t="s">
        <v>21</v>
      </c>
      <c r="H491" s="932">
        <v>83528.850000000006</v>
      </c>
      <c r="I491" s="932">
        <v>146175.49</v>
      </c>
      <c r="J491" s="932">
        <v>109259.84</v>
      </c>
      <c r="K491" s="932">
        <v>191204.72</v>
      </c>
      <c r="L491" s="932">
        <v>132193.85</v>
      </c>
      <c r="M491" s="932">
        <v>231339.23</v>
      </c>
      <c r="N491" s="932">
        <v>161438.62</v>
      </c>
      <c r="O491" s="932">
        <v>282517.58</v>
      </c>
      <c r="P491" s="932">
        <v>191361.92000000001</v>
      </c>
      <c r="Q491" s="932">
        <v>334883.34999999998</v>
      </c>
      <c r="R491" s="932">
        <v>210781.35</v>
      </c>
      <c r="S491" s="932">
        <v>368867.37</v>
      </c>
      <c r="T491" s="932">
        <v>228902.25</v>
      </c>
      <c r="U491" s="932">
        <v>400578.95</v>
      </c>
    </row>
    <row r="492" spans="1:21" ht="14.5">
      <c r="A492" s="931">
        <v>3</v>
      </c>
      <c r="B492" s="931" t="s">
        <v>192</v>
      </c>
      <c r="C492" s="931" t="s">
        <v>211</v>
      </c>
      <c r="D492" s="931" t="s">
        <v>481</v>
      </c>
      <c r="E492" s="931" t="s">
        <v>747</v>
      </c>
      <c r="F492" s="931">
        <v>3</v>
      </c>
      <c r="G492" s="931" t="s">
        <v>46</v>
      </c>
      <c r="H492" s="932">
        <v>80285</v>
      </c>
      <c r="I492" s="932">
        <v>140498.76</v>
      </c>
      <c r="J492" s="932">
        <v>109593.54</v>
      </c>
      <c r="K492" s="932">
        <v>191788.7</v>
      </c>
      <c r="L492" s="932">
        <v>138861.15</v>
      </c>
      <c r="M492" s="932">
        <v>243007.02</v>
      </c>
      <c r="N492" s="932">
        <v>183116.08</v>
      </c>
      <c r="O492" s="932">
        <v>320453.13</v>
      </c>
      <c r="P492" s="932">
        <v>226989.97</v>
      </c>
      <c r="Q492" s="932">
        <v>397232.46</v>
      </c>
      <c r="R492" s="932">
        <v>255815.88</v>
      </c>
      <c r="S492" s="932">
        <v>447677.79</v>
      </c>
      <c r="T492" s="932">
        <v>284303.09999999998</v>
      </c>
      <c r="U492" s="932">
        <v>497530.42</v>
      </c>
    </row>
    <row r="493" spans="1:21" ht="14.5">
      <c r="A493" s="931">
        <v>3</v>
      </c>
      <c r="B493" s="931" t="s">
        <v>192</v>
      </c>
      <c r="C493" s="931" t="s">
        <v>211</v>
      </c>
      <c r="D493" s="931" t="s">
        <v>481</v>
      </c>
      <c r="E493" s="931" t="s">
        <v>747</v>
      </c>
      <c r="F493" s="931">
        <v>4</v>
      </c>
      <c r="G493" s="931" t="s">
        <v>23</v>
      </c>
      <c r="H493" s="932">
        <v>85370.39</v>
      </c>
      <c r="I493" s="932">
        <v>136592.62</v>
      </c>
      <c r="J493" s="932">
        <v>119518.54</v>
      </c>
      <c r="K493" s="932">
        <v>191229.67</v>
      </c>
      <c r="L493" s="932">
        <v>153666.70000000001</v>
      </c>
      <c r="M493" s="932">
        <v>245866.72</v>
      </c>
      <c r="N493" s="932">
        <v>204888.93</v>
      </c>
      <c r="O493" s="932">
        <v>327822.28999999998</v>
      </c>
      <c r="P493" s="932">
        <v>256111.16</v>
      </c>
      <c r="Q493" s="932">
        <v>409777.86</v>
      </c>
      <c r="R493" s="932">
        <v>290259.31</v>
      </c>
      <c r="S493" s="932">
        <v>464414.91</v>
      </c>
      <c r="T493" s="932">
        <v>324407.46999999997</v>
      </c>
      <c r="U493" s="932">
        <v>519051.96</v>
      </c>
    </row>
    <row r="494" spans="1:21" ht="14.5">
      <c r="A494" s="931">
        <v>3</v>
      </c>
      <c r="B494" s="931" t="s">
        <v>192</v>
      </c>
      <c r="C494" s="931" t="s">
        <v>211</v>
      </c>
      <c r="D494" s="931" t="s">
        <v>481</v>
      </c>
      <c r="E494" s="931" t="s">
        <v>215</v>
      </c>
      <c r="F494" s="931">
        <v>1</v>
      </c>
      <c r="G494" s="931" t="s">
        <v>171</v>
      </c>
      <c r="H494" s="932">
        <v>113399.23</v>
      </c>
      <c r="I494" s="932">
        <v>198448.66</v>
      </c>
      <c r="J494" s="932">
        <v>146981.93</v>
      </c>
      <c r="K494" s="932">
        <v>257218.38</v>
      </c>
      <c r="L494" s="932">
        <v>175547.95</v>
      </c>
      <c r="M494" s="932">
        <v>307208.92</v>
      </c>
      <c r="N494" s="932">
        <v>209088.54</v>
      </c>
      <c r="O494" s="932">
        <v>365904.94</v>
      </c>
      <c r="P494" s="932">
        <v>245994.96</v>
      </c>
      <c r="Q494" s="932">
        <v>430491.19</v>
      </c>
      <c r="R494" s="932">
        <v>269675.21000000002</v>
      </c>
      <c r="S494" s="932">
        <v>471931.61</v>
      </c>
      <c r="T494" s="932">
        <v>292525.42</v>
      </c>
      <c r="U494" s="932">
        <v>511919.48</v>
      </c>
    </row>
    <row r="495" spans="1:21" ht="14.5">
      <c r="A495" s="931">
        <v>3</v>
      </c>
      <c r="B495" s="931" t="s">
        <v>192</v>
      </c>
      <c r="C495" s="931" t="s">
        <v>211</v>
      </c>
      <c r="D495" s="931" t="s">
        <v>481</v>
      </c>
      <c r="E495" s="931" t="s">
        <v>215</v>
      </c>
      <c r="F495" s="931">
        <v>2</v>
      </c>
      <c r="G495" s="931" t="s">
        <v>21</v>
      </c>
      <c r="H495" s="932">
        <v>89774.23</v>
      </c>
      <c r="I495" s="932">
        <v>157104.9</v>
      </c>
      <c r="J495" s="932">
        <v>117422.16</v>
      </c>
      <c r="K495" s="932">
        <v>205488.77</v>
      </c>
      <c r="L495" s="932">
        <v>142062.12</v>
      </c>
      <c r="M495" s="932">
        <v>248608.7</v>
      </c>
      <c r="N495" s="932">
        <v>173476.91</v>
      </c>
      <c r="O495" s="932">
        <v>303584.59000000003</v>
      </c>
      <c r="P495" s="932">
        <v>205625.27</v>
      </c>
      <c r="Q495" s="932">
        <v>359844.23</v>
      </c>
      <c r="R495" s="932">
        <v>226488.28</v>
      </c>
      <c r="S495" s="932">
        <v>396354.49</v>
      </c>
      <c r="T495" s="932">
        <v>245954.98</v>
      </c>
      <c r="U495" s="932">
        <v>430421.22</v>
      </c>
    </row>
    <row r="496" spans="1:21" ht="14.5">
      <c r="A496" s="931">
        <v>3</v>
      </c>
      <c r="B496" s="931" t="s">
        <v>192</v>
      </c>
      <c r="C496" s="931" t="s">
        <v>211</v>
      </c>
      <c r="D496" s="931" t="s">
        <v>481</v>
      </c>
      <c r="E496" s="931" t="s">
        <v>215</v>
      </c>
      <c r="F496" s="931">
        <v>3</v>
      </c>
      <c r="G496" s="931" t="s">
        <v>46</v>
      </c>
      <c r="H496" s="932">
        <v>86312.26</v>
      </c>
      <c r="I496" s="932">
        <v>151046.45000000001</v>
      </c>
      <c r="J496" s="932">
        <v>117827.13</v>
      </c>
      <c r="K496" s="932">
        <v>206197.48</v>
      </c>
      <c r="L496" s="932">
        <v>149298.09</v>
      </c>
      <c r="M496" s="932">
        <v>261271.66</v>
      </c>
      <c r="N496" s="932">
        <v>196883.82</v>
      </c>
      <c r="O496" s="932">
        <v>344546.69</v>
      </c>
      <c r="P496" s="932">
        <v>244060.74</v>
      </c>
      <c r="Q496" s="932">
        <v>427106.3</v>
      </c>
      <c r="R496" s="932">
        <v>275057.78999999998</v>
      </c>
      <c r="S496" s="932">
        <v>481351.14</v>
      </c>
      <c r="T496" s="932">
        <v>305691.46000000002</v>
      </c>
      <c r="U496" s="932">
        <v>534960.05000000005</v>
      </c>
    </row>
    <row r="497" spans="1:21" ht="14.5">
      <c r="A497" s="931">
        <v>3</v>
      </c>
      <c r="B497" s="931" t="s">
        <v>192</v>
      </c>
      <c r="C497" s="931" t="s">
        <v>211</v>
      </c>
      <c r="D497" s="931" t="s">
        <v>481</v>
      </c>
      <c r="E497" s="931" t="s">
        <v>215</v>
      </c>
      <c r="F497" s="931">
        <v>4</v>
      </c>
      <c r="G497" s="931" t="s">
        <v>23</v>
      </c>
      <c r="H497" s="932">
        <v>91737.39</v>
      </c>
      <c r="I497" s="932">
        <v>146779.82</v>
      </c>
      <c r="J497" s="932">
        <v>128432.34</v>
      </c>
      <c r="K497" s="932">
        <v>205491.75</v>
      </c>
      <c r="L497" s="932">
        <v>165127.29999999999</v>
      </c>
      <c r="M497" s="932">
        <v>264203.68</v>
      </c>
      <c r="N497" s="932">
        <v>220169.73</v>
      </c>
      <c r="O497" s="932">
        <v>352271.57</v>
      </c>
      <c r="P497" s="932">
        <v>275212.15999999997</v>
      </c>
      <c r="Q497" s="932">
        <v>440339.46</v>
      </c>
      <c r="R497" s="932">
        <v>311907.12</v>
      </c>
      <c r="S497" s="932">
        <v>499051.39</v>
      </c>
      <c r="T497" s="932">
        <v>348602.07</v>
      </c>
      <c r="U497" s="932">
        <v>557763.31999999995</v>
      </c>
    </row>
    <row r="498" spans="1:21" ht="14.5">
      <c r="A498" s="931">
        <v>3</v>
      </c>
      <c r="B498" s="931" t="s">
        <v>192</v>
      </c>
      <c r="C498" s="931" t="s">
        <v>211</v>
      </c>
      <c r="D498" s="931" t="s">
        <v>481</v>
      </c>
      <c r="E498" s="931" t="s">
        <v>1057</v>
      </c>
      <c r="F498" s="931">
        <v>1</v>
      </c>
      <c r="G498" s="931" t="s">
        <v>171</v>
      </c>
      <c r="H498" s="932">
        <v>109261.8</v>
      </c>
      <c r="I498" s="932">
        <v>191208.15</v>
      </c>
      <c r="J498" s="932">
        <v>141501.65</v>
      </c>
      <c r="K498" s="932">
        <v>247627.89</v>
      </c>
      <c r="L498" s="932">
        <v>168903.18</v>
      </c>
      <c r="M498" s="932">
        <v>295580.57</v>
      </c>
      <c r="N498" s="932">
        <v>201031.47</v>
      </c>
      <c r="O498" s="932">
        <v>351805.07</v>
      </c>
      <c r="P498" s="932">
        <v>236425.26</v>
      </c>
      <c r="Q498" s="932">
        <v>413744.21</v>
      </c>
      <c r="R498" s="932">
        <v>259132.18</v>
      </c>
      <c r="S498" s="932">
        <v>453481.31</v>
      </c>
      <c r="T498" s="932">
        <v>280994.24</v>
      </c>
      <c r="U498" s="932">
        <v>491739.91</v>
      </c>
    </row>
    <row r="499" spans="1:21" ht="14.5">
      <c r="A499" s="931">
        <v>3</v>
      </c>
      <c r="B499" s="931" t="s">
        <v>192</v>
      </c>
      <c r="C499" s="931" t="s">
        <v>211</v>
      </c>
      <c r="D499" s="931" t="s">
        <v>481</v>
      </c>
      <c r="E499" s="931" t="s">
        <v>1057</v>
      </c>
      <c r="F499" s="931">
        <v>2</v>
      </c>
      <c r="G499" s="931" t="s">
        <v>21</v>
      </c>
      <c r="H499" s="932">
        <v>87242.37</v>
      </c>
      <c r="I499" s="932">
        <v>152674.15</v>
      </c>
      <c r="J499" s="932">
        <v>113950.79</v>
      </c>
      <c r="K499" s="932">
        <v>199413.89</v>
      </c>
      <c r="L499" s="932">
        <v>137693.09</v>
      </c>
      <c r="M499" s="932">
        <v>240962.9</v>
      </c>
      <c r="N499" s="932">
        <v>167840.05</v>
      </c>
      <c r="O499" s="932">
        <v>293720.08</v>
      </c>
      <c r="P499" s="932">
        <v>198799.14</v>
      </c>
      <c r="Q499" s="932">
        <v>347898.5</v>
      </c>
      <c r="R499" s="932">
        <v>218880.28</v>
      </c>
      <c r="S499" s="932">
        <v>383040.5</v>
      </c>
      <c r="T499" s="932">
        <v>237588.78</v>
      </c>
      <c r="U499" s="932">
        <v>415780.37</v>
      </c>
    </row>
    <row r="500" spans="1:21" ht="14.5">
      <c r="A500" s="931">
        <v>3</v>
      </c>
      <c r="B500" s="931" t="s">
        <v>192</v>
      </c>
      <c r="C500" s="931" t="s">
        <v>211</v>
      </c>
      <c r="D500" s="931" t="s">
        <v>481</v>
      </c>
      <c r="E500" s="931" t="s">
        <v>1057</v>
      </c>
      <c r="F500" s="931">
        <v>3</v>
      </c>
      <c r="G500" s="931" t="s">
        <v>46</v>
      </c>
      <c r="H500" s="932">
        <v>84440.34</v>
      </c>
      <c r="I500" s="932">
        <v>147770.59</v>
      </c>
      <c r="J500" s="932">
        <v>115411</v>
      </c>
      <c r="K500" s="932">
        <v>201969.26</v>
      </c>
      <c r="L500" s="932">
        <v>146340.75</v>
      </c>
      <c r="M500" s="932">
        <v>256096.31</v>
      </c>
      <c r="N500" s="932">
        <v>193088.87</v>
      </c>
      <c r="O500" s="932">
        <v>337905.52</v>
      </c>
      <c r="P500" s="932">
        <v>239455.97</v>
      </c>
      <c r="Q500" s="932">
        <v>419047.94</v>
      </c>
      <c r="R500" s="932">
        <v>269944.01</v>
      </c>
      <c r="S500" s="932">
        <v>472402.01</v>
      </c>
      <c r="T500" s="932">
        <v>300093.36</v>
      </c>
      <c r="U500" s="932">
        <v>525163.37</v>
      </c>
    </row>
    <row r="501" spans="1:21" ht="14.5">
      <c r="A501" s="931">
        <v>3</v>
      </c>
      <c r="B501" s="931" t="s">
        <v>192</v>
      </c>
      <c r="C501" s="931" t="s">
        <v>211</v>
      </c>
      <c r="D501" s="931" t="s">
        <v>481</v>
      </c>
      <c r="E501" s="931" t="s">
        <v>1057</v>
      </c>
      <c r="F501" s="931">
        <v>4</v>
      </c>
      <c r="G501" s="931" t="s">
        <v>23</v>
      </c>
      <c r="H501" s="932">
        <v>88780.24</v>
      </c>
      <c r="I501" s="932">
        <v>142048.38</v>
      </c>
      <c r="J501" s="932">
        <v>124292.33</v>
      </c>
      <c r="K501" s="932">
        <v>198867.73</v>
      </c>
      <c r="L501" s="932">
        <v>159804.43</v>
      </c>
      <c r="M501" s="932">
        <v>255687.09</v>
      </c>
      <c r="N501" s="932">
        <v>213072.57</v>
      </c>
      <c r="O501" s="932">
        <v>340916.11</v>
      </c>
      <c r="P501" s="932">
        <v>266340.71000000002</v>
      </c>
      <c r="Q501" s="932">
        <v>426145.14</v>
      </c>
      <c r="R501" s="932">
        <v>301852.81</v>
      </c>
      <c r="S501" s="932">
        <v>482964.5</v>
      </c>
      <c r="T501" s="932">
        <v>337364.9</v>
      </c>
      <c r="U501" s="932">
        <v>539783.85</v>
      </c>
    </row>
    <row r="502" spans="1:21" ht="14.5">
      <c r="A502" s="931">
        <v>3</v>
      </c>
      <c r="B502" s="931" t="s">
        <v>192</v>
      </c>
      <c r="C502" s="931" t="s">
        <v>211</v>
      </c>
      <c r="D502" s="931" t="s">
        <v>481</v>
      </c>
      <c r="E502" s="931" t="s">
        <v>1058</v>
      </c>
      <c r="F502" s="931">
        <v>1</v>
      </c>
      <c r="G502" s="931" t="s">
        <v>171</v>
      </c>
      <c r="H502" s="932">
        <v>111156.11</v>
      </c>
      <c r="I502" s="932">
        <v>194523.18</v>
      </c>
      <c r="J502" s="932">
        <v>144075.87</v>
      </c>
      <c r="K502" s="932">
        <v>252132.77</v>
      </c>
      <c r="L502" s="932">
        <v>172078.24</v>
      </c>
      <c r="M502" s="932">
        <v>301136.92</v>
      </c>
      <c r="N502" s="932">
        <v>204957.54</v>
      </c>
      <c r="O502" s="932">
        <v>358675.7</v>
      </c>
      <c r="P502" s="932">
        <v>241135.85</v>
      </c>
      <c r="Q502" s="932">
        <v>421987.73</v>
      </c>
      <c r="R502" s="932">
        <v>264348.94</v>
      </c>
      <c r="S502" s="932">
        <v>462610.64</v>
      </c>
      <c r="T502" s="932">
        <v>286748.93</v>
      </c>
      <c r="U502" s="932">
        <v>501810.63</v>
      </c>
    </row>
    <row r="503" spans="1:21" ht="14.5">
      <c r="A503" s="931">
        <v>3</v>
      </c>
      <c r="B503" s="931" t="s">
        <v>192</v>
      </c>
      <c r="C503" s="931" t="s">
        <v>211</v>
      </c>
      <c r="D503" s="931" t="s">
        <v>481</v>
      </c>
      <c r="E503" s="931" t="s">
        <v>1058</v>
      </c>
      <c r="F503" s="931">
        <v>2</v>
      </c>
      <c r="G503" s="931" t="s">
        <v>21</v>
      </c>
      <c r="H503" s="932">
        <v>87989.84</v>
      </c>
      <c r="I503" s="932">
        <v>153982.21</v>
      </c>
      <c r="J503" s="932">
        <v>115090.07</v>
      </c>
      <c r="K503" s="932">
        <v>201407.62</v>
      </c>
      <c r="L503" s="932">
        <v>139242.60999999999</v>
      </c>
      <c r="M503" s="932">
        <v>243674.57</v>
      </c>
      <c r="N503" s="932">
        <v>170037.4</v>
      </c>
      <c r="O503" s="932">
        <v>297565.45</v>
      </c>
      <c r="P503" s="932">
        <v>201550.03</v>
      </c>
      <c r="Q503" s="932">
        <v>352712.55</v>
      </c>
      <c r="R503" s="932">
        <v>222000.59</v>
      </c>
      <c r="S503" s="932">
        <v>388501.03</v>
      </c>
      <c r="T503" s="932">
        <v>241082.78</v>
      </c>
      <c r="U503" s="932">
        <v>421894.86</v>
      </c>
    </row>
    <row r="504" spans="1:21" ht="14.5">
      <c r="A504" s="931">
        <v>3</v>
      </c>
      <c r="B504" s="931" t="s">
        <v>192</v>
      </c>
      <c r="C504" s="931" t="s">
        <v>211</v>
      </c>
      <c r="D504" s="931" t="s">
        <v>481</v>
      </c>
      <c r="E504" s="931" t="s">
        <v>1058</v>
      </c>
      <c r="F504" s="931">
        <v>3</v>
      </c>
      <c r="G504" s="931" t="s">
        <v>46</v>
      </c>
      <c r="H504" s="932">
        <v>84590.19</v>
      </c>
      <c r="I504" s="932">
        <v>148032.82999999999</v>
      </c>
      <c r="J504" s="932">
        <v>115474.68</v>
      </c>
      <c r="K504" s="932">
        <v>202080.69</v>
      </c>
      <c r="L504" s="932">
        <v>146316.10999999999</v>
      </c>
      <c r="M504" s="932">
        <v>256053.2</v>
      </c>
      <c r="N504" s="932">
        <v>192950.18</v>
      </c>
      <c r="O504" s="932">
        <v>337662.82</v>
      </c>
      <c r="P504" s="932">
        <v>239183.38</v>
      </c>
      <c r="Q504" s="932">
        <v>418570.92</v>
      </c>
      <c r="R504" s="932">
        <v>269560.11</v>
      </c>
      <c r="S504" s="932">
        <v>471730.19</v>
      </c>
      <c r="T504" s="932">
        <v>299580.5</v>
      </c>
      <c r="U504" s="932">
        <v>524265.88</v>
      </c>
    </row>
    <row r="505" spans="1:21" ht="14.5">
      <c r="A505" s="931">
        <v>3</v>
      </c>
      <c r="B505" s="931" t="s">
        <v>192</v>
      </c>
      <c r="C505" s="931" t="s">
        <v>211</v>
      </c>
      <c r="D505" s="931" t="s">
        <v>481</v>
      </c>
      <c r="E505" s="931" t="s">
        <v>1058</v>
      </c>
      <c r="F505" s="931">
        <v>4</v>
      </c>
      <c r="G505" s="931" t="s">
        <v>23</v>
      </c>
      <c r="H505" s="932">
        <v>89918.25</v>
      </c>
      <c r="I505" s="932">
        <v>143869.20000000001</v>
      </c>
      <c r="J505" s="932">
        <v>125885.54</v>
      </c>
      <c r="K505" s="932">
        <v>201416.87</v>
      </c>
      <c r="L505" s="932">
        <v>161852.84</v>
      </c>
      <c r="M505" s="932">
        <v>258964.55</v>
      </c>
      <c r="N505" s="932">
        <v>215803.79</v>
      </c>
      <c r="O505" s="932">
        <v>345286.07</v>
      </c>
      <c r="P505" s="932">
        <v>269754.74</v>
      </c>
      <c r="Q505" s="932">
        <v>431607.59</v>
      </c>
      <c r="R505" s="932">
        <v>305722.03999999998</v>
      </c>
      <c r="S505" s="932">
        <v>489155.26</v>
      </c>
      <c r="T505" s="932">
        <v>341689.33</v>
      </c>
      <c r="U505" s="932">
        <v>546702.93999999994</v>
      </c>
    </row>
    <row r="506" spans="1:21" ht="14.5">
      <c r="A506" s="931">
        <v>3</v>
      </c>
      <c r="B506" s="931" t="s">
        <v>192</v>
      </c>
      <c r="C506" s="931" t="s">
        <v>216</v>
      </c>
      <c r="D506" s="931" t="s">
        <v>482</v>
      </c>
      <c r="E506" s="931" t="s">
        <v>1059</v>
      </c>
      <c r="F506" s="931">
        <v>1</v>
      </c>
      <c r="G506" s="931" t="s">
        <v>171</v>
      </c>
      <c r="H506" s="932">
        <v>109909.61</v>
      </c>
      <c r="I506" s="932">
        <v>192341.81</v>
      </c>
      <c r="J506" s="932">
        <v>142685.18</v>
      </c>
      <c r="K506" s="932">
        <v>249699.06</v>
      </c>
      <c r="L506" s="932">
        <v>170607.45</v>
      </c>
      <c r="M506" s="932">
        <v>298563.03999999998</v>
      </c>
      <c r="N506" s="932">
        <v>203478.88</v>
      </c>
      <c r="O506" s="932">
        <v>356088.04</v>
      </c>
      <c r="P506" s="932">
        <v>239569.29</v>
      </c>
      <c r="Q506" s="932">
        <v>419246.27</v>
      </c>
      <c r="R506" s="932">
        <v>262731.32</v>
      </c>
      <c r="S506" s="932">
        <v>459779.81</v>
      </c>
      <c r="T506" s="932">
        <v>285175.67999999999</v>
      </c>
      <c r="U506" s="932">
        <v>499057.44</v>
      </c>
    </row>
    <row r="507" spans="1:21" ht="14.5">
      <c r="A507" s="931">
        <v>3</v>
      </c>
      <c r="B507" s="931" t="s">
        <v>192</v>
      </c>
      <c r="C507" s="931" t="s">
        <v>216</v>
      </c>
      <c r="D507" s="931" t="s">
        <v>482</v>
      </c>
      <c r="E507" s="931" t="s">
        <v>1059</v>
      </c>
      <c r="F507" s="931">
        <v>2</v>
      </c>
      <c r="G507" s="931" t="s">
        <v>21</v>
      </c>
      <c r="H507" s="932">
        <v>85580.11</v>
      </c>
      <c r="I507" s="932">
        <v>149765.19</v>
      </c>
      <c r="J507" s="932">
        <v>112243.94</v>
      </c>
      <c r="K507" s="932">
        <v>196426.9</v>
      </c>
      <c r="L507" s="932">
        <v>136123.07999999999</v>
      </c>
      <c r="M507" s="932">
        <v>238215.39</v>
      </c>
      <c r="N507" s="932">
        <v>166805.32</v>
      </c>
      <c r="O507" s="932">
        <v>291909.31</v>
      </c>
      <c r="P507" s="932">
        <v>197995.79</v>
      </c>
      <c r="Q507" s="932">
        <v>346492.64</v>
      </c>
      <c r="R507" s="932">
        <v>218256.57</v>
      </c>
      <c r="S507" s="932">
        <v>381949.01</v>
      </c>
      <c r="T507" s="932">
        <v>237216.53</v>
      </c>
      <c r="U507" s="932">
        <v>415128.93</v>
      </c>
    </row>
    <row r="508" spans="1:21" ht="14.5">
      <c r="A508" s="931">
        <v>3</v>
      </c>
      <c r="B508" s="931" t="s">
        <v>192</v>
      </c>
      <c r="C508" s="931" t="s">
        <v>216</v>
      </c>
      <c r="D508" s="931" t="s">
        <v>482</v>
      </c>
      <c r="E508" s="931" t="s">
        <v>1059</v>
      </c>
      <c r="F508" s="931">
        <v>3</v>
      </c>
      <c r="G508" s="931" t="s">
        <v>46</v>
      </c>
      <c r="H508" s="932">
        <v>81197.42</v>
      </c>
      <c r="I508" s="932">
        <v>142095.49</v>
      </c>
      <c r="J508" s="932">
        <v>110576.6</v>
      </c>
      <c r="K508" s="932">
        <v>193509.05</v>
      </c>
      <c r="L508" s="932">
        <v>139910.56</v>
      </c>
      <c r="M508" s="932">
        <v>244843.49</v>
      </c>
      <c r="N508" s="932">
        <v>184302.1</v>
      </c>
      <c r="O508" s="932">
        <v>322528.67</v>
      </c>
      <c r="P508" s="932">
        <v>228272.64000000001</v>
      </c>
      <c r="Q508" s="932">
        <v>399477.11</v>
      </c>
      <c r="R508" s="932">
        <v>257118.55</v>
      </c>
      <c r="S508" s="932">
        <v>449957.47</v>
      </c>
      <c r="T508" s="932">
        <v>285590.25</v>
      </c>
      <c r="U508" s="932">
        <v>499782.94</v>
      </c>
    </row>
    <row r="509" spans="1:21" ht="14.5">
      <c r="A509" s="931">
        <v>3</v>
      </c>
      <c r="B509" s="931" t="s">
        <v>192</v>
      </c>
      <c r="C509" s="931" t="s">
        <v>216</v>
      </c>
      <c r="D509" s="931" t="s">
        <v>482</v>
      </c>
      <c r="E509" s="931" t="s">
        <v>1059</v>
      </c>
      <c r="F509" s="931">
        <v>4</v>
      </c>
      <c r="G509" s="931" t="s">
        <v>23</v>
      </c>
      <c r="H509" s="932">
        <v>88163.69</v>
      </c>
      <c r="I509" s="932">
        <v>141061.91</v>
      </c>
      <c r="J509" s="932">
        <v>123429.17</v>
      </c>
      <c r="K509" s="932">
        <v>197486.68</v>
      </c>
      <c r="L509" s="932">
        <v>158694.65</v>
      </c>
      <c r="M509" s="932">
        <v>253911.44</v>
      </c>
      <c r="N509" s="932">
        <v>211592.87</v>
      </c>
      <c r="O509" s="932">
        <v>338548.59</v>
      </c>
      <c r="P509" s="932">
        <v>264491.08</v>
      </c>
      <c r="Q509" s="932">
        <v>423185.74</v>
      </c>
      <c r="R509" s="932">
        <v>299756.56</v>
      </c>
      <c r="S509" s="932">
        <v>479610.51</v>
      </c>
      <c r="T509" s="932">
        <v>335022.03999999998</v>
      </c>
      <c r="U509" s="932">
        <v>536035.27</v>
      </c>
    </row>
    <row r="510" spans="1:21" ht="14.5">
      <c r="A510" s="931">
        <v>3</v>
      </c>
      <c r="B510" s="931" t="s">
        <v>192</v>
      </c>
      <c r="C510" s="931" t="s">
        <v>216</v>
      </c>
      <c r="D510" s="931" t="s">
        <v>482</v>
      </c>
      <c r="E510" s="931" t="s">
        <v>217</v>
      </c>
      <c r="F510" s="931">
        <v>1</v>
      </c>
      <c r="G510" s="931" t="s">
        <v>171</v>
      </c>
      <c r="H510" s="932">
        <v>111103.8</v>
      </c>
      <c r="I510" s="932">
        <v>194431.65</v>
      </c>
      <c r="J510" s="932">
        <v>144266.96</v>
      </c>
      <c r="K510" s="932">
        <v>252467.18</v>
      </c>
      <c r="L510" s="932">
        <v>172525.34</v>
      </c>
      <c r="M510" s="932">
        <v>301919.34999999998</v>
      </c>
      <c r="N510" s="932">
        <v>205804.4</v>
      </c>
      <c r="O510" s="932">
        <v>360157.7</v>
      </c>
      <c r="P510" s="932">
        <v>242331.41</v>
      </c>
      <c r="Q510" s="932">
        <v>424079.96</v>
      </c>
      <c r="R510" s="932">
        <v>265774.37</v>
      </c>
      <c r="S510" s="932">
        <v>465105.14</v>
      </c>
      <c r="T510" s="932">
        <v>288503.94</v>
      </c>
      <c r="U510" s="932">
        <v>504881.89</v>
      </c>
    </row>
    <row r="511" spans="1:21" ht="14.5">
      <c r="A511" s="931">
        <v>3</v>
      </c>
      <c r="B511" s="931" t="s">
        <v>192</v>
      </c>
      <c r="C511" s="931" t="s">
        <v>216</v>
      </c>
      <c r="D511" s="931" t="s">
        <v>482</v>
      </c>
      <c r="E511" s="931" t="s">
        <v>217</v>
      </c>
      <c r="F511" s="931">
        <v>2</v>
      </c>
      <c r="G511" s="931" t="s">
        <v>21</v>
      </c>
      <c r="H511" s="932">
        <v>86310.88</v>
      </c>
      <c r="I511" s="932">
        <v>151044.04999999999</v>
      </c>
      <c r="J511" s="932">
        <v>113245.89</v>
      </c>
      <c r="K511" s="932">
        <v>198180.3</v>
      </c>
      <c r="L511" s="932">
        <v>137384.12</v>
      </c>
      <c r="M511" s="932">
        <v>240422.21</v>
      </c>
      <c r="N511" s="932">
        <v>168432.29</v>
      </c>
      <c r="O511" s="932">
        <v>294756.52</v>
      </c>
      <c r="P511" s="932">
        <v>199966.03</v>
      </c>
      <c r="Q511" s="932">
        <v>349940.55</v>
      </c>
      <c r="R511" s="932">
        <v>220452.48000000001</v>
      </c>
      <c r="S511" s="932">
        <v>385791.84</v>
      </c>
      <c r="T511" s="932">
        <v>239631.28</v>
      </c>
      <c r="U511" s="932">
        <v>419354.73</v>
      </c>
    </row>
    <row r="512" spans="1:21" ht="14.5">
      <c r="A512" s="931">
        <v>3</v>
      </c>
      <c r="B512" s="931" t="s">
        <v>192</v>
      </c>
      <c r="C512" s="931" t="s">
        <v>216</v>
      </c>
      <c r="D512" s="931" t="s">
        <v>482</v>
      </c>
      <c r="E512" s="931" t="s">
        <v>217</v>
      </c>
      <c r="F512" s="931">
        <v>3</v>
      </c>
      <c r="G512" s="931" t="s">
        <v>46</v>
      </c>
      <c r="H512" s="932">
        <v>81737.72</v>
      </c>
      <c r="I512" s="932">
        <v>143041.01</v>
      </c>
      <c r="J512" s="932">
        <v>111273.97</v>
      </c>
      <c r="K512" s="932">
        <v>194729.45</v>
      </c>
      <c r="L512" s="932">
        <v>140764.15</v>
      </c>
      <c r="M512" s="932">
        <v>246337.26</v>
      </c>
      <c r="N512" s="932">
        <v>185397.44</v>
      </c>
      <c r="O512" s="932">
        <v>324445.52</v>
      </c>
      <c r="P512" s="932">
        <v>229601.72</v>
      </c>
      <c r="Q512" s="932">
        <v>401803.01</v>
      </c>
      <c r="R512" s="932">
        <v>258594.55</v>
      </c>
      <c r="S512" s="932">
        <v>452540.46</v>
      </c>
      <c r="T512" s="932">
        <v>287206.03999999998</v>
      </c>
      <c r="U512" s="932">
        <v>502610.56</v>
      </c>
    </row>
    <row r="513" spans="1:21" ht="14.5">
      <c r="A513" s="931">
        <v>3</v>
      </c>
      <c r="B513" s="931" t="s">
        <v>192</v>
      </c>
      <c r="C513" s="931" t="s">
        <v>216</v>
      </c>
      <c r="D513" s="931" t="s">
        <v>482</v>
      </c>
      <c r="E513" s="931" t="s">
        <v>217</v>
      </c>
      <c r="F513" s="931">
        <v>4</v>
      </c>
      <c r="G513" s="931" t="s">
        <v>23</v>
      </c>
      <c r="H513" s="932">
        <v>89017.22</v>
      </c>
      <c r="I513" s="932">
        <v>142427.56</v>
      </c>
      <c r="J513" s="932">
        <v>124624.11</v>
      </c>
      <c r="K513" s="932">
        <v>199398.58</v>
      </c>
      <c r="L513" s="932">
        <v>160231</v>
      </c>
      <c r="M513" s="932">
        <v>256369.6</v>
      </c>
      <c r="N513" s="932">
        <v>213641.33</v>
      </c>
      <c r="O513" s="932">
        <v>341826.13</v>
      </c>
      <c r="P513" s="932">
        <v>267051.65999999997</v>
      </c>
      <c r="Q513" s="932">
        <v>427282.67</v>
      </c>
      <c r="R513" s="932">
        <v>302658.55</v>
      </c>
      <c r="S513" s="932">
        <v>484253.69</v>
      </c>
      <c r="T513" s="932">
        <v>338265.44</v>
      </c>
      <c r="U513" s="932">
        <v>541224.71</v>
      </c>
    </row>
    <row r="514" spans="1:21" ht="14.5">
      <c r="A514" s="931">
        <v>3</v>
      </c>
      <c r="B514" s="931" t="s">
        <v>192</v>
      </c>
      <c r="C514" s="931" t="s">
        <v>216</v>
      </c>
      <c r="D514" s="931" t="s">
        <v>482</v>
      </c>
      <c r="E514" s="931" t="s">
        <v>218</v>
      </c>
      <c r="F514" s="931">
        <v>1</v>
      </c>
      <c r="G514" s="931" t="s">
        <v>171</v>
      </c>
      <c r="H514" s="932">
        <v>114220.22</v>
      </c>
      <c r="I514" s="932">
        <v>199885.39</v>
      </c>
      <c r="J514" s="932">
        <v>148167.01999999999</v>
      </c>
      <c r="K514" s="932">
        <v>259292.28</v>
      </c>
      <c r="L514" s="932">
        <v>177065.63</v>
      </c>
      <c r="M514" s="932">
        <v>309864.84999999998</v>
      </c>
      <c r="N514" s="932">
        <v>211043.06</v>
      </c>
      <c r="O514" s="932">
        <v>369325.36</v>
      </c>
      <c r="P514" s="932">
        <v>248387.57</v>
      </c>
      <c r="Q514" s="932">
        <v>434678.25</v>
      </c>
      <c r="R514" s="932">
        <v>272351.77</v>
      </c>
      <c r="S514" s="932">
        <v>476615.59</v>
      </c>
      <c r="T514" s="932">
        <v>295526.33</v>
      </c>
      <c r="U514" s="932">
        <v>517171.07</v>
      </c>
    </row>
    <row r="515" spans="1:21" ht="14.5">
      <c r="A515" s="931">
        <v>3</v>
      </c>
      <c r="B515" s="931" t="s">
        <v>192</v>
      </c>
      <c r="C515" s="931" t="s">
        <v>216</v>
      </c>
      <c r="D515" s="931" t="s">
        <v>482</v>
      </c>
      <c r="E515" s="931" t="s">
        <v>218</v>
      </c>
      <c r="F515" s="931">
        <v>2</v>
      </c>
      <c r="G515" s="931" t="s">
        <v>21</v>
      </c>
      <c r="H515" s="932">
        <v>89659.02</v>
      </c>
      <c r="I515" s="932">
        <v>156903.28</v>
      </c>
      <c r="J515" s="932">
        <v>117435.86</v>
      </c>
      <c r="K515" s="932">
        <v>205512.76</v>
      </c>
      <c r="L515" s="932">
        <v>142252.84</v>
      </c>
      <c r="M515" s="932">
        <v>248942.46</v>
      </c>
      <c r="N515" s="932">
        <v>174020.23</v>
      </c>
      <c r="O515" s="932">
        <v>304535.40999999997</v>
      </c>
      <c r="P515" s="932">
        <v>206418.13</v>
      </c>
      <c r="Q515" s="932">
        <v>361231.73</v>
      </c>
      <c r="R515" s="932">
        <v>227453.45</v>
      </c>
      <c r="S515" s="932">
        <v>398043.54</v>
      </c>
      <c r="T515" s="932">
        <v>247110.42</v>
      </c>
      <c r="U515" s="932">
        <v>432443.24</v>
      </c>
    </row>
    <row r="516" spans="1:21" ht="14.5">
      <c r="A516" s="931">
        <v>3</v>
      </c>
      <c r="B516" s="931" t="s">
        <v>192</v>
      </c>
      <c r="C516" s="931" t="s">
        <v>216</v>
      </c>
      <c r="D516" s="931" t="s">
        <v>482</v>
      </c>
      <c r="E516" s="931" t="s">
        <v>218</v>
      </c>
      <c r="F516" s="931">
        <v>3</v>
      </c>
      <c r="G516" s="931" t="s">
        <v>46</v>
      </c>
      <c r="H516" s="932">
        <v>85622.9</v>
      </c>
      <c r="I516" s="932">
        <v>149840.07</v>
      </c>
      <c r="J516" s="932">
        <v>116742.75</v>
      </c>
      <c r="K516" s="932">
        <v>204299.81</v>
      </c>
      <c r="L516" s="932">
        <v>147816.95000000001</v>
      </c>
      <c r="M516" s="932">
        <v>258679.66</v>
      </c>
      <c r="N516" s="932">
        <v>194822.56</v>
      </c>
      <c r="O516" s="932">
        <v>340939.48</v>
      </c>
      <c r="P516" s="932">
        <v>241403.16</v>
      </c>
      <c r="Q516" s="932">
        <v>422455.54</v>
      </c>
      <c r="R516" s="932">
        <v>271984.67</v>
      </c>
      <c r="S516" s="932">
        <v>475973.18</v>
      </c>
      <c r="T516" s="932">
        <v>302188.39</v>
      </c>
      <c r="U516" s="932">
        <v>528829.68999999994</v>
      </c>
    </row>
    <row r="517" spans="1:21" ht="14.5">
      <c r="A517" s="931">
        <v>3</v>
      </c>
      <c r="B517" s="931" t="s">
        <v>192</v>
      </c>
      <c r="C517" s="931" t="s">
        <v>216</v>
      </c>
      <c r="D517" s="931" t="s">
        <v>482</v>
      </c>
      <c r="E517" s="931" t="s">
        <v>218</v>
      </c>
      <c r="F517" s="931">
        <v>4</v>
      </c>
      <c r="G517" s="931" t="s">
        <v>23</v>
      </c>
      <c r="H517" s="932">
        <v>92000.31</v>
      </c>
      <c r="I517" s="932">
        <v>147200.49</v>
      </c>
      <c r="J517" s="932">
        <v>128800.43</v>
      </c>
      <c r="K517" s="932">
        <v>206080.69</v>
      </c>
      <c r="L517" s="932">
        <v>165600.54999999999</v>
      </c>
      <c r="M517" s="932">
        <v>264960.88</v>
      </c>
      <c r="N517" s="932">
        <v>220800.73</v>
      </c>
      <c r="O517" s="932">
        <v>353281.18</v>
      </c>
      <c r="P517" s="932">
        <v>276000.92</v>
      </c>
      <c r="Q517" s="932">
        <v>441601.47</v>
      </c>
      <c r="R517" s="932">
        <v>312801.03999999998</v>
      </c>
      <c r="S517" s="932">
        <v>500481.67</v>
      </c>
      <c r="T517" s="932">
        <v>349601.16</v>
      </c>
      <c r="U517" s="932">
        <v>559361.87</v>
      </c>
    </row>
    <row r="518" spans="1:21" ht="14.5">
      <c r="A518" s="931">
        <v>3</v>
      </c>
      <c r="B518" s="931" t="s">
        <v>192</v>
      </c>
      <c r="C518" s="931" t="s">
        <v>216</v>
      </c>
      <c r="D518" s="931" t="s">
        <v>482</v>
      </c>
      <c r="E518" s="931" t="s">
        <v>1060</v>
      </c>
      <c r="F518" s="931">
        <v>1</v>
      </c>
      <c r="G518" s="931" t="s">
        <v>171</v>
      </c>
      <c r="H518" s="932">
        <v>109312.51</v>
      </c>
      <c r="I518" s="932">
        <v>191296.9</v>
      </c>
      <c r="J518" s="932">
        <v>141894.29</v>
      </c>
      <c r="K518" s="932">
        <v>248315.01</v>
      </c>
      <c r="L518" s="932">
        <v>169648.52</v>
      </c>
      <c r="M518" s="932">
        <v>296884.90000000002</v>
      </c>
      <c r="N518" s="932">
        <v>202316.13</v>
      </c>
      <c r="O518" s="932">
        <v>354053.22</v>
      </c>
      <c r="P518" s="932">
        <v>238188.25</v>
      </c>
      <c r="Q518" s="932">
        <v>416829.43</v>
      </c>
      <c r="R518" s="932">
        <v>261209.81</v>
      </c>
      <c r="S518" s="932">
        <v>457117.16</v>
      </c>
      <c r="T518" s="932">
        <v>283511.56</v>
      </c>
      <c r="U518" s="932">
        <v>496145.23</v>
      </c>
    </row>
    <row r="519" spans="1:21" ht="14.5">
      <c r="A519" s="931">
        <v>3</v>
      </c>
      <c r="B519" s="931" t="s">
        <v>192</v>
      </c>
      <c r="C519" s="931" t="s">
        <v>216</v>
      </c>
      <c r="D519" s="931" t="s">
        <v>482</v>
      </c>
      <c r="E519" s="931" t="s">
        <v>1060</v>
      </c>
      <c r="F519" s="931">
        <v>2</v>
      </c>
      <c r="G519" s="931" t="s">
        <v>21</v>
      </c>
      <c r="H519" s="932">
        <v>85214.73</v>
      </c>
      <c r="I519" s="932">
        <v>149125.76999999999</v>
      </c>
      <c r="J519" s="932">
        <v>111742.97</v>
      </c>
      <c r="K519" s="932">
        <v>195550.2</v>
      </c>
      <c r="L519" s="932">
        <v>135492.57</v>
      </c>
      <c r="M519" s="932">
        <v>237111.99</v>
      </c>
      <c r="N519" s="932">
        <v>165991.84</v>
      </c>
      <c r="O519" s="932">
        <v>290485.71999999997</v>
      </c>
      <c r="P519" s="932">
        <v>197010.68</v>
      </c>
      <c r="Q519" s="932">
        <v>344768.69</v>
      </c>
      <c r="R519" s="932">
        <v>217158.63</v>
      </c>
      <c r="S519" s="932">
        <v>380027.6</v>
      </c>
      <c r="T519" s="932">
        <v>236009.16</v>
      </c>
      <c r="U519" s="932">
        <v>413016.04</v>
      </c>
    </row>
    <row r="520" spans="1:21" ht="14.5">
      <c r="A520" s="931">
        <v>3</v>
      </c>
      <c r="B520" s="931" t="s">
        <v>192</v>
      </c>
      <c r="C520" s="931" t="s">
        <v>216</v>
      </c>
      <c r="D520" s="931" t="s">
        <v>482</v>
      </c>
      <c r="E520" s="931" t="s">
        <v>1060</v>
      </c>
      <c r="F520" s="931">
        <v>3</v>
      </c>
      <c r="G520" s="931" t="s">
        <v>46</v>
      </c>
      <c r="H520" s="932">
        <v>80927.28</v>
      </c>
      <c r="I520" s="932">
        <v>141622.73000000001</v>
      </c>
      <c r="J520" s="932">
        <v>110227.92</v>
      </c>
      <c r="K520" s="932">
        <v>192898.86</v>
      </c>
      <c r="L520" s="932">
        <v>139483.78</v>
      </c>
      <c r="M520" s="932">
        <v>244096.61</v>
      </c>
      <c r="N520" s="932">
        <v>183754.43</v>
      </c>
      <c r="O520" s="932">
        <v>321570.25</v>
      </c>
      <c r="P520" s="932">
        <v>227608.1</v>
      </c>
      <c r="Q520" s="932">
        <v>398314.17</v>
      </c>
      <c r="R520" s="932">
        <v>256380.56</v>
      </c>
      <c r="S520" s="932">
        <v>448665.98</v>
      </c>
      <c r="T520" s="932">
        <v>284782.36</v>
      </c>
      <c r="U520" s="932">
        <v>498369.13</v>
      </c>
    </row>
    <row r="521" spans="1:21" ht="14.5">
      <c r="A521" s="931">
        <v>3</v>
      </c>
      <c r="B521" s="931" t="s">
        <v>192</v>
      </c>
      <c r="C521" s="931" t="s">
        <v>216</v>
      </c>
      <c r="D521" s="931" t="s">
        <v>482</v>
      </c>
      <c r="E521" s="931" t="s">
        <v>1060</v>
      </c>
      <c r="F521" s="931">
        <v>4</v>
      </c>
      <c r="G521" s="931" t="s">
        <v>23</v>
      </c>
      <c r="H521" s="932">
        <v>87736.93</v>
      </c>
      <c r="I521" s="932">
        <v>140379.1</v>
      </c>
      <c r="J521" s="932">
        <v>122831.71</v>
      </c>
      <c r="K521" s="932">
        <v>196530.74</v>
      </c>
      <c r="L521" s="932">
        <v>157926.48000000001</v>
      </c>
      <c r="M521" s="932">
        <v>252682.37</v>
      </c>
      <c r="N521" s="932">
        <v>210568.64</v>
      </c>
      <c r="O521" s="932">
        <v>336909.83</v>
      </c>
      <c r="P521" s="932">
        <v>263210.8</v>
      </c>
      <c r="Q521" s="932">
        <v>421137.29</v>
      </c>
      <c r="R521" s="932">
        <v>298305.58</v>
      </c>
      <c r="S521" s="932">
        <v>477288.93</v>
      </c>
      <c r="T521" s="932">
        <v>333400.34999999998</v>
      </c>
      <c r="U521" s="932">
        <v>533440.56999999995</v>
      </c>
    </row>
    <row r="522" spans="1:21" ht="14.5">
      <c r="A522" s="931">
        <v>3</v>
      </c>
      <c r="B522" s="931" t="s">
        <v>192</v>
      </c>
      <c r="C522" s="931" t="s">
        <v>216</v>
      </c>
      <c r="D522" s="931" t="s">
        <v>482</v>
      </c>
      <c r="E522" s="931" t="s">
        <v>219</v>
      </c>
      <c r="F522" s="931">
        <v>1</v>
      </c>
      <c r="G522" s="931" t="s">
        <v>171</v>
      </c>
      <c r="H522" s="932">
        <v>111831.85</v>
      </c>
      <c r="I522" s="932">
        <v>195705.74</v>
      </c>
      <c r="J522" s="932">
        <v>145003.48000000001</v>
      </c>
      <c r="K522" s="932">
        <v>253756.08</v>
      </c>
      <c r="L522" s="932">
        <v>173229.88</v>
      </c>
      <c r="M522" s="932">
        <v>303152.28999999998</v>
      </c>
      <c r="N522" s="932">
        <v>206392.05</v>
      </c>
      <c r="O522" s="932">
        <v>361186.08</v>
      </c>
      <c r="P522" s="932">
        <v>242863.38</v>
      </c>
      <c r="Q522" s="932">
        <v>425010.91</v>
      </c>
      <c r="R522" s="932">
        <v>266265.71000000002</v>
      </c>
      <c r="S522" s="932">
        <v>465964.99</v>
      </c>
      <c r="T522" s="932">
        <v>288869.84999999998</v>
      </c>
      <c r="U522" s="932">
        <v>505522.24</v>
      </c>
    </row>
    <row r="523" spans="1:21" ht="14.5">
      <c r="A523" s="931">
        <v>3</v>
      </c>
      <c r="B523" s="931" t="s">
        <v>192</v>
      </c>
      <c r="C523" s="931" t="s">
        <v>216</v>
      </c>
      <c r="D523" s="931" t="s">
        <v>482</v>
      </c>
      <c r="E523" s="931" t="s">
        <v>219</v>
      </c>
      <c r="F523" s="931">
        <v>2</v>
      </c>
      <c r="G523" s="931" t="s">
        <v>21</v>
      </c>
      <c r="H523" s="932">
        <v>88197.48</v>
      </c>
      <c r="I523" s="932">
        <v>154345.59</v>
      </c>
      <c r="J523" s="932">
        <v>115431.99</v>
      </c>
      <c r="K523" s="932">
        <v>202005.98</v>
      </c>
      <c r="L523" s="932">
        <v>139730.76999999999</v>
      </c>
      <c r="M523" s="932">
        <v>244528.85</v>
      </c>
      <c r="N523" s="932">
        <v>170766.3</v>
      </c>
      <c r="O523" s="932">
        <v>298841.03000000003</v>
      </c>
      <c r="P523" s="932">
        <v>202477.69</v>
      </c>
      <c r="Q523" s="932">
        <v>354335.95</v>
      </c>
      <c r="R523" s="932">
        <v>223061.67</v>
      </c>
      <c r="S523" s="932">
        <v>390357.92</v>
      </c>
      <c r="T523" s="932">
        <v>242280.95999999999</v>
      </c>
      <c r="U523" s="932">
        <v>423991.68</v>
      </c>
    </row>
    <row r="524" spans="1:21" ht="14.5">
      <c r="A524" s="931">
        <v>3</v>
      </c>
      <c r="B524" s="931" t="s">
        <v>192</v>
      </c>
      <c r="C524" s="931" t="s">
        <v>216</v>
      </c>
      <c r="D524" s="931" t="s">
        <v>482</v>
      </c>
      <c r="E524" s="931" t="s">
        <v>219</v>
      </c>
      <c r="F524" s="931">
        <v>3</v>
      </c>
      <c r="G524" s="931" t="s">
        <v>46</v>
      </c>
      <c r="H524" s="932">
        <v>84542.31</v>
      </c>
      <c r="I524" s="932">
        <v>147949.04999999999</v>
      </c>
      <c r="J524" s="932">
        <v>115348.02</v>
      </c>
      <c r="K524" s="932">
        <v>201859.03</v>
      </c>
      <c r="L524" s="932">
        <v>146109.79</v>
      </c>
      <c r="M524" s="932">
        <v>255692.14</v>
      </c>
      <c r="N524" s="932">
        <v>192631.89</v>
      </c>
      <c r="O524" s="932">
        <v>337105.81</v>
      </c>
      <c r="P524" s="932">
        <v>238745.02</v>
      </c>
      <c r="Q524" s="932">
        <v>417803.78</v>
      </c>
      <c r="R524" s="932">
        <v>269032.69</v>
      </c>
      <c r="S524" s="932">
        <v>470807.21</v>
      </c>
      <c r="T524" s="932">
        <v>298956.84000000003</v>
      </c>
      <c r="U524" s="932">
        <v>523174.47</v>
      </c>
    </row>
    <row r="525" spans="1:21" ht="14.5">
      <c r="A525" s="931">
        <v>3</v>
      </c>
      <c r="B525" s="931" t="s">
        <v>192</v>
      </c>
      <c r="C525" s="931" t="s">
        <v>216</v>
      </c>
      <c r="D525" s="931" t="s">
        <v>482</v>
      </c>
      <c r="E525" s="931" t="s">
        <v>219</v>
      </c>
      <c r="F525" s="931">
        <v>4</v>
      </c>
      <c r="G525" s="931" t="s">
        <v>23</v>
      </c>
      <c r="H525" s="932">
        <v>90293.26</v>
      </c>
      <c r="I525" s="932">
        <v>144469.22</v>
      </c>
      <c r="J525" s="932">
        <v>126410.57</v>
      </c>
      <c r="K525" s="932">
        <v>202256.91</v>
      </c>
      <c r="L525" s="932">
        <v>162527.87</v>
      </c>
      <c r="M525" s="932">
        <v>260044.6</v>
      </c>
      <c r="N525" s="932">
        <v>216703.83</v>
      </c>
      <c r="O525" s="932">
        <v>346726.14</v>
      </c>
      <c r="P525" s="932">
        <v>270879.78999999998</v>
      </c>
      <c r="Q525" s="932">
        <v>433407.67</v>
      </c>
      <c r="R525" s="932">
        <v>306997.09999999998</v>
      </c>
      <c r="S525" s="932">
        <v>491195.36</v>
      </c>
      <c r="T525" s="932">
        <v>343114.4</v>
      </c>
      <c r="U525" s="932">
        <v>548983.05000000005</v>
      </c>
    </row>
    <row r="526" spans="1:21" ht="14.5">
      <c r="A526" s="931">
        <v>3</v>
      </c>
      <c r="B526" s="931" t="s">
        <v>192</v>
      </c>
      <c r="C526" s="931" t="s">
        <v>216</v>
      </c>
      <c r="D526" s="931" t="s">
        <v>482</v>
      </c>
      <c r="E526" s="931" t="s">
        <v>1061</v>
      </c>
      <c r="F526" s="931">
        <v>1</v>
      </c>
      <c r="G526" s="931" t="s">
        <v>171</v>
      </c>
      <c r="H526" s="932">
        <v>109312.51</v>
      </c>
      <c r="I526" s="932">
        <v>191296.9</v>
      </c>
      <c r="J526" s="932">
        <v>141894.29</v>
      </c>
      <c r="K526" s="932">
        <v>248315.01</v>
      </c>
      <c r="L526" s="932">
        <v>169648.52</v>
      </c>
      <c r="M526" s="932">
        <v>296884.90000000002</v>
      </c>
      <c r="N526" s="932">
        <v>202316.13</v>
      </c>
      <c r="O526" s="932">
        <v>354053.22</v>
      </c>
      <c r="P526" s="932">
        <v>238188.25</v>
      </c>
      <c r="Q526" s="932">
        <v>416829.43</v>
      </c>
      <c r="R526" s="932">
        <v>261209.81</v>
      </c>
      <c r="S526" s="932">
        <v>457117.16</v>
      </c>
      <c r="T526" s="932">
        <v>283511.56</v>
      </c>
      <c r="U526" s="932">
        <v>496145.23</v>
      </c>
    </row>
    <row r="527" spans="1:21" ht="14.5">
      <c r="A527" s="931">
        <v>3</v>
      </c>
      <c r="B527" s="931" t="s">
        <v>192</v>
      </c>
      <c r="C527" s="931" t="s">
        <v>216</v>
      </c>
      <c r="D527" s="931" t="s">
        <v>482</v>
      </c>
      <c r="E527" s="931" t="s">
        <v>1061</v>
      </c>
      <c r="F527" s="931">
        <v>2</v>
      </c>
      <c r="G527" s="931" t="s">
        <v>21</v>
      </c>
      <c r="H527" s="932">
        <v>85214.73</v>
      </c>
      <c r="I527" s="932">
        <v>149125.76999999999</v>
      </c>
      <c r="J527" s="932">
        <v>111742.97</v>
      </c>
      <c r="K527" s="932">
        <v>195550.2</v>
      </c>
      <c r="L527" s="932">
        <v>135492.57</v>
      </c>
      <c r="M527" s="932">
        <v>237111.99</v>
      </c>
      <c r="N527" s="932">
        <v>165991.84</v>
      </c>
      <c r="O527" s="932">
        <v>290485.71999999997</v>
      </c>
      <c r="P527" s="932">
        <v>197010.68</v>
      </c>
      <c r="Q527" s="932">
        <v>344768.69</v>
      </c>
      <c r="R527" s="932">
        <v>217158.63</v>
      </c>
      <c r="S527" s="932">
        <v>380027.6</v>
      </c>
      <c r="T527" s="932">
        <v>236009.16</v>
      </c>
      <c r="U527" s="932">
        <v>413016.04</v>
      </c>
    </row>
    <row r="528" spans="1:21" ht="14.5">
      <c r="A528" s="931">
        <v>3</v>
      </c>
      <c r="B528" s="931" t="s">
        <v>192</v>
      </c>
      <c r="C528" s="931" t="s">
        <v>216</v>
      </c>
      <c r="D528" s="931" t="s">
        <v>482</v>
      </c>
      <c r="E528" s="931" t="s">
        <v>1061</v>
      </c>
      <c r="F528" s="931">
        <v>3</v>
      </c>
      <c r="G528" s="931" t="s">
        <v>46</v>
      </c>
      <c r="H528" s="932">
        <v>80927.28</v>
      </c>
      <c r="I528" s="932">
        <v>141622.73000000001</v>
      </c>
      <c r="J528" s="932">
        <v>110227.92</v>
      </c>
      <c r="K528" s="932">
        <v>192898.86</v>
      </c>
      <c r="L528" s="932">
        <v>139483.78</v>
      </c>
      <c r="M528" s="932">
        <v>244096.61</v>
      </c>
      <c r="N528" s="932">
        <v>183754.43</v>
      </c>
      <c r="O528" s="932">
        <v>321570.25</v>
      </c>
      <c r="P528" s="932">
        <v>227608.1</v>
      </c>
      <c r="Q528" s="932">
        <v>398314.17</v>
      </c>
      <c r="R528" s="932">
        <v>256380.56</v>
      </c>
      <c r="S528" s="932">
        <v>448665.98</v>
      </c>
      <c r="T528" s="932">
        <v>284782.36</v>
      </c>
      <c r="U528" s="932">
        <v>498369.13</v>
      </c>
    </row>
    <row r="529" spans="1:21" ht="14.5">
      <c r="A529" s="931">
        <v>3</v>
      </c>
      <c r="B529" s="931" t="s">
        <v>192</v>
      </c>
      <c r="C529" s="931" t="s">
        <v>216</v>
      </c>
      <c r="D529" s="931" t="s">
        <v>482</v>
      </c>
      <c r="E529" s="931" t="s">
        <v>1061</v>
      </c>
      <c r="F529" s="931">
        <v>4</v>
      </c>
      <c r="G529" s="931" t="s">
        <v>23</v>
      </c>
      <c r="H529" s="932">
        <v>87736.93</v>
      </c>
      <c r="I529" s="932">
        <v>140379.1</v>
      </c>
      <c r="J529" s="932">
        <v>122831.71</v>
      </c>
      <c r="K529" s="932">
        <v>196530.74</v>
      </c>
      <c r="L529" s="932">
        <v>157926.48000000001</v>
      </c>
      <c r="M529" s="932">
        <v>252682.37</v>
      </c>
      <c r="N529" s="932">
        <v>210568.64</v>
      </c>
      <c r="O529" s="932">
        <v>336909.83</v>
      </c>
      <c r="P529" s="932">
        <v>263210.8</v>
      </c>
      <c r="Q529" s="932">
        <v>421137.29</v>
      </c>
      <c r="R529" s="932">
        <v>298305.58</v>
      </c>
      <c r="S529" s="932">
        <v>477288.93</v>
      </c>
      <c r="T529" s="932">
        <v>333400.34999999998</v>
      </c>
      <c r="U529" s="932">
        <v>533440.56999999995</v>
      </c>
    </row>
    <row r="530" spans="1:21" ht="14.5">
      <c r="A530" s="931">
        <v>3</v>
      </c>
      <c r="B530" s="931" t="s">
        <v>192</v>
      </c>
      <c r="C530" s="931" t="s">
        <v>216</v>
      </c>
      <c r="D530" s="931" t="s">
        <v>482</v>
      </c>
      <c r="E530" s="931" t="s">
        <v>220</v>
      </c>
      <c r="F530" s="931">
        <v>1</v>
      </c>
      <c r="G530" s="931" t="s">
        <v>171</v>
      </c>
      <c r="H530" s="932">
        <v>109179.34</v>
      </c>
      <c r="I530" s="932">
        <v>191063.84</v>
      </c>
      <c r="J530" s="932">
        <v>141652.79999999999</v>
      </c>
      <c r="K530" s="932">
        <v>247892.4</v>
      </c>
      <c r="L530" s="932">
        <v>169301.85</v>
      </c>
      <c r="M530" s="932">
        <v>296278.24</v>
      </c>
      <c r="N530" s="932">
        <v>201819.6</v>
      </c>
      <c r="O530" s="932">
        <v>353184.3</v>
      </c>
      <c r="P530" s="932">
        <v>237551.08</v>
      </c>
      <c r="Q530" s="932">
        <v>415714.38</v>
      </c>
      <c r="R530" s="932">
        <v>260480.76</v>
      </c>
      <c r="S530" s="932">
        <v>455841.33</v>
      </c>
      <c r="T530" s="932">
        <v>282665.19</v>
      </c>
      <c r="U530" s="932">
        <v>494664.09</v>
      </c>
    </row>
    <row r="531" spans="1:21" ht="14.5">
      <c r="A531" s="931">
        <v>3</v>
      </c>
      <c r="B531" s="931" t="s">
        <v>192</v>
      </c>
      <c r="C531" s="931" t="s">
        <v>216</v>
      </c>
      <c r="D531" s="931" t="s">
        <v>482</v>
      </c>
      <c r="E531" s="931" t="s">
        <v>220</v>
      </c>
      <c r="F531" s="931">
        <v>2</v>
      </c>
      <c r="G531" s="931" t="s">
        <v>21</v>
      </c>
      <c r="H531" s="932">
        <v>85544.97</v>
      </c>
      <c r="I531" s="932">
        <v>149703.69</v>
      </c>
      <c r="J531" s="932">
        <v>112081.31</v>
      </c>
      <c r="K531" s="932">
        <v>196142.29</v>
      </c>
      <c r="L531" s="932">
        <v>135802.75</v>
      </c>
      <c r="M531" s="932">
        <v>237654.81</v>
      </c>
      <c r="N531" s="932">
        <v>166193.85999999999</v>
      </c>
      <c r="O531" s="932">
        <v>290839.25</v>
      </c>
      <c r="P531" s="932">
        <v>197165.39</v>
      </c>
      <c r="Q531" s="932">
        <v>345039.43</v>
      </c>
      <c r="R531" s="932">
        <v>217276.72</v>
      </c>
      <c r="S531" s="932">
        <v>380234.26</v>
      </c>
      <c r="T531" s="932">
        <v>236076.3</v>
      </c>
      <c r="U531" s="932">
        <v>413133.53</v>
      </c>
    </row>
    <row r="532" spans="1:21" ht="14.5">
      <c r="A532" s="931">
        <v>3</v>
      </c>
      <c r="B532" s="931" t="s">
        <v>192</v>
      </c>
      <c r="C532" s="931" t="s">
        <v>216</v>
      </c>
      <c r="D532" s="931" t="s">
        <v>482</v>
      </c>
      <c r="E532" s="931" t="s">
        <v>220</v>
      </c>
      <c r="F532" s="931">
        <v>3</v>
      </c>
      <c r="G532" s="931" t="s">
        <v>46</v>
      </c>
      <c r="H532" s="932">
        <v>81574.22</v>
      </c>
      <c r="I532" s="932">
        <v>142754.89000000001</v>
      </c>
      <c r="J532" s="932">
        <v>111192.69</v>
      </c>
      <c r="K532" s="932">
        <v>194587.21</v>
      </c>
      <c r="L532" s="932">
        <v>140767.23000000001</v>
      </c>
      <c r="M532" s="932">
        <v>246342.65</v>
      </c>
      <c r="N532" s="932">
        <v>185508.47</v>
      </c>
      <c r="O532" s="932">
        <v>324639.83</v>
      </c>
      <c r="P532" s="932">
        <v>229840.74</v>
      </c>
      <c r="Q532" s="932">
        <v>402221.3</v>
      </c>
      <c r="R532" s="932">
        <v>258941.18</v>
      </c>
      <c r="S532" s="932">
        <v>453147.07</v>
      </c>
      <c r="T532" s="932">
        <v>287678.09000000003</v>
      </c>
      <c r="U532" s="932">
        <v>503436.66</v>
      </c>
    </row>
    <row r="533" spans="1:21" ht="14.5">
      <c r="A533" s="931">
        <v>3</v>
      </c>
      <c r="B533" s="931" t="s">
        <v>192</v>
      </c>
      <c r="C533" s="931" t="s">
        <v>216</v>
      </c>
      <c r="D533" s="931" t="s">
        <v>482</v>
      </c>
      <c r="E533" s="931" t="s">
        <v>220</v>
      </c>
      <c r="F533" s="931">
        <v>4</v>
      </c>
      <c r="G533" s="931" t="s">
        <v>23</v>
      </c>
      <c r="H533" s="932">
        <v>87857.66</v>
      </c>
      <c r="I533" s="932">
        <v>140572.26</v>
      </c>
      <c r="J533" s="932">
        <v>123000.72</v>
      </c>
      <c r="K533" s="932">
        <v>196801.16</v>
      </c>
      <c r="L533" s="932">
        <v>158143.79</v>
      </c>
      <c r="M533" s="932">
        <v>253030.06</v>
      </c>
      <c r="N533" s="932">
        <v>210858.38</v>
      </c>
      <c r="O533" s="932">
        <v>337373.41</v>
      </c>
      <c r="P533" s="932">
        <v>263572.98</v>
      </c>
      <c r="Q533" s="932">
        <v>421716.77</v>
      </c>
      <c r="R533" s="932">
        <v>298716.03999999998</v>
      </c>
      <c r="S533" s="932">
        <v>477945.67</v>
      </c>
      <c r="T533" s="932">
        <v>333859.09999999998</v>
      </c>
      <c r="U533" s="932">
        <v>534174.56999999995</v>
      </c>
    </row>
    <row r="534" spans="1:21" ht="14.5">
      <c r="A534" s="931">
        <v>3</v>
      </c>
      <c r="B534" s="931" t="s">
        <v>192</v>
      </c>
      <c r="C534" s="931" t="s">
        <v>216</v>
      </c>
      <c r="D534" s="931" t="s">
        <v>482</v>
      </c>
      <c r="E534" s="931" t="s">
        <v>221</v>
      </c>
      <c r="F534" s="931">
        <v>1</v>
      </c>
      <c r="G534" s="931" t="s">
        <v>171</v>
      </c>
      <c r="H534" s="932">
        <v>109843.02</v>
      </c>
      <c r="I534" s="932">
        <v>192225.28</v>
      </c>
      <c r="J534" s="932">
        <v>142564.43</v>
      </c>
      <c r="K534" s="932">
        <v>249487.75</v>
      </c>
      <c r="L534" s="932">
        <v>170434.12</v>
      </c>
      <c r="M534" s="932">
        <v>298259.71000000002</v>
      </c>
      <c r="N534" s="932">
        <v>203230.61</v>
      </c>
      <c r="O534" s="932">
        <v>355653.58</v>
      </c>
      <c r="P534" s="932">
        <v>239250.71</v>
      </c>
      <c r="Q534" s="932">
        <v>418688.74</v>
      </c>
      <c r="R534" s="932">
        <v>262366.78999999998</v>
      </c>
      <c r="S534" s="932">
        <v>459141.89</v>
      </c>
      <c r="T534" s="932">
        <v>284752.49</v>
      </c>
      <c r="U534" s="932">
        <v>498316.86</v>
      </c>
    </row>
    <row r="535" spans="1:21" ht="14.5">
      <c r="A535" s="931">
        <v>3</v>
      </c>
      <c r="B535" s="931" t="s">
        <v>192</v>
      </c>
      <c r="C535" s="931" t="s">
        <v>216</v>
      </c>
      <c r="D535" s="931" t="s">
        <v>482</v>
      </c>
      <c r="E535" s="931" t="s">
        <v>221</v>
      </c>
      <c r="F535" s="931">
        <v>2</v>
      </c>
      <c r="G535" s="931" t="s">
        <v>21</v>
      </c>
      <c r="H535" s="932">
        <v>85745.23</v>
      </c>
      <c r="I535" s="932">
        <v>150054.15</v>
      </c>
      <c r="J535" s="932">
        <v>112413.11</v>
      </c>
      <c r="K535" s="932">
        <v>196722.94</v>
      </c>
      <c r="L535" s="932">
        <v>136278.17000000001</v>
      </c>
      <c r="M535" s="932">
        <v>238486.8</v>
      </c>
      <c r="N535" s="932">
        <v>166906.32999999999</v>
      </c>
      <c r="O535" s="932">
        <v>292086.07</v>
      </c>
      <c r="P535" s="932">
        <v>198073.14</v>
      </c>
      <c r="Q535" s="932">
        <v>346628</v>
      </c>
      <c r="R535" s="932">
        <v>218315.62</v>
      </c>
      <c r="S535" s="932">
        <v>382052.33</v>
      </c>
      <c r="T535" s="932">
        <v>237250.1</v>
      </c>
      <c r="U535" s="932">
        <v>415187.67</v>
      </c>
    </row>
    <row r="536" spans="1:21" ht="14.5">
      <c r="A536" s="931">
        <v>3</v>
      </c>
      <c r="B536" s="931" t="s">
        <v>192</v>
      </c>
      <c r="C536" s="931" t="s">
        <v>216</v>
      </c>
      <c r="D536" s="931" t="s">
        <v>482</v>
      </c>
      <c r="E536" s="931" t="s">
        <v>221</v>
      </c>
      <c r="F536" s="931">
        <v>3</v>
      </c>
      <c r="G536" s="931" t="s">
        <v>46</v>
      </c>
      <c r="H536" s="932">
        <v>81520.89</v>
      </c>
      <c r="I536" s="932">
        <v>142661.57</v>
      </c>
      <c r="J536" s="932">
        <v>111058.98</v>
      </c>
      <c r="K536" s="932">
        <v>194353.22</v>
      </c>
      <c r="L536" s="932">
        <v>140552.29</v>
      </c>
      <c r="M536" s="932">
        <v>245966.5</v>
      </c>
      <c r="N536" s="932">
        <v>185179.11</v>
      </c>
      <c r="O536" s="932">
        <v>324063.45</v>
      </c>
      <c r="P536" s="932">
        <v>229388.95</v>
      </c>
      <c r="Q536" s="932">
        <v>401430.67</v>
      </c>
      <c r="R536" s="932">
        <v>258398.86</v>
      </c>
      <c r="S536" s="932">
        <v>452198</v>
      </c>
      <c r="T536" s="932">
        <v>287038.11</v>
      </c>
      <c r="U536" s="932">
        <v>502316.69</v>
      </c>
    </row>
    <row r="537" spans="1:21" ht="14.5">
      <c r="A537" s="931">
        <v>3</v>
      </c>
      <c r="B537" s="931" t="s">
        <v>192</v>
      </c>
      <c r="C537" s="931" t="s">
        <v>216</v>
      </c>
      <c r="D537" s="931" t="s">
        <v>482</v>
      </c>
      <c r="E537" s="931" t="s">
        <v>221</v>
      </c>
      <c r="F537" s="931">
        <v>4</v>
      </c>
      <c r="G537" s="931" t="s">
        <v>23</v>
      </c>
      <c r="H537" s="932">
        <v>88224.06</v>
      </c>
      <c r="I537" s="932">
        <v>141158.49</v>
      </c>
      <c r="J537" s="932">
        <v>123513.68</v>
      </c>
      <c r="K537" s="932">
        <v>197621.89</v>
      </c>
      <c r="L537" s="932">
        <v>158803.29999999999</v>
      </c>
      <c r="M537" s="932">
        <v>254085.28</v>
      </c>
      <c r="N537" s="932">
        <v>211737.73</v>
      </c>
      <c r="O537" s="932">
        <v>338780.38</v>
      </c>
      <c r="P537" s="932">
        <v>264672.17</v>
      </c>
      <c r="Q537" s="932">
        <v>423475.47</v>
      </c>
      <c r="R537" s="932">
        <v>299961.78999999998</v>
      </c>
      <c r="S537" s="932">
        <v>479938.87</v>
      </c>
      <c r="T537" s="932">
        <v>335251.40999999997</v>
      </c>
      <c r="U537" s="932">
        <v>536402.27</v>
      </c>
    </row>
    <row r="538" spans="1:21" ht="14.5">
      <c r="A538" s="931">
        <v>4</v>
      </c>
      <c r="B538" s="931" t="s">
        <v>222</v>
      </c>
      <c r="C538" s="931" t="s">
        <v>223</v>
      </c>
      <c r="D538" s="931" t="s">
        <v>483</v>
      </c>
      <c r="E538" s="931" t="s">
        <v>1062</v>
      </c>
      <c r="F538" s="931">
        <v>1</v>
      </c>
      <c r="G538" s="931" t="s">
        <v>171</v>
      </c>
      <c r="H538" s="932">
        <v>87994.27</v>
      </c>
      <c r="I538" s="932">
        <v>153989.98000000001</v>
      </c>
      <c r="J538" s="932">
        <v>113949.93</v>
      </c>
      <c r="K538" s="932">
        <v>199412.38</v>
      </c>
      <c r="L538" s="932">
        <v>136008.69</v>
      </c>
      <c r="M538" s="932">
        <v>238015.2</v>
      </c>
      <c r="N538" s="932">
        <v>161869.19</v>
      </c>
      <c r="O538" s="932">
        <v>283271.08</v>
      </c>
      <c r="P538" s="932">
        <v>190361.25</v>
      </c>
      <c r="Q538" s="932">
        <v>333132.19</v>
      </c>
      <c r="R538" s="932">
        <v>208640.15</v>
      </c>
      <c r="S538" s="932">
        <v>365120.26</v>
      </c>
      <c r="T538" s="932">
        <v>226235.27</v>
      </c>
      <c r="U538" s="932">
        <v>395911.71</v>
      </c>
    </row>
    <row r="539" spans="1:21" ht="14.5">
      <c r="A539" s="931">
        <v>4</v>
      </c>
      <c r="B539" s="931" t="s">
        <v>222</v>
      </c>
      <c r="C539" s="931" t="s">
        <v>223</v>
      </c>
      <c r="D539" s="931" t="s">
        <v>483</v>
      </c>
      <c r="E539" s="931" t="s">
        <v>1062</v>
      </c>
      <c r="F539" s="931">
        <v>2</v>
      </c>
      <c r="G539" s="931" t="s">
        <v>21</v>
      </c>
      <c r="H539" s="932">
        <v>70316.479999999996</v>
      </c>
      <c r="I539" s="932">
        <v>123053.83</v>
      </c>
      <c r="J539" s="932">
        <v>91831.35</v>
      </c>
      <c r="K539" s="932">
        <v>160704.85999999999</v>
      </c>
      <c r="L539" s="932">
        <v>110952.37</v>
      </c>
      <c r="M539" s="932">
        <v>194166.64</v>
      </c>
      <c r="N539" s="932">
        <v>135222.20000000001</v>
      </c>
      <c r="O539" s="932">
        <v>236638.85</v>
      </c>
      <c r="P539" s="932">
        <v>160153.97</v>
      </c>
      <c r="Q539" s="932">
        <v>280269.45</v>
      </c>
      <c r="R539" s="932">
        <v>176324.82</v>
      </c>
      <c r="S539" s="932">
        <v>308568.44</v>
      </c>
      <c r="T539" s="932">
        <v>191388.18</v>
      </c>
      <c r="U539" s="932">
        <v>334929.31</v>
      </c>
    </row>
    <row r="540" spans="1:21" ht="14.5">
      <c r="A540" s="931">
        <v>4</v>
      </c>
      <c r="B540" s="931" t="s">
        <v>222</v>
      </c>
      <c r="C540" s="931" t="s">
        <v>223</v>
      </c>
      <c r="D540" s="931" t="s">
        <v>483</v>
      </c>
      <c r="E540" s="931" t="s">
        <v>1062</v>
      </c>
      <c r="F540" s="931">
        <v>3</v>
      </c>
      <c r="G540" s="931" t="s">
        <v>46</v>
      </c>
      <c r="H540" s="932">
        <v>68099.75</v>
      </c>
      <c r="I540" s="932">
        <v>119174.56</v>
      </c>
      <c r="J540" s="932">
        <v>93087.34</v>
      </c>
      <c r="K540" s="932">
        <v>162902.85</v>
      </c>
      <c r="L540" s="932">
        <v>118042.08</v>
      </c>
      <c r="M540" s="932">
        <v>206573.65</v>
      </c>
      <c r="N540" s="932">
        <v>155758</v>
      </c>
      <c r="O540" s="932">
        <v>272576.49</v>
      </c>
      <c r="P540" s="932">
        <v>193168.01</v>
      </c>
      <c r="Q540" s="932">
        <v>338044.02</v>
      </c>
      <c r="R540" s="932">
        <v>217768.14</v>
      </c>
      <c r="S540" s="932">
        <v>381094.24</v>
      </c>
      <c r="T540" s="932">
        <v>242096.36</v>
      </c>
      <c r="U540" s="932">
        <v>423668.62</v>
      </c>
    </row>
    <row r="541" spans="1:21" ht="14.5">
      <c r="A541" s="931">
        <v>4</v>
      </c>
      <c r="B541" s="931" t="s">
        <v>222</v>
      </c>
      <c r="C541" s="931" t="s">
        <v>223</v>
      </c>
      <c r="D541" s="931" t="s">
        <v>483</v>
      </c>
      <c r="E541" s="931" t="s">
        <v>1062</v>
      </c>
      <c r="F541" s="931">
        <v>4</v>
      </c>
      <c r="G541" s="931" t="s">
        <v>23</v>
      </c>
      <c r="H541" s="932">
        <v>71528.55</v>
      </c>
      <c r="I541" s="932">
        <v>114445.69</v>
      </c>
      <c r="J541" s="932">
        <v>100139.97</v>
      </c>
      <c r="K541" s="932">
        <v>160223.96</v>
      </c>
      <c r="L541" s="932">
        <v>128751.39</v>
      </c>
      <c r="M541" s="932">
        <v>206002.23</v>
      </c>
      <c r="N541" s="932">
        <v>171668.53</v>
      </c>
      <c r="O541" s="932">
        <v>274669.64</v>
      </c>
      <c r="P541" s="932">
        <v>214585.66</v>
      </c>
      <c r="Q541" s="932">
        <v>343337.06</v>
      </c>
      <c r="R541" s="932">
        <v>243197.08</v>
      </c>
      <c r="S541" s="932">
        <v>389115.33</v>
      </c>
      <c r="T541" s="932">
        <v>271808.5</v>
      </c>
      <c r="U541" s="932">
        <v>434893.6</v>
      </c>
    </row>
    <row r="542" spans="1:21" ht="14.5">
      <c r="A542" s="931">
        <v>4</v>
      </c>
      <c r="B542" s="931" t="s">
        <v>222</v>
      </c>
      <c r="C542" s="931" t="s">
        <v>223</v>
      </c>
      <c r="D542" s="931" t="s">
        <v>483</v>
      </c>
      <c r="E542" s="931" t="s">
        <v>224</v>
      </c>
      <c r="F542" s="931">
        <v>1</v>
      </c>
      <c r="G542" s="931" t="s">
        <v>171</v>
      </c>
      <c r="H542" s="932">
        <v>95549.7</v>
      </c>
      <c r="I542" s="932">
        <v>167211.97</v>
      </c>
      <c r="J542" s="932">
        <v>123729.72</v>
      </c>
      <c r="K542" s="932">
        <v>216527</v>
      </c>
      <c r="L542" s="932">
        <v>147678.07</v>
      </c>
      <c r="M542" s="932">
        <v>258436.62</v>
      </c>
      <c r="N542" s="932">
        <v>175752.18</v>
      </c>
      <c r="O542" s="932">
        <v>307566.32</v>
      </c>
      <c r="P542" s="932">
        <v>206684.63</v>
      </c>
      <c r="Q542" s="932">
        <v>361698.1</v>
      </c>
      <c r="R542" s="932">
        <v>226529.03</v>
      </c>
      <c r="S542" s="932">
        <v>396425.81</v>
      </c>
      <c r="T542" s="932">
        <v>245629.32</v>
      </c>
      <c r="U542" s="932">
        <v>429851.3</v>
      </c>
    </row>
    <row r="543" spans="1:21" ht="14.5">
      <c r="A543" s="931">
        <v>4</v>
      </c>
      <c r="B543" s="931" t="s">
        <v>222</v>
      </c>
      <c r="C543" s="931" t="s">
        <v>223</v>
      </c>
      <c r="D543" s="931" t="s">
        <v>483</v>
      </c>
      <c r="E543" s="931" t="s">
        <v>224</v>
      </c>
      <c r="F543" s="931">
        <v>2</v>
      </c>
      <c r="G543" s="931" t="s">
        <v>21</v>
      </c>
      <c r="H543" s="932">
        <v>76381</v>
      </c>
      <c r="I543" s="932">
        <v>133666.76</v>
      </c>
      <c r="J543" s="932">
        <v>99745.71</v>
      </c>
      <c r="K543" s="932">
        <v>174554.99</v>
      </c>
      <c r="L543" s="932">
        <v>120508.56</v>
      </c>
      <c r="M543" s="932">
        <v>210889.98</v>
      </c>
      <c r="N543" s="932">
        <v>146857.85999999999</v>
      </c>
      <c r="O543" s="932">
        <v>257001.26</v>
      </c>
      <c r="P543" s="932">
        <v>173929.75</v>
      </c>
      <c r="Q543" s="932">
        <v>304377.06</v>
      </c>
      <c r="R543" s="932">
        <v>191488.32</v>
      </c>
      <c r="S543" s="932">
        <v>335104.57</v>
      </c>
      <c r="T543" s="932">
        <v>207843.32</v>
      </c>
      <c r="U543" s="932">
        <v>363725.81</v>
      </c>
    </row>
    <row r="544" spans="1:21" ht="14.5">
      <c r="A544" s="931">
        <v>4</v>
      </c>
      <c r="B544" s="931" t="s">
        <v>222</v>
      </c>
      <c r="C544" s="931" t="s">
        <v>223</v>
      </c>
      <c r="D544" s="931" t="s">
        <v>483</v>
      </c>
      <c r="E544" s="931" t="s">
        <v>224</v>
      </c>
      <c r="F544" s="931">
        <v>3</v>
      </c>
      <c r="G544" s="931" t="s">
        <v>46</v>
      </c>
      <c r="H544" s="932">
        <v>73993.289999999994</v>
      </c>
      <c r="I544" s="932">
        <v>129488.26</v>
      </c>
      <c r="J544" s="932">
        <v>101148.35</v>
      </c>
      <c r="K544" s="932">
        <v>177009.62</v>
      </c>
      <c r="L544" s="932">
        <v>128267.79</v>
      </c>
      <c r="M544" s="932">
        <v>224468.62</v>
      </c>
      <c r="N544" s="932">
        <v>169254.67</v>
      </c>
      <c r="O544" s="932">
        <v>296195.68</v>
      </c>
      <c r="P544" s="932">
        <v>209909.87</v>
      </c>
      <c r="Q544" s="932">
        <v>367342.27</v>
      </c>
      <c r="R544" s="932">
        <v>236644.78</v>
      </c>
      <c r="S544" s="932">
        <v>414128.36</v>
      </c>
      <c r="T544" s="932">
        <v>263084.84999999998</v>
      </c>
      <c r="U544" s="932">
        <v>460398.49</v>
      </c>
    </row>
    <row r="545" spans="1:21" ht="14.5">
      <c r="A545" s="931">
        <v>4</v>
      </c>
      <c r="B545" s="931" t="s">
        <v>222</v>
      </c>
      <c r="C545" s="931" t="s">
        <v>223</v>
      </c>
      <c r="D545" s="931" t="s">
        <v>483</v>
      </c>
      <c r="E545" s="931" t="s">
        <v>224</v>
      </c>
      <c r="F545" s="931">
        <v>4</v>
      </c>
      <c r="G545" s="931" t="s">
        <v>23</v>
      </c>
      <c r="H545" s="932">
        <v>77684.33</v>
      </c>
      <c r="I545" s="932">
        <v>124294.93</v>
      </c>
      <c r="J545" s="932">
        <v>108758.06</v>
      </c>
      <c r="K545" s="932">
        <v>174012.9</v>
      </c>
      <c r="L545" s="932">
        <v>139831.79</v>
      </c>
      <c r="M545" s="932">
        <v>223730.87</v>
      </c>
      <c r="N545" s="932">
        <v>186442.39</v>
      </c>
      <c r="O545" s="932">
        <v>298307.82</v>
      </c>
      <c r="P545" s="932">
        <v>233052.98</v>
      </c>
      <c r="Q545" s="932">
        <v>372884.78</v>
      </c>
      <c r="R545" s="932">
        <v>264126.71000000002</v>
      </c>
      <c r="S545" s="932">
        <v>422602.75</v>
      </c>
      <c r="T545" s="932">
        <v>295200.45</v>
      </c>
      <c r="U545" s="932">
        <v>472320.72</v>
      </c>
    </row>
    <row r="546" spans="1:21" ht="14.5">
      <c r="A546" s="931">
        <v>4</v>
      </c>
      <c r="B546" s="931" t="s">
        <v>222</v>
      </c>
      <c r="C546" s="931" t="s">
        <v>223</v>
      </c>
      <c r="D546" s="931" t="s">
        <v>483</v>
      </c>
      <c r="E546" s="931" t="s">
        <v>225</v>
      </c>
      <c r="F546" s="931">
        <v>1</v>
      </c>
      <c r="G546" s="931" t="s">
        <v>171</v>
      </c>
      <c r="H546" s="932">
        <v>95019.199999999997</v>
      </c>
      <c r="I546" s="932">
        <v>166283.59</v>
      </c>
      <c r="J546" s="932">
        <v>123059.58</v>
      </c>
      <c r="K546" s="932">
        <v>215354.27</v>
      </c>
      <c r="L546" s="932">
        <v>146892.46</v>
      </c>
      <c r="M546" s="932">
        <v>257061.81</v>
      </c>
      <c r="N546" s="932">
        <v>174837.69</v>
      </c>
      <c r="O546" s="932">
        <v>305965.96000000002</v>
      </c>
      <c r="P546" s="932">
        <v>205622.17</v>
      </c>
      <c r="Q546" s="932">
        <v>359838.8</v>
      </c>
      <c r="R546" s="932">
        <v>225372.04</v>
      </c>
      <c r="S546" s="932">
        <v>394401.08</v>
      </c>
      <c r="T546" s="932">
        <v>244388.39</v>
      </c>
      <c r="U546" s="932">
        <v>427679.67</v>
      </c>
    </row>
    <row r="547" spans="1:21" ht="14.5">
      <c r="A547" s="931">
        <v>4</v>
      </c>
      <c r="B547" s="931" t="s">
        <v>222</v>
      </c>
      <c r="C547" s="931" t="s">
        <v>223</v>
      </c>
      <c r="D547" s="931" t="s">
        <v>483</v>
      </c>
      <c r="E547" s="931" t="s">
        <v>225</v>
      </c>
      <c r="F547" s="931">
        <v>2</v>
      </c>
      <c r="G547" s="931" t="s">
        <v>21</v>
      </c>
      <c r="H547" s="932">
        <v>75850.5</v>
      </c>
      <c r="I547" s="932">
        <v>132738.38</v>
      </c>
      <c r="J547" s="932">
        <v>99075.58</v>
      </c>
      <c r="K547" s="932">
        <v>173382.26</v>
      </c>
      <c r="L547" s="932">
        <v>119722.96</v>
      </c>
      <c r="M547" s="932">
        <v>209515.17</v>
      </c>
      <c r="N547" s="932">
        <v>145943.37</v>
      </c>
      <c r="O547" s="932">
        <v>255400.9</v>
      </c>
      <c r="P547" s="932">
        <v>172867.29</v>
      </c>
      <c r="Q547" s="932">
        <v>302517.75</v>
      </c>
      <c r="R547" s="932">
        <v>190331.33</v>
      </c>
      <c r="S547" s="932">
        <v>333079.84000000003</v>
      </c>
      <c r="T547" s="932">
        <v>206602.39</v>
      </c>
      <c r="U547" s="932">
        <v>361554.18</v>
      </c>
    </row>
    <row r="548" spans="1:21" ht="14.5">
      <c r="A548" s="931">
        <v>4</v>
      </c>
      <c r="B548" s="931" t="s">
        <v>222</v>
      </c>
      <c r="C548" s="931" t="s">
        <v>223</v>
      </c>
      <c r="D548" s="931" t="s">
        <v>483</v>
      </c>
      <c r="E548" s="931" t="s">
        <v>225</v>
      </c>
      <c r="F548" s="931">
        <v>3</v>
      </c>
      <c r="G548" s="931" t="s">
        <v>46</v>
      </c>
      <c r="H548" s="932">
        <v>73399.67</v>
      </c>
      <c r="I548" s="932">
        <v>128449.43</v>
      </c>
      <c r="J548" s="932">
        <v>100317.29</v>
      </c>
      <c r="K548" s="932">
        <v>175555.25</v>
      </c>
      <c r="L548" s="932">
        <v>127199.27</v>
      </c>
      <c r="M548" s="932">
        <v>222598.73</v>
      </c>
      <c r="N548" s="932">
        <v>167829.99</v>
      </c>
      <c r="O548" s="932">
        <v>293702.48</v>
      </c>
      <c r="P548" s="932">
        <v>208129.01</v>
      </c>
      <c r="Q548" s="932">
        <v>364225.77</v>
      </c>
      <c r="R548" s="932">
        <v>234626.48</v>
      </c>
      <c r="S548" s="932">
        <v>410596.34</v>
      </c>
      <c r="T548" s="932">
        <v>260829.1</v>
      </c>
      <c r="U548" s="932">
        <v>456450.93</v>
      </c>
    </row>
    <row r="549" spans="1:21" ht="14.5">
      <c r="A549" s="931">
        <v>4</v>
      </c>
      <c r="B549" s="931" t="s">
        <v>222</v>
      </c>
      <c r="C549" s="931" t="s">
        <v>223</v>
      </c>
      <c r="D549" s="931" t="s">
        <v>483</v>
      </c>
      <c r="E549" s="931" t="s">
        <v>225</v>
      </c>
      <c r="F549" s="931">
        <v>4</v>
      </c>
      <c r="G549" s="931" t="s">
        <v>23</v>
      </c>
      <c r="H549" s="932">
        <v>77197.210000000006</v>
      </c>
      <c r="I549" s="932">
        <v>123515.53</v>
      </c>
      <c r="J549" s="932">
        <v>108076.09</v>
      </c>
      <c r="K549" s="932">
        <v>172921.75</v>
      </c>
      <c r="L549" s="932">
        <v>138954.97</v>
      </c>
      <c r="M549" s="932">
        <v>222327.96</v>
      </c>
      <c r="N549" s="932">
        <v>185273.3</v>
      </c>
      <c r="O549" s="932">
        <v>296437.28000000003</v>
      </c>
      <c r="P549" s="932">
        <v>231591.62</v>
      </c>
      <c r="Q549" s="932">
        <v>370546.6</v>
      </c>
      <c r="R549" s="932">
        <v>262470.5</v>
      </c>
      <c r="S549" s="932">
        <v>419952.81</v>
      </c>
      <c r="T549" s="932">
        <v>293349.39</v>
      </c>
      <c r="U549" s="932">
        <v>469359.02</v>
      </c>
    </row>
    <row r="550" spans="1:21" ht="14.5">
      <c r="A550" s="931">
        <v>4</v>
      </c>
      <c r="B550" s="931" t="s">
        <v>222</v>
      </c>
      <c r="C550" s="931" t="s">
        <v>223</v>
      </c>
      <c r="D550" s="931" t="s">
        <v>483</v>
      </c>
      <c r="E550" s="931" t="s">
        <v>1063</v>
      </c>
      <c r="F550" s="931">
        <v>1</v>
      </c>
      <c r="G550" s="931" t="s">
        <v>171</v>
      </c>
      <c r="H550" s="932">
        <v>89073.62</v>
      </c>
      <c r="I550" s="932">
        <v>155878.82999999999</v>
      </c>
      <c r="J550" s="932">
        <v>115347.04</v>
      </c>
      <c r="K550" s="932">
        <v>201857.32</v>
      </c>
      <c r="L550" s="932">
        <v>137675.74</v>
      </c>
      <c r="M550" s="932">
        <v>240932.55</v>
      </c>
      <c r="N550" s="932">
        <v>163852.47</v>
      </c>
      <c r="O550" s="932">
        <v>286741.82</v>
      </c>
      <c r="P550" s="932">
        <v>192693.16</v>
      </c>
      <c r="Q550" s="932">
        <v>337213.03</v>
      </c>
      <c r="R550" s="932">
        <v>211195.7</v>
      </c>
      <c r="S550" s="932">
        <v>369592.47</v>
      </c>
      <c r="T550" s="932">
        <v>229005.84</v>
      </c>
      <c r="U550" s="932">
        <v>400760.22</v>
      </c>
    </row>
    <row r="551" spans="1:21" ht="14.5">
      <c r="A551" s="931">
        <v>4</v>
      </c>
      <c r="B551" s="931" t="s">
        <v>222</v>
      </c>
      <c r="C551" s="931" t="s">
        <v>223</v>
      </c>
      <c r="D551" s="931" t="s">
        <v>483</v>
      </c>
      <c r="E551" s="931" t="s">
        <v>1063</v>
      </c>
      <c r="F551" s="931">
        <v>2</v>
      </c>
      <c r="G551" s="931" t="s">
        <v>21</v>
      </c>
      <c r="H551" s="932">
        <v>71182.84</v>
      </c>
      <c r="I551" s="932">
        <v>124569.96</v>
      </c>
      <c r="J551" s="932">
        <v>92961.97</v>
      </c>
      <c r="K551" s="932">
        <v>162683.45000000001</v>
      </c>
      <c r="L551" s="932">
        <v>112317.53</v>
      </c>
      <c r="M551" s="932">
        <v>196555.69</v>
      </c>
      <c r="N551" s="932">
        <v>136884.44</v>
      </c>
      <c r="O551" s="932">
        <v>239547.77</v>
      </c>
      <c r="P551" s="932">
        <v>162121.94</v>
      </c>
      <c r="Q551" s="932">
        <v>283713.39</v>
      </c>
      <c r="R551" s="932">
        <v>178491.04</v>
      </c>
      <c r="S551" s="932">
        <v>312359.31</v>
      </c>
      <c r="T551" s="932">
        <v>193738.91</v>
      </c>
      <c r="U551" s="932">
        <v>339043.09</v>
      </c>
    </row>
    <row r="552" spans="1:21" ht="14.5">
      <c r="A552" s="931">
        <v>4</v>
      </c>
      <c r="B552" s="931" t="s">
        <v>222</v>
      </c>
      <c r="C552" s="931" t="s">
        <v>223</v>
      </c>
      <c r="D552" s="931" t="s">
        <v>483</v>
      </c>
      <c r="E552" s="931" t="s">
        <v>1063</v>
      </c>
      <c r="F552" s="931">
        <v>3</v>
      </c>
      <c r="G552" s="931" t="s">
        <v>46</v>
      </c>
      <c r="H552" s="932">
        <v>68941.679999999993</v>
      </c>
      <c r="I552" s="932">
        <v>120647.95</v>
      </c>
      <c r="J552" s="932">
        <v>94238.92</v>
      </c>
      <c r="K552" s="932">
        <v>164918.1</v>
      </c>
      <c r="L552" s="932">
        <v>119502.9</v>
      </c>
      <c r="M552" s="932">
        <v>209130.07</v>
      </c>
      <c r="N552" s="932">
        <v>157686.09</v>
      </c>
      <c r="O552" s="932">
        <v>275950.65999999997</v>
      </c>
      <c r="P552" s="932">
        <v>195559.7</v>
      </c>
      <c r="Q552" s="932">
        <v>342229.48</v>
      </c>
      <c r="R552" s="932">
        <v>220464.8</v>
      </c>
      <c r="S552" s="932">
        <v>385813.4</v>
      </c>
      <c r="T552" s="932">
        <v>245094.71</v>
      </c>
      <c r="U552" s="932">
        <v>428915.74</v>
      </c>
    </row>
    <row r="553" spans="1:21" ht="14.5">
      <c r="A553" s="931">
        <v>4</v>
      </c>
      <c r="B553" s="931" t="s">
        <v>222</v>
      </c>
      <c r="C553" s="931" t="s">
        <v>223</v>
      </c>
      <c r="D553" s="931" t="s">
        <v>483</v>
      </c>
      <c r="E553" s="931" t="s">
        <v>1063</v>
      </c>
      <c r="F553" s="931">
        <v>4</v>
      </c>
      <c r="G553" s="931" t="s">
        <v>23</v>
      </c>
      <c r="H553" s="932">
        <v>72407.95</v>
      </c>
      <c r="I553" s="932">
        <v>115852.72</v>
      </c>
      <c r="J553" s="932">
        <v>101371.13</v>
      </c>
      <c r="K553" s="932">
        <v>162193.81</v>
      </c>
      <c r="L553" s="932">
        <v>130334.31</v>
      </c>
      <c r="M553" s="932">
        <v>208534.89</v>
      </c>
      <c r="N553" s="932">
        <v>173779.08</v>
      </c>
      <c r="O553" s="932">
        <v>278046.52</v>
      </c>
      <c r="P553" s="932">
        <v>217223.84</v>
      </c>
      <c r="Q553" s="932">
        <v>347558.16</v>
      </c>
      <c r="R553" s="932">
        <v>246187.02</v>
      </c>
      <c r="S553" s="932">
        <v>393899.24</v>
      </c>
      <c r="T553" s="932">
        <v>275150.2</v>
      </c>
      <c r="U553" s="932">
        <v>440240.33</v>
      </c>
    </row>
    <row r="554" spans="1:21" ht="14.5">
      <c r="A554" s="931">
        <v>4</v>
      </c>
      <c r="B554" s="931" t="s">
        <v>222</v>
      </c>
      <c r="C554" s="931" t="s">
        <v>223</v>
      </c>
      <c r="D554" s="931" t="s">
        <v>483</v>
      </c>
      <c r="E554" s="931" t="s">
        <v>227</v>
      </c>
      <c r="F554" s="931">
        <v>1</v>
      </c>
      <c r="G554" s="931" t="s">
        <v>171</v>
      </c>
      <c r="H554" s="932">
        <v>96665.73</v>
      </c>
      <c r="I554" s="932">
        <v>169165.03</v>
      </c>
      <c r="J554" s="932">
        <v>125240.51</v>
      </c>
      <c r="K554" s="932">
        <v>219170.9</v>
      </c>
      <c r="L554" s="932">
        <v>149536.81</v>
      </c>
      <c r="M554" s="932">
        <v>261689.42</v>
      </c>
      <c r="N554" s="932">
        <v>178044.08</v>
      </c>
      <c r="O554" s="932">
        <v>311577.14</v>
      </c>
      <c r="P554" s="932">
        <v>209430.52</v>
      </c>
      <c r="Q554" s="932">
        <v>366503.42</v>
      </c>
      <c r="R554" s="932">
        <v>229567.75</v>
      </c>
      <c r="S554" s="932">
        <v>401743.55</v>
      </c>
      <c r="T554" s="932">
        <v>248977.33</v>
      </c>
      <c r="U554" s="932">
        <v>435710.33</v>
      </c>
    </row>
    <row r="555" spans="1:21" ht="14.5">
      <c r="A555" s="931">
        <v>4</v>
      </c>
      <c r="B555" s="931" t="s">
        <v>222</v>
      </c>
      <c r="C555" s="931" t="s">
        <v>223</v>
      </c>
      <c r="D555" s="931" t="s">
        <v>483</v>
      </c>
      <c r="E555" s="931" t="s">
        <v>227</v>
      </c>
      <c r="F555" s="931">
        <v>2</v>
      </c>
      <c r="G555" s="931" t="s">
        <v>21</v>
      </c>
      <c r="H555" s="932">
        <v>76858.080000000002</v>
      </c>
      <c r="I555" s="932">
        <v>134501.63</v>
      </c>
      <c r="J555" s="932">
        <v>100457.04</v>
      </c>
      <c r="K555" s="932">
        <v>175799.82</v>
      </c>
      <c r="L555" s="932">
        <v>121461.65</v>
      </c>
      <c r="M555" s="932">
        <v>212557.89</v>
      </c>
      <c r="N555" s="932">
        <v>148186.60999999999</v>
      </c>
      <c r="O555" s="932">
        <v>259326.58</v>
      </c>
      <c r="P555" s="932">
        <v>175583.81</v>
      </c>
      <c r="Q555" s="932">
        <v>307271.67</v>
      </c>
      <c r="R555" s="932">
        <v>193359.01</v>
      </c>
      <c r="S555" s="932">
        <v>338378.27</v>
      </c>
      <c r="T555" s="932">
        <v>209931.8</v>
      </c>
      <c r="U555" s="932">
        <v>367380.64</v>
      </c>
    </row>
    <row r="556" spans="1:21" ht="14.5">
      <c r="A556" s="931">
        <v>4</v>
      </c>
      <c r="B556" s="931" t="s">
        <v>222</v>
      </c>
      <c r="C556" s="931" t="s">
        <v>223</v>
      </c>
      <c r="D556" s="931" t="s">
        <v>483</v>
      </c>
      <c r="E556" s="931" t="s">
        <v>227</v>
      </c>
      <c r="F556" s="931">
        <v>3</v>
      </c>
      <c r="G556" s="931" t="s">
        <v>46</v>
      </c>
      <c r="H556" s="932">
        <v>74144.62</v>
      </c>
      <c r="I556" s="932">
        <v>129753.09</v>
      </c>
      <c r="J556" s="932">
        <v>101278.81</v>
      </c>
      <c r="K556" s="932">
        <v>177237.91</v>
      </c>
      <c r="L556" s="932">
        <v>128376.18</v>
      </c>
      <c r="M556" s="932">
        <v>224658.31</v>
      </c>
      <c r="N556" s="932">
        <v>169340.23</v>
      </c>
      <c r="O556" s="932">
        <v>296345.40000000002</v>
      </c>
      <c r="P556" s="932">
        <v>209961.53</v>
      </c>
      <c r="Q556" s="932">
        <v>367432.67</v>
      </c>
      <c r="R556" s="932">
        <v>236661.56</v>
      </c>
      <c r="S556" s="932">
        <v>414157.73</v>
      </c>
      <c r="T556" s="932">
        <v>263056.92</v>
      </c>
      <c r="U556" s="932">
        <v>460349.61</v>
      </c>
    </row>
    <row r="557" spans="1:21" ht="14.5">
      <c r="A557" s="931">
        <v>4</v>
      </c>
      <c r="B557" s="931" t="s">
        <v>222</v>
      </c>
      <c r="C557" s="931" t="s">
        <v>223</v>
      </c>
      <c r="D557" s="931" t="s">
        <v>483</v>
      </c>
      <c r="E557" s="931" t="s">
        <v>227</v>
      </c>
      <c r="F557" s="931">
        <v>4</v>
      </c>
      <c r="G557" s="931" t="s">
        <v>23</v>
      </c>
      <c r="H557" s="932">
        <v>78374.03</v>
      </c>
      <c r="I557" s="932">
        <v>125398.46</v>
      </c>
      <c r="J557" s="932">
        <v>109723.65</v>
      </c>
      <c r="K557" s="932">
        <v>175557.84</v>
      </c>
      <c r="L557" s="932">
        <v>141073.26</v>
      </c>
      <c r="M557" s="932">
        <v>225717.22</v>
      </c>
      <c r="N557" s="932">
        <v>188097.68</v>
      </c>
      <c r="O557" s="932">
        <v>300956.28999999998</v>
      </c>
      <c r="P557" s="932">
        <v>235122.1</v>
      </c>
      <c r="Q557" s="932">
        <v>376195.37</v>
      </c>
      <c r="R557" s="932">
        <v>266471.71000000002</v>
      </c>
      <c r="S557" s="932">
        <v>426354.75</v>
      </c>
      <c r="T557" s="932">
        <v>297821.33</v>
      </c>
      <c r="U557" s="932">
        <v>476514.13</v>
      </c>
    </row>
    <row r="558" spans="1:21" ht="14.5">
      <c r="A558" s="931">
        <v>4</v>
      </c>
      <c r="B558" s="931" t="s">
        <v>222</v>
      </c>
      <c r="C558" s="931" t="s">
        <v>223</v>
      </c>
      <c r="D558" s="931" t="s">
        <v>483</v>
      </c>
      <c r="E558" s="931" t="s">
        <v>228</v>
      </c>
      <c r="F558" s="931">
        <v>1</v>
      </c>
      <c r="G558" s="931" t="s">
        <v>171</v>
      </c>
      <c r="H558" s="932">
        <v>94525.38</v>
      </c>
      <c r="I558" s="932">
        <v>165419.41</v>
      </c>
      <c r="J558" s="932">
        <v>122503.13</v>
      </c>
      <c r="K558" s="932">
        <v>214380.47</v>
      </c>
      <c r="L558" s="932">
        <v>146298.54</v>
      </c>
      <c r="M558" s="932">
        <v>256022.45</v>
      </c>
      <c r="N558" s="932">
        <v>174231.81</v>
      </c>
      <c r="O558" s="932">
        <v>304905.67</v>
      </c>
      <c r="P558" s="932">
        <v>204973.69</v>
      </c>
      <c r="Q558" s="932">
        <v>358703.95</v>
      </c>
      <c r="R558" s="932">
        <v>224698.21</v>
      </c>
      <c r="S558" s="932">
        <v>393221.86</v>
      </c>
      <c r="T558" s="932">
        <v>243724.88</v>
      </c>
      <c r="U558" s="932">
        <v>426518.54</v>
      </c>
    </row>
    <row r="559" spans="1:21" ht="14.5">
      <c r="A559" s="931">
        <v>4</v>
      </c>
      <c r="B559" s="931" t="s">
        <v>222</v>
      </c>
      <c r="C559" s="931" t="s">
        <v>223</v>
      </c>
      <c r="D559" s="931" t="s">
        <v>483</v>
      </c>
      <c r="E559" s="931" t="s">
        <v>228</v>
      </c>
      <c r="F559" s="931">
        <v>2</v>
      </c>
      <c r="G559" s="931" t="s">
        <v>21</v>
      </c>
      <c r="H559" s="932">
        <v>74930.710000000006</v>
      </c>
      <c r="I559" s="932">
        <v>131128.74</v>
      </c>
      <c r="J559" s="932">
        <v>97986.14</v>
      </c>
      <c r="K559" s="932">
        <v>171475.75</v>
      </c>
      <c r="L559" s="932">
        <v>118525.27</v>
      </c>
      <c r="M559" s="932">
        <v>207419.22</v>
      </c>
      <c r="N559" s="932">
        <v>144695.4</v>
      </c>
      <c r="O559" s="932">
        <v>253216.94</v>
      </c>
      <c r="P559" s="932">
        <v>171490.92</v>
      </c>
      <c r="Q559" s="932">
        <v>300109.11</v>
      </c>
      <c r="R559" s="932">
        <v>188878.81</v>
      </c>
      <c r="S559" s="932">
        <v>330537.92</v>
      </c>
      <c r="T559" s="932">
        <v>205099.19</v>
      </c>
      <c r="U559" s="932">
        <v>358923.59</v>
      </c>
    </row>
    <row r="560" spans="1:21" ht="14.5">
      <c r="A560" s="931">
        <v>4</v>
      </c>
      <c r="B560" s="931" t="s">
        <v>222</v>
      </c>
      <c r="C560" s="931" t="s">
        <v>223</v>
      </c>
      <c r="D560" s="931" t="s">
        <v>483</v>
      </c>
      <c r="E560" s="931" t="s">
        <v>228</v>
      </c>
      <c r="F560" s="931">
        <v>3</v>
      </c>
      <c r="G560" s="931" t="s">
        <v>46</v>
      </c>
      <c r="H560" s="932">
        <v>72115.45</v>
      </c>
      <c r="I560" s="932">
        <v>126202.04</v>
      </c>
      <c r="J560" s="932">
        <v>98465.1</v>
      </c>
      <c r="K560" s="932">
        <v>172313.93</v>
      </c>
      <c r="L560" s="932">
        <v>124778.33</v>
      </c>
      <c r="M560" s="932">
        <v>218362.08</v>
      </c>
      <c r="N560" s="932">
        <v>164562.76</v>
      </c>
      <c r="O560" s="932">
        <v>287984.82</v>
      </c>
      <c r="P560" s="932">
        <v>204008.12</v>
      </c>
      <c r="Q560" s="932">
        <v>357014.2</v>
      </c>
      <c r="R560" s="932">
        <v>229928.28</v>
      </c>
      <c r="S560" s="932">
        <v>402374.49</v>
      </c>
      <c r="T560" s="932">
        <v>255547.06</v>
      </c>
      <c r="U560" s="932">
        <v>447207.35</v>
      </c>
    </row>
    <row r="561" spans="1:21" ht="14.5">
      <c r="A561" s="931">
        <v>4</v>
      </c>
      <c r="B561" s="931" t="s">
        <v>222</v>
      </c>
      <c r="C561" s="931" t="s">
        <v>223</v>
      </c>
      <c r="D561" s="931" t="s">
        <v>483</v>
      </c>
      <c r="E561" s="931" t="s">
        <v>228</v>
      </c>
      <c r="F561" s="931">
        <v>4</v>
      </c>
      <c r="G561" s="931" t="s">
        <v>23</v>
      </c>
      <c r="H561" s="932">
        <v>76520.39</v>
      </c>
      <c r="I561" s="932">
        <v>122432.63</v>
      </c>
      <c r="J561" s="932">
        <v>107128.55</v>
      </c>
      <c r="K561" s="932">
        <v>171405.68</v>
      </c>
      <c r="L561" s="932">
        <v>137736.71</v>
      </c>
      <c r="M561" s="932">
        <v>220378.73</v>
      </c>
      <c r="N561" s="932">
        <v>183648.94</v>
      </c>
      <c r="O561" s="932">
        <v>293838.31</v>
      </c>
      <c r="P561" s="932">
        <v>229561.18</v>
      </c>
      <c r="Q561" s="932">
        <v>367297.89</v>
      </c>
      <c r="R561" s="932">
        <v>260169.33</v>
      </c>
      <c r="S561" s="932">
        <v>416270.94</v>
      </c>
      <c r="T561" s="932">
        <v>290777.49</v>
      </c>
      <c r="U561" s="932">
        <v>465243.99</v>
      </c>
    </row>
    <row r="562" spans="1:21" ht="14.5">
      <c r="A562" s="931">
        <v>4</v>
      </c>
      <c r="B562" s="931" t="s">
        <v>222</v>
      </c>
      <c r="C562" s="931" t="s">
        <v>223</v>
      </c>
      <c r="D562" s="931" t="s">
        <v>483</v>
      </c>
      <c r="E562" s="931" t="s">
        <v>229</v>
      </c>
      <c r="F562" s="931">
        <v>1</v>
      </c>
      <c r="G562" s="931" t="s">
        <v>171</v>
      </c>
      <c r="H562" s="932">
        <v>94488.69</v>
      </c>
      <c r="I562" s="932">
        <v>165355.21</v>
      </c>
      <c r="J562" s="932">
        <v>122389.45</v>
      </c>
      <c r="K562" s="932">
        <v>214181.53</v>
      </c>
      <c r="L562" s="932">
        <v>146106.85999999999</v>
      </c>
      <c r="M562" s="932">
        <v>255687</v>
      </c>
      <c r="N562" s="932">
        <v>173923.20000000001</v>
      </c>
      <c r="O562" s="932">
        <v>304365.59999999998</v>
      </c>
      <c r="P562" s="932">
        <v>204559.71</v>
      </c>
      <c r="Q562" s="932">
        <v>357979.49</v>
      </c>
      <c r="R562" s="932">
        <v>224215.06</v>
      </c>
      <c r="S562" s="932">
        <v>392376.35</v>
      </c>
      <c r="T562" s="932">
        <v>243147.45</v>
      </c>
      <c r="U562" s="932">
        <v>425508.04</v>
      </c>
    </row>
    <row r="563" spans="1:21" ht="14.5">
      <c r="A563" s="931">
        <v>4</v>
      </c>
      <c r="B563" s="931" t="s">
        <v>222</v>
      </c>
      <c r="C563" s="931" t="s">
        <v>223</v>
      </c>
      <c r="D563" s="931" t="s">
        <v>483</v>
      </c>
      <c r="E563" s="931" t="s">
        <v>229</v>
      </c>
      <c r="F563" s="931">
        <v>2</v>
      </c>
      <c r="G563" s="931" t="s">
        <v>21</v>
      </c>
      <c r="H563" s="932">
        <v>75320</v>
      </c>
      <c r="I563" s="932">
        <v>131810</v>
      </c>
      <c r="J563" s="932">
        <v>98405.440000000002</v>
      </c>
      <c r="K563" s="932">
        <v>172209.52</v>
      </c>
      <c r="L563" s="932">
        <v>118937.35</v>
      </c>
      <c r="M563" s="932">
        <v>208140.36</v>
      </c>
      <c r="N563" s="932">
        <v>145028.88</v>
      </c>
      <c r="O563" s="932">
        <v>253800.54</v>
      </c>
      <c r="P563" s="932">
        <v>171804.83</v>
      </c>
      <c r="Q563" s="932">
        <v>300658.45</v>
      </c>
      <c r="R563" s="932">
        <v>189174.35</v>
      </c>
      <c r="S563" s="932">
        <v>331055.09999999998</v>
      </c>
      <c r="T563" s="932">
        <v>205361.46</v>
      </c>
      <c r="U563" s="932">
        <v>359382.55</v>
      </c>
    </row>
    <row r="564" spans="1:21" ht="14.5">
      <c r="A564" s="931">
        <v>4</v>
      </c>
      <c r="B564" s="931" t="s">
        <v>222</v>
      </c>
      <c r="C564" s="931" t="s">
        <v>223</v>
      </c>
      <c r="D564" s="931" t="s">
        <v>483</v>
      </c>
      <c r="E564" s="931" t="s">
        <v>229</v>
      </c>
      <c r="F564" s="931">
        <v>3</v>
      </c>
      <c r="G564" s="931" t="s">
        <v>46</v>
      </c>
      <c r="H564" s="932">
        <v>72806.06</v>
      </c>
      <c r="I564" s="932">
        <v>127410.6</v>
      </c>
      <c r="J564" s="932">
        <v>99486.22</v>
      </c>
      <c r="K564" s="932">
        <v>174100.89</v>
      </c>
      <c r="L564" s="932">
        <v>126130.76</v>
      </c>
      <c r="M564" s="932">
        <v>220728.83</v>
      </c>
      <c r="N564" s="932">
        <v>166405.31</v>
      </c>
      <c r="O564" s="932">
        <v>291209.28999999998</v>
      </c>
      <c r="P564" s="932">
        <v>206348.16</v>
      </c>
      <c r="Q564" s="932">
        <v>361109.28</v>
      </c>
      <c r="R564" s="932">
        <v>232608.18</v>
      </c>
      <c r="S564" s="932">
        <v>407064.31</v>
      </c>
      <c r="T564" s="932">
        <v>258573.35</v>
      </c>
      <c r="U564" s="932">
        <v>452503.37</v>
      </c>
    </row>
    <row r="565" spans="1:21" ht="14.5">
      <c r="A565" s="931">
        <v>4</v>
      </c>
      <c r="B565" s="931" t="s">
        <v>222</v>
      </c>
      <c r="C565" s="931" t="s">
        <v>223</v>
      </c>
      <c r="D565" s="931" t="s">
        <v>483</v>
      </c>
      <c r="E565" s="931" t="s">
        <v>229</v>
      </c>
      <c r="F565" s="931">
        <v>4</v>
      </c>
      <c r="G565" s="931" t="s">
        <v>23</v>
      </c>
      <c r="H565" s="932">
        <v>76710.09</v>
      </c>
      <c r="I565" s="932">
        <v>122736.14</v>
      </c>
      <c r="J565" s="932">
        <v>107394.12</v>
      </c>
      <c r="K565" s="932">
        <v>171830.59</v>
      </c>
      <c r="L565" s="932">
        <v>138078.15</v>
      </c>
      <c r="M565" s="932">
        <v>220925.05</v>
      </c>
      <c r="N565" s="932">
        <v>184104.21</v>
      </c>
      <c r="O565" s="932">
        <v>294566.73</v>
      </c>
      <c r="P565" s="932">
        <v>230130.26</v>
      </c>
      <c r="Q565" s="932">
        <v>368208.42</v>
      </c>
      <c r="R565" s="932">
        <v>260814.29</v>
      </c>
      <c r="S565" s="932">
        <v>417302.87</v>
      </c>
      <c r="T565" s="932">
        <v>291498.33</v>
      </c>
      <c r="U565" s="932">
        <v>466397.33</v>
      </c>
    </row>
    <row r="566" spans="1:21" ht="14.5">
      <c r="A566" s="931">
        <v>4</v>
      </c>
      <c r="B566" s="931" t="s">
        <v>222</v>
      </c>
      <c r="C566" s="931" t="s">
        <v>223</v>
      </c>
      <c r="D566" s="931" t="s">
        <v>483</v>
      </c>
      <c r="E566" s="931" t="s">
        <v>1064</v>
      </c>
      <c r="F566" s="931">
        <v>1</v>
      </c>
      <c r="G566" s="931" t="s">
        <v>171</v>
      </c>
      <c r="H566" s="932">
        <v>88506.43</v>
      </c>
      <c r="I566" s="932">
        <v>154886.26</v>
      </c>
      <c r="J566" s="932">
        <v>114563.23</v>
      </c>
      <c r="K566" s="932">
        <v>200485.64</v>
      </c>
      <c r="L566" s="932">
        <v>136698.45000000001</v>
      </c>
      <c r="M566" s="932">
        <v>239222.29</v>
      </c>
      <c r="N566" s="932">
        <v>162629.37</v>
      </c>
      <c r="O566" s="932">
        <v>284601.40000000002</v>
      </c>
      <c r="P566" s="932">
        <v>191216.72</v>
      </c>
      <c r="Q566" s="932">
        <v>334629.27</v>
      </c>
      <c r="R566" s="932">
        <v>209555.56</v>
      </c>
      <c r="S566" s="932">
        <v>366722.23</v>
      </c>
      <c r="T566" s="932">
        <v>227187.48</v>
      </c>
      <c r="U566" s="932">
        <v>397578.1</v>
      </c>
    </row>
    <row r="567" spans="1:21" ht="14.5">
      <c r="A567" s="931">
        <v>4</v>
      </c>
      <c r="B567" s="931" t="s">
        <v>222</v>
      </c>
      <c r="C567" s="931" t="s">
        <v>223</v>
      </c>
      <c r="D567" s="931" t="s">
        <v>483</v>
      </c>
      <c r="E567" s="931" t="s">
        <v>1064</v>
      </c>
      <c r="F567" s="931">
        <v>2</v>
      </c>
      <c r="G567" s="931" t="s">
        <v>21</v>
      </c>
      <c r="H567" s="932">
        <v>71041.62</v>
      </c>
      <c r="I567" s="932">
        <v>124322.84</v>
      </c>
      <c r="J567" s="932">
        <v>92711.13</v>
      </c>
      <c r="K567" s="932">
        <v>162244.48000000001</v>
      </c>
      <c r="L567" s="932">
        <v>111944.01</v>
      </c>
      <c r="M567" s="932">
        <v>195902.02</v>
      </c>
      <c r="N567" s="932">
        <v>136303.43</v>
      </c>
      <c r="O567" s="932">
        <v>238531.01</v>
      </c>
      <c r="P567" s="932">
        <v>161373.39000000001</v>
      </c>
      <c r="Q567" s="932">
        <v>282403.43</v>
      </c>
      <c r="R567" s="932">
        <v>177629.58</v>
      </c>
      <c r="S567" s="932">
        <v>310851.76</v>
      </c>
      <c r="T567" s="932">
        <v>192760.24</v>
      </c>
      <c r="U567" s="932">
        <v>337330.42</v>
      </c>
    </row>
    <row r="568" spans="1:21" ht="14.5">
      <c r="A568" s="931">
        <v>4</v>
      </c>
      <c r="B568" s="931" t="s">
        <v>222</v>
      </c>
      <c r="C568" s="931" t="s">
        <v>223</v>
      </c>
      <c r="D568" s="931" t="s">
        <v>483</v>
      </c>
      <c r="E568" s="931" t="s">
        <v>1064</v>
      </c>
      <c r="F568" s="931">
        <v>3</v>
      </c>
      <c r="G568" s="931" t="s">
        <v>46</v>
      </c>
      <c r="H568" s="932">
        <v>69038.67</v>
      </c>
      <c r="I568" s="932">
        <v>120817.67</v>
      </c>
      <c r="J568" s="932">
        <v>94428.97</v>
      </c>
      <c r="K568" s="932">
        <v>165250.69</v>
      </c>
      <c r="L568" s="932">
        <v>119786.81</v>
      </c>
      <c r="M568" s="932">
        <v>209626.91</v>
      </c>
      <c r="N568" s="932">
        <v>158103.95000000001</v>
      </c>
      <c r="O568" s="932">
        <v>276681.92</v>
      </c>
      <c r="P568" s="932">
        <v>196118.88</v>
      </c>
      <c r="Q568" s="932">
        <v>343208.05</v>
      </c>
      <c r="R568" s="932">
        <v>221126.38</v>
      </c>
      <c r="S568" s="932">
        <v>386971.17</v>
      </c>
      <c r="T568" s="932">
        <v>245865.25</v>
      </c>
      <c r="U568" s="932">
        <v>430264.19</v>
      </c>
    </row>
    <row r="569" spans="1:21" ht="14.5">
      <c r="A569" s="931">
        <v>4</v>
      </c>
      <c r="B569" s="931" t="s">
        <v>222</v>
      </c>
      <c r="C569" s="931" t="s">
        <v>223</v>
      </c>
      <c r="D569" s="931" t="s">
        <v>483</v>
      </c>
      <c r="E569" s="931" t="s">
        <v>1064</v>
      </c>
      <c r="F569" s="931">
        <v>4</v>
      </c>
      <c r="G569" s="931" t="s">
        <v>23</v>
      </c>
      <c r="H569" s="932">
        <v>72110.52</v>
      </c>
      <c r="I569" s="932">
        <v>115376.83</v>
      </c>
      <c r="J569" s="932">
        <v>100954.73</v>
      </c>
      <c r="K569" s="932">
        <v>161527.57</v>
      </c>
      <c r="L569" s="932">
        <v>129798.94</v>
      </c>
      <c r="M569" s="932">
        <v>207678.3</v>
      </c>
      <c r="N569" s="932">
        <v>173065.25</v>
      </c>
      <c r="O569" s="932">
        <v>276904.40000000002</v>
      </c>
      <c r="P569" s="932">
        <v>216331.56</v>
      </c>
      <c r="Q569" s="932">
        <v>346130.5</v>
      </c>
      <c r="R569" s="932">
        <v>245175.77</v>
      </c>
      <c r="S569" s="932">
        <v>392281.23</v>
      </c>
      <c r="T569" s="932">
        <v>274019.96999999997</v>
      </c>
      <c r="U569" s="932">
        <v>438431.97</v>
      </c>
    </row>
    <row r="570" spans="1:21" ht="14.5">
      <c r="A570" s="931">
        <v>4</v>
      </c>
      <c r="B570" s="931" t="s">
        <v>222</v>
      </c>
      <c r="C570" s="931" t="s">
        <v>223</v>
      </c>
      <c r="D570" s="931" t="s">
        <v>483</v>
      </c>
      <c r="E570" s="931" t="s">
        <v>230</v>
      </c>
      <c r="F570" s="931">
        <v>1</v>
      </c>
      <c r="G570" s="931" t="s">
        <v>171</v>
      </c>
      <c r="H570" s="932">
        <v>91177.29</v>
      </c>
      <c r="I570" s="932">
        <v>159560.26</v>
      </c>
      <c r="J570" s="932">
        <v>117970.75</v>
      </c>
      <c r="K570" s="932">
        <v>206448.81</v>
      </c>
      <c r="L570" s="932">
        <v>140722.32</v>
      </c>
      <c r="M570" s="932">
        <v>246264.06</v>
      </c>
      <c r="N570" s="932">
        <v>167356.13</v>
      </c>
      <c r="O570" s="932">
        <v>292873.21999999997</v>
      </c>
      <c r="P570" s="932">
        <v>196736.02</v>
      </c>
      <c r="Q570" s="932">
        <v>344288.03</v>
      </c>
      <c r="R570" s="932">
        <v>215582.09</v>
      </c>
      <c r="S570" s="932">
        <v>377268.65</v>
      </c>
      <c r="T570" s="932">
        <v>233680.86</v>
      </c>
      <c r="U570" s="932">
        <v>408941.51</v>
      </c>
    </row>
    <row r="571" spans="1:21" ht="14.5">
      <c r="A571" s="931">
        <v>4</v>
      </c>
      <c r="B571" s="931" t="s">
        <v>222</v>
      </c>
      <c r="C571" s="931" t="s">
        <v>223</v>
      </c>
      <c r="D571" s="931" t="s">
        <v>483</v>
      </c>
      <c r="E571" s="931" t="s">
        <v>230</v>
      </c>
      <c r="F571" s="931">
        <v>2</v>
      </c>
      <c r="G571" s="931" t="s">
        <v>21</v>
      </c>
      <c r="H571" s="932">
        <v>73499.490000000005</v>
      </c>
      <c r="I571" s="932">
        <v>128624.11</v>
      </c>
      <c r="J571" s="932">
        <v>95852.160000000003</v>
      </c>
      <c r="K571" s="932">
        <v>167741.29</v>
      </c>
      <c r="L571" s="932">
        <v>115666</v>
      </c>
      <c r="M571" s="932">
        <v>202415.5</v>
      </c>
      <c r="N571" s="932">
        <v>140709.14000000001</v>
      </c>
      <c r="O571" s="932">
        <v>246241</v>
      </c>
      <c r="P571" s="932">
        <v>166528.74</v>
      </c>
      <c r="Q571" s="932">
        <v>291425.3</v>
      </c>
      <c r="R571" s="932">
        <v>183266.77</v>
      </c>
      <c r="S571" s="932">
        <v>320716.84000000003</v>
      </c>
      <c r="T571" s="932">
        <v>198833.77</v>
      </c>
      <c r="U571" s="932">
        <v>347959.11</v>
      </c>
    </row>
    <row r="572" spans="1:21" ht="14.5">
      <c r="A572" s="931">
        <v>4</v>
      </c>
      <c r="B572" s="931" t="s">
        <v>222</v>
      </c>
      <c r="C572" s="931" t="s">
        <v>223</v>
      </c>
      <c r="D572" s="931" t="s">
        <v>483</v>
      </c>
      <c r="E572" s="931" t="s">
        <v>230</v>
      </c>
      <c r="F572" s="931">
        <v>3</v>
      </c>
      <c r="G572" s="931" t="s">
        <v>46</v>
      </c>
      <c r="H572" s="932">
        <v>71661.460000000006</v>
      </c>
      <c r="I572" s="932">
        <v>125407.56</v>
      </c>
      <c r="J572" s="932">
        <v>98073.74</v>
      </c>
      <c r="K572" s="932">
        <v>171629.05</v>
      </c>
      <c r="L572" s="932">
        <v>124453.17</v>
      </c>
      <c r="M572" s="932">
        <v>217793.04</v>
      </c>
      <c r="N572" s="932">
        <v>164306.10999999999</v>
      </c>
      <c r="O572" s="932">
        <v>287535.69</v>
      </c>
      <c r="P572" s="932">
        <v>203853.15</v>
      </c>
      <c r="Q572" s="932">
        <v>356743.01</v>
      </c>
      <c r="R572" s="932">
        <v>229877.96</v>
      </c>
      <c r="S572" s="932">
        <v>402286.43</v>
      </c>
      <c r="T572" s="932">
        <v>255630.86</v>
      </c>
      <c r="U572" s="932">
        <v>447354.01</v>
      </c>
    </row>
    <row r="573" spans="1:21" ht="14.5">
      <c r="A573" s="931">
        <v>4</v>
      </c>
      <c r="B573" s="931" t="s">
        <v>222</v>
      </c>
      <c r="C573" s="931" t="s">
        <v>223</v>
      </c>
      <c r="D573" s="931" t="s">
        <v>483</v>
      </c>
      <c r="E573" s="931" t="s">
        <v>230</v>
      </c>
      <c r="F573" s="931">
        <v>4</v>
      </c>
      <c r="G573" s="931" t="s">
        <v>23</v>
      </c>
      <c r="H573" s="932">
        <v>74451.28</v>
      </c>
      <c r="I573" s="932">
        <v>119122.05</v>
      </c>
      <c r="J573" s="932">
        <v>104231.79</v>
      </c>
      <c r="K573" s="932">
        <v>166770.87</v>
      </c>
      <c r="L573" s="932">
        <v>134012.31</v>
      </c>
      <c r="M573" s="932">
        <v>214419.69</v>
      </c>
      <c r="N573" s="932">
        <v>178683.08</v>
      </c>
      <c r="O573" s="932">
        <v>285892.93</v>
      </c>
      <c r="P573" s="932">
        <v>223353.84</v>
      </c>
      <c r="Q573" s="932">
        <v>357366.16</v>
      </c>
      <c r="R573" s="932">
        <v>253134.36</v>
      </c>
      <c r="S573" s="932">
        <v>405014.98</v>
      </c>
      <c r="T573" s="932">
        <v>282914.87</v>
      </c>
      <c r="U573" s="932">
        <v>452663.8</v>
      </c>
    </row>
    <row r="574" spans="1:21" ht="14.5">
      <c r="A574" s="931">
        <v>4</v>
      </c>
      <c r="B574" s="931" t="s">
        <v>222</v>
      </c>
      <c r="C574" s="931" t="s">
        <v>231</v>
      </c>
      <c r="D574" s="931" t="s">
        <v>484</v>
      </c>
      <c r="E574" s="931" t="s">
        <v>1065</v>
      </c>
      <c r="F574" s="931">
        <v>1</v>
      </c>
      <c r="G574" s="931" t="s">
        <v>171</v>
      </c>
      <c r="H574" s="932">
        <v>97818.44</v>
      </c>
      <c r="I574" s="932">
        <v>171182.27</v>
      </c>
      <c r="J574" s="932">
        <v>126864.98</v>
      </c>
      <c r="K574" s="932">
        <v>222013.72</v>
      </c>
      <c r="L574" s="932">
        <v>151587.24</v>
      </c>
      <c r="M574" s="932">
        <v>265277.65999999997</v>
      </c>
      <c r="N574" s="932">
        <v>180644.58</v>
      </c>
      <c r="O574" s="932">
        <v>316128.02</v>
      </c>
      <c r="P574" s="932">
        <v>212590.39</v>
      </c>
      <c r="Q574" s="932">
        <v>372033.18</v>
      </c>
      <c r="R574" s="932">
        <v>233089.6</v>
      </c>
      <c r="S574" s="932">
        <v>407906.8</v>
      </c>
      <c r="T574" s="932">
        <v>252902.76</v>
      </c>
      <c r="U574" s="932">
        <v>442579.83</v>
      </c>
    </row>
    <row r="575" spans="1:21" ht="14.5">
      <c r="A575" s="931">
        <v>4</v>
      </c>
      <c r="B575" s="931" t="s">
        <v>222</v>
      </c>
      <c r="C575" s="931" t="s">
        <v>231</v>
      </c>
      <c r="D575" s="931" t="s">
        <v>484</v>
      </c>
      <c r="E575" s="931" t="s">
        <v>1065</v>
      </c>
      <c r="F575" s="931">
        <v>2</v>
      </c>
      <c r="G575" s="931" t="s">
        <v>21</v>
      </c>
      <c r="H575" s="932">
        <v>76945.86</v>
      </c>
      <c r="I575" s="932">
        <v>134655.25</v>
      </c>
      <c r="J575" s="932">
        <v>100749.07</v>
      </c>
      <c r="K575" s="932">
        <v>176310.86</v>
      </c>
      <c r="L575" s="932">
        <v>122002.66</v>
      </c>
      <c r="M575" s="932">
        <v>213504.66</v>
      </c>
      <c r="N575" s="932">
        <v>149181.88</v>
      </c>
      <c r="O575" s="932">
        <v>261068.29</v>
      </c>
      <c r="P575" s="932">
        <v>176923.96</v>
      </c>
      <c r="Q575" s="932">
        <v>309616.93</v>
      </c>
      <c r="R575" s="932">
        <v>194934.16</v>
      </c>
      <c r="S575" s="932">
        <v>341134.78</v>
      </c>
      <c r="T575" s="932">
        <v>211758.01</v>
      </c>
      <c r="U575" s="932">
        <v>370576.51</v>
      </c>
    </row>
    <row r="576" spans="1:21" ht="14.5">
      <c r="A576" s="931">
        <v>4</v>
      </c>
      <c r="B576" s="931" t="s">
        <v>222</v>
      </c>
      <c r="C576" s="931" t="s">
        <v>231</v>
      </c>
      <c r="D576" s="931" t="s">
        <v>484</v>
      </c>
      <c r="E576" s="931" t="s">
        <v>1065</v>
      </c>
      <c r="F576" s="931">
        <v>3</v>
      </c>
      <c r="G576" s="931" t="s">
        <v>46</v>
      </c>
      <c r="H576" s="932">
        <v>73605.350000000006</v>
      </c>
      <c r="I576" s="932">
        <v>128809.36</v>
      </c>
      <c r="J576" s="932">
        <v>100388.14</v>
      </c>
      <c r="K576" s="932">
        <v>175679.24</v>
      </c>
      <c r="L576" s="932">
        <v>127132.14</v>
      </c>
      <c r="M576" s="932">
        <v>222481.24</v>
      </c>
      <c r="N576" s="932">
        <v>167583.23000000001</v>
      </c>
      <c r="O576" s="932">
        <v>293270.65000000002</v>
      </c>
      <c r="P576" s="932">
        <v>207673.14</v>
      </c>
      <c r="Q576" s="932">
        <v>363428</v>
      </c>
      <c r="R576" s="932">
        <v>233998.44</v>
      </c>
      <c r="S576" s="932">
        <v>409497.27</v>
      </c>
      <c r="T576" s="932">
        <v>260002.69</v>
      </c>
      <c r="U576" s="932">
        <v>455004.71</v>
      </c>
    </row>
    <row r="577" spans="1:21" ht="14.5">
      <c r="A577" s="931">
        <v>4</v>
      </c>
      <c r="B577" s="931" t="s">
        <v>222</v>
      </c>
      <c r="C577" s="931" t="s">
        <v>231</v>
      </c>
      <c r="D577" s="931" t="s">
        <v>484</v>
      </c>
      <c r="E577" s="931" t="s">
        <v>1065</v>
      </c>
      <c r="F577" s="931">
        <v>4</v>
      </c>
      <c r="G577" s="931" t="s">
        <v>23</v>
      </c>
      <c r="H577" s="932">
        <v>78874.039999999994</v>
      </c>
      <c r="I577" s="932">
        <v>126198.47</v>
      </c>
      <c r="J577" s="932">
        <v>110423.66</v>
      </c>
      <c r="K577" s="932">
        <v>176677.86</v>
      </c>
      <c r="L577" s="932">
        <v>141973.28</v>
      </c>
      <c r="M577" s="932">
        <v>227157.25</v>
      </c>
      <c r="N577" s="932">
        <v>189297.7</v>
      </c>
      <c r="O577" s="932">
        <v>302876.33</v>
      </c>
      <c r="P577" s="932">
        <v>236622.13</v>
      </c>
      <c r="Q577" s="932">
        <v>378595.41</v>
      </c>
      <c r="R577" s="932">
        <v>268171.75</v>
      </c>
      <c r="S577" s="932">
        <v>429074.8</v>
      </c>
      <c r="T577" s="932">
        <v>299721.36</v>
      </c>
      <c r="U577" s="932">
        <v>479554.19</v>
      </c>
    </row>
    <row r="578" spans="1:21" ht="14.5">
      <c r="A578" s="931">
        <v>4</v>
      </c>
      <c r="B578" s="931" t="s">
        <v>222</v>
      </c>
      <c r="C578" s="931" t="s">
        <v>231</v>
      </c>
      <c r="D578" s="931" t="s">
        <v>484</v>
      </c>
      <c r="E578" s="931" t="s">
        <v>1066</v>
      </c>
      <c r="F578" s="931">
        <v>1</v>
      </c>
      <c r="G578" s="931" t="s">
        <v>171</v>
      </c>
      <c r="H578" s="932">
        <v>96878.55</v>
      </c>
      <c r="I578" s="932">
        <v>169537.47</v>
      </c>
      <c r="J578" s="932">
        <v>125750.23</v>
      </c>
      <c r="K578" s="932">
        <v>220062.91</v>
      </c>
      <c r="L578" s="932">
        <v>150343.32</v>
      </c>
      <c r="M578" s="932">
        <v>263100.81</v>
      </c>
      <c r="N578" s="932">
        <v>179288.64</v>
      </c>
      <c r="O578" s="932">
        <v>313755.13</v>
      </c>
      <c r="P578" s="932">
        <v>211074.74</v>
      </c>
      <c r="Q578" s="932">
        <v>369380.8</v>
      </c>
      <c r="R578" s="932">
        <v>231473.93</v>
      </c>
      <c r="S578" s="932">
        <v>405079.39</v>
      </c>
      <c r="T578" s="932">
        <v>251233.65</v>
      </c>
      <c r="U578" s="932">
        <v>439658.89</v>
      </c>
    </row>
    <row r="579" spans="1:21" ht="14.5">
      <c r="A579" s="931">
        <v>4</v>
      </c>
      <c r="B579" s="931" t="s">
        <v>222</v>
      </c>
      <c r="C579" s="931" t="s">
        <v>231</v>
      </c>
      <c r="D579" s="931" t="s">
        <v>484</v>
      </c>
      <c r="E579" s="931" t="s">
        <v>1066</v>
      </c>
      <c r="F579" s="931">
        <v>2</v>
      </c>
      <c r="G579" s="931" t="s">
        <v>21</v>
      </c>
      <c r="H579" s="932">
        <v>75547.23</v>
      </c>
      <c r="I579" s="932">
        <v>132207.66</v>
      </c>
      <c r="J579" s="932">
        <v>99060.34</v>
      </c>
      <c r="K579" s="932">
        <v>173355.6</v>
      </c>
      <c r="L579" s="932">
        <v>120108.54</v>
      </c>
      <c r="M579" s="932">
        <v>210189.94</v>
      </c>
      <c r="N579" s="932">
        <v>147134.45000000001</v>
      </c>
      <c r="O579" s="932">
        <v>257485.29</v>
      </c>
      <c r="P579" s="932">
        <v>174624.44</v>
      </c>
      <c r="Q579" s="932">
        <v>305592.77</v>
      </c>
      <c r="R579" s="932">
        <v>192479.91</v>
      </c>
      <c r="S579" s="932">
        <v>336839.85</v>
      </c>
      <c r="T579" s="932">
        <v>209184.62</v>
      </c>
      <c r="U579" s="932">
        <v>366073.08</v>
      </c>
    </row>
    <row r="580" spans="1:21" ht="14.5">
      <c r="A580" s="931">
        <v>4</v>
      </c>
      <c r="B580" s="931" t="s">
        <v>222</v>
      </c>
      <c r="C580" s="931" t="s">
        <v>231</v>
      </c>
      <c r="D580" s="931" t="s">
        <v>484</v>
      </c>
      <c r="E580" s="931" t="s">
        <v>1066</v>
      </c>
      <c r="F580" s="931">
        <v>3</v>
      </c>
      <c r="G580" s="931" t="s">
        <v>46</v>
      </c>
      <c r="H580" s="932">
        <v>71765.710000000006</v>
      </c>
      <c r="I580" s="932">
        <v>125589.99</v>
      </c>
      <c r="J580" s="932">
        <v>97754.2</v>
      </c>
      <c r="K580" s="932">
        <v>171069.85</v>
      </c>
      <c r="L580" s="932">
        <v>123703.03999999999</v>
      </c>
      <c r="M580" s="932">
        <v>216480.32</v>
      </c>
      <c r="N580" s="932">
        <v>162968.76999999999</v>
      </c>
      <c r="O580" s="932">
        <v>285195.34000000003</v>
      </c>
      <c r="P580" s="932">
        <v>201865.37</v>
      </c>
      <c r="Q580" s="932">
        <v>353264.4</v>
      </c>
      <c r="R580" s="932">
        <v>227386.31</v>
      </c>
      <c r="S580" s="932">
        <v>397926.05</v>
      </c>
      <c r="T580" s="932">
        <v>252579.15</v>
      </c>
      <c r="U580" s="932">
        <v>442013.51</v>
      </c>
    </row>
    <row r="581" spans="1:21" ht="14.5">
      <c r="A581" s="931">
        <v>4</v>
      </c>
      <c r="B581" s="931" t="s">
        <v>222</v>
      </c>
      <c r="C581" s="931" t="s">
        <v>231</v>
      </c>
      <c r="D581" s="931" t="s">
        <v>484</v>
      </c>
      <c r="E581" s="931" t="s">
        <v>1066</v>
      </c>
      <c r="F581" s="931">
        <v>4</v>
      </c>
      <c r="G581" s="931" t="s">
        <v>23</v>
      </c>
      <c r="H581" s="932">
        <v>77770.460000000006</v>
      </c>
      <c r="I581" s="932">
        <v>124432.73</v>
      </c>
      <c r="J581" s="932">
        <v>108878.64</v>
      </c>
      <c r="K581" s="932">
        <v>174205.83</v>
      </c>
      <c r="L581" s="932">
        <v>139986.82</v>
      </c>
      <c r="M581" s="932">
        <v>223978.92</v>
      </c>
      <c r="N581" s="932">
        <v>186649.1</v>
      </c>
      <c r="O581" s="932">
        <v>298638.56</v>
      </c>
      <c r="P581" s="932">
        <v>233311.37</v>
      </c>
      <c r="Q581" s="932">
        <v>373298.2</v>
      </c>
      <c r="R581" s="932">
        <v>264419.56</v>
      </c>
      <c r="S581" s="932">
        <v>423071.3</v>
      </c>
      <c r="T581" s="932">
        <v>295527.74</v>
      </c>
      <c r="U581" s="932">
        <v>472844.39</v>
      </c>
    </row>
    <row r="582" spans="1:21" ht="14.5">
      <c r="A582" s="931">
        <v>4</v>
      </c>
      <c r="B582" s="931" t="s">
        <v>222</v>
      </c>
      <c r="C582" s="931" t="s">
        <v>231</v>
      </c>
      <c r="D582" s="931" t="s">
        <v>484</v>
      </c>
      <c r="E582" s="931" t="s">
        <v>1067</v>
      </c>
      <c r="F582" s="931">
        <v>1</v>
      </c>
      <c r="G582" s="931" t="s">
        <v>171</v>
      </c>
      <c r="H582" s="932">
        <v>95696.43</v>
      </c>
      <c r="I582" s="932">
        <v>167468.75</v>
      </c>
      <c r="J582" s="932">
        <v>124184.44</v>
      </c>
      <c r="K582" s="932">
        <v>217322.77</v>
      </c>
      <c r="L582" s="932">
        <v>148444.82</v>
      </c>
      <c r="M582" s="932">
        <v>259778.43</v>
      </c>
      <c r="N582" s="932">
        <v>176986.63</v>
      </c>
      <c r="O582" s="932">
        <v>309726.59999999998</v>
      </c>
      <c r="P582" s="932">
        <v>208340.55</v>
      </c>
      <c r="Q582" s="932">
        <v>364595.96</v>
      </c>
      <c r="R582" s="932">
        <v>228461.64</v>
      </c>
      <c r="S582" s="932">
        <v>399807.88</v>
      </c>
      <c r="T582" s="932">
        <v>247939.03</v>
      </c>
      <c r="U582" s="932">
        <v>433893.31</v>
      </c>
    </row>
    <row r="583" spans="1:21" ht="14.5">
      <c r="A583" s="931">
        <v>4</v>
      </c>
      <c r="B583" s="931" t="s">
        <v>222</v>
      </c>
      <c r="C583" s="931" t="s">
        <v>231</v>
      </c>
      <c r="D583" s="931" t="s">
        <v>484</v>
      </c>
      <c r="E583" s="931" t="s">
        <v>1067</v>
      </c>
      <c r="F583" s="931">
        <v>2</v>
      </c>
      <c r="G583" s="931" t="s">
        <v>21</v>
      </c>
      <c r="H583" s="932">
        <v>74823.850000000006</v>
      </c>
      <c r="I583" s="932">
        <v>130941.73</v>
      </c>
      <c r="J583" s="932">
        <v>98068.52</v>
      </c>
      <c r="K583" s="932">
        <v>171619.91</v>
      </c>
      <c r="L583" s="932">
        <v>118860.24</v>
      </c>
      <c r="M583" s="932">
        <v>208005.43</v>
      </c>
      <c r="N583" s="932">
        <v>145523.92000000001</v>
      </c>
      <c r="O583" s="932">
        <v>254666.86</v>
      </c>
      <c r="P583" s="932">
        <v>172674.12</v>
      </c>
      <c r="Q583" s="932">
        <v>302179.71000000002</v>
      </c>
      <c r="R583" s="932">
        <v>190306.2</v>
      </c>
      <c r="S583" s="932">
        <v>333035.84999999998</v>
      </c>
      <c r="T583" s="932">
        <v>206794.28</v>
      </c>
      <c r="U583" s="932">
        <v>361889.99</v>
      </c>
    </row>
    <row r="584" spans="1:21" ht="14.5">
      <c r="A584" s="931">
        <v>4</v>
      </c>
      <c r="B584" s="931" t="s">
        <v>222</v>
      </c>
      <c r="C584" s="931" t="s">
        <v>231</v>
      </c>
      <c r="D584" s="931" t="s">
        <v>484</v>
      </c>
      <c r="E584" s="931" t="s">
        <v>1067</v>
      </c>
      <c r="F584" s="931">
        <v>3</v>
      </c>
      <c r="G584" s="931" t="s">
        <v>46</v>
      </c>
      <c r="H584" s="932">
        <v>71230.880000000005</v>
      </c>
      <c r="I584" s="932">
        <v>124654.03</v>
      </c>
      <c r="J584" s="932">
        <v>97063.88</v>
      </c>
      <c r="K584" s="932">
        <v>169861.79</v>
      </c>
      <c r="L584" s="932">
        <v>122858.09</v>
      </c>
      <c r="M584" s="932">
        <v>215001.65</v>
      </c>
      <c r="N584" s="932">
        <v>161884.49</v>
      </c>
      <c r="O584" s="932">
        <v>283297.87</v>
      </c>
      <c r="P584" s="932">
        <v>200549.72</v>
      </c>
      <c r="Q584" s="932">
        <v>350962.01</v>
      </c>
      <c r="R584" s="932">
        <v>225925.23</v>
      </c>
      <c r="S584" s="932">
        <v>395369.16</v>
      </c>
      <c r="T584" s="932">
        <v>250979.69</v>
      </c>
      <c r="U584" s="932">
        <v>439214.46</v>
      </c>
    </row>
    <row r="585" spans="1:21" ht="14.5">
      <c r="A585" s="931">
        <v>4</v>
      </c>
      <c r="B585" s="931" t="s">
        <v>222</v>
      </c>
      <c r="C585" s="931" t="s">
        <v>231</v>
      </c>
      <c r="D585" s="931" t="s">
        <v>484</v>
      </c>
      <c r="E585" s="931" t="s">
        <v>1067</v>
      </c>
      <c r="F585" s="931">
        <v>4</v>
      </c>
      <c r="G585" s="931" t="s">
        <v>23</v>
      </c>
      <c r="H585" s="932">
        <v>76925.56</v>
      </c>
      <c r="I585" s="932">
        <v>123080.9</v>
      </c>
      <c r="J585" s="932">
        <v>107695.78</v>
      </c>
      <c r="K585" s="932">
        <v>172313.25</v>
      </c>
      <c r="L585" s="932">
        <v>138466.01</v>
      </c>
      <c r="M585" s="932">
        <v>221545.61</v>
      </c>
      <c r="N585" s="932">
        <v>184621.34</v>
      </c>
      <c r="O585" s="932">
        <v>295394.15000000002</v>
      </c>
      <c r="P585" s="932">
        <v>230776.68</v>
      </c>
      <c r="Q585" s="932">
        <v>369242.69</v>
      </c>
      <c r="R585" s="932">
        <v>261546.9</v>
      </c>
      <c r="S585" s="932">
        <v>418475.05</v>
      </c>
      <c r="T585" s="932">
        <v>292317.12</v>
      </c>
      <c r="U585" s="932">
        <v>467707.4</v>
      </c>
    </row>
    <row r="586" spans="1:21" ht="14.5">
      <c r="A586" s="931">
        <v>4</v>
      </c>
      <c r="B586" s="931" t="s">
        <v>222</v>
      </c>
      <c r="C586" s="931" t="s">
        <v>231</v>
      </c>
      <c r="D586" s="931" t="s">
        <v>484</v>
      </c>
      <c r="E586" s="931" t="s">
        <v>232</v>
      </c>
      <c r="F586" s="931">
        <v>1</v>
      </c>
      <c r="G586" s="931" t="s">
        <v>171</v>
      </c>
      <c r="H586" s="932">
        <v>100182.69</v>
      </c>
      <c r="I586" s="932">
        <v>175319.7</v>
      </c>
      <c r="J586" s="932">
        <v>129996.57</v>
      </c>
      <c r="K586" s="932">
        <v>227494</v>
      </c>
      <c r="L586" s="932">
        <v>155384.24</v>
      </c>
      <c r="M586" s="932">
        <v>271922.43</v>
      </c>
      <c r="N586" s="932">
        <v>185248.62</v>
      </c>
      <c r="O586" s="932">
        <v>324185.08</v>
      </c>
      <c r="P586" s="932">
        <v>218058.78</v>
      </c>
      <c r="Q586" s="932">
        <v>381602.87</v>
      </c>
      <c r="R586" s="932">
        <v>239114.18</v>
      </c>
      <c r="S586" s="932">
        <v>418449.82</v>
      </c>
      <c r="T586" s="932">
        <v>259492</v>
      </c>
      <c r="U586" s="932">
        <v>454111</v>
      </c>
    </row>
    <row r="587" spans="1:21" ht="14.5">
      <c r="A587" s="931">
        <v>4</v>
      </c>
      <c r="B587" s="931" t="s">
        <v>222</v>
      </c>
      <c r="C587" s="931" t="s">
        <v>231</v>
      </c>
      <c r="D587" s="931" t="s">
        <v>484</v>
      </c>
      <c r="E587" s="931" t="s">
        <v>232</v>
      </c>
      <c r="F587" s="931">
        <v>2</v>
      </c>
      <c r="G587" s="931" t="s">
        <v>21</v>
      </c>
      <c r="H587" s="932">
        <v>78392.63</v>
      </c>
      <c r="I587" s="932">
        <v>137187.1</v>
      </c>
      <c r="J587" s="932">
        <v>102732.7</v>
      </c>
      <c r="K587" s="932">
        <v>179782.23</v>
      </c>
      <c r="L587" s="932">
        <v>124499.25</v>
      </c>
      <c r="M587" s="932">
        <v>217873.69</v>
      </c>
      <c r="N587" s="932">
        <v>152402.94</v>
      </c>
      <c r="O587" s="932">
        <v>266705.14</v>
      </c>
      <c r="P587" s="932">
        <v>180824.6</v>
      </c>
      <c r="Q587" s="932">
        <v>316443.05</v>
      </c>
      <c r="R587" s="932">
        <v>199281.58</v>
      </c>
      <c r="S587" s="932">
        <v>348742.77</v>
      </c>
      <c r="T587" s="932">
        <v>216538.69</v>
      </c>
      <c r="U587" s="932">
        <v>378942.7</v>
      </c>
    </row>
    <row r="588" spans="1:21" ht="14.5">
      <c r="A588" s="931">
        <v>4</v>
      </c>
      <c r="B588" s="931" t="s">
        <v>222</v>
      </c>
      <c r="C588" s="931" t="s">
        <v>231</v>
      </c>
      <c r="D588" s="931" t="s">
        <v>484</v>
      </c>
      <c r="E588" s="931" t="s">
        <v>232</v>
      </c>
      <c r="F588" s="931">
        <v>3</v>
      </c>
      <c r="G588" s="931" t="s">
        <v>46</v>
      </c>
      <c r="H588" s="932">
        <v>74675.02</v>
      </c>
      <c r="I588" s="932">
        <v>130681.28</v>
      </c>
      <c r="J588" s="932">
        <v>101768.78</v>
      </c>
      <c r="K588" s="932">
        <v>178095.37</v>
      </c>
      <c r="L588" s="932">
        <v>128822.05</v>
      </c>
      <c r="M588" s="932">
        <v>225438.58</v>
      </c>
      <c r="N588" s="932">
        <v>169751.77</v>
      </c>
      <c r="O588" s="932">
        <v>297065.59999999998</v>
      </c>
      <c r="P588" s="932">
        <v>210304.44</v>
      </c>
      <c r="Q588" s="932">
        <v>368032.77</v>
      </c>
      <c r="R588" s="932">
        <v>236920.6</v>
      </c>
      <c r="S588" s="932">
        <v>414611.05</v>
      </c>
      <c r="T588" s="932">
        <v>263201.59999999998</v>
      </c>
      <c r="U588" s="932">
        <v>460602.8</v>
      </c>
    </row>
    <row r="589" spans="1:21" ht="14.5">
      <c r="A589" s="931">
        <v>4</v>
      </c>
      <c r="B589" s="931" t="s">
        <v>222</v>
      </c>
      <c r="C589" s="931" t="s">
        <v>231</v>
      </c>
      <c r="D589" s="931" t="s">
        <v>484</v>
      </c>
      <c r="E589" s="931" t="s">
        <v>232</v>
      </c>
      <c r="F589" s="931">
        <v>4</v>
      </c>
      <c r="G589" s="931" t="s">
        <v>23</v>
      </c>
      <c r="H589" s="932">
        <v>80563.839999999997</v>
      </c>
      <c r="I589" s="932">
        <v>128902.15</v>
      </c>
      <c r="J589" s="932">
        <v>112789.38</v>
      </c>
      <c r="K589" s="932">
        <v>180463.01</v>
      </c>
      <c r="L589" s="932">
        <v>145014.92000000001</v>
      </c>
      <c r="M589" s="932">
        <v>232023.87</v>
      </c>
      <c r="N589" s="932">
        <v>193353.22</v>
      </c>
      <c r="O589" s="932">
        <v>309365.15999999997</v>
      </c>
      <c r="P589" s="932">
        <v>241691.53</v>
      </c>
      <c r="Q589" s="932">
        <v>386706.45</v>
      </c>
      <c r="R589" s="932">
        <v>273917.06</v>
      </c>
      <c r="S589" s="932">
        <v>438267.31</v>
      </c>
      <c r="T589" s="932">
        <v>306142.59999999998</v>
      </c>
      <c r="U589" s="932">
        <v>489828.16</v>
      </c>
    </row>
    <row r="590" spans="1:21" ht="14.5">
      <c r="A590" s="931">
        <v>4</v>
      </c>
      <c r="B590" s="931" t="s">
        <v>222</v>
      </c>
      <c r="C590" s="931" t="s">
        <v>231</v>
      </c>
      <c r="D590" s="931" t="s">
        <v>484</v>
      </c>
      <c r="E590" s="931" t="s">
        <v>1068</v>
      </c>
      <c r="F590" s="931">
        <v>1</v>
      </c>
      <c r="G590" s="931" t="s">
        <v>171</v>
      </c>
      <c r="H590" s="932">
        <v>97530.17</v>
      </c>
      <c r="I590" s="932">
        <v>170677.8</v>
      </c>
      <c r="J590" s="932">
        <v>126645.89</v>
      </c>
      <c r="K590" s="932">
        <v>221630.3</v>
      </c>
      <c r="L590" s="932">
        <v>151456.21</v>
      </c>
      <c r="M590" s="932">
        <v>265048.38</v>
      </c>
      <c r="N590" s="932">
        <v>180676.17</v>
      </c>
      <c r="O590" s="932">
        <v>316183.28999999998</v>
      </c>
      <c r="P590" s="932">
        <v>212746.48</v>
      </c>
      <c r="Q590" s="932">
        <v>372306.33</v>
      </c>
      <c r="R590" s="932">
        <v>233329.23</v>
      </c>
      <c r="S590" s="932">
        <v>408326.15</v>
      </c>
      <c r="T590" s="932">
        <v>253287.33</v>
      </c>
      <c r="U590" s="932">
        <v>443252.84</v>
      </c>
    </row>
    <row r="591" spans="1:21" ht="14.5">
      <c r="A591" s="931">
        <v>4</v>
      </c>
      <c r="B591" s="931" t="s">
        <v>222</v>
      </c>
      <c r="C591" s="931" t="s">
        <v>231</v>
      </c>
      <c r="D591" s="931" t="s">
        <v>484</v>
      </c>
      <c r="E591" s="931" t="s">
        <v>1068</v>
      </c>
      <c r="F591" s="931">
        <v>2</v>
      </c>
      <c r="G591" s="931" t="s">
        <v>21</v>
      </c>
      <c r="H591" s="932">
        <v>75740.12</v>
      </c>
      <c r="I591" s="932">
        <v>132545.20000000001</v>
      </c>
      <c r="J591" s="932">
        <v>99382.02</v>
      </c>
      <c r="K591" s="932">
        <v>173918.53</v>
      </c>
      <c r="L591" s="932">
        <v>120571.22</v>
      </c>
      <c r="M591" s="932">
        <v>210999.64</v>
      </c>
      <c r="N591" s="932">
        <v>147830.49</v>
      </c>
      <c r="O591" s="932">
        <v>258703.35</v>
      </c>
      <c r="P591" s="932">
        <v>175512.29</v>
      </c>
      <c r="Q591" s="932">
        <v>307146.51</v>
      </c>
      <c r="R591" s="932">
        <v>193496.63</v>
      </c>
      <c r="S591" s="932">
        <v>338619.1</v>
      </c>
      <c r="T591" s="932">
        <v>210334.02</v>
      </c>
      <c r="U591" s="932">
        <v>368084.54</v>
      </c>
    </row>
    <row r="592" spans="1:21" ht="14.5">
      <c r="A592" s="931">
        <v>4</v>
      </c>
      <c r="B592" s="931" t="s">
        <v>222</v>
      </c>
      <c r="C592" s="931" t="s">
        <v>231</v>
      </c>
      <c r="D592" s="931" t="s">
        <v>484</v>
      </c>
      <c r="E592" s="931" t="s">
        <v>1068</v>
      </c>
      <c r="F592" s="931">
        <v>3</v>
      </c>
      <c r="G592" s="931" t="s">
        <v>46</v>
      </c>
      <c r="H592" s="932">
        <v>71706.92</v>
      </c>
      <c r="I592" s="932">
        <v>125487.11</v>
      </c>
      <c r="J592" s="932">
        <v>97613.45</v>
      </c>
      <c r="K592" s="932">
        <v>170823.54</v>
      </c>
      <c r="L592" s="932">
        <v>123479.48</v>
      </c>
      <c r="M592" s="932">
        <v>216089.09</v>
      </c>
      <c r="N592" s="932">
        <v>162628.34</v>
      </c>
      <c r="O592" s="932">
        <v>284599.59999999998</v>
      </c>
      <c r="P592" s="932">
        <v>201400.16</v>
      </c>
      <c r="Q592" s="932">
        <v>352450.27</v>
      </c>
      <c r="R592" s="932">
        <v>226829.08</v>
      </c>
      <c r="S592" s="932">
        <v>396950.89</v>
      </c>
      <c r="T592" s="932">
        <v>251922.84</v>
      </c>
      <c r="U592" s="932">
        <v>440864.98</v>
      </c>
    </row>
    <row r="593" spans="1:21" ht="14.5">
      <c r="A593" s="931">
        <v>4</v>
      </c>
      <c r="B593" s="931" t="s">
        <v>222</v>
      </c>
      <c r="C593" s="931" t="s">
        <v>231</v>
      </c>
      <c r="D593" s="931" t="s">
        <v>484</v>
      </c>
      <c r="E593" s="931" t="s">
        <v>1068</v>
      </c>
      <c r="F593" s="931">
        <v>4</v>
      </c>
      <c r="G593" s="931" t="s">
        <v>23</v>
      </c>
      <c r="H593" s="932">
        <v>78128.23</v>
      </c>
      <c r="I593" s="932">
        <v>125005.18</v>
      </c>
      <c r="J593" s="932">
        <v>109379.53</v>
      </c>
      <c r="K593" s="932">
        <v>175007.25</v>
      </c>
      <c r="L593" s="932">
        <v>140630.82</v>
      </c>
      <c r="M593" s="932">
        <v>225009.32</v>
      </c>
      <c r="N593" s="932">
        <v>187507.76</v>
      </c>
      <c r="O593" s="932">
        <v>300012.42</v>
      </c>
      <c r="P593" s="932">
        <v>234384.7</v>
      </c>
      <c r="Q593" s="932">
        <v>375015.53</v>
      </c>
      <c r="R593" s="932">
        <v>265635.99</v>
      </c>
      <c r="S593" s="932">
        <v>425017.59999999998</v>
      </c>
      <c r="T593" s="932">
        <v>296887.28999999998</v>
      </c>
      <c r="U593" s="932">
        <v>475019.67</v>
      </c>
    </row>
    <row r="594" spans="1:21" ht="14.5">
      <c r="A594" s="931">
        <v>4</v>
      </c>
      <c r="B594" s="931" t="s">
        <v>222</v>
      </c>
      <c r="C594" s="931" t="s">
        <v>231</v>
      </c>
      <c r="D594" s="931" t="s">
        <v>484</v>
      </c>
      <c r="E594" s="931" t="s">
        <v>233</v>
      </c>
      <c r="F594" s="931">
        <v>1</v>
      </c>
      <c r="G594" s="931" t="s">
        <v>171</v>
      </c>
      <c r="H594" s="932">
        <v>101834.76</v>
      </c>
      <c r="I594" s="932">
        <v>178210.82</v>
      </c>
      <c r="J594" s="932">
        <v>132119.74</v>
      </c>
      <c r="K594" s="932">
        <v>231209.55</v>
      </c>
      <c r="L594" s="932">
        <v>157904.71</v>
      </c>
      <c r="M594" s="932">
        <v>276333.24</v>
      </c>
      <c r="N594" s="932">
        <v>188228.61</v>
      </c>
      <c r="O594" s="932">
        <v>329400.07</v>
      </c>
      <c r="P594" s="932">
        <v>221550.81</v>
      </c>
      <c r="Q594" s="932">
        <v>387713.91</v>
      </c>
      <c r="R594" s="932">
        <v>242934.31</v>
      </c>
      <c r="S594" s="932">
        <v>425135.05</v>
      </c>
      <c r="T594" s="932">
        <v>263621.18</v>
      </c>
      <c r="U594" s="932">
        <v>461337.07</v>
      </c>
    </row>
    <row r="595" spans="1:21" ht="14.5">
      <c r="A595" s="931">
        <v>4</v>
      </c>
      <c r="B595" s="931" t="s">
        <v>222</v>
      </c>
      <c r="C595" s="931" t="s">
        <v>231</v>
      </c>
      <c r="D595" s="931" t="s">
        <v>484</v>
      </c>
      <c r="E595" s="931" t="s">
        <v>233</v>
      </c>
      <c r="F595" s="931">
        <v>2</v>
      </c>
      <c r="G595" s="931" t="s">
        <v>21</v>
      </c>
      <c r="H595" s="932">
        <v>79815.33</v>
      </c>
      <c r="I595" s="932">
        <v>139676.82999999999</v>
      </c>
      <c r="J595" s="932">
        <v>104568.89</v>
      </c>
      <c r="K595" s="932">
        <v>182995.55</v>
      </c>
      <c r="L595" s="932">
        <v>126694.61</v>
      </c>
      <c r="M595" s="932">
        <v>221715.57</v>
      </c>
      <c r="N595" s="932">
        <v>155037.19</v>
      </c>
      <c r="O595" s="932">
        <v>271315.08</v>
      </c>
      <c r="P595" s="932">
        <v>183924.69</v>
      </c>
      <c r="Q595" s="932">
        <v>321868.2</v>
      </c>
      <c r="R595" s="932">
        <v>202682.42</v>
      </c>
      <c r="S595" s="932">
        <v>354694.24</v>
      </c>
      <c r="T595" s="932">
        <v>220215.73</v>
      </c>
      <c r="U595" s="932">
        <v>385377.52</v>
      </c>
    </row>
    <row r="596" spans="1:21" ht="14.5">
      <c r="A596" s="931">
        <v>4</v>
      </c>
      <c r="B596" s="931" t="s">
        <v>222</v>
      </c>
      <c r="C596" s="931" t="s">
        <v>231</v>
      </c>
      <c r="D596" s="931" t="s">
        <v>484</v>
      </c>
      <c r="E596" s="931" t="s">
        <v>233</v>
      </c>
      <c r="F596" s="931">
        <v>3</v>
      </c>
      <c r="G596" s="931" t="s">
        <v>46</v>
      </c>
      <c r="H596" s="932">
        <v>76129.67</v>
      </c>
      <c r="I596" s="932">
        <v>133226.93</v>
      </c>
      <c r="J596" s="932">
        <v>103776.08</v>
      </c>
      <c r="K596" s="932">
        <v>181608.14</v>
      </c>
      <c r="L596" s="932">
        <v>131381.56</v>
      </c>
      <c r="M596" s="932">
        <v>229917.73</v>
      </c>
      <c r="N596" s="932">
        <v>173143.28</v>
      </c>
      <c r="O596" s="932">
        <v>303000.74</v>
      </c>
      <c r="P596" s="932">
        <v>214523.98</v>
      </c>
      <c r="Q596" s="932">
        <v>375416.97</v>
      </c>
      <c r="R596" s="932">
        <v>241687.76</v>
      </c>
      <c r="S596" s="932">
        <v>422953.57</v>
      </c>
      <c r="T596" s="932">
        <v>268512.84000000003</v>
      </c>
      <c r="U596" s="932">
        <v>469897.47</v>
      </c>
    </row>
    <row r="597" spans="1:21" ht="14.5">
      <c r="A597" s="931">
        <v>4</v>
      </c>
      <c r="B597" s="931" t="s">
        <v>222</v>
      </c>
      <c r="C597" s="931" t="s">
        <v>231</v>
      </c>
      <c r="D597" s="931" t="s">
        <v>484</v>
      </c>
      <c r="E597" s="931" t="s">
        <v>233</v>
      </c>
      <c r="F597" s="931">
        <v>4</v>
      </c>
      <c r="G597" s="931" t="s">
        <v>23</v>
      </c>
      <c r="H597" s="932">
        <v>81960.539999999994</v>
      </c>
      <c r="I597" s="932">
        <v>131136.85999999999</v>
      </c>
      <c r="J597" s="932">
        <v>114744.75</v>
      </c>
      <c r="K597" s="932">
        <v>183591.6</v>
      </c>
      <c r="L597" s="932">
        <v>147528.97</v>
      </c>
      <c r="M597" s="932">
        <v>236046.35</v>
      </c>
      <c r="N597" s="932">
        <v>196705.29</v>
      </c>
      <c r="O597" s="932">
        <v>314728.46000000002</v>
      </c>
      <c r="P597" s="932">
        <v>245881.61</v>
      </c>
      <c r="Q597" s="932">
        <v>393410.58</v>
      </c>
      <c r="R597" s="932">
        <v>278665.82</v>
      </c>
      <c r="S597" s="932">
        <v>445865.32</v>
      </c>
      <c r="T597" s="932">
        <v>311450.03999999998</v>
      </c>
      <c r="U597" s="932">
        <v>498320.07</v>
      </c>
    </row>
    <row r="598" spans="1:21" ht="14.5">
      <c r="A598" s="931">
        <v>4</v>
      </c>
      <c r="B598" s="931" t="s">
        <v>222</v>
      </c>
      <c r="C598" s="931" t="s">
        <v>231</v>
      </c>
      <c r="D598" s="931" t="s">
        <v>484</v>
      </c>
      <c r="E598" s="931" t="s">
        <v>234</v>
      </c>
      <c r="F598" s="931">
        <v>1</v>
      </c>
      <c r="G598" s="931" t="s">
        <v>171</v>
      </c>
      <c r="H598" s="932">
        <v>101304.25</v>
      </c>
      <c r="I598" s="932">
        <v>177282.44</v>
      </c>
      <c r="J598" s="932">
        <v>131449.60000000001</v>
      </c>
      <c r="K598" s="932">
        <v>230036.81</v>
      </c>
      <c r="L598" s="932">
        <v>157119.1</v>
      </c>
      <c r="M598" s="932">
        <v>274958.42</v>
      </c>
      <c r="N598" s="932">
        <v>187314.12</v>
      </c>
      <c r="O598" s="932">
        <v>327799.7</v>
      </c>
      <c r="P598" s="932">
        <v>220488.34</v>
      </c>
      <c r="Q598" s="932">
        <v>385854.6</v>
      </c>
      <c r="R598" s="932">
        <v>241777.32</v>
      </c>
      <c r="S598" s="932">
        <v>423110.31</v>
      </c>
      <c r="T598" s="932">
        <v>262380.24</v>
      </c>
      <c r="U598" s="932">
        <v>459165.42</v>
      </c>
    </row>
    <row r="599" spans="1:21" ht="14.5">
      <c r="A599" s="931">
        <v>4</v>
      </c>
      <c r="B599" s="931" t="s">
        <v>222</v>
      </c>
      <c r="C599" s="931" t="s">
        <v>231</v>
      </c>
      <c r="D599" s="931" t="s">
        <v>484</v>
      </c>
      <c r="E599" s="931" t="s">
        <v>234</v>
      </c>
      <c r="F599" s="931">
        <v>2</v>
      </c>
      <c r="G599" s="931" t="s">
        <v>21</v>
      </c>
      <c r="H599" s="932">
        <v>79284.83</v>
      </c>
      <c r="I599" s="932">
        <v>138748.45000000001</v>
      </c>
      <c r="J599" s="932">
        <v>103898.75</v>
      </c>
      <c r="K599" s="932">
        <v>181822.8</v>
      </c>
      <c r="L599" s="932">
        <v>125909</v>
      </c>
      <c r="M599" s="932">
        <v>220340.75</v>
      </c>
      <c r="N599" s="932">
        <v>154122.69</v>
      </c>
      <c r="O599" s="932">
        <v>269714.71000000002</v>
      </c>
      <c r="P599" s="932">
        <v>182862.22</v>
      </c>
      <c r="Q599" s="932">
        <v>320008.89</v>
      </c>
      <c r="R599" s="932">
        <v>201525.43</v>
      </c>
      <c r="S599" s="932">
        <v>352669.49</v>
      </c>
      <c r="T599" s="932">
        <v>218974.79</v>
      </c>
      <c r="U599" s="932">
        <v>383205.88</v>
      </c>
    </row>
    <row r="600" spans="1:21" ht="14.5">
      <c r="A600" s="931">
        <v>4</v>
      </c>
      <c r="B600" s="931" t="s">
        <v>222</v>
      </c>
      <c r="C600" s="931" t="s">
        <v>231</v>
      </c>
      <c r="D600" s="931" t="s">
        <v>484</v>
      </c>
      <c r="E600" s="931" t="s">
        <v>234</v>
      </c>
      <c r="F600" s="931">
        <v>3</v>
      </c>
      <c r="G600" s="931" t="s">
        <v>46</v>
      </c>
      <c r="H600" s="932">
        <v>75536.05</v>
      </c>
      <c r="I600" s="932">
        <v>132188.09</v>
      </c>
      <c r="J600" s="932">
        <v>102945.01</v>
      </c>
      <c r="K600" s="932">
        <v>180153.76</v>
      </c>
      <c r="L600" s="932">
        <v>130313.04</v>
      </c>
      <c r="M600" s="932">
        <v>228047.82</v>
      </c>
      <c r="N600" s="932">
        <v>171718.59</v>
      </c>
      <c r="O600" s="932">
        <v>300507.53000000003</v>
      </c>
      <c r="P600" s="932">
        <v>212743.12</v>
      </c>
      <c r="Q600" s="932">
        <v>372300.46</v>
      </c>
      <c r="R600" s="932">
        <v>239669.44</v>
      </c>
      <c r="S600" s="932">
        <v>419421.52</v>
      </c>
      <c r="T600" s="932">
        <v>266257.08</v>
      </c>
      <c r="U600" s="932">
        <v>465949.89</v>
      </c>
    </row>
    <row r="601" spans="1:21" ht="14.5">
      <c r="A601" s="931">
        <v>4</v>
      </c>
      <c r="B601" s="931" t="s">
        <v>222</v>
      </c>
      <c r="C601" s="931" t="s">
        <v>231</v>
      </c>
      <c r="D601" s="931" t="s">
        <v>484</v>
      </c>
      <c r="E601" s="931" t="s">
        <v>234</v>
      </c>
      <c r="F601" s="931">
        <v>4</v>
      </c>
      <c r="G601" s="931" t="s">
        <v>23</v>
      </c>
      <c r="H601" s="932">
        <v>81473.41</v>
      </c>
      <c r="I601" s="932">
        <v>130357.46</v>
      </c>
      <c r="J601" s="932">
        <v>114062.78</v>
      </c>
      <c r="K601" s="932">
        <v>182500.45</v>
      </c>
      <c r="L601" s="932">
        <v>146652.14000000001</v>
      </c>
      <c r="M601" s="932">
        <v>234643.43</v>
      </c>
      <c r="N601" s="932">
        <v>195536.19</v>
      </c>
      <c r="O601" s="932">
        <v>312857.90999999997</v>
      </c>
      <c r="P601" s="932">
        <v>244420.24</v>
      </c>
      <c r="Q601" s="932">
        <v>391072.39</v>
      </c>
      <c r="R601" s="932">
        <v>277009.59999999998</v>
      </c>
      <c r="S601" s="932">
        <v>443215.37</v>
      </c>
      <c r="T601" s="932">
        <v>309598.96999999997</v>
      </c>
      <c r="U601" s="932">
        <v>495358.36</v>
      </c>
    </row>
    <row r="602" spans="1:21" ht="14.5">
      <c r="A602" s="931">
        <v>4</v>
      </c>
      <c r="B602" s="931" t="s">
        <v>222</v>
      </c>
      <c r="C602" s="931" t="s">
        <v>231</v>
      </c>
      <c r="D602" s="931" t="s">
        <v>484</v>
      </c>
      <c r="E602" s="931" t="s">
        <v>1069</v>
      </c>
      <c r="F602" s="931">
        <v>1</v>
      </c>
      <c r="G602" s="931" t="s">
        <v>171</v>
      </c>
      <c r="H602" s="932">
        <v>92498.87</v>
      </c>
      <c r="I602" s="932">
        <v>161873.03</v>
      </c>
      <c r="J602" s="932">
        <v>119818.9</v>
      </c>
      <c r="K602" s="932">
        <v>209683.08</v>
      </c>
      <c r="L602" s="932">
        <v>143043.96</v>
      </c>
      <c r="M602" s="932">
        <v>250326.93</v>
      </c>
      <c r="N602" s="932">
        <v>170285.49</v>
      </c>
      <c r="O602" s="932">
        <v>297999.61</v>
      </c>
      <c r="P602" s="932">
        <v>200286.48</v>
      </c>
      <c r="Q602" s="932">
        <v>350501.35</v>
      </c>
      <c r="R602" s="932">
        <v>219534.27</v>
      </c>
      <c r="S602" s="932">
        <v>384184.97</v>
      </c>
      <c r="T602" s="932">
        <v>238076.95</v>
      </c>
      <c r="U602" s="932">
        <v>416634.67</v>
      </c>
    </row>
    <row r="603" spans="1:21" ht="14.5">
      <c r="A603" s="931">
        <v>4</v>
      </c>
      <c r="B603" s="931" t="s">
        <v>222</v>
      </c>
      <c r="C603" s="931" t="s">
        <v>231</v>
      </c>
      <c r="D603" s="931" t="s">
        <v>484</v>
      </c>
      <c r="E603" s="931" t="s">
        <v>1069</v>
      </c>
      <c r="F603" s="931">
        <v>2</v>
      </c>
      <c r="G603" s="931" t="s">
        <v>21</v>
      </c>
      <c r="H603" s="932">
        <v>73690.62</v>
      </c>
      <c r="I603" s="932">
        <v>128958.58</v>
      </c>
      <c r="J603" s="932">
        <v>96285.88</v>
      </c>
      <c r="K603" s="932">
        <v>168500.29</v>
      </c>
      <c r="L603" s="932">
        <v>116385.33</v>
      </c>
      <c r="M603" s="932">
        <v>203674.33</v>
      </c>
      <c r="N603" s="932">
        <v>141934.48000000001</v>
      </c>
      <c r="O603" s="932">
        <v>248385.34</v>
      </c>
      <c r="P603" s="932">
        <v>168147.51</v>
      </c>
      <c r="Q603" s="932">
        <v>294258.13</v>
      </c>
      <c r="R603" s="932">
        <v>185152.44</v>
      </c>
      <c r="S603" s="932">
        <v>324016.78000000003</v>
      </c>
      <c r="T603" s="932">
        <v>201001.46</v>
      </c>
      <c r="U603" s="932">
        <v>351752.55</v>
      </c>
    </row>
    <row r="604" spans="1:21" ht="14.5">
      <c r="A604" s="931">
        <v>4</v>
      </c>
      <c r="B604" s="931" t="s">
        <v>222</v>
      </c>
      <c r="C604" s="931" t="s">
        <v>231</v>
      </c>
      <c r="D604" s="931" t="s">
        <v>484</v>
      </c>
      <c r="E604" s="931" t="s">
        <v>1069</v>
      </c>
      <c r="F604" s="931">
        <v>3</v>
      </c>
      <c r="G604" s="931" t="s">
        <v>46</v>
      </c>
      <c r="H604" s="932">
        <v>71198.59</v>
      </c>
      <c r="I604" s="932">
        <v>124597.53</v>
      </c>
      <c r="J604" s="932">
        <v>97281.69</v>
      </c>
      <c r="K604" s="932">
        <v>170242.96</v>
      </c>
      <c r="L604" s="932">
        <v>123329.83</v>
      </c>
      <c r="M604" s="932">
        <v>215827.21</v>
      </c>
      <c r="N604" s="932">
        <v>162704</v>
      </c>
      <c r="O604" s="932">
        <v>284732</v>
      </c>
      <c r="P604" s="932">
        <v>201752.71</v>
      </c>
      <c r="Q604" s="932">
        <v>353067.25</v>
      </c>
      <c r="R604" s="932">
        <v>227423.57</v>
      </c>
      <c r="S604" s="932">
        <v>397991.24</v>
      </c>
      <c r="T604" s="932">
        <v>252805.13</v>
      </c>
      <c r="U604" s="932">
        <v>442408.97</v>
      </c>
    </row>
    <row r="605" spans="1:21" ht="14.5">
      <c r="A605" s="931">
        <v>4</v>
      </c>
      <c r="B605" s="931" t="s">
        <v>222</v>
      </c>
      <c r="C605" s="931" t="s">
        <v>231</v>
      </c>
      <c r="D605" s="931" t="s">
        <v>484</v>
      </c>
      <c r="E605" s="931" t="s">
        <v>1069</v>
      </c>
      <c r="F605" s="931">
        <v>4</v>
      </c>
      <c r="G605" s="931" t="s">
        <v>23</v>
      </c>
      <c r="H605" s="932">
        <v>75071.990000000005</v>
      </c>
      <c r="I605" s="932">
        <v>120115.19</v>
      </c>
      <c r="J605" s="932">
        <v>105100.79</v>
      </c>
      <c r="K605" s="932">
        <v>168161.26</v>
      </c>
      <c r="L605" s="932">
        <v>135129.57999999999</v>
      </c>
      <c r="M605" s="932">
        <v>216207.34</v>
      </c>
      <c r="N605" s="932">
        <v>180172.78</v>
      </c>
      <c r="O605" s="932">
        <v>288276.45</v>
      </c>
      <c r="P605" s="932">
        <v>225215.97</v>
      </c>
      <c r="Q605" s="932">
        <v>360345.56</v>
      </c>
      <c r="R605" s="932">
        <v>255244.77</v>
      </c>
      <c r="S605" s="932">
        <v>408391.64</v>
      </c>
      <c r="T605" s="932">
        <v>285273.57</v>
      </c>
      <c r="U605" s="932">
        <v>456437.71</v>
      </c>
    </row>
    <row r="606" spans="1:21" ht="14.5">
      <c r="A606" s="931">
        <v>4</v>
      </c>
      <c r="B606" s="931" t="s">
        <v>222</v>
      </c>
      <c r="C606" s="931" t="s">
        <v>231</v>
      </c>
      <c r="D606" s="931" t="s">
        <v>484</v>
      </c>
      <c r="E606" s="931" t="s">
        <v>235</v>
      </c>
      <c r="F606" s="931">
        <v>1</v>
      </c>
      <c r="G606" s="931" t="s">
        <v>171</v>
      </c>
      <c r="H606" s="932">
        <v>94272.06</v>
      </c>
      <c r="I606" s="932">
        <v>164976.10999999999</v>
      </c>
      <c r="J606" s="932">
        <v>122167.6</v>
      </c>
      <c r="K606" s="932">
        <v>213793.3</v>
      </c>
      <c r="L606" s="932">
        <v>145891.72</v>
      </c>
      <c r="M606" s="932">
        <v>255310.51</v>
      </c>
      <c r="N606" s="932">
        <v>173738.52</v>
      </c>
      <c r="O606" s="932">
        <v>304042.42</v>
      </c>
      <c r="P606" s="932">
        <v>204387.79</v>
      </c>
      <c r="Q606" s="932">
        <v>357678.63</v>
      </c>
      <c r="R606" s="932">
        <v>224052.72</v>
      </c>
      <c r="S606" s="932">
        <v>392092.25</v>
      </c>
      <c r="T606" s="932">
        <v>243018.89</v>
      </c>
      <c r="U606" s="932">
        <v>425283.06</v>
      </c>
    </row>
    <row r="607" spans="1:21" ht="14.5">
      <c r="A607" s="931">
        <v>4</v>
      </c>
      <c r="B607" s="931" t="s">
        <v>222</v>
      </c>
      <c r="C607" s="931" t="s">
        <v>231</v>
      </c>
      <c r="D607" s="931" t="s">
        <v>484</v>
      </c>
      <c r="E607" s="931" t="s">
        <v>235</v>
      </c>
      <c r="F607" s="931">
        <v>2</v>
      </c>
      <c r="G607" s="931" t="s">
        <v>21</v>
      </c>
      <c r="H607" s="932">
        <v>74775.7</v>
      </c>
      <c r="I607" s="932">
        <v>130857.47</v>
      </c>
      <c r="J607" s="932">
        <v>97773.61</v>
      </c>
      <c r="K607" s="932">
        <v>171103.81</v>
      </c>
      <c r="L607" s="932">
        <v>118257.78</v>
      </c>
      <c r="M607" s="932">
        <v>206951.11</v>
      </c>
      <c r="N607" s="932">
        <v>144350.28</v>
      </c>
      <c r="O607" s="932">
        <v>252612.99</v>
      </c>
      <c r="P607" s="932">
        <v>171072.99</v>
      </c>
      <c r="Q607" s="932">
        <v>299377.74</v>
      </c>
      <c r="R607" s="932">
        <v>188413.02</v>
      </c>
      <c r="S607" s="932">
        <v>329722.78000000003</v>
      </c>
      <c r="T607" s="932">
        <v>204586.98</v>
      </c>
      <c r="U607" s="932">
        <v>358027.21</v>
      </c>
    </row>
    <row r="608" spans="1:21" ht="14.5">
      <c r="A608" s="931">
        <v>4</v>
      </c>
      <c r="B608" s="931" t="s">
        <v>222</v>
      </c>
      <c r="C608" s="931" t="s">
        <v>231</v>
      </c>
      <c r="D608" s="931" t="s">
        <v>484</v>
      </c>
      <c r="E608" s="931" t="s">
        <v>235</v>
      </c>
      <c r="F608" s="931">
        <v>3</v>
      </c>
      <c r="G608" s="931" t="s">
        <v>46</v>
      </c>
      <c r="H608" s="932">
        <v>72000.84</v>
      </c>
      <c r="I608" s="932">
        <v>126001.48</v>
      </c>
      <c r="J608" s="932">
        <v>98317.17</v>
      </c>
      <c r="K608" s="932">
        <v>172055.05</v>
      </c>
      <c r="L608" s="932">
        <v>124597.27</v>
      </c>
      <c r="M608" s="932">
        <v>218045.22</v>
      </c>
      <c r="N608" s="932">
        <v>164330.41</v>
      </c>
      <c r="O608" s="932">
        <v>287578.21999999997</v>
      </c>
      <c r="P608" s="932">
        <v>203726.19</v>
      </c>
      <c r="Q608" s="932">
        <v>356520.83</v>
      </c>
      <c r="R608" s="932">
        <v>229615.19</v>
      </c>
      <c r="S608" s="932">
        <v>401826.59</v>
      </c>
      <c r="T608" s="932">
        <v>255204.31</v>
      </c>
      <c r="U608" s="932">
        <v>446607.55</v>
      </c>
    </row>
    <row r="609" spans="1:21" ht="14.5">
      <c r="A609" s="931">
        <v>4</v>
      </c>
      <c r="B609" s="931" t="s">
        <v>222</v>
      </c>
      <c r="C609" s="931" t="s">
        <v>231</v>
      </c>
      <c r="D609" s="931" t="s">
        <v>484</v>
      </c>
      <c r="E609" s="931" t="s">
        <v>235</v>
      </c>
      <c r="F609" s="931">
        <v>4</v>
      </c>
      <c r="G609" s="931" t="s">
        <v>23</v>
      </c>
      <c r="H609" s="932">
        <v>76339.34</v>
      </c>
      <c r="I609" s="932">
        <v>122142.95</v>
      </c>
      <c r="J609" s="932">
        <v>106875.08</v>
      </c>
      <c r="K609" s="932">
        <v>171000.13</v>
      </c>
      <c r="L609" s="932">
        <v>137410.82</v>
      </c>
      <c r="M609" s="932">
        <v>219857.31</v>
      </c>
      <c r="N609" s="932">
        <v>183214.42</v>
      </c>
      <c r="O609" s="932">
        <v>293143.08</v>
      </c>
      <c r="P609" s="932">
        <v>229018.03</v>
      </c>
      <c r="Q609" s="932">
        <v>366428.85</v>
      </c>
      <c r="R609" s="932">
        <v>259553.76</v>
      </c>
      <c r="S609" s="932">
        <v>415286.03</v>
      </c>
      <c r="T609" s="932">
        <v>290089.5</v>
      </c>
      <c r="U609" s="932">
        <v>464143.21</v>
      </c>
    </row>
    <row r="610" spans="1:21" ht="14.5">
      <c r="A610" s="931">
        <v>4</v>
      </c>
      <c r="B610" s="931" t="s">
        <v>222</v>
      </c>
      <c r="C610" s="931" t="s">
        <v>231</v>
      </c>
      <c r="D610" s="931" t="s">
        <v>484</v>
      </c>
      <c r="E610" s="931" t="s">
        <v>1070</v>
      </c>
      <c r="F610" s="931">
        <v>1</v>
      </c>
      <c r="G610" s="931" t="s">
        <v>171</v>
      </c>
      <c r="H610" s="932">
        <v>102486.38</v>
      </c>
      <c r="I610" s="932">
        <v>179351.16</v>
      </c>
      <c r="J610" s="932">
        <v>133015.4</v>
      </c>
      <c r="K610" s="932">
        <v>232776.95</v>
      </c>
      <c r="L610" s="932">
        <v>159017.60999999999</v>
      </c>
      <c r="M610" s="932">
        <v>278280.81</v>
      </c>
      <c r="N610" s="932">
        <v>189616.14</v>
      </c>
      <c r="O610" s="932">
        <v>331828.25</v>
      </c>
      <c r="P610" s="932">
        <v>223222.55</v>
      </c>
      <c r="Q610" s="932">
        <v>390639.46</v>
      </c>
      <c r="R610" s="932">
        <v>244789.62</v>
      </c>
      <c r="S610" s="932">
        <v>428381.83</v>
      </c>
      <c r="T610" s="932">
        <v>265674.87</v>
      </c>
      <c r="U610" s="932">
        <v>464931.02</v>
      </c>
    </row>
    <row r="611" spans="1:21" ht="14.5">
      <c r="A611" s="931">
        <v>4</v>
      </c>
      <c r="B611" s="931" t="s">
        <v>222</v>
      </c>
      <c r="C611" s="931" t="s">
        <v>231</v>
      </c>
      <c r="D611" s="931" t="s">
        <v>484</v>
      </c>
      <c r="E611" s="931" t="s">
        <v>1070</v>
      </c>
      <c r="F611" s="931">
        <v>2</v>
      </c>
      <c r="G611" s="931" t="s">
        <v>21</v>
      </c>
      <c r="H611" s="932">
        <v>80008.210000000006</v>
      </c>
      <c r="I611" s="932">
        <v>140014.38</v>
      </c>
      <c r="J611" s="932">
        <v>104890.57</v>
      </c>
      <c r="K611" s="932">
        <v>183558.49</v>
      </c>
      <c r="L611" s="932">
        <v>127157.3</v>
      </c>
      <c r="M611" s="932">
        <v>222525.27</v>
      </c>
      <c r="N611" s="932">
        <v>155733.23000000001</v>
      </c>
      <c r="O611" s="932">
        <v>272533.15000000002</v>
      </c>
      <c r="P611" s="932">
        <v>184812.55</v>
      </c>
      <c r="Q611" s="932">
        <v>323421.96000000002</v>
      </c>
      <c r="R611" s="932">
        <v>203699.14</v>
      </c>
      <c r="S611" s="932">
        <v>356473.5</v>
      </c>
      <c r="T611" s="932">
        <v>221365.13</v>
      </c>
      <c r="U611" s="932">
        <v>387388.99</v>
      </c>
    </row>
    <row r="612" spans="1:21" ht="14.5">
      <c r="A612" s="931">
        <v>4</v>
      </c>
      <c r="B612" s="931" t="s">
        <v>222</v>
      </c>
      <c r="C612" s="931" t="s">
        <v>231</v>
      </c>
      <c r="D612" s="931" t="s">
        <v>484</v>
      </c>
      <c r="E612" s="931" t="s">
        <v>1070</v>
      </c>
      <c r="F612" s="931">
        <v>3</v>
      </c>
      <c r="G612" s="931" t="s">
        <v>46</v>
      </c>
      <c r="H612" s="932">
        <v>76070.89</v>
      </c>
      <c r="I612" s="932">
        <v>133124.04999999999</v>
      </c>
      <c r="J612" s="932">
        <v>103635.33</v>
      </c>
      <c r="K612" s="932">
        <v>181361.83</v>
      </c>
      <c r="L612" s="932">
        <v>131158</v>
      </c>
      <c r="M612" s="932">
        <v>229526.49</v>
      </c>
      <c r="N612" s="932">
        <v>172802.86</v>
      </c>
      <c r="O612" s="932">
        <v>302405.01</v>
      </c>
      <c r="P612" s="932">
        <v>214058.77</v>
      </c>
      <c r="Q612" s="932">
        <v>374602.85</v>
      </c>
      <c r="R612" s="932">
        <v>241130.53</v>
      </c>
      <c r="S612" s="932">
        <v>421978.42</v>
      </c>
      <c r="T612" s="932">
        <v>267856.53999999998</v>
      </c>
      <c r="U612" s="932">
        <v>468748.95</v>
      </c>
    </row>
    <row r="613" spans="1:21" ht="14.5">
      <c r="A613" s="931">
        <v>4</v>
      </c>
      <c r="B613" s="931" t="s">
        <v>222</v>
      </c>
      <c r="C613" s="931" t="s">
        <v>231</v>
      </c>
      <c r="D613" s="931" t="s">
        <v>484</v>
      </c>
      <c r="E613" s="931" t="s">
        <v>1070</v>
      </c>
      <c r="F613" s="931">
        <v>4</v>
      </c>
      <c r="G613" s="931" t="s">
        <v>23</v>
      </c>
      <c r="H613" s="932">
        <v>82318.31</v>
      </c>
      <c r="I613" s="932">
        <v>131709.29999999999</v>
      </c>
      <c r="J613" s="932">
        <v>115245.64</v>
      </c>
      <c r="K613" s="932">
        <v>184393.03</v>
      </c>
      <c r="L613" s="932">
        <v>148172.97</v>
      </c>
      <c r="M613" s="932">
        <v>237076.75</v>
      </c>
      <c r="N613" s="932">
        <v>197563.95</v>
      </c>
      <c r="O613" s="932">
        <v>316102.33</v>
      </c>
      <c r="P613" s="932">
        <v>246954.94</v>
      </c>
      <c r="Q613" s="932">
        <v>395127.91</v>
      </c>
      <c r="R613" s="932">
        <v>279882.27</v>
      </c>
      <c r="S613" s="932">
        <v>447811.64</v>
      </c>
      <c r="T613" s="932">
        <v>312809.59000000003</v>
      </c>
      <c r="U613" s="932">
        <v>500495.35999999999</v>
      </c>
    </row>
    <row r="614" spans="1:21" ht="14.5">
      <c r="A614" s="931">
        <v>4</v>
      </c>
      <c r="B614" s="931" t="s">
        <v>222</v>
      </c>
      <c r="C614" s="931" t="s">
        <v>231</v>
      </c>
      <c r="D614" s="931" t="s">
        <v>484</v>
      </c>
      <c r="E614" s="931" t="s">
        <v>1071</v>
      </c>
      <c r="F614" s="931">
        <v>1</v>
      </c>
      <c r="G614" s="931" t="s">
        <v>171</v>
      </c>
      <c r="H614" s="932">
        <v>100122.13</v>
      </c>
      <c r="I614" s="932">
        <v>175213.72</v>
      </c>
      <c r="J614" s="932">
        <v>129883.81</v>
      </c>
      <c r="K614" s="932">
        <v>227296.67</v>
      </c>
      <c r="L614" s="932">
        <v>155220.6</v>
      </c>
      <c r="M614" s="932">
        <v>271636.03999999998</v>
      </c>
      <c r="N614" s="932">
        <v>185012.1</v>
      </c>
      <c r="O614" s="932">
        <v>323771.17</v>
      </c>
      <c r="P614" s="932">
        <v>217754.14</v>
      </c>
      <c r="Q614" s="932">
        <v>381069.75</v>
      </c>
      <c r="R614" s="932">
        <v>238765.03</v>
      </c>
      <c r="S614" s="932">
        <v>417838.8</v>
      </c>
      <c r="T614" s="932">
        <v>259085.62</v>
      </c>
      <c r="U614" s="932">
        <v>453399.84</v>
      </c>
    </row>
    <row r="615" spans="1:21" ht="14.5">
      <c r="A615" s="931">
        <v>4</v>
      </c>
      <c r="B615" s="931" t="s">
        <v>222</v>
      </c>
      <c r="C615" s="931" t="s">
        <v>231</v>
      </c>
      <c r="D615" s="931" t="s">
        <v>484</v>
      </c>
      <c r="E615" s="931" t="s">
        <v>1071</v>
      </c>
      <c r="F615" s="931">
        <v>2</v>
      </c>
      <c r="G615" s="931" t="s">
        <v>21</v>
      </c>
      <c r="H615" s="932">
        <v>78561.440000000002</v>
      </c>
      <c r="I615" s="932">
        <v>137482.51999999999</v>
      </c>
      <c r="J615" s="932">
        <v>102906.93</v>
      </c>
      <c r="K615" s="932">
        <v>180087.12</v>
      </c>
      <c r="L615" s="932">
        <v>124660.71</v>
      </c>
      <c r="M615" s="932">
        <v>218156.24</v>
      </c>
      <c r="N615" s="932">
        <v>152512.16</v>
      </c>
      <c r="O615" s="932">
        <v>266896.28000000003</v>
      </c>
      <c r="P615" s="932">
        <v>180911.9</v>
      </c>
      <c r="Q615" s="932">
        <v>316595.83</v>
      </c>
      <c r="R615" s="932">
        <v>199351.71</v>
      </c>
      <c r="S615" s="932">
        <v>348865.5</v>
      </c>
      <c r="T615" s="932">
        <v>216584.45</v>
      </c>
      <c r="U615" s="932">
        <v>379022.78</v>
      </c>
    </row>
    <row r="616" spans="1:21" ht="14.5">
      <c r="A616" s="931">
        <v>4</v>
      </c>
      <c r="B616" s="931" t="s">
        <v>222</v>
      </c>
      <c r="C616" s="931" t="s">
        <v>231</v>
      </c>
      <c r="D616" s="931" t="s">
        <v>484</v>
      </c>
      <c r="E616" s="931" t="s">
        <v>1071</v>
      </c>
      <c r="F616" s="931">
        <v>3</v>
      </c>
      <c r="G616" s="931" t="s">
        <v>46</v>
      </c>
      <c r="H616" s="932">
        <v>75001.22</v>
      </c>
      <c r="I616" s="932">
        <v>131252.13</v>
      </c>
      <c r="J616" s="932">
        <v>102254.69</v>
      </c>
      <c r="K616" s="932">
        <v>178945.7</v>
      </c>
      <c r="L616" s="932">
        <v>129468.08</v>
      </c>
      <c r="M616" s="932">
        <v>226569.15</v>
      </c>
      <c r="N616" s="932">
        <v>170634.32</v>
      </c>
      <c r="O616" s="932">
        <v>298610.06</v>
      </c>
      <c r="P616" s="932">
        <v>211427.47</v>
      </c>
      <c r="Q616" s="932">
        <v>369998.07</v>
      </c>
      <c r="R616" s="932">
        <v>238208.36</v>
      </c>
      <c r="S616" s="932">
        <v>416864.63</v>
      </c>
      <c r="T616" s="932">
        <v>264657.62</v>
      </c>
      <c r="U616" s="932">
        <v>463150.84</v>
      </c>
    </row>
    <row r="617" spans="1:21" ht="14.5">
      <c r="A617" s="931">
        <v>4</v>
      </c>
      <c r="B617" s="931" t="s">
        <v>222</v>
      </c>
      <c r="C617" s="931" t="s">
        <v>231</v>
      </c>
      <c r="D617" s="931" t="s">
        <v>484</v>
      </c>
      <c r="E617" s="931" t="s">
        <v>1071</v>
      </c>
      <c r="F617" s="931">
        <v>4</v>
      </c>
      <c r="G617" s="931" t="s">
        <v>23</v>
      </c>
      <c r="H617" s="932">
        <v>80628.509999999995</v>
      </c>
      <c r="I617" s="932">
        <v>129005.62</v>
      </c>
      <c r="J617" s="932">
        <v>112879.92</v>
      </c>
      <c r="K617" s="932">
        <v>180607.87</v>
      </c>
      <c r="L617" s="932">
        <v>145131.32</v>
      </c>
      <c r="M617" s="932">
        <v>232210.12</v>
      </c>
      <c r="N617" s="932">
        <v>193508.43</v>
      </c>
      <c r="O617" s="932">
        <v>309613.49</v>
      </c>
      <c r="P617" s="932">
        <v>241885.54</v>
      </c>
      <c r="Q617" s="932">
        <v>387016.87</v>
      </c>
      <c r="R617" s="932">
        <v>274136.94</v>
      </c>
      <c r="S617" s="932">
        <v>438619.12</v>
      </c>
      <c r="T617" s="932">
        <v>306388.34999999998</v>
      </c>
      <c r="U617" s="932">
        <v>490221.37</v>
      </c>
    </row>
    <row r="618" spans="1:21" ht="14.5">
      <c r="A618" s="931">
        <v>4</v>
      </c>
      <c r="B618" s="931" t="s">
        <v>222</v>
      </c>
      <c r="C618" s="931" t="s">
        <v>231</v>
      </c>
      <c r="D618" s="931" t="s">
        <v>484</v>
      </c>
      <c r="E618" s="931" t="s">
        <v>236</v>
      </c>
      <c r="F618" s="931">
        <v>1</v>
      </c>
      <c r="G618" s="931" t="s">
        <v>171</v>
      </c>
      <c r="H618" s="932">
        <v>101364.81</v>
      </c>
      <c r="I618" s="932">
        <v>177388.42</v>
      </c>
      <c r="J618" s="932">
        <v>131562.37</v>
      </c>
      <c r="K618" s="932">
        <v>230234.15</v>
      </c>
      <c r="L618" s="932">
        <v>157282.75</v>
      </c>
      <c r="M618" s="932">
        <v>275244.82</v>
      </c>
      <c r="N618" s="932">
        <v>187550.64</v>
      </c>
      <c r="O618" s="932">
        <v>328213.63</v>
      </c>
      <c r="P618" s="932">
        <v>220792.99</v>
      </c>
      <c r="Q618" s="932">
        <v>386387.73</v>
      </c>
      <c r="R618" s="932">
        <v>242126.48</v>
      </c>
      <c r="S618" s="932">
        <v>423721.35</v>
      </c>
      <c r="T618" s="932">
        <v>262786.63</v>
      </c>
      <c r="U618" s="932">
        <v>459876.6</v>
      </c>
    </row>
    <row r="619" spans="1:21" ht="14.5">
      <c r="A619" s="931">
        <v>4</v>
      </c>
      <c r="B619" s="931" t="s">
        <v>222</v>
      </c>
      <c r="C619" s="931" t="s">
        <v>231</v>
      </c>
      <c r="D619" s="931" t="s">
        <v>484</v>
      </c>
      <c r="E619" s="931" t="s">
        <v>236</v>
      </c>
      <c r="F619" s="931">
        <v>2</v>
      </c>
      <c r="G619" s="931" t="s">
        <v>21</v>
      </c>
      <c r="H619" s="932">
        <v>79116.02</v>
      </c>
      <c r="I619" s="932">
        <v>138453.03</v>
      </c>
      <c r="J619" s="932">
        <v>103724.52</v>
      </c>
      <c r="K619" s="932">
        <v>181517.91</v>
      </c>
      <c r="L619" s="932">
        <v>125747.55</v>
      </c>
      <c r="M619" s="932">
        <v>220058.21</v>
      </c>
      <c r="N619" s="932">
        <v>154013.47</v>
      </c>
      <c r="O619" s="932">
        <v>269523.58</v>
      </c>
      <c r="P619" s="932">
        <v>182774.93</v>
      </c>
      <c r="Q619" s="932">
        <v>319856.12</v>
      </c>
      <c r="R619" s="932">
        <v>201455.3</v>
      </c>
      <c r="S619" s="932">
        <v>352546.77</v>
      </c>
      <c r="T619" s="932">
        <v>218929.03</v>
      </c>
      <c r="U619" s="932">
        <v>383125.81</v>
      </c>
    </row>
    <row r="620" spans="1:21" ht="14.5">
      <c r="A620" s="931">
        <v>4</v>
      </c>
      <c r="B620" s="931" t="s">
        <v>222</v>
      </c>
      <c r="C620" s="931" t="s">
        <v>231</v>
      </c>
      <c r="D620" s="931" t="s">
        <v>484</v>
      </c>
      <c r="E620" s="931" t="s">
        <v>236</v>
      </c>
      <c r="F620" s="931">
        <v>3</v>
      </c>
      <c r="G620" s="931" t="s">
        <v>46</v>
      </c>
      <c r="H620" s="932">
        <v>75209.850000000006</v>
      </c>
      <c r="I620" s="932">
        <v>131617.24</v>
      </c>
      <c r="J620" s="932">
        <v>102459.11</v>
      </c>
      <c r="K620" s="932">
        <v>179303.43</v>
      </c>
      <c r="L620" s="932">
        <v>129667.01</v>
      </c>
      <c r="M620" s="932">
        <v>226917.26</v>
      </c>
      <c r="N620" s="932">
        <v>170836.04</v>
      </c>
      <c r="O620" s="932">
        <v>298963.08</v>
      </c>
      <c r="P620" s="932">
        <v>211620.09</v>
      </c>
      <c r="Q620" s="932">
        <v>370335.16</v>
      </c>
      <c r="R620" s="932">
        <v>238381.69</v>
      </c>
      <c r="S620" s="932">
        <v>417167.95</v>
      </c>
      <c r="T620" s="932">
        <v>264801.06</v>
      </c>
      <c r="U620" s="932">
        <v>463401.86</v>
      </c>
    </row>
    <row r="621" spans="1:21" ht="14.5">
      <c r="A621" s="931">
        <v>4</v>
      </c>
      <c r="B621" s="931" t="s">
        <v>222</v>
      </c>
      <c r="C621" s="931" t="s">
        <v>231</v>
      </c>
      <c r="D621" s="931" t="s">
        <v>484</v>
      </c>
      <c r="E621" s="931" t="s">
        <v>236</v>
      </c>
      <c r="F621" s="931">
        <v>4</v>
      </c>
      <c r="G621" s="931" t="s">
        <v>23</v>
      </c>
      <c r="H621" s="932">
        <v>81408.740000000005</v>
      </c>
      <c r="I621" s="932">
        <v>130253.99</v>
      </c>
      <c r="J621" s="932">
        <v>113972.24</v>
      </c>
      <c r="K621" s="932">
        <v>182355.59</v>
      </c>
      <c r="L621" s="932">
        <v>146535.74</v>
      </c>
      <c r="M621" s="932">
        <v>234457.18</v>
      </c>
      <c r="N621" s="932">
        <v>195380.98</v>
      </c>
      <c r="O621" s="932">
        <v>312609.58</v>
      </c>
      <c r="P621" s="932">
        <v>244226.23</v>
      </c>
      <c r="Q621" s="932">
        <v>390761.98</v>
      </c>
      <c r="R621" s="932">
        <v>276789.73</v>
      </c>
      <c r="S621" s="932">
        <v>442863.57</v>
      </c>
      <c r="T621" s="932">
        <v>309353.23</v>
      </c>
      <c r="U621" s="932">
        <v>494965.17</v>
      </c>
    </row>
    <row r="622" spans="1:21" ht="14.5">
      <c r="A622" s="931">
        <v>4</v>
      </c>
      <c r="B622" s="931" t="s">
        <v>222</v>
      </c>
      <c r="C622" s="931" t="s">
        <v>237</v>
      </c>
      <c r="D622" s="931" t="s">
        <v>800</v>
      </c>
      <c r="E622" s="931" t="s">
        <v>238</v>
      </c>
      <c r="F622" s="931">
        <v>1</v>
      </c>
      <c r="G622" s="931" t="s">
        <v>171</v>
      </c>
      <c r="H622" s="932">
        <v>93620.44</v>
      </c>
      <c r="I622" s="932">
        <v>163835.76999999999</v>
      </c>
      <c r="J622" s="932">
        <v>121271.94</v>
      </c>
      <c r="K622" s="932">
        <v>212225.89</v>
      </c>
      <c r="L622" s="932">
        <v>144778.82</v>
      </c>
      <c r="M622" s="932">
        <v>253362.93</v>
      </c>
      <c r="N622" s="932">
        <v>172350.99</v>
      </c>
      <c r="O622" s="932">
        <v>301614.23</v>
      </c>
      <c r="P622" s="932">
        <v>202716.04</v>
      </c>
      <c r="Q622" s="932">
        <v>354753.07</v>
      </c>
      <c r="R622" s="932">
        <v>222197.4</v>
      </c>
      <c r="S622" s="932">
        <v>388845.46</v>
      </c>
      <c r="T622" s="932">
        <v>240965.19</v>
      </c>
      <c r="U622" s="932">
        <v>421689.09</v>
      </c>
    </row>
    <row r="623" spans="1:21" ht="14.5">
      <c r="A623" s="931">
        <v>4</v>
      </c>
      <c r="B623" s="931" t="s">
        <v>222</v>
      </c>
      <c r="C623" s="931" t="s">
        <v>237</v>
      </c>
      <c r="D623" s="931" t="s">
        <v>800</v>
      </c>
      <c r="E623" s="931" t="s">
        <v>238</v>
      </c>
      <c r="F623" s="931">
        <v>2</v>
      </c>
      <c r="G623" s="931" t="s">
        <v>21</v>
      </c>
      <c r="H623" s="932">
        <v>74582.81</v>
      </c>
      <c r="I623" s="932">
        <v>130519.92</v>
      </c>
      <c r="J623" s="932">
        <v>97451.92</v>
      </c>
      <c r="K623" s="932">
        <v>170540.87</v>
      </c>
      <c r="L623" s="932">
        <v>117795.09</v>
      </c>
      <c r="M623" s="932">
        <v>206141.4</v>
      </c>
      <c r="N623" s="932">
        <v>143654.24</v>
      </c>
      <c r="O623" s="932">
        <v>251394.91</v>
      </c>
      <c r="P623" s="932">
        <v>170185.13</v>
      </c>
      <c r="Q623" s="932">
        <v>297823.96999999997</v>
      </c>
      <c r="R623" s="932">
        <v>187396.29</v>
      </c>
      <c r="S623" s="932">
        <v>327943.5</v>
      </c>
      <c r="T623" s="932">
        <v>203437.56</v>
      </c>
      <c r="U623" s="932">
        <v>356015.73</v>
      </c>
    </row>
    <row r="624" spans="1:21" ht="14.5">
      <c r="A624" s="931">
        <v>4</v>
      </c>
      <c r="B624" s="931" t="s">
        <v>222</v>
      </c>
      <c r="C624" s="931" t="s">
        <v>237</v>
      </c>
      <c r="D624" s="931" t="s">
        <v>800</v>
      </c>
      <c r="E624" s="931" t="s">
        <v>238</v>
      </c>
      <c r="F624" s="931">
        <v>3</v>
      </c>
      <c r="G624" s="931" t="s">
        <v>46</v>
      </c>
      <c r="H624" s="932">
        <v>72059.63</v>
      </c>
      <c r="I624" s="932">
        <v>126104.34</v>
      </c>
      <c r="J624" s="932">
        <v>98457.919999999998</v>
      </c>
      <c r="K624" s="932">
        <v>172301.35</v>
      </c>
      <c r="L624" s="932">
        <v>124820.82</v>
      </c>
      <c r="M624" s="932">
        <v>218436.44</v>
      </c>
      <c r="N624" s="932">
        <v>164670.82</v>
      </c>
      <c r="O624" s="932">
        <v>288173.94</v>
      </c>
      <c r="P624" s="932">
        <v>204191.39</v>
      </c>
      <c r="Q624" s="932">
        <v>357334.94</v>
      </c>
      <c r="R624" s="932">
        <v>230172.41</v>
      </c>
      <c r="S624" s="932">
        <v>402801.72</v>
      </c>
      <c r="T624" s="932">
        <v>255860.6</v>
      </c>
      <c r="U624" s="932">
        <v>447756.05</v>
      </c>
    </row>
    <row r="625" spans="1:21" ht="14.5">
      <c r="A625" s="931">
        <v>4</v>
      </c>
      <c r="B625" s="931" t="s">
        <v>222</v>
      </c>
      <c r="C625" s="931" t="s">
        <v>237</v>
      </c>
      <c r="D625" s="931" t="s">
        <v>800</v>
      </c>
      <c r="E625" s="931" t="s">
        <v>238</v>
      </c>
      <c r="F625" s="931">
        <v>4</v>
      </c>
      <c r="G625" s="931" t="s">
        <v>23</v>
      </c>
      <c r="H625" s="932">
        <v>75981.56</v>
      </c>
      <c r="I625" s="932">
        <v>121570.5</v>
      </c>
      <c r="J625" s="932">
        <v>106374.19</v>
      </c>
      <c r="K625" s="932">
        <v>170198.7</v>
      </c>
      <c r="L625" s="932">
        <v>136766.81</v>
      </c>
      <c r="M625" s="932">
        <v>218826.9</v>
      </c>
      <c r="N625" s="932">
        <v>182355.75</v>
      </c>
      <c r="O625" s="932">
        <v>291769.2</v>
      </c>
      <c r="P625" s="932">
        <v>227944.68</v>
      </c>
      <c r="Q625" s="932">
        <v>364711.5</v>
      </c>
      <c r="R625" s="932">
        <v>258337.31</v>
      </c>
      <c r="S625" s="932">
        <v>413339.7</v>
      </c>
      <c r="T625" s="932">
        <v>288729.93</v>
      </c>
      <c r="U625" s="932">
        <v>461967.9</v>
      </c>
    </row>
    <row r="626" spans="1:21" ht="14.5">
      <c r="A626" s="931">
        <v>4</v>
      </c>
      <c r="B626" s="931" t="s">
        <v>222</v>
      </c>
      <c r="C626" s="931" t="s">
        <v>237</v>
      </c>
      <c r="D626" s="931" t="s">
        <v>800</v>
      </c>
      <c r="E626" s="931" t="s">
        <v>1072</v>
      </c>
      <c r="F626" s="931">
        <v>1</v>
      </c>
      <c r="G626" s="931" t="s">
        <v>171</v>
      </c>
      <c r="H626" s="932">
        <v>94453.74</v>
      </c>
      <c r="I626" s="932">
        <v>165294.04999999999</v>
      </c>
      <c r="J626" s="932">
        <v>122505.88</v>
      </c>
      <c r="K626" s="932">
        <v>214385.29</v>
      </c>
      <c r="L626" s="932">
        <v>146382.66</v>
      </c>
      <c r="M626" s="932">
        <v>256169.66</v>
      </c>
      <c r="N626" s="932">
        <v>174448.08</v>
      </c>
      <c r="O626" s="932">
        <v>305284.14</v>
      </c>
      <c r="P626" s="932">
        <v>205301.7</v>
      </c>
      <c r="Q626" s="932">
        <v>359277.98</v>
      </c>
      <c r="R626" s="932">
        <v>225100.19</v>
      </c>
      <c r="S626" s="932">
        <v>393925.32</v>
      </c>
      <c r="T626" s="932">
        <v>244238.03</v>
      </c>
      <c r="U626" s="932">
        <v>427416.55</v>
      </c>
    </row>
    <row r="627" spans="1:21" ht="14.5">
      <c r="A627" s="931">
        <v>4</v>
      </c>
      <c r="B627" s="931" t="s">
        <v>222</v>
      </c>
      <c r="C627" s="931" t="s">
        <v>237</v>
      </c>
      <c r="D627" s="931" t="s">
        <v>800</v>
      </c>
      <c r="E627" s="931" t="s">
        <v>1072</v>
      </c>
      <c r="F627" s="931">
        <v>2</v>
      </c>
      <c r="G627" s="931" t="s">
        <v>21</v>
      </c>
      <c r="H627" s="932">
        <v>74269.27</v>
      </c>
      <c r="I627" s="932">
        <v>129971.22</v>
      </c>
      <c r="J627" s="932">
        <v>97250.93</v>
      </c>
      <c r="K627" s="932">
        <v>170189.12</v>
      </c>
      <c r="L627" s="932">
        <v>117773.4</v>
      </c>
      <c r="M627" s="932">
        <v>206103.46</v>
      </c>
      <c r="N627" s="932">
        <v>144022.60999999999</v>
      </c>
      <c r="O627" s="932">
        <v>252039.57</v>
      </c>
      <c r="P627" s="932">
        <v>170811.09</v>
      </c>
      <c r="Q627" s="932">
        <v>298919.40999999997</v>
      </c>
      <c r="R627" s="932">
        <v>188202.62</v>
      </c>
      <c r="S627" s="932">
        <v>329354.58</v>
      </c>
      <c r="T627" s="932">
        <v>204449.69</v>
      </c>
      <c r="U627" s="932">
        <v>357786.96</v>
      </c>
    </row>
    <row r="628" spans="1:21" ht="14.5">
      <c r="A628" s="931">
        <v>4</v>
      </c>
      <c r="B628" s="931" t="s">
        <v>222</v>
      </c>
      <c r="C628" s="931" t="s">
        <v>237</v>
      </c>
      <c r="D628" s="931" t="s">
        <v>800</v>
      </c>
      <c r="E628" s="931" t="s">
        <v>1072</v>
      </c>
      <c r="F628" s="931">
        <v>3</v>
      </c>
      <c r="G628" s="931" t="s">
        <v>46</v>
      </c>
      <c r="H628" s="932">
        <v>71022.240000000005</v>
      </c>
      <c r="I628" s="932">
        <v>124288.92</v>
      </c>
      <c r="J628" s="932">
        <v>96859.46</v>
      </c>
      <c r="K628" s="932">
        <v>169504.05</v>
      </c>
      <c r="L628" s="932">
        <v>122659.16</v>
      </c>
      <c r="M628" s="932">
        <v>214653.54</v>
      </c>
      <c r="N628" s="932">
        <v>161682.76999999999</v>
      </c>
      <c r="O628" s="932">
        <v>282944.84000000003</v>
      </c>
      <c r="P628" s="932">
        <v>200357.1</v>
      </c>
      <c r="Q628" s="932">
        <v>350624.93</v>
      </c>
      <c r="R628" s="932">
        <v>225751.91</v>
      </c>
      <c r="S628" s="932">
        <v>395065.84</v>
      </c>
      <c r="T628" s="932">
        <v>250836.25</v>
      </c>
      <c r="U628" s="932">
        <v>438963.44</v>
      </c>
    </row>
    <row r="629" spans="1:21" ht="14.5">
      <c r="A629" s="931">
        <v>4</v>
      </c>
      <c r="B629" s="931" t="s">
        <v>222</v>
      </c>
      <c r="C629" s="931" t="s">
        <v>237</v>
      </c>
      <c r="D629" s="931" t="s">
        <v>800</v>
      </c>
      <c r="E629" s="931" t="s">
        <v>1072</v>
      </c>
      <c r="F629" s="931">
        <v>4</v>
      </c>
      <c r="G629" s="931" t="s">
        <v>23</v>
      </c>
      <c r="H629" s="932">
        <v>76145.33</v>
      </c>
      <c r="I629" s="932">
        <v>121832.53</v>
      </c>
      <c r="J629" s="932">
        <v>106603.46</v>
      </c>
      <c r="K629" s="932">
        <v>170565.54</v>
      </c>
      <c r="L629" s="932">
        <v>137061.59</v>
      </c>
      <c r="M629" s="932">
        <v>219298.55</v>
      </c>
      <c r="N629" s="932">
        <v>182748.79</v>
      </c>
      <c r="O629" s="932">
        <v>292398.07</v>
      </c>
      <c r="P629" s="932">
        <v>228435.99</v>
      </c>
      <c r="Q629" s="932">
        <v>365497.58</v>
      </c>
      <c r="R629" s="932">
        <v>258894.12</v>
      </c>
      <c r="S629" s="932">
        <v>414230.59</v>
      </c>
      <c r="T629" s="932">
        <v>289352.25</v>
      </c>
      <c r="U629" s="932">
        <v>462963.6</v>
      </c>
    </row>
    <row r="630" spans="1:21" ht="14.5">
      <c r="A630" s="931">
        <v>4</v>
      </c>
      <c r="B630" s="931" t="s">
        <v>222</v>
      </c>
      <c r="C630" s="931" t="s">
        <v>237</v>
      </c>
      <c r="D630" s="931" t="s">
        <v>800</v>
      </c>
      <c r="E630" s="931" t="s">
        <v>239</v>
      </c>
      <c r="F630" s="931">
        <v>1</v>
      </c>
      <c r="G630" s="931" t="s">
        <v>171</v>
      </c>
      <c r="H630" s="932">
        <v>104957.21</v>
      </c>
      <c r="I630" s="932">
        <v>183675.13</v>
      </c>
      <c r="J630" s="932">
        <v>136027.79999999999</v>
      </c>
      <c r="K630" s="932">
        <v>238048.65</v>
      </c>
      <c r="L630" s="932">
        <v>162454.70000000001</v>
      </c>
      <c r="M630" s="932">
        <v>284295.71999999997</v>
      </c>
      <c r="N630" s="932">
        <v>193479.03</v>
      </c>
      <c r="O630" s="932">
        <v>338588.31</v>
      </c>
      <c r="P630" s="932">
        <v>227620.94</v>
      </c>
      <c r="Q630" s="932">
        <v>398336.64</v>
      </c>
      <c r="R630" s="932">
        <v>249527.1</v>
      </c>
      <c r="S630" s="932">
        <v>436672.42</v>
      </c>
      <c r="T630" s="932">
        <v>270660.40000000002</v>
      </c>
      <c r="U630" s="932">
        <v>473655.7</v>
      </c>
    </row>
    <row r="631" spans="1:21" ht="14.5">
      <c r="A631" s="931">
        <v>4</v>
      </c>
      <c r="B631" s="931" t="s">
        <v>222</v>
      </c>
      <c r="C631" s="931" t="s">
        <v>237</v>
      </c>
      <c r="D631" s="931" t="s">
        <v>800</v>
      </c>
      <c r="E631" s="931" t="s">
        <v>239</v>
      </c>
      <c r="F631" s="931">
        <v>2</v>
      </c>
      <c r="G631" s="931" t="s">
        <v>21</v>
      </c>
      <c r="H631" s="932">
        <v>83167.16</v>
      </c>
      <c r="I631" s="932">
        <v>145542.53</v>
      </c>
      <c r="J631" s="932">
        <v>108763.93</v>
      </c>
      <c r="K631" s="932">
        <v>190336.88</v>
      </c>
      <c r="L631" s="932">
        <v>131569.70000000001</v>
      </c>
      <c r="M631" s="932">
        <v>230246.98</v>
      </c>
      <c r="N631" s="932">
        <v>160633.35</v>
      </c>
      <c r="O631" s="932">
        <v>281108.37</v>
      </c>
      <c r="P631" s="932">
        <v>190386.76</v>
      </c>
      <c r="Q631" s="932">
        <v>333176.82</v>
      </c>
      <c r="R631" s="932">
        <v>209694.5</v>
      </c>
      <c r="S631" s="932">
        <v>366965.37</v>
      </c>
      <c r="T631" s="932">
        <v>227707.08</v>
      </c>
      <c r="U631" s="932">
        <v>398487.4</v>
      </c>
    </row>
    <row r="632" spans="1:21" ht="14.5">
      <c r="A632" s="931">
        <v>4</v>
      </c>
      <c r="B632" s="931" t="s">
        <v>222</v>
      </c>
      <c r="C632" s="931" t="s">
        <v>237</v>
      </c>
      <c r="D632" s="931" t="s">
        <v>800</v>
      </c>
      <c r="E632" s="931" t="s">
        <v>239</v>
      </c>
      <c r="F632" s="931">
        <v>3</v>
      </c>
      <c r="G632" s="931" t="s">
        <v>46</v>
      </c>
      <c r="H632" s="932">
        <v>80017.59</v>
      </c>
      <c r="I632" s="932">
        <v>140030.78</v>
      </c>
      <c r="J632" s="932">
        <v>109248.38</v>
      </c>
      <c r="K632" s="932">
        <v>191184.67</v>
      </c>
      <c r="L632" s="932">
        <v>138438.68</v>
      </c>
      <c r="M632" s="932">
        <v>242267.68</v>
      </c>
      <c r="N632" s="932">
        <v>182573.94</v>
      </c>
      <c r="O632" s="932">
        <v>319504.40000000002</v>
      </c>
      <c r="P632" s="932">
        <v>226332.15</v>
      </c>
      <c r="Q632" s="932">
        <v>396081.26</v>
      </c>
      <c r="R632" s="932">
        <v>255085.34</v>
      </c>
      <c r="S632" s="932">
        <v>446399.35</v>
      </c>
      <c r="T632" s="932">
        <v>283503.37</v>
      </c>
      <c r="U632" s="932">
        <v>496130.9</v>
      </c>
    </row>
    <row r="633" spans="1:21" ht="14.5">
      <c r="A633" s="931">
        <v>4</v>
      </c>
      <c r="B633" s="931" t="s">
        <v>222</v>
      </c>
      <c r="C633" s="931" t="s">
        <v>237</v>
      </c>
      <c r="D633" s="931" t="s">
        <v>800</v>
      </c>
      <c r="E633" s="931" t="s">
        <v>239</v>
      </c>
      <c r="F633" s="931">
        <v>4</v>
      </c>
      <c r="G633" s="931" t="s">
        <v>23</v>
      </c>
      <c r="H633" s="932">
        <v>84947.94</v>
      </c>
      <c r="I633" s="932">
        <v>135916.70000000001</v>
      </c>
      <c r="J633" s="932">
        <v>118927.11</v>
      </c>
      <c r="K633" s="932">
        <v>190283.38</v>
      </c>
      <c r="L633" s="932">
        <v>152906.29</v>
      </c>
      <c r="M633" s="932">
        <v>244650.06</v>
      </c>
      <c r="N633" s="932">
        <v>203875.05</v>
      </c>
      <c r="O633" s="932">
        <v>326200.08</v>
      </c>
      <c r="P633" s="932">
        <v>254843.81</v>
      </c>
      <c r="Q633" s="932">
        <v>407750.1</v>
      </c>
      <c r="R633" s="932">
        <v>288822.99</v>
      </c>
      <c r="S633" s="932">
        <v>462116.78</v>
      </c>
      <c r="T633" s="932">
        <v>322802.15999999997</v>
      </c>
      <c r="U633" s="932">
        <v>516483.46</v>
      </c>
    </row>
    <row r="634" spans="1:21" ht="14.5">
      <c r="A634" s="931">
        <v>4</v>
      </c>
      <c r="B634" s="931" t="s">
        <v>222</v>
      </c>
      <c r="C634" s="931" t="s">
        <v>237</v>
      </c>
      <c r="D634" s="931" t="s">
        <v>800</v>
      </c>
      <c r="E634" s="931" t="s">
        <v>240</v>
      </c>
      <c r="F634" s="931">
        <v>1</v>
      </c>
      <c r="G634" s="931" t="s">
        <v>171</v>
      </c>
      <c r="H634" s="932">
        <v>95742.45</v>
      </c>
      <c r="I634" s="932">
        <v>167549.29</v>
      </c>
      <c r="J634" s="932">
        <v>123952.48</v>
      </c>
      <c r="K634" s="932">
        <v>216916.84</v>
      </c>
      <c r="L634" s="932">
        <v>147921.24</v>
      </c>
      <c r="M634" s="932">
        <v>258862.17</v>
      </c>
      <c r="N634" s="932">
        <v>176008.95</v>
      </c>
      <c r="O634" s="932">
        <v>308015.65999999997</v>
      </c>
      <c r="P634" s="932">
        <v>206965.89</v>
      </c>
      <c r="Q634" s="932">
        <v>362190.31</v>
      </c>
      <c r="R634" s="932">
        <v>226825.37</v>
      </c>
      <c r="S634" s="932">
        <v>396944.39</v>
      </c>
      <c r="T634" s="932">
        <v>245928.93</v>
      </c>
      <c r="U634" s="932">
        <v>430375.62</v>
      </c>
    </row>
    <row r="635" spans="1:21" ht="14.5">
      <c r="A635" s="931">
        <v>4</v>
      </c>
      <c r="B635" s="931" t="s">
        <v>222</v>
      </c>
      <c r="C635" s="931" t="s">
        <v>237</v>
      </c>
      <c r="D635" s="931" t="s">
        <v>800</v>
      </c>
      <c r="E635" s="931" t="s">
        <v>240</v>
      </c>
      <c r="F635" s="931">
        <v>2</v>
      </c>
      <c r="G635" s="931" t="s">
        <v>21</v>
      </c>
      <c r="H635" s="932">
        <v>76704.820000000007</v>
      </c>
      <c r="I635" s="932">
        <v>134233.44</v>
      </c>
      <c r="J635" s="932">
        <v>100132.47</v>
      </c>
      <c r="K635" s="932">
        <v>175231.82</v>
      </c>
      <c r="L635" s="932">
        <v>120937.51</v>
      </c>
      <c r="M635" s="932">
        <v>211640.64</v>
      </c>
      <c r="N635" s="932">
        <v>147312.20000000001</v>
      </c>
      <c r="O635" s="932">
        <v>257796.35</v>
      </c>
      <c r="P635" s="932">
        <v>174434.97</v>
      </c>
      <c r="Q635" s="932">
        <v>305261.2</v>
      </c>
      <c r="R635" s="932">
        <v>192024.25</v>
      </c>
      <c r="S635" s="932">
        <v>336042.44</v>
      </c>
      <c r="T635" s="932">
        <v>208401.29</v>
      </c>
      <c r="U635" s="932">
        <v>364702.27</v>
      </c>
    </row>
    <row r="636" spans="1:21" ht="14.5">
      <c r="A636" s="931">
        <v>4</v>
      </c>
      <c r="B636" s="931" t="s">
        <v>222</v>
      </c>
      <c r="C636" s="931" t="s">
        <v>237</v>
      </c>
      <c r="D636" s="931" t="s">
        <v>800</v>
      </c>
      <c r="E636" s="931" t="s">
        <v>240</v>
      </c>
      <c r="F636" s="931">
        <v>3</v>
      </c>
      <c r="G636" s="931" t="s">
        <v>46</v>
      </c>
      <c r="H636" s="932">
        <v>74434.100000000006</v>
      </c>
      <c r="I636" s="932">
        <v>130259.68</v>
      </c>
      <c r="J636" s="932">
        <v>101782.18</v>
      </c>
      <c r="K636" s="932">
        <v>178118.82</v>
      </c>
      <c r="L636" s="932">
        <v>129094.88</v>
      </c>
      <c r="M636" s="932">
        <v>225916.04</v>
      </c>
      <c r="N636" s="932">
        <v>170369.56</v>
      </c>
      <c r="O636" s="932">
        <v>298146.74</v>
      </c>
      <c r="P636" s="932">
        <v>211314.82</v>
      </c>
      <c r="Q636" s="932">
        <v>369800.94</v>
      </c>
      <c r="R636" s="932">
        <v>238245.63</v>
      </c>
      <c r="S636" s="932">
        <v>416929.85</v>
      </c>
      <c r="T636" s="932">
        <v>264883.61</v>
      </c>
      <c r="U636" s="932">
        <v>463546.32</v>
      </c>
    </row>
    <row r="637" spans="1:21" ht="14.5">
      <c r="A637" s="931">
        <v>4</v>
      </c>
      <c r="B637" s="931" t="s">
        <v>222</v>
      </c>
      <c r="C637" s="931" t="s">
        <v>237</v>
      </c>
      <c r="D637" s="931" t="s">
        <v>800</v>
      </c>
      <c r="E637" s="931" t="s">
        <v>240</v>
      </c>
      <c r="F637" s="931">
        <v>4</v>
      </c>
      <c r="G637" s="931" t="s">
        <v>23</v>
      </c>
      <c r="H637" s="932">
        <v>77930.05</v>
      </c>
      <c r="I637" s="932">
        <v>124688.08</v>
      </c>
      <c r="J637" s="932">
        <v>109102.07</v>
      </c>
      <c r="K637" s="932">
        <v>174563.31</v>
      </c>
      <c r="L637" s="932">
        <v>140274.09</v>
      </c>
      <c r="M637" s="932">
        <v>224438.54</v>
      </c>
      <c r="N637" s="932">
        <v>187032.12</v>
      </c>
      <c r="O637" s="932">
        <v>299251.39</v>
      </c>
      <c r="P637" s="932">
        <v>233790.15</v>
      </c>
      <c r="Q637" s="932">
        <v>374064.24</v>
      </c>
      <c r="R637" s="932">
        <v>264962.17</v>
      </c>
      <c r="S637" s="932">
        <v>423939.47</v>
      </c>
      <c r="T637" s="932">
        <v>296134.19</v>
      </c>
      <c r="U637" s="932">
        <v>473814.7</v>
      </c>
    </row>
    <row r="638" spans="1:21" ht="14.5">
      <c r="A638" s="931">
        <v>4</v>
      </c>
      <c r="B638" s="931" t="s">
        <v>222</v>
      </c>
      <c r="C638" s="931" t="s">
        <v>237</v>
      </c>
      <c r="D638" s="931" t="s">
        <v>800</v>
      </c>
      <c r="E638" s="931" t="s">
        <v>241</v>
      </c>
      <c r="F638" s="931">
        <v>1</v>
      </c>
      <c r="G638" s="931" t="s">
        <v>171</v>
      </c>
      <c r="H638" s="932">
        <v>93620.44</v>
      </c>
      <c r="I638" s="932">
        <v>163835.76999999999</v>
      </c>
      <c r="J638" s="932">
        <v>121271.94</v>
      </c>
      <c r="K638" s="932">
        <v>212225.89</v>
      </c>
      <c r="L638" s="932">
        <v>144778.82</v>
      </c>
      <c r="M638" s="932">
        <v>253362.93</v>
      </c>
      <c r="N638" s="932">
        <v>172350.99</v>
      </c>
      <c r="O638" s="932">
        <v>301614.23</v>
      </c>
      <c r="P638" s="932">
        <v>202716.04</v>
      </c>
      <c r="Q638" s="932">
        <v>354753.07</v>
      </c>
      <c r="R638" s="932">
        <v>222197.4</v>
      </c>
      <c r="S638" s="932">
        <v>388845.46</v>
      </c>
      <c r="T638" s="932">
        <v>240965.19</v>
      </c>
      <c r="U638" s="932">
        <v>421689.09</v>
      </c>
    </row>
    <row r="639" spans="1:21" ht="14.5">
      <c r="A639" s="931">
        <v>4</v>
      </c>
      <c r="B639" s="931" t="s">
        <v>222</v>
      </c>
      <c r="C639" s="931" t="s">
        <v>237</v>
      </c>
      <c r="D639" s="931" t="s">
        <v>800</v>
      </c>
      <c r="E639" s="931" t="s">
        <v>241</v>
      </c>
      <c r="F639" s="931">
        <v>2</v>
      </c>
      <c r="G639" s="931" t="s">
        <v>21</v>
      </c>
      <c r="H639" s="932">
        <v>74582.81</v>
      </c>
      <c r="I639" s="932">
        <v>130519.92</v>
      </c>
      <c r="J639" s="932">
        <v>97451.92</v>
      </c>
      <c r="K639" s="932">
        <v>170540.87</v>
      </c>
      <c r="L639" s="932">
        <v>117795.09</v>
      </c>
      <c r="M639" s="932">
        <v>206141.4</v>
      </c>
      <c r="N639" s="932">
        <v>143654.24</v>
      </c>
      <c r="O639" s="932">
        <v>251394.91</v>
      </c>
      <c r="P639" s="932">
        <v>170185.13</v>
      </c>
      <c r="Q639" s="932">
        <v>297823.96999999997</v>
      </c>
      <c r="R639" s="932">
        <v>187396.29</v>
      </c>
      <c r="S639" s="932">
        <v>327943.5</v>
      </c>
      <c r="T639" s="932">
        <v>203437.56</v>
      </c>
      <c r="U639" s="932">
        <v>356015.73</v>
      </c>
    </row>
    <row r="640" spans="1:21" ht="14.5">
      <c r="A640" s="931">
        <v>4</v>
      </c>
      <c r="B640" s="931" t="s">
        <v>222</v>
      </c>
      <c r="C640" s="931" t="s">
        <v>237</v>
      </c>
      <c r="D640" s="931" t="s">
        <v>800</v>
      </c>
      <c r="E640" s="931" t="s">
        <v>241</v>
      </c>
      <c r="F640" s="931">
        <v>3</v>
      </c>
      <c r="G640" s="931" t="s">
        <v>46</v>
      </c>
      <c r="H640" s="932">
        <v>72059.63</v>
      </c>
      <c r="I640" s="932">
        <v>126104.34</v>
      </c>
      <c r="J640" s="932">
        <v>98457.919999999998</v>
      </c>
      <c r="K640" s="932">
        <v>172301.35</v>
      </c>
      <c r="L640" s="932">
        <v>124820.82</v>
      </c>
      <c r="M640" s="932">
        <v>218436.44</v>
      </c>
      <c r="N640" s="932">
        <v>164670.82</v>
      </c>
      <c r="O640" s="932">
        <v>288173.94</v>
      </c>
      <c r="P640" s="932">
        <v>204191.39</v>
      </c>
      <c r="Q640" s="932">
        <v>357334.94</v>
      </c>
      <c r="R640" s="932">
        <v>230172.41</v>
      </c>
      <c r="S640" s="932">
        <v>402801.72</v>
      </c>
      <c r="T640" s="932">
        <v>255860.6</v>
      </c>
      <c r="U640" s="932">
        <v>447756.05</v>
      </c>
    </row>
    <row r="641" spans="1:21" ht="14.5">
      <c r="A641" s="931">
        <v>4</v>
      </c>
      <c r="B641" s="931" t="s">
        <v>222</v>
      </c>
      <c r="C641" s="931" t="s">
        <v>237</v>
      </c>
      <c r="D641" s="931" t="s">
        <v>800</v>
      </c>
      <c r="E641" s="931" t="s">
        <v>241</v>
      </c>
      <c r="F641" s="931">
        <v>4</v>
      </c>
      <c r="G641" s="931" t="s">
        <v>23</v>
      </c>
      <c r="H641" s="932">
        <v>75981.56</v>
      </c>
      <c r="I641" s="932">
        <v>121570.5</v>
      </c>
      <c r="J641" s="932">
        <v>106374.19</v>
      </c>
      <c r="K641" s="932">
        <v>170198.7</v>
      </c>
      <c r="L641" s="932">
        <v>136766.81</v>
      </c>
      <c r="M641" s="932">
        <v>218826.9</v>
      </c>
      <c r="N641" s="932">
        <v>182355.75</v>
      </c>
      <c r="O641" s="932">
        <v>291769.2</v>
      </c>
      <c r="P641" s="932">
        <v>227944.68</v>
      </c>
      <c r="Q641" s="932">
        <v>364711.5</v>
      </c>
      <c r="R641" s="932">
        <v>258337.31</v>
      </c>
      <c r="S641" s="932">
        <v>413339.7</v>
      </c>
      <c r="T641" s="932">
        <v>288729.93</v>
      </c>
      <c r="U641" s="932">
        <v>461967.9</v>
      </c>
    </row>
    <row r="642" spans="1:21" ht="14.5">
      <c r="A642" s="931">
        <v>4</v>
      </c>
      <c r="B642" s="931" t="s">
        <v>222</v>
      </c>
      <c r="C642" s="931" t="s">
        <v>237</v>
      </c>
      <c r="D642" s="931" t="s">
        <v>800</v>
      </c>
      <c r="E642" s="931" t="s">
        <v>242</v>
      </c>
      <c r="F642" s="931">
        <v>1</v>
      </c>
      <c r="G642" s="931" t="s">
        <v>171</v>
      </c>
      <c r="H642" s="932">
        <v>94863.12</v>
      </c>
      <c r="I642" s="932">
        <v>166010.47</v>
      </c>
      <c r="J642" s="932">
        <v>122950.49</v>
      </c>
      <c r="K642" s="932">
        <v>215163.37</v>
      </c>
      <c r="L642" s="932">
        <v>146840.97</v>
      </c>
      <c r="M642" s="932">
        <v>256971.7</v>
      </c>
      <c r="N642" s="932">
        <v>174889.53</v>
      </c>
      <c r="O642" s="932">
        <v>306056.68</v>
      </c>
      <c r="P642" s="932">
        <v>205754.89</v>
      </c>
      <c r="Q642" s="932">
        <v>360071.05</v>
      </c>
      <c r="R642" s="932">
        <v>225558.86</v>
      </c>
      <c r="S642" s="932">
        <v>394728.01</v>
      </c>
      <c r="T642" s="932">
        <v>244666.2</v>
      </c>
      <c r="U642" s="932">
        <v>428165.85</v>
      </c>
    </row>
    <row r="643" spans="1:21" ht="14.5">
      <c r="A643" s="931">
        <v>4</v>
      </c>
      <c r="B643" s="931" t="s">
        <v>222</v>
      </c>
      <c r="C643" s="931" t="s">
        <v>237</v>
      </c>
      <c r="D643" s="931" t="s">
        <v>800</v>
      </c>
      <c r="E643" s="931" t="s">
        <v>242</v>
      </c>
      <c r="F643" s="931">
        <v>2</v>
      </c>
      <c r="G643" s="931" t="s">
        <v>21</v>
      </c>
      <c r="H643" s="932">
        <v>75137.39</v>
      </c>
      <c r="I643" s="932">
        <v>131490.43</v>
      </c>
      <c r="J643" s="932">
        <v>98269.52</v>
      </c>
      <c r="K643" s="932">
        <v>171971.66</v>
      </c>
      <c r="L643" s="932">
        <v>118881.92</v>
      </c>
      <c r="M643" s="932">
        <v>208043.37</v>
      </c>
      <c r="N643" s="932">
        <v>145155.54999999999</v>
      </c>
      <c r="O643" s="932">
        <v>254022.21</v>
      </c>
      <c r="P643" s="932">
        <v>172048.15</v>
      </c>
      <c r="Q643" s="932">
        <v>301084.27</v>
      </c>
      <c r="R643" s="932">
        <v>189499.87</v>
      </c>
      <c r="S643" s="932">
        <v>331624.78000000003</v>
      </c>
      <c r="T643" s="932">
        <v>205782.15</v>
      </c>
      <c r="U643" s="932">
        <v>360118.76</v>
      </c>
    </row>
    <row r="644" spans="1:21" ht="14.5">
      <c r="A644" s="931">
        <v>4</v>
      </c>
      <c r="B644" s="931" t="s">
        <v>222</v>
      </c>
      <c r="C644" s="931" t="s">
        <v>237</v>
      </c>
      <c r="D644" s="931" t="s">
        <v>800</v>
      </c>
      <c r="E644" s="931" t="s">
        <v>242</v>
      </c>
      <c r="F644" s="931">
        <v>3</v>
      </c>
      <c r="G644" s="931" t="s">
        <v>46</v>
      </c>
      <c r="H644" s="932">
        <v>72268.259999999995</v>
      </c>
      <c r="I644" s="932">
        <v>126469.46</v>
      </c>
      <c r="J644" s="932">
        <v>98662.33</v>
      </c>
      <c r="K644" s="932">
        <v>172659.09</v>
      </c>
      <c r="L644" s="932">
        <v>125019.75</v>
      </c>
      <c r="M644" s="932">
        <v>218784.56</v>
      </c>
      <c r="N644" s="932">
        <v>164872.54999999999</v>
      </c>
      <c r="O644" s="932">
        <v>288526.96000000002</v>
      </c>
      <c r="P644" s="932">
        <v>204384.02</v>
      </c>
      <c r="Q644" s="932">
        <v>357672.03</v>
      </c>
      <c r="R644" s="932">
        <v>230345.73</v>
      </c>
      <c r="S644" s="932">
        <v>403105.03</v>
      </c>
      <c r="T644" s="932">
        <v>256004.04</v>
      </c>
      <c r="U644" s="932">
        <v>448007.08</v>
      </c>
    </row>
    <row r="645" spans="1:21" ht="14.5">
      <c r="A645" s="931">
        <v>4</v>
      </c>
      <c r="B645" s="931" t="s">
        <v>222</v>
      </c>
      <c r="C645" s="931" t="s">
        <v>237</v>
      </c>
      <c r="D645" s="931" t="s">
        <v>800</v>
      </c>
      <c r="E645" s="931" t="s">
        <v>242</v>
      </c>
      <c r="F645" s="931">
        <v>4</v>
      </c>
      <c r="G645" s="931" t="s">
        <v>23</v>
      </c>
      <c r="H645" s="932">
        <v>76761.789999999994</v>
      </c>
      <c r="I645" s="932">
        <v>122818.87</v>
      </c>
      <c r="J645" s="932">
        <v>107466.51</v>
      </c>
      <c r="K645" s="932">
        <v>171946.42</v>
      </c>
      <c r="L645" s="932">
        <v>138171.23000000001</v>
      </c>
      <c r="M645" s="932">
        <v>221073.96</v>
      </c>
      <c r="N645" s="932">
        <v>184228.3</v>
      </c>
      <c r="O645" s="932">
        <v>294765.28999999998</v>
      </c>
      <c r="P645" s="932">
        <v>230285.38</v>
      </c>
      <c r="Q645" s="932">
        <v>368456.61</v>
      </c>
      <c r="R645" s="932">
        <v>260990.09</v>
      </c>
      <c r="S645" s="932">
        <v>417584.16</v>
      </c>
      <c r="T645" s="932">
        <v>291694.81</v>
      </c>
      <c r="U645" s="932">
        <v>466711.7</v>
      </c>
    </row>
    <row r="646" spans="1:21" ht="14.5">
      <c r="A646" s="931">
        <v>4</v>
      </c>
      <c r="B646" s="931" t="s">
        <v>222</v>
      </c>
      <c r="C646" s="931" t="s">
        <v>237</v>
      </c>
      <c r="D646" s="931" t="s">
        <v>800</v>
      </c>
      <c r="E646" s="931" t="s">
        <v>243</v>
      </c>
      <c r="F646" s="931">
        <v>1</v>
      </c>
      <c r="G646" s="931" t="s">
        <v>171</v>
      </c>
      <c r="H646" s="932">
        <v>98758.32</v>
      </c>
      <c r="I646" s="932">
        <v>172827.07</v>
      </c>
      <c r="J646" s="932">
        <v>127979.73</v>
      </c>
      <c r="K646" s="932">
        <v>223964.53</v>
      </c>
      <c r="L646" s="932">
        <v>152831.15</v>
      </c>
      <c r="M646" s="932">
        <v>267454.52</v>
      </c>
      <c r="N646" s="932">
        <v>182000.52</v>
      </c>
      <c r="O646" s="932">
        <v>318500.90999999997</v>
      </c>
      <c r="P646" s="932">
        <v>214106.03</v>
      </c>
      <c r="Q646" s="932">
        <v>374685.55</v>
      </c>
      <c r="R646" s="932">
        <v>234705.26</v>
      </c>
      <c r="S646" s="932">
        <v>410734.21</v>
      </c>
      <c r="T646" s="932">
        <v>254571.86</v>
      </c>
      <c r="U646" s="932">
        <v>445500.76</v>
      </c>
    </row>
    <row r="647" spans="1:21" ht="14.5">
      <c r="A647" s="931">
        <v>4</v>
      </c>
      <c r="B647" s="931" t="s">
        <v>222</v>
      </c>
      <c r="C647" s="931" t="s">
        <v>237</v>
      </c>
      <c r="D647" s="931" t="s">
        <v>800</v>
      </c>
      <c r="E647" s="931" t="s">
        <v>243</v>
      </c>
      <c r="F647" s="931">
        <v>2</v>
      </c>
      <c r="G647" s="931" t="s">
        <v>21</v>
      </c>
      <c r="H647" s="932">
        <v>78344.479999999996</v>
      </c>
      <c r="I647" s="932">
        <v>137102.84</v>
      </c>
      <c r="J647" s="932">
        <v>102437.79</v>
      </c>
      <c r="K647" s="932">
        <v>179266.13</v>
      </c>
      <c r="L647" s="932">
        <v>123896.79</v>
      </c>
      <c r="M647" s="932">
        <v>216819.38</v>
      </c>
      <c r="N647" s="932">
        <v>151229.29999999999</v>
      </c>
      <c r="O647" s="932">
        <v>264651.28000000003</v>
      </c>
      <c r="P647" s="932">
        <v>179223.48</v>
      </c>
      <c r="Q647" s="932">
        <v>313641.09000000003</v>
      </c>
      <c r="R647" s="932">
        <v>197388.4</v>
      </c>
      <c r="S647" s="932">
        <v>345429.71</v>
      </c>
      <c r="T647" s="932">
        <v>214331.39</v>
      </c>
      <c r="U647" s="932">
        <v>375079.93</v>
      </c>
    </row>
    <row r="648" spans="1:21" ht="14.5">
      <c r="A648" s="931">
        <v>4</v>
      </c>
      <c r="B648" s="931" t="s">
        <v>222</v>
      </c>
      <c r="C648" s="931" t="s">
        <v>237</v>
      </c>
      <c r="D648" s="931" t="s">
        <v>800</v>
      </c>
      <c r="E648" s="931" t="s">
        <v>243</v>
      </c>
      <c r="F648" s="931">
        <v>3</v>
      </c>
      <c r="G648" s="931" t="s">
        <v>46</v>
      </c>
      <c r="H648" s="932">
        <v>75444.990000000005</v>
      </c>
      <c r="I648" s="932">
        <v>132028.73000000001</v>
      </c>
      <c r="J648" s="932">
        <v>103022.08</v>
      </c>
      <c r="K648" s="932">
        <v>180288.65</v>
      </c>
      <c r="L648" s="932">
        <v>130561.24</v>
      </c>
      <c r="M648" s="932">
        <v>228482.16</v>
      </c>
      <c r="N648" s="932">
        <v>172197.7</v>
      </c>
      <c r="O648" s="932">
        <v>301345.96999999997</v>
      </c>
      <c r="P648" s="932">
        <v>213480.92</v>
      </c>
      <c r="Q648" s="932">
        <v>373591.6</v>
      </c>
      <c r="R648" s="932">
        <v>240610.57</v>
      </c>
      <c r="S648" s="932">
        <v>421068.5</v>
      </c>
      <c r="T648" s="932">
        <v>267426.24</v>
      </c>
      <c r="U648" s="932">
        <v>467995.92</v>
      </c>
    </row>
    <row r="649" spans="1:21" ht="14.5">
      <c r="A649" s="931">
        <v>4</v>
      </c>
      <c r="B649" s="931" t="s">
        <v>222</v>
      </c>
      <c r="C649" s="931" t="s">
        <v>237</v>
      </c>
      <c r="D649" s="931" t="s">
        <v>800</v>
      </c>
      <c r="E649" s="931" t="s">
        <v>243</v>
      </c>
      <c r="F649" s="931">
        <v>4</v>
      </c>
      <c r="G649" s="931" t="s">
        <v>23</v>
      </c>
      <c r="H649" s="932">
        <v>79977.63</v>
      </c>
      <c r="I649" s="932">
        <v>127964.21</v>
      </c>
      <c r="J649" s="932">
        <v>111968.68</v>
      </c>
      <c r="K649" s="932">
        <v>179149.89</v>
      </c>
      <c r="L649" s="932">
        <v>143959.73000000001</v>
      </c>
      <c r="M649" s="932">
        <v>230335.57</v>
      </c>
      <c r="N649" s="932">
        <v>191946.31</v>
      </c>
      <c r="O649" s="932">
        <v>307114.09999999998</v>
      </c>
      <c r="P649" s="932">
        <v>239932.88</v>
      </c>
      <c r="Q649" s="932">
        <v>383892.62</v>
      </c>
      <c r="R649" s="932">
        <v>271923.94</v>
      </c>
      <c r="S649" s="932">
        <v>435078.3</v>
      </c>
      <c r="T649" s="932">
        <v>303914.99</v>
      </c>
      <c r="U649" s="932">
        <v>486263.99</v>
      </c>
    </row>
    <row r="650" spans="1:21" ht="14.5">
      <c r="A650" s="931">
        <v>4</v>
      </c>
      <c r="B650" s="931" t="s">
        <v>222</v>
      </c>
      <c r="C650" s="931" t="s">
        <v>237</v>
      </c>
      <c r="D650" s="931" t="s">
        <v>800</v>
      </c>
      <c r="E650" s="931" t="s">
        <v>244</v>
      </c>
      <c r="F650" s="931">
        <v>1</v>
      </c>
      <c r="G650" s="931" t="s">
        <v>171</v>
      </c>
      <c r="H650" s="932">
        <v>91498.43</v>
      </c>
      <c r="I650" s="932">
        <v>160122.25</v>
      </c>
      <c r="J650" s="932">
        <v>118591.39</v>
      </c>
      <c r="K650" s="932">
        <v>207534.94</v>
      </c>
      <c r="L650" s="932">
        <v>141636.4</v>
      </c>
      <c r="M650" s="932">
        <v>247863.7</v>
      </c>
      <c r="N650" s="932">
        <v>168693.03</v>
      </c>
      <c r="O650" s="932">
        <v>295212.79999999999</v>
      </c>
      <c r="P650" s="932">
        <v>198466.2</v>
      </c>
      <c r="Q650" s="932">
        <v>347315.85</v>
      </c>
      <c r="R650" s="932">
        <v>217569.45</v>
      </c>
      <c r="S650" s="932">
        <v>380746.53</v>
      </c>
      <c r="T650" s="932">
        <v>236001.47</v>
      </c>
      <c r="U650" s="932">
        <v>413002.57</v>
      </c>
    </row>
    <row r="651" spans="1:21" ht="14.5">
      <c r="A651" s="931">
        <v>4</v>
      </c>
      <c r="B651" s="931" t="s">
        <v>222</v>
      </c>
      <c r="C651" s="931" t="s">
        <v>237</v>
      </c>
      <c r="D651" s="931" t="s">
        <v>800</v>
      </c>
      <c r="E651" s="931" t="s">
        <v>244</v>
      </c>
      <c r="F651" s="931">
        <v>2</v>
      </c>
      <c r="G651" s="931" t="s">
        <v>21</v>
      </c>
      <c r="H651" s="932">
        <v>72460.800000000003</v>
      </c>
      <c r="I651" s="932">
        <v>126806.39999999999</v>
      </c>
      <c r="J651" s="932">
        <v>94771.38</v>
      </c>
      <c r="K651" s="932">
        <v>165849.92000000001</v>
      </c>
      <c r="L651" s="932">
        <v>114652.67</v>
      </c>
      <c r="M651" s="932">
        <v>200642.17</v>
      </c>
      <c r="N651" s="932">
        <v>139996.28</v>
      </c>
      <c r="O651" s="932">
        <v>244993.49</v>
      </c>
      <c r="P651" s="932">
        <v>165935.28</v>
      </c>
      <c r="Q651" s="932">
        <v>290386.75</v>
      </c>
      <c r="R651" s="932">
        <v>182768.33</v>
      </c>
      <c r="S651" s="932">
        <v>319844.58</v>
      </c>
      <c r="T651" s="932">
        <v>198473.83</v>
      </c>
      <c r="U651" s="932">
        <v>347329.21</v>
      </c>
    </row>
    <row r="652" spans="1:21" ht="14.5">
      <c r="A652" s="931">
        <v>4</v>
      </c>
      <c r="B652" s="931" t="s">
        <v>222</v>
      </c>
      <c r="C652" s="931" t="s">
        <v>237</v>
      </c>
      <c r="D652" s="931" t="s">
        <v>800</v>
      </c>
      <c r="E652" s="931" t="s">
        <v>244</v>
      </c>
      <c r="F652" s="931">
        <v>3</v>
      </c>
      <c r="G652" s="931" t="s">
        <v>46</v>
      </c>
      <c r="H652" s="932">
        <v>69685.149999999994</v>
      </c>
      <c r="I652" s="932">
        <v>121949.02</v>
      </c>
      <c r="J652" s="932">
        <v>95133.65</v>
      </c>
      <c r="K652" s="932">
        <v>166483.9</v>
      </c>
      <c r="L652" s="932">
        <v>120546.77</v>
      </c>
      <c r="M652" s="932">
        <v>210956.85</v>
      </c>
      <c r="N652" s="932">
        <v>158972.09</v>
      </c>
      <c r="O652" s="932">
        <v>278201.15000000002</v>
      </c>
      <c r="P652" s="932">
        <v>197067.97</v>
      </c>
      <c r="Q652" s="932">
        <v>344868.96</v>
      </c>
      <c r="R652" s="932">
        <v>222099.20000000001</v>
      </c>
      <c r="S652" s="932">
        <v>388673.6</v>
      </c>
      <c r="T652" s="932">
        <v>246837.61</v>
      </c>
      <c r="U652" s="932">
        <v>431965.81</v>
      </c>
    </row>
    <row r="653" spans="1:21" ht="14.5">
      <c r="A653" s="931">
        <v>4</v>
      </c>
      <c r="B653" s="931" t="s">
        <v>222</v>
      </c>
      <c r="C653" s="931" t="s">
        <v>237</v>
      </c>
      <c r="D653" s="931" t="s">
        <v>800</v>
      </c>
      <c r="E653" s="931" t="s">
        <v>244</v>
      </c>
      <c r="F653" s="931">
        <v>4</v>
      </c>
      <c r="G653" s="931" t="s">
        <v>23</v>
      </c>
      <c r="H653" s="932">
        <v>74033.08</v>
      </c>
      <c r="I653" s="932">
        <v>118452.93</v>
      </c>
      <c r="J653" s="932">
        <v>103646.31</v>
      </c>
      <c r="K653" s="932">
        <v>165834.1</v>
      </c>
      <c r="L653" s="932">
        <v>133259.54</v>
      </c>
      <c r="M653" s="932">
        <v>213215.27</v>
      </c>
      <c r="N653" s="932">
        <v>177679.39</v>
      </c>
      <c r="O653" s="932">
        <v>284287.02</v>
      </c>
      <c r="P653" s="932">
        <v>222099.23</v>
      </c>
      <c r="Q653" s="932">
        <v>355358.78</v>
      </c>
      <c r="R653" s="932">
        <v>251712.46</v>
      </c>
      <c r="S653" s="932">
        <v>402739.95</v>
      </c>
      <c r="T653" s="932">
        <v>281325.69</v>
      </c>
      <c r="U653" s="932">
        <v>450121.12</v>
      </c>
    </row>
    <row r="654" spans="1:21" ht="14.5">
      <c r="A654" s="931">
        <v>4</v>
      </c>
      <c r="B654" s="931" t="s">
        <v>222</v>
      </c>
      <c r="C654" s="931" t="s">
        <v>245</v>
      </c>
      <c r="D654" s="931" t="s">
        <v>485</v>
      </c>
      <c r="E654" s="931" t="s">
        <v>246</v>
      </c>
      <c r="F654" s="931">
        <v>1</v>
      </c>
      <c r="G654" s="931" t="s">
        <v>171</v>
      </c>
      <c r="H654" s="932">
        <v>104911.19</v>
      </c>
      <c r="I654" s="932">
        <v>183594.57</v>
      </c>
      <c r="J654" s="932">
        <v>136259.75</v>
      </c>
      <c r="K654" s="932">
        <v>238454.56</v>
      </c>
      <c r="L654" s="932">
        <v>162978.26</v>
      </c>
      <c r="M654" s="932">
        <v>285211.96000000002</v>
      </c>
      <c r="N654" s="932">
        <v>194456.7</v>
      </c>
      <c r="O654" s="932">
        <v>340299.22</v>
      </c>
      <c r="P654" s="932">
        <v>228995.58</v>
      </c>
      <c r="Q654" s="932">
        <v>400742.27</v>
      </c>
      <c r="R654" s="932">
        <v>251163.36</v>
      </c>
      <c r="S654" s="932">
        <v>439535.88</v>
      </c>
      <c r="T654" s="932">
        <v>272670.49</v>
      </c>
      <c r="U654" s="932">
        <v>477173.36</v>
      </c>
    </row>
    <row r="655" spans="1:21" ht="14.5">
      <c r="A655" s="931">
        <v>4</v>
      </c>
      <c r="B655" s="931" t="s">
        <v>222</v>
      </c>
      <c r="C655" s="931" t="s">
        <v>245</v>
      </c>
      <c r="D655" s="931" t="s">
        <v>485</v>
      </c>
      <c r="E655" s="931" t="s">
        <v>246</v>
      </c>
      <c r="F655" s="931">
        <v>2</v>
      </c>
      <c r="G655" s="931" t="s">
        <v>21</v>
      </c>
      <c r="H655" s="932">
        <v>81286.179999999993</v>
      </c>
      <c r="I655" s="932">
        <v>142250.81</v>
      </c>
      <c r="J655" s="932">
        <v>106699.98</v>
      </c>
      <c r="K655" s="932">
        <v>186724.96</v>
      </c>
      <c r="L655" s="932">
        <v>129492.43</v>
      </c>
      <c r="M655" s="932">
        <v>226611.75</v>
      </c>
      <c r="N655" s="932">
        <v>158845.07</v>
      </c>
      <c r="O655" s="932">
        <v>277978.86</v>
      </c>
      <c r="P655" s="932">
        <v>188625.89</v>
      </c>
      <c r="Q655" s="932">
        <v>330095.31</v>
      </c>
      <c r="R655" s="932">
        <v>207976.43</v>
      </c>
      <c r="S655" s="932">
        <v>363958.76</v>
      </c>
      <c r="T655" s="932">
        <v>226100.05</v>
      </c>
      <c r="U655" s="932">
        <v>395675.09</v>
      </c>
    </row>
    <row r="656" spans="1:21" ht="14.5">
      <c r="A656" s="931">
        <v>4</v>
      </c>
      <c r="B656" s="931" t="s">
        <v>222</v>
      </c>
      <c r="C656" s="931" t="s">
        <v>245</v>
      </c>
      <c r="D656" s="931" t="s">
        <v>485</v>
      </c>
      <c r="E656" s="931" t="s">
        <v>246</v>
      </c>
      <c r="F656" s="931">
        <v>3</v>
      </c>
      <c r="G656" s="931" t="s">
        <v>46</v>
      </c>
      <c r="H656" s="932">
        <v>76814.36</v>
      </c>
      <c r="I656" s="932">
        <v>134425.12</v>
      </c>
      <c r="J656" s="932">
        <v>104530.07</v>
      </c>
      <c r="K656" s="932">
        <v>182927.62</v>
      </c>
      <c r="L656" s="932">
        <v>132201.87</v>
      </c>
      <c r="M656" s="932">
        <v>231353.27</v>
      </c>
      <c r="N656" s="932">
        <v>174088.86</v>
      </c>
      <c r="O656" s="932">
        <v>304655.5</v>
      </c>
      <c r="P656" s="932">
        <v>215567.04</v>
      </c>
      <c r="Q656" s="932">
        <v>377242.32</v>
      </c>
      <c r="R656" s="932">
        <v>242764.93</v>
      </c>
      <c r="S656" s="932">
        <v>424838.62</v>
      </c>
      <c r="T656" s="932">
        <v>269599.43</v>
      </c>
      <c r="U656" s="932">
        <v>471799.01</v>
      </c>
    </row>
    <row r="657" spans="1:21" ht="14.5">
      <c r="A657" s="931">
        <v>4</v>
      </c>
      <c r="B657" s="931" t="s">
        <v>222</v>
      </c>
      <c r="C657" s="931" t="s">
        <v>245</v>
      </c>
      <c r="D657" s="931" t="s">
        <v>485</v>
      </c>
      <c r="E657" s="931" t="s">
        <v>246</v>
      </c>
      <c r="F657" s="931">
        <v>4</v>
      </c>
      <c r="G657" s="931" t="s">
        <v>23</v>
      </c>
      <c r="H657" s="932">
        <v>83943.44</v>
      </c>
      <c r="I657" s="932">
        <v>134309.51</v>
      </c>
      <c r="J657" s="932">
        <v>117520.82</v>
      </c>
      <c r="K657" s="932">
        <v>188033.31</v>
      </c>
      <c r="L657" s="932">
        <v>151098.20000000001</v>
      </c>
      <c r="M657" s="932">
        <v>241757.12</v>
      </c>
      <c r="N657" s="932">
        <v>201464.26</v>
      </c>
      <c r="O657" s="932">
        <v>322342.82</v>
      </c>
      <c r="P657" s="932">
        <v>251830.32</v>
      </c>
      <c r="Q657" s="932">
        <v>402928.53</v>
      </c>
      <c r="R657" s="932">
        <v>285407.7</v>
      </c>
      <c r="S657" s="932">
        <v>456652.33</v>
      </c>
      <c r="T657" s="932">
        <v>318985.08</v>
      </c>
      <c r="U657" s="932">
        <v>510376.13</v>
      </c>
    </row>
    <row r="658" spans="1:21" ht="14.5">
      <c r="A658" s="931">
        <v>4</v>
      </c>
      <c r="B658" s="931" t="s">
        <v>222</v>
      </c>
      <c r="C658" s="931" t="s">
        <v>245</v>
      </c>
      <c r="D658" s="931" t="s">
        <v>485</v>
      </c>
      <c r="E658" s="931" t="s">
        <v>1073</v>
      </c>
      <c r="F658" s="931">
        <v>1</v>
      </c>
      <c r="G658" s="931" t="s">
        <v>171</v>
      </c>
      <c r="H658" s="932">
        <v>103016.88</v>
      </c>
      <c r="I658" s="932">
        <v>180279.55</v>
      </c>
      <c r="J658" s="932">
        <v>133685.54</v>
      </c>
      <c r="K658" s="932">
        <v>233949.7</v>
      </c>
      <c r="L658" s="932">
        <v>159803.22</v>
      </c>
      <c r="M658" s="932">
        <v>279655.63</v>
      </c>
      <c r="N658" s="932">
        <v>190530.64</v>
      </c>
      <c r="O658" s="932">
        <v>333428.61</v>
      </c>
      <c r="P658" s="932">
        <v>224285.01</v>
      </c>
      <c r="Q658" s="932">
        <v>392498.77</v>
      </c>
      <c r="R658" s="932">
        <v>245946.61</v>
      </c>
      <c r="S658" s="932">
        <v>430406.58</v>
      </c>
      <c r="T658" s="932">
        <v>266915.81</v>
      </c>
      <c r="U658" s="932">
        <v>467102.67</v>
      </c>
    </row>
    <row r="659" spans="1:21" ht="14.5">
      <c r="A659" s="931">
        <v>4</v>
      </c>
      <c r="B659" s="931" t="s">
        <v>222</v>
      </c>
      <c r="C659" s="931" t="s">
        <v>245</v>
      </c>
      <c r="D659" s="931" t="s">
        <v>485</v>
      </c>
      <c r="E659" s="931" t="s">
        <v>1073</v>
      </c>
      <c r="F659" s="931">
        <v>2</v>
      </c>
      <c r="G659" s="931" t="s">
        <v>21</v>
      </c>
      <c r="H659" s="932">
        <v>80538.720000000001</v>
      </c>
      <c r="I659" s="932">
        <v>140942.76</v>
      </c>
      <c r="J659" s="932">
        <v>105560.71</v>
      </c>
      <c r="K659" s="932">
        <v>184731.24</v>
      </c>
      <c r="L659" s="932">
        <v>127942.91</v>
      </c>
      <c r="M659" s="932">
        <v>223900.09</v>
      </c>
      <c r="N659" s="932">
        <v>156647.72</v>
      </c>
      <c r="O659" s="932">
        <v>274133.52</v>
      </c>
      <c r="P659" s="932">
        <v>185875.01</v>
      </c>
      <c r="Q659" s="932">
        <v>325281.28000000003</v>
      </c>
      <c r="R659" s="932">
        <v>204856.14</v>
      </c>
      <c r="S659" s="932">
        <v>358498.24</v>
      </c>
      <c r="T659" s="932">
        <v>222606.07</v>
      </c>
      <c r="U659" s="932">
        <v>389560.63</v>
      </c>
    </row>
    <row r="660" spans="1:21" ht="14.5">
      <c r="A660" s="931">
        <v>4</v>
      </c>
      <c r="B660" s="931" t="s">
        <v>222</v>
      </c>
      <c r="C660" s="931" t="s">
        <v>245</v>
      </c>
      <c r="D660" s="931" t="s">
        <v>485</v>
      </c>
      <c r="E660" s="931" t="s">
        <v>1073</v>
      </c>
      <c r="F660" s="931">
        <v>3</v>
      </c>
      <c r="G660" s="931" t="s">
        <v>46</v>
      </c>
      <c r="H660" s="932">
        <v>76664.509999999995</v>
      </c>
      <c r="I660" s="932">
        <v>134162.89000000001</v>
      </c>
      <c r="J660" s="932">
        <v>104466.4</v>
      </c>
      <c r="K660" s="932">
        <v>182816.2</v>
      </c>
      <c r="L660" s="932">
        <v>132226.51999999999</v>
      </c>
      <c r="M660" s="932">
        <v>231396.4</v>
      </c>
      <c r="N660" s="932">
        <v>174227.56</v>
      </c>
      <c r="O660" s="932">
        <v>304898.21999999997</v>
      </c>
      <c r="P660" s="932">
        <v>215839.64</v>
      </c>
      <c r="Q660" s="932">
        <v>377719.36</v>
      </c>
      <c r="R660" s="932">
        <v>243148.84</v>
      </c>
      <c r="S660" s="932">
        <v>425510.47</v>
      </c>
      <c r="T660" s="932">
        <v>270112.3</v>
      </c>
      <c r="U660" s="932">
        <v>472696.53</v>
      </c>
    </row>
    <row r="661" spans="1:21" ht="14.5">
      <c r="A661" s="931">
        <v>4</v>
      </c>
      <c r="B661" s="931" t="s">
        <v>222</v>
      </c>
      <c r="C661" s="931" t="s">
        <v>245</v>
      </c>
      <c r="D661" s="931" t="s">
        <v>485</v>
      </c>
      <c r="E661" s="931" t="s">
        <v>1073</v>
      </c>
      <c r="F661" s="931">
        <v>4</v>
      </c>
      <c r="G661" s="931" t="s">
        <v>23</v>
      </c>
      <c r="H661" s="932">
        <v>82805.440000000002</v>
      </c>
      <c r="I661" s="932">
        <v>132488.70000000001</v>
      </c>
      <c r="J661" s="932">
        <v>115927.61</v>
      </c>
      <c r="K661" s="932">
        <v>185484.18</v>
      </c>
      <c r="L661" s="932">
        <v>149049.79</v>
      </c>
      <c r="M661" s="932">
        <v>238479.67</v>
      </c>
      <c r="N661" s="932">
        <v>198733.05</v>
      </c>
      <c r="O661" s="932">
        <v>317972.89</v>
      </c>
      <c r="P661" s="932">
        <v>248416.31</v>
      </c>
      <c r="Q661" s="932">
        <v>397466.11</v>
      </c>
      <c r="R661" s="932">
        <v>281538.49</v>
      </c>
      <c r="S661" s="932">
        <v>450461.59</v>
      </c>
      <c r="T661" s="932">
        <v>314660.67</v>
      </c>
      <c r="U661" s="932">
        <v>503457.07</v>
      </c>
    </row>
    <row r="662" spans="1:21" ht="14.5">
      <c r="A662" s="931">
        <v>4</v>
      </c>
      <c r="B662" s="931" t="s">
        <v>222</v>
      </c>
      <c r="C662" s="931" t="s">
        <v>245</v>
      </c>
      <c r="D662" s="931" t="s">
        <v>485</v>
      </c>
      <c r="E662" s="931" t="s">
        <v>247</v>
      </c>
      <c r="F662" s="931">
        <v>1</v>
      </c>
      <c r="G662" s="931" t="s">
        <v>171</v>
      </c>
      <c r="H662" s="932">
        <v>101485.93</v>
      </c>
      <c r="I662" s="932">
        <v>177600.38</v>
      </c>
      <c r="J662" s="932">
        <v>131787.89000000001</v>
      </c>
      <c r="K662" s="932">
        <v>230628.81</v>
      </c>
      <c r="L662" s="932">
        <v>157610.04999999999</v>
      </c>
      <c r="M662" s="932">
        <v>275817.58</v>
      </c>
      <c r="N662" s="932">
        <v>188023.67999999999</v>
      </c>
      <c r="O662" s="932">
        <v>329041.45</v>
      </c>
      <c r="P662" s="932">
        <v>221402.27</v>
      </c>
      <c r="Q662" s="932">
        <v>387453.96</v>
      </c>
      <c r="R662" s="932">
        <v>242824.8</v>
      </c>
      <c r="S662" s="932">
        <v>424943.4</v>
      </c>
      <c r="T662" s="932">
        <v>263599.39</v>
      </c>
      <c r="U662" s="932">
        <v>461298.93</v>
      </c>
    </row>
    <row r="663" spans="1:21" ht="14.5">
      <c r="A663" s="931">
        <v>4</v>
      </c>
      <c r="B663" s="931" t="s">
        <v>222</v>
      </c>
      <c r="C663" s="931" t="s">
        <v>245</v>
      </c>
      <c r="D663" s="931" t="s">
        <v>485</v>
      </c>
      <c r="E663" s="931" t="s">
        <v>247</v>
      </c>
      <c r="F663" s="931">
        <v>2</v>
      </c>
      <c r="G663" s="931" t="s">
        <v>21</v>
      </c>
      <c r="H663" s="932">
        <v>78778.399999999994</v>
      </c>
      <c r="I663" s="932">
        <v>137862.20000000001</v>
      </c>
      <c r="J663" s="932">
        <v>103376.07</v>
      </c>
      <c r="K663" s="932">
        <v>180908.12</v>
      </c>
      <c r="L663" s="932">
        <v>125424.63</v>
      </c>
      <c r="M663" s="932">
        <v>219493.1</v>
      </c>
      <c r="N663" s="932">
        <v>153795.03</v>
      </c>
      <c r="O663" s="932">
        <v>269141.3</v>
      </c>
      <c r="P663" s="932">
        <v>182600.33</v>
      </c>
      <c r="Q663" s="932">
        <v>319550.57</v>
      </c>
      <c r="R663" s="932">
        <v>201315.03</v>
      </c>
      <c r="S663" s="932">
        <v>352301.31</v>
      </c>
      <c r="T663" s="932">
        <v>218837.51</v>
      </c>
      <c r="U663" s="932">
        <v>382965.64</v>
      </c>
    </row>
    <row r="664" spans="1:21" ht="14.5">
      <c r="A664" s="931">
        <v>4</v>
      </c>
      <c r="B664" s="931" t="s">
        <v>222</v>
      </c>
      <c r="C664" s="931" t="s">
        <v>245</v>
      </c>
      <c r="D664" s="931" t="s">
        <v>485</v>
      </c>
      <c r="E664" s="931" t="s">
        <v>247</v>
      </c>
      <c r="F664" s="931">
        <v>3</v>
      </c>
      <c r="G664" s="931" t="s">
        <v>46</v>
      </c>
      <c r="H664" s="932">
        <v>74557.45</v>
      </c>
      <c r="I664" s="932">
        <v>130475.54</v>
      </c>
      <c r="J664" s="932">
        <v>101487.3</v>
      </c>
      <c r="K664" s="932">
        <v>177602.77</v>
      </c>
      <c r="L664" s="932">
        <v>128374.94</v>
      </c>
      <c r="M664" s="932">
        <v>224656.14</v>
      </c>
      <c r="N664" s="932">
        <v>169070.95</v>
      </c>
      <c r="O664" s="932">
        <v>295874.15999999997</v>
      </c>
      <c r="P664" s="932">
        <v>209374.03</v>
      </c>
      <c r="Q664" s="932">
        <v>366404.55</v>
      </c>
      <c r="R664" s="932">
        <v>235806.16</v>
      </c>
      <c r="S664" s="932">
        <v>412660.78</v>
      </c>
      <c r="T664" s="932">
        <v>261889.02</v>
      </c>
      <c r="U664" s="932">
        <v>458305.79</v>
      </c>
    </row>
    <row r="665" spans="1:21" ht="14.5">
      <c r="A665" s="931">
        <v>4</v>
      </c>
      <c r="B665" s="931" t="s">
        <v>222</v>
      </c>
      <c r="C665" s="931" t="s">
        <v>245</v>
      </c>
      <c r="D665" s="931" t="s">
        <v>485</v>
      </c>
      <c r="E665" s="931" t="s">
        <v>247</v>
      </c>
      <c r="F665" s="931">
        <v>4</v>
      </c>
      <c r="G665" s="931" t="s">
        <v>23</v>
      </c>
      <c r="H665" s="932">
        <v>81279.399999999994</v>
      </c>
      <c r="I665" s="932">
        <v>130047.03999999999</v>
      </c>
      <c r="J665" s="932">
        <v>113791.16</v>
      </c>
      <c r="K665" s="932">
        <v>182065.86</v>
      </c>
      <c r="L665" s="932">
        <v>146302.92000000001</v>
      </c>
      <c r="M665" s="932">
        <v>234084.68</v>
      </c>
      <c r="N665" s="932">
        <v>195070.56</v>
      </c>
      <c r="O665" s="932">
        <v>312112.90000000002</v>
      </c>
      <c r="P665" s="932">
        <v>243838.2</v>
      </c>
      <c r="Q665" s="932">
        <v>390141.13</v>
      </c>
      <c r="R665" s="932">
        <v>276349.96000000002</v>
      </c>
      <c r="S665" s="932">
        <v>442159.95</v>
      </c>
      <c r="T665" s="932">
        <v>308861.71999999997</v>
      </c>
      <c r="U665" s="932">
        <v>494178.76</v>
      </c>
    </row>
    <row r="666" spans="1:21" ht="14.5">
      <c r="A666" s="931">
        <v>4</v>
      </c>
      <c r="B666" s="931" t="s">
        <v>222</v>
      </c>
      <c r="C666" s="931" t="s">
        <v>245</v>
      </c>
      <c r="D666" s="931" t="s">
        <v>485</v>
      </c>
      <c r="E666" s="931" t="s">
        <v>1074</v>
      </c>
      <c r="F666" s="931">
        <v>1</v>
      </c>
      <c r="G666" s="931" t="s">
        <v>171</v>
      </c>
      <c r="H666" s="932">
        <v>104547.83</v>
      </c>
      <c r="I666" s="932">
        <v>182958.71</v>
      </c>
      <c r="J666" s="932">
        <v>135583.19</v>
      </c>
      <c r="K666" s="932">
        <v>237270.58</v>
      </c>
      <c r="L666" s="932">
        <v>161996.39000000001</v>
      </c>
      <c r="M666" s="932">
        <v>283493.67</v>
      </c>
      <c r="N666" s="932">
        <v>193037.58</v>
      </c>
      <c r="O666" s="932">
        <v>337815.77</v>
      </c>
      <c r="P666" s="932">
        <v>227167.76</v>
      </c>
      <c r="Q666" s="932">
        <v>397543.57</v>
      </c>
      <c r="R666" s="932">
        <v>249068.43</v>
      </c>
      <c r="S666" s="932">
        <v>435869.74</v>
      </c>
      <c r="T666" s="932">
        <v>270232.23</v>
      </c>
      <c r="U666" s="932">
        <v>472906.4</v>
      </c>
    </row>
    <row r="667" spans="1:21" ht="14.5">
      <c r="A667" s="931">
        <v>4</v>
      </c>
      <c r="B667" s="931" t="s">
        <v>222</v>
      </c>
      <c r="C667" s="931" t="s">
        <v>245</v>
      </c>
      <c r="D667" s="931" t="s">
        <v>485</v>
      </c>
      <c r="E667" s="931" t="s">
        <v>1074</v>
      </c>
      <c r="F667" s="931">
        <v>2</v>
      </c>
      <c r="G667" s="931" t="s">
        <v>21</v>
      </c>
      <c r="H667" s="932">
        <v>82299.039999999994</v>
      </c>
      <c r="I667" s="932">
        <v>144023.32</v>
      </c>
      <c r="J667" s="932">
        <v>107745.34</v>
      </c>
      <c r="K667" s="932">
        <v>188554.34</v>
      </c>
      <c r="L667" s="932">
        <v>130461.18</v>
      </c>
      <c r="M667" s="932">
        <v>228307.06</v>
      </c>
      <c r="N667" s="932">
        <v>159500.41</v>
      </c>
      <c r="O667" s="932">
        <v>279125.73</v>
      </c>
      <c r="P667" s="932">
        <v>189149.7</v>
      </c>
      <c r="Q667" s="932">
        <v>331011.96999999997</v>
      </c>
      <c r="R667" s="932">
        <v>208397.24</v>
      </c>
      <c r="S667" s="932">
        <v>364695.17</v>
      </c>
      <c r="T667" s="932">
        <v>226374.63</v>
      </c>
      <c r="U667" s="932">
        <v>396155.6</v>
      </c>
    </row>
    <row r="668" spans="1:21" ht="14.5">
      <c r="A668" s="931">
        <v>4</v>
      </c>
      <c r="B668" s="931" t="s">
        <v>222</v>
      </c>
      <c r="C668" s="931" t="s">
        <v>245</v>
      </c>
      <c r="D668" s="931" t="s">
        <v>485</v>
      </c>
      <c r="E668" s="931" t="s">
        <v>1074</v>
      </c>
      <c r="F668" s="931">
        <v>3</v>
      </c>
      <c r="G668" s="931" t="s">
        <v>46</v>
      </c>
      <c r="H668" s="932">
        <v>78771.570000000007</v>
      </c>
      <c r="I668" s="932">
        <v>137850.23999999999</v>
      </c>
      <c r="J668" s="932">
        <v>107445.5</v>
      </c>
      <c r="K668" s="932">
        <v>188029.63</v>
      </c>
      <c r="L668" s="932">
        <v>136078.09</v>
      </c>
      <c r="M668" s="932">
        <v>238136.65</v>
      </c>
      <c r="N668" s="932">
        <v>179384.16</v>
      </c>
      <c r="O668" s="932">
        <v>313922.27</v>
      </c>
      <c r="P668" s="932">
        <v>222305.23</v>
      </c>
      <c r="Q668" s="932">
        <v>389034.15</v>
      </c>
      <c r="R668" s="932">
        <v>250491.51</v>
      </c>
      <c r="S668" s="932">
        <v>438360.14</v>
      </c>
      <c r="T668" s="932">
        <v>278335.57</v>
      </c>
      <c r="U668" s="932">
        <v>487087.25</v>
      </c>
    </row>
    <row r="669" spans="1:21" ht="14.5">
      <c r="A669" s="931">
        <v>4</v>
      </c>
      <c r="B669" s="931" t="s">
        <v>222</v>
      </c>
      <c r="C669" s="931" t="s">
        <v>245</v>
      </c>
      <c r="D669" s="931" t="s">
        <v>485</v>
      </c>
      <c r="E669" s="931" t="s">
        <v>1074</v>
      </c>
      <c r="F669" s="931">
        <v>4</v>
      </c>
      <c r="G669" s="931" t="s">
        <v>23</v>
      </c>
      <c r="H669" s="932">
        <v>84331.47</v>
      </c>
      <c r="I669" s="932">
        <v>134930.35999999999</v>
      </c>
      <c r="J669" s="932">
        <v>118064.06</v>
      </c>
      <c r="K669" s="932">
        <v>188902.5</v>
      </c>
      <c r="L669" s="932">
        <v>151796.65</v>
      </c>
      <c r="M669" s="932">
        <v>242874.65</v>
      </c>
      <c r="N669" s="932">
        <v>202395.53</v>
      </c>
      <c r="O669" s="932">
        <v>323832.86</v>
      </c>
      <c r="P669" s="932">
        <v>252994.42</v>
      </c>
      <c r="Q669" s="932">
        <v>404791.08</v>
      </c>
      <c r="R669" s="932">
        <v>286727.01</v>
      </c>
      <c r="S669" s="932">
        <v>458763.22</v>
      </c>
      <c r="T669" s="932">
        <v>320459.59999999998</v>
      </c>
      <c r="U669" s="932">
        <v>512735.36</v>
      </c>
    </row>
    <row r="670" spans="1:21" ht="14.5">
      <c r="A670" s="931">
        <v>4</v>
      </c>
      <c r="B670" s="931" t="s">
        <v>222</v>
      </c>
      <c r="C670" s="931" t="s">
        <v>245</v>
      </c>
      <c r="D670" s="931" t="s">
        <v>485</v>
      </c>
      <c r="E670" s="931" t="s">
        <v>1075</v>
      </c>
      <c r="F670" s="931">
        <v>1</v>
      </c>
      <c r="G670" s="931" t="s">
        <v>171</v>
      </c>
      <c r="H670" s="932">
        <v>104017.33</v>
      </c>
      <c r="I670" s="932">
        <v>182030.33</v>
      </c>
      <c r="J670" s="932">
        <v>134913.04999999999</v>
      </c>
      <c r="K670" s="932">
        <v>236097.84</v>
      </c>
      <c r="L670" s="932">
        <v>161210.78</v>
      </c>
      <c r="M670" s="932">
        <v>282118.87</v>
      </c>
      <c r="N670" s="932">
        <v>192123.09</v>
      </c>
      <c r="O670" s="932">
        <v>336215.42</v>
      </c>
      <c r="P670" s="932">
        <v>226105.3</v>
      </c>
      <c r="Q670" s="932">
        <v>395684.27</v>
      </c>
      <c r="R670" s="932">
        <v>247911.44</v>
      </c>
      <c r="S670" s="932">
        <v>433845.01</v>
      </c>
      <c r="T670" s="932">
        <v>268991.28999999998</v>
      </c>
      <c r="U670" s="932">
        <v>470734.77</v>
      </c>
    </row>
    <row r="671" spans="1:21" ht="14.5">
      <c r="A671" s="931">
        <v>4</v>
      </c>
      <c r="B671" s="931" t="s">
        <v>222</v>
      </c>
      <c r="C671" s="931" t="s">
        <v>245</v>
      </c>
      <c r="D671" s="931" t="s">
        <v>485</v>
      </c>
      <c r="E671" s="931" t="s">
        <v>1075</v>
      </c>
      <c r="F671" s="931">
        <v>2</v>
      </c>
      <c r="G671" s="931" t="s">
        <v>21</v>
      </c>
      <c r="H671" s="932">
        <v>81768.53</v>
      </c>
      <c r="I671" s="932">
        <v>143094.94</v>
      </c>
      <c r="J671" s="932">
        <v>107075.2</v>
      </c>
      <c r="K671" s="932">
        <v>187381.61</v>
      </c>
      <c r="L671" s="932">
        <v>129675.57</v>
      </c>
      <c r="M671" s="932">
        <v>226932.26</v>
      </c>
      <c r="N671" s="932">
        <v>158585.93</v>
      </c>
      <c r="O671" s="932">
        <v>277525.37</v>
      </c>
      <c r="P671" s="932">
        <v>188087.24</v>
      </c>
      <c r="Q671" s="932">
        <v>329152.65999999997</v>
      </c>
      <c r="R671" s="932">
        <v>207240.25</v>
      </c>
      <c r="S671" s="932">
        <v>362670.44</v>
      </c>
      <c r="T671" s="932">
        <v>225133.7</v>
      </c>
      <c r="U671" s="932">
        <v>393983.97</v>
      </c>
    </row>
    <row r="672" spans="1:21" ht="14.5">
      <c r="A672" s="931">
        <v>4</v>
      </c>
      <c r="B672" s="931" t="s">
        <v>222</v>
      </c>
      <c r="C672" s="931" t="s">
        <v>245</v>
      </c>
      <c r="D672" s="931" t="s">
        <v>485</v>
      </c>
      <c r="E672" s="931" t="s">
        <v>1075</v>
      </c>
      <c r="F672" s="931">
        <v>3</v>
      </c>
      <c r="G672" s="931" t="s">
        <v>46</v>
      </c>
      <c r="H672" s="932">
        <v>78177.95</v>
      </c>
      <c r="I672" s="932">
        <v>136811.41</v>
      </c>
      <c r="J672" s="932">
        <v>106614.44</v>
      </c>
      <c r="K672" s="932">
        <v>186575.27</v>
      </c>
      <c r="L672" s="932">
        <v>135009.57999999999</v>
      </c>
      <c r="M672" s="932">
        <v>236266.76</v>
      </c>
      <c r="N672" s="932">
        <v>177959.47</v>
      </c>
      <c r="O672" s="932">
        <v>311429.08</v>
      </c>
      <c r="P672" s="932">
        <v>220524.37</v>
      </c>
      <c r="Q672" s="932">
        <v>385917.65</v>
      </c>
      <c r="R672" s="932">
        <v>248473.21</v>
      </c>
      <c r="S672" s="932">
        <v>434828.11</v>
      </c>
      <c r="T672" s="932">
        <v>276079.82</v>
      </c>
      <c r="U672" s="932">
        <v>483139.69</v>
      </c>
    </row>
    <row r="673" spans="1:21" ht="14.5">
      <c r="A673" s="931">
        <v>4</v>
      </c>
      <c r="B673" s="931" t="s">
        <v>222</v>
      </c>
      <c r="C673" s="931" t="s">
        <v>245</v>
      </c>
      <c r="D673" s="931" t="s">
        <v>485</v>
      </c>
      <c r="E673" s="931" t="s">
        <v>1075</v>
      </c>
      <c r="F673" s="931">
        <v>4</v>
      </c>
      <c r="G673" s="931" t="s">
        <v>23</v>
      </c>
      <c r="H673" s="932">
        <v>83844.350000000006</v>
      </c>
      <c r="I673" s="932">
        <v>134150.96</v>
      </c>
      <c r="J673" s="932">
        <v>117382.09</v>
      </c>
      <c r="K673" s="932">
        <v>187811.35</v>
      </c>
      <c r="L673" s="932">
        <v>150919.82999999999</v>
      </c>
      <c r="M673" s="932">
        <v>241471.74</v>
      </c>
      <c r="N673" s="932">
        <v>201226.44</v>
      </c>
      <c r="O673" s="932">
        <v>321962.32</v>
      </c>
      <c r="P673" s="932">
        <v>251533.06</v>
      </c>
      <c r="Q673" s="932">
        <v>402452.89</v>
      </c>
      <c r="R673" s="932">
        <v>285070.8</v>
      </c>
      <c r="S673" s="932">
        <v>456113.28</v>
      </c>
      <c r="T673" s="932">
        <v>318608.53999999998</v>
      </c>
      <c r="U673" s="932">
        <v>509773.67</v>
      </c>
    </row>
    <row r="674" spans="1:21" ht="14.5">
      <c r="A674" s="931">
        <v>4</v>
      </c>
      <c r="B674" s="931" t="s">
        <v>222</v>
      </c>
      <c r="C674" s="931" t="s">
        <v>245</v>
      </c>
      <c r="D674" s="931" t="s">
        <v>485</v>
      </c>
      <c r="E674" s="931" t="s">
        <v>248</v>
      </c>
      <c r="F674" s="931">
        <v>1</v>
      </c>
      <c r="G674" s="931" t="s">
        <v>171</v>
      </c>
      <c r="H674" s="932">
        <v>103365.7</v>
      </c>
      <c r="I674" s="932">
        <v>180889.98</v>
      </c>
      <c r="J674" s="932">
        <v>134017.39000000001</v>
      </c>
      <c r="K674" s="932">
        <v>234530.43</v>
      </c>
      <c r="L674" s="932">
        <v>160097.88</v>
      </c>
      <c r="M674" s="932">
        <v>280171.28000000003</v>
      </c>
      <c r="N674" s="932">
        <v>190735.56</v>
      </c>
      <c r="O674" s="932">
        <v>333787.23</v>
      </c>
      <c r="P674" s="932">
        <v>224433.55</v>
      </c>
      <c r="Q674" s="932">
        <v>392758.71</v>
      </c>
      <c r="R674" s="932">
        <v>246056.12</v>
      </c>
      <c r="S674" s="932">
        <v>430598.22</v>
      </c>
      <c r="T674" s="932">
        <v>266937.59999999998</v>
      </c>
      <c r="U674" s="932">
        <v>467140.79</v>
      </c>
    </row>
    <row r="675" spans="1:21" ht="14.5">
      <c r="A675" s="931">
        <v>4</v>
      </c>
      <c r="B675" s="931" t="s">
        <v>222</v>
      </c>
      <c r="C675" s="931" t="s">
        <v>245</v>
      </c>
      <c r="D675" s="931" t="s">
        <v>485</v>
      </c>
      <c r="E675" s="931" t="s">
        <v>248</v>
      </c>
      <c r="F675" s="931">
        <v>2</v>
      </c>
      <c r="G675" s="931" t="s">
        <v>21</v>
      </c>
      <c r="H675" s="932">
        <v>81575.649999999994</v>
      </c>
      <c r="I675" s="932">
        <v>142757.39000000001</v>
      </c>
      <c r="J675" s="932">
        <v>106753.52</v>
      </c>
      <c r="K675" s="932">
        <v>186818.66</v>
      </c>
      <c r="L675" s="932">
        <v>129212.88</v>
      </c>
      <c r="M675" s="932">
        <v>226122.54</v>
      </c>
      <c r="N675" s="932">
        <v>157889.88</v>
      </c>
      <c r="O675" s="932">
        <v>276307.28999999998</v>
      </c>
      <c r="P675" s="932">
        <v>187199.37</v>
      </c>
      <c r="Q675" s="932">
        <v>327598.90000000002</v>
      </c>
      <c r="R675" s="932">
        <v>206223.52</v>
      </c>
      <c r="S675" s="932">
        <v>360891.16</v>
      </c>
      <c r="T675" s="932">
        <v>223984.28</v>
      </c>
      <c r="U675" s="932">
        <v>391972.49</v>
      </c>
    </row>
    <row r="676" spans="1:21" ht="14.5">
      <c r="A676" s="931">
        <v>4</v>
      </c>
      <c r="B676" s="931" t="s">
        <v>222</v>
      </c>
      <c r="C676" s="931" t="s">
        <v>245</v>
      </c>
      <c r="D676" s="931" t="s">
        <v>485</v>
      </c>
      <c r="E676" s="931" t="s">
        <v>248</v>
      </c>
      <c r="F676" s="931">
        <v>3</v>
      </c>
      <c r="G676" s="931" t="s">
        <v>46</v>
      </c>
      <c r="H676" s="932">
        <v>78236.73</v>
      </c>
      <c r="I676" s="932">
        <v>136914.28</v>
      </c>
      <c r="J676" s="932">
        <v>106755.18</v>
      </c>
      <c r="K676" s="932">
        <v>186821.56</v>
      </c>
      <c r="L676" s="932">
        <v>135233.13</v>
      </c>
      <c r="M676" s="932">
        <v>236657.98</v>
      </c>
      <c r="N676" s="932">
        <v>178299.88</v>
      </c>
      <c r="O676" s="932">
        <v>312024.78999999998</v>
      </c>
      <c r="P676" s="932">
        <v>220989.58</v>
      </c>
      <c r="Q676" s="932">
        <v>386731.76</v>
      </c>
      <c r="R676" s="932">
        <v>249030.42</v>
      </c>
      <c r="S676" s="932">
        <v>435803.24</v>
      </c>
      <c r="T676" s="932">
        <v>276736.11</v>
      </c>
      <c r="U676" s="932">
        <v>484288.19</v>
      </c>
    </row>
    <row r="677" spans="1:21" ht="14.5">
      <c r="A677" s="931">
        <v>4</v>
      </c>
      <c r="B677" s="931" t="s">
        <v>222</v>
      </c>
      <c r="C677" s="931" t="s">
        <v>245</v>
      </c>
      <c r="D677" s="931" t="s">
        <v>485</v>
      </c>
      <c r="E677" s="931" t="s">
        <v>248</v>
      </c>
      <c r="F677" s="931">
        <v>4</v>
      </c>
      <c r="G677" s="931" t="s">
        <v>23</v>
      </c>
      <c r="H677" s="932">
        <v>83486.570000000007</v>
      </c>
      <c r="I677" s="932">
        <v>133578.51999999999</v>
      </c>
      <c r="J677" s="932">
        <v>116881.2</v>
      </c>
      <c r="K677" s="932">
        <v>187009.92000000001</v>
      </c>
      <c r="L677" s="932">
        <v>150275.82999999999</v>
      </c>
      <c r="M677" s="932">
        <v>240441.33</v>
      </c>
      <c r="N677" s="932">
        <v>200367.77</v>
      </c>
      <c r="O677" s="932">
        <v>320588.44</v>
      </c>
      <c r="P677" s="932">
        <v>250459.71</v>
      </c>
      <c r="Q677" s="932">
        <v>400735.55</v>
      </c>
      <c r="R677" s="932">
        <v>283854.34000000003</v>
      </c>
      <c r="S677" s="932">
        <v>454166.95</v>
      </c>
      <c r="T677" s="932">
        <v>317248.96999999997</v>
      </c>
      <c r="U677" s="932">
        <v>507598.36</v>
      </c>
    </row>
    <row r="678" spans="1:21" ht="14.5">
      <c r="A678" s="931">
        <v>4</v>
      </c>
      <c r="B678" s="931" t="s">
        <v>222</v>
      </c>
      <c r="C678" s="931" t="s">
        <v>245</v>
      </c>
      <c r="D678" s="931" t="s">
        <v>485</v>
      </c>
      <c r="E678" s="931" t="s">
        <v>249</v>
      </c>
      <c r="F678" s="931">
        <v>1</v>
      </c>
      <c r="G678" s="931" t="s">
        <v>171</v>
      </c>
      <c r="H678" s="932">
        <v>102365.26</v>
      </c>
      <c r="I678" s="932">
        <v>179139.20000000001</v>
      </c>
      <c r="J678" s="932">
        <v>132789.88</v>
      </c>
      <c r="K678" s="932">
        <v>232382.29</v>
      </c>
      <c r="L678" s="932">
        <v>158690.31</v>
      </c>
      <c r="M678" s="932">
        <v>277708.05</v>
      </c>
      <c r="N678" s="932">
        <v>189143.1</v>
      </c>
      <c r="O678" s="932">
        <v>331000.43</v>
      </c>
      <c r="P678" s="932">
        <v>222613.27</v>
      </c>
      <c r="Q678" s="932">
        <v>389573.22</v>
      </c>
      <c r="R678" s="932">
        <v>244091.3</v>
      </c>
      <c r="S678" s="932">
        <v>427159.78</v>
      </c>
      <c r="T678" s="932">
        <v>264862.11</v>
      </c>
      <c r="U678" s="932">
        <v>463508.7</v>
      </c>
    </row>
    <row r="679" spans="1:21" ht="14.5">
      <c r="A679" s="931">
        <v>4</v>
      </c>
      <c r="B679" s="931" t="s">
        <v>222</v>
      </c>
      <c r="C679" s="931" t="s">
        <v>245</v>
      </c>
      <c r="D679" s="931" t="s">
        <v>485</v>
      </c>
      <c r="E679" s="931" t="s">
        <v>249</v>
      </c>
      <c r="F679" s="931">
        <v>2</v>
      </c>
      <c r="G679" s="931" t="s">
        <v>21</v>
      </c>
      <c r="H679" s="932">
        <v>80345.83</v>
      </c>
      <c r="I679" s="932">
        <v>140605.21</v>
      </c>
      <c r="J679" s="932">
        <v>105239.02</v>
      </c>
      <c r="K679" s="932">
        <v>184168.29</v>
      </c>
      <c r="L679" s="932">
        <v>127480.21</v>
      </c>
      <c r="M679" s="932">
        <v>223090.38</v>
      </c>
      <c r="N679" s="932">
        <v>155951.67999999999</v>
      </c>
      <c r="O679" s="932">
        <v>272915.43</v>
      </c>
      <c r="P679" s="932">
        <v>184987.15</v>
      </c>
      <c r="Q679" s="932">
        <v>323727.51</v>
      </c>
      <c r="R679" s="932">
        <v>203839.41</v>
      </c>
      <c r="S679" s="932">
        <v>356718.97</v>
      </c>
      <c r="T679" s="932">
        <v>221456.66</v>
      </c>
      <c r="U679" s="932">
        <v>387549.15</v>
      </c>
    </row>
    <row r="680" spans="1:21" ht="14.5">
      <c r="A680" s="931">
        <v>4</v>
      </c>
      <c r="B680" s="931" t="s">
        <v>222</v>
      </c>
      <c r="C680" s="931" t="s">
        <v>245</v>
      </c>
      <c r="D680" s="931" t="s">
        <v>485</v>
      </c>
      <c r="E680" s="931" t="s">
        <v>249</v>
      </c>
      <c r="F680" s="931">
        <v>3</v>
      </c>
      <c r="G680" s="931" t="s">
        <v>46</v>
      </c>
      <c r="H680" s="932">
        <v>76723.289999999994</v>
      </c>
      <c r="I680" s="932">
        <v>134265.76</v>
      </c>
      <c r="J680" s="932">
        <v>104607.14</v>
      </c>
      <c r="K680" s="932">
        <v>183062.5</v>
      </c>
      <c r="L680" s="932">
        <v>132450.07</v>
      </c>
      <c r="M680" s="932">
        <v>231787.62</v>
      </c>
      <c r="N680" s="932">
        <v>174567.97</v>
      </c>
      <c r="O680" s="932">
        <v>305493.94</v>
      </c>
      <c r="P680" s="932">
        <v>216304.84</v>
      </c>
      <c r="Q680" s="932">
        <v>378533.46</v>
      </c>
      <c r="R680" s="932">
        <v>243706.06</v>
      </c>
      <c r="S680" s="932">
        <v>426485.6</v>
      </c>
      <c r="T680" s="932">
        <v>270768.59000000003</v>
      </c>
      <c r="U680" s="932">
        <v>473845.03</v>
      </c>
    </row>
    <row r="681" spans="1:21" ht="14.5">
      <c r="A681" s="931">
        <v>4</v>
      </c>
      <c r="B681" s="931" t="s">
        <v>222</v>
      </c>
      <c r="C681" s="931" t="s">
        <v>245</v>
      </c>
      <c r="D681" s="931" t="s">
        <v>485</v>
      </c>
      <c r="E681" s="931" t="s">
        <v>249</v>
      </c>
      <c r="F681" s="931">
        <v>4</v>
      </c>
      <c r="G681" s="931" t="s">
        <v>23</v>
      </c>
      <c r="H681" s="932">
        <v>82447.66</v>
      </c>
      <c r="I681" s="932">
        <v>131916.25</v>
      </c>
      <c r="J681" s="932">
        <v>115426.72</v>
      </c>
      <c r="K681" s="932">
        <v>184682.76</v>
      </c>
      <c r="L681" s="932">
        <v>148405.78</v>
      </c>
      <c r="M681" s="932">
        <v>237449.26</v>
      </c>
      <c r="N681" s="932">
        <v>197874.38</v>
      </c>
      <c r="O681" s="932">
        <v>316599.01</v>
      </c>
      <c r="P681" s="932">
        <v>247342.97</v>
      </c>
      <c r="Q681" s="932">
        <v>395748.76</v>
      </c>
      <c r="R681" s="932">
        <v>280322.03999999998</v>
      </c>
      <c r="S681" s="932">
        <v>448515.26</v>
      </c>
      <c r="T681" s="932">
        <v>313301.09999999998</v>
      </c>
      <c r="U681" s="932">
        <v>501281.76</v>
      </c>
    </row>
    <row r="682" spans="1:21" ht="14.5">
      <c r="A682" s="931">
        <v>4</v>
      </c>
      <c r="B682" s="931" t="s">
        <v>222</v>
      </c>
      <c r="C682" s="931" t="s">
        <v>245</v>
      </c>
      <c r="D682" s="931" t="s">
        <v>485</v>
      </c>
      <c r="E682" s="931" t="s">
        <v>250</v>
      </c>
      <c r="F682" s="931">
        <v>1</v>
      </c>
      <c r="G682" s="931" t="s">
        <v>171</v>
      </c>
      <c r="H682" s="932">
        <v>101834.76</v>
      </c>
      <c r="I682" s="932">
        <v>178210.82</v>
      </c>
      <c r="J682" s="932">
        <v>132119.74</v>
      </c>
      <c r="K682" s="932">
        <v>231209.55</v>
      </c>
      <c r="L682" s="932">
        <v>157904.71</v>
      </c>
      <c r="M682" s="932">
        <v>276333.24</v>
      </c>
      <c r="N682" s="932">
        <v>188228.61</v>
      </c>
      <c r="O682" s="932">
        <v>329400.07</v>
      </c>
      <c r="P682" s="932">
        <v>221550.81</v>
      </c>
      <c r="Q682" s="932">
        <v>387713.91</v>
      </c>
      <c r="R682" s="932">
        <v>242934.31</v>
      </c>
      <c r="S682" s="932">
        <v>425135.05</v>
      </c>
      <c r="T682" s="932">
        <v>263621.18</v>
      </c>
      <c r="U682" s="932">
        <v>461337.07</v>
      </c>
    </row>
    <row r="683" spans="1:21" ht="14.5">
      <c r="A683" s="931">
        <v>4</v>
      </c>
      <c r="B683" s="931" t="s">
        <v>222</v>
      </c>
      <c r="C683" s="931" t="s">
        <v>245</v>
      </c>
      <c r="D683" s="931" t="s">
        <v>485</v>
      </c>
      <c r="E683" s="931" t="s">
        <v>250</v>
      </c>
      <c r="F683" s="931">
        <v>2</v>
      </c>
      <c r="G683" s="931" t="s">
        <v>21</v>
      </c>
      <c r="H683" s="932">
        <v>79815.33</v>
      </c>
      <c r="I683" s="932">
        <v>139676.82999999999</v>
      </c>
      <c r="J683" s="932">
        <v>104568.89</v>
      </c>
      <c r="K683" s="932">
        <v>182995.55</v>
      </c>
      <c r="L683" s="932">
        <v>126694.61</v>
      </c>
      <c r="M683" s="932">
        <v>221715.57</v>
      </c>
      <c r="N683" s="932">
        <v>155037.19</v>
      </c>
      <c r="O683" s="932">
        <v>271315.08</v>
      </c>
      <c r="P683" s="932">
        <v>183924.69</v>
      </c>
      <c r="Q683" s="932">
        <v>321868.2</v>
      </c>
      <c r="R683" s="932">
        <v>202682.42</v>
      </c>
      <c r="S683" s="932">
        <v>354694.24</v>
      </c>
      <c r="T683" s="932">
        <v>220215.73</v>
      </c>
      <c r="U683" s="932">
        <v>385377.52</v>
      </c>
    </row>
    <row r="684" spans="1:21" ht="14.5">
      <c r="A684" s="931">
        <v>4</v>
      </c>
      <c r="B684" s="931" t="s">
        <v>222</v>
      </c>
      <c r="C684" s="931" t="s">
        <v>245</v>
      </c>
      <c r="D684" s="931" t="s">
        <v>485</v>
      </c>
      <c r="E684" s="931" t="s">
        <v>250</v>
      </c>
      <c r="F684" s="931">
        <v>3</v>
      </c>
      <c r="G684" s="931" t="s">
        <v>46</v>
      </c>
      <c r="H684" s="932">
        <v>76129.67</v>
      </c>
      <c r="I684" s="932">
        <v>133226.93</v>
      </c>
      <c r="J684" s="932">
        <v>103776.08</v>
      </c>
      <c r="K684" s="932">
        <v>181608.14</v>
      </c>
      <c r="L684" s="932">
        <v>131381.56</v>
      </c>
      <c r="M684" s="932">
        <v>229917.73</v>
      </c>
      <c r="N684" s="932">
        <v>173143.28</v>
      </c>
      <c r="O684" s="932">
        <v>303000.74</v>
      </c>
      <c r="P684" s="932">
        <v>214523.98</v>
      </c>
      <c r="Q684" s="932">
        <v>375416.97</v>
      </c>
      <c r="R684" s="932">
        <v>241687.76</v>
      </c>
      <c r="S684" s="932">
        <v>422953.57</v>
      </c>
      <c r="T684" s="932">
        <v>268512.84000000003</v>
      </c>
      <c r="U684" s="932">
        <v>469897.47</v>
      </c>
    </row>
    <row r="685" spans="1:21" ht="14.5">
      <c r="A685" s="931">
        <v>4</v>
      </c>
      <c r="B685" s="931" t="s">
        <v>222</v>
      </c>
      <c r="C685" s="931" t="s">
        <v>245</v>
      </c>
      <c r="D685" s="931" t="s">
        <v>485</v>
      </c>
      <c r="E685" s="931" t="s">
        <v>250</v>
      </c>
      <c r="F685" s="931">
        <v>4</v>
      </c>
      <c r="G685" s="931" t="s">
        <v>23</v>
      </c>
      <c r="H685" s="932">
        <v>81960.539999999994</v>
      </c>
      <c r="I685" s="932">
        <v>131136.85999999999</v>
      </c>
      <c r="J685" s="932">
        <v>114744.75</v>
      </c>
      <c r="K685" s="932">
        <v>183591.6</v>
      </c>
      <c r="L685" s="932">
        <v>147528.97</v>
      </c>
      <c r="M685" s="932">
        <v>236046.35</v>
      </c>
      <c r="N685" s="932">
        <v>196705.29</v>
      </c>
      <c r="O685" s="932">
        <v>314728.46000000002</v>
      </c>
      <c r="P685" s="932">
        <v>245881.61</v>
      </c>
      <c r="Q685" s="932">
        <v>393410.58</v>
      </c>
      <c r="R685" s="932">
        <v>278665.82</v>
      </c>
      <c r="S685" s="932">
        <v>445865.32</v>
      </c>
      <c r="T685" s="932">
        <v>311450.03999999998</v>
      </c>
      <c r="U685" s="932">
        <v>498320.07</v>
      </c>
    </row>
    <row r="686" spans="1:21" ht="14.5">
      <c r="A686" s="931">
        <v>4</v>
      </c>
      <c r="B686" s="931" t="s">
        <v>222</v>
      </c>
      <c r="C686" s="931" t="s">
        <v>251</v>
      </c>
      <c r="D686" s="931" t="s">
        <v>486</v>
      </c>
      <c r="E686" s="931" t="s">
        <v>1076</v>
      </c>
      <c r="F686" s="931">
        <v>1</v>
      </c>
      <c r="G686" s="931" t="s">
        <v>171</v>
      </c>
      <c r="H686" s="932">
        <v>98818.880000000005</v>
      </c>
      <c r="I686" s="932">
        <v>172933.05</v>
      </c>
      <c r="J686" s="932">
        <v>128092.49</v>
      </c>
      <c r="K686" s="932">
        <v>224161.86</v>
      </c>
      <c r="L686" s="932">
        <v>152994.79999999999</v>
      </c>
      <c r="M686" s="932">
        <v>267740.90000000002</v>
      </c>
      <c r="N686" s="932">
        <v>182237.04</v>
      </c>
      <c r="O686" s="932">
        <v>318914.82</v>
      </c>
      <c r="P686" s="932">
        <v>214410.67</v>
      </c>
      <c r="Q686" s="932">
        <v>375218.67</v>
      </c>
      <c r="R686" s="932">
        <v>235054.42</v>
      </c>
      <c r="S686" s="932">
        <v>411345.23</v>
      </c>
      <c r="T686" s="932">
        <v>254978.24</v>
      </c>
      <c r="U686" s="932">
        <v>446211.93</v>
      </c>
    </row>
    <row r="687" spans="1:21" ht="14.5">
      <c r="A687" s="931">
        <v>4</v>
      </c>
      <c r="B687" s="931" t="s">
        <v>222</v>
      </c>
      <c r="C687" s="931" t="s">
        <v>251</v>
      </c>
      <c r="D687" s="931" t="s">
        <v>486</v>
      </c>
      <c r="E687" s="931" t="s">
        <v>1076</v>
      </c>
      <c r="F687" s="931">
        <v>2</v>
      </c>
      <c r="G687" s="931" t="s">
        <v>21</v>
      </c>
      <c r="H687" s="932">
        <v>78175.67</v>
      </c>
      <c r="I687" s="932">
        <v>136807.43</v>
      </c>
      <c r="J687" s="932">
        <v>102263.56</v>
      </c>
      <c r="K687" s="932">
        <v>178961.24</v>
      </c>
      <c r="L687" s="932">
        <v>123735.33</v>
      </c>
      <c r="M687" s="932">
        <v>216536.83</v>
      </c>
      <c r="N687" s="932">
        <v>151120.07999999999</v>
      </c>
      <c r="O687" s="932">
        <v>264460.14</v>
      </c>
      <c r="P687" s="932">
        <v>179136.18</v>
      </c>
      <c r="Q687" s="932">
        <v>313488.32</v>
      </c>
      <c r="R687" s="932">
        <v>197318.27</v>
      </c>
      <c r="S687" s="932">
        <v>345306.97</v>
      </c>
      <c r="T687" s="932">
        <v>214285.63</v>
      </c>
      <c r="U687" s="932">
        <v>374999.85</v>
      </c>
    </row>
    <row r="688" spans="1:21" ht="14.5">
      <c r="A688" s="931">
        <v>4</v>
      </c>
      <c r="B688" s="931" t="s">
        <v>222</v>
      </c>
      <c r="C688" s="931" t="s">
        <v>251</v>
      </c>
      <c r="D688" s="931" t="s">
        <v>486</v>
      </c>
      <c r="E688" s="931" t="s">
        <v>1076</v>
      </c>
      <c r="F688" s="931">
        <v>3</v>
      </c>
      <c r="G688" s="931" t="s">
        <v>46</v>
      </c>
      <c r="H688" s="932">
        <v>75118.789999999994</v>
      </c>
      <c r="I688" s="932">
        <v>131457.88</v>
      </c>
      <c r="J688" s="932">
        <v>102536.18</v>
      </c>
      <c r="K688" s="932">
        <v>179438.31</v>
      </c>
      <c r="L688" s="932">
        <v>129915.2</v>
      </c>
      <c r="M688" s="932">
        <v>227351.6</v>
      </c>
      <c r="N688" s="932">
        <v>171315.15</v>
      </c>
      <c r="O688" s="932">
        <v>299801.51</v>
      </c>
      <c r="P688" s="932">
        <v>212357.89</v>
      </c>
      <c r="Q688" s="932">
        <v>371626.3</v>
      </c>
      <c r="R688" s="932">
        <v>239322.81</v>
      </c>
      <c r="S688" s="932">
        <v>418814.92</v>
      </c>
      <c r="T688" s="932">
        <v>265970.21999999997</v>
      </c>
      <c r="U688" s="932">
        <v>465447.88</v>
      </c>
    </row>
    <row r="689" spans="1:21" ht="14.5">
      <c r="A689" s="931">
        <v>4</v>
      </c>
      <c r="B689" s="931" t="s">
        <v>222</v>
      </c>
      <c r="C689" s="931" t="s">
        <v>251</v>
      </c>
      <c r="D689" s="931" t="s">
        <v>486</v>
      </c>
      <c r="E689" s="931" t="s">
        <v>1076</v>
      </c>
      <c r="F689" s="931">
        <v>4</v>
      </c>
      <c r="G689" s="931" t="s">
        <v>23</v>
      </c>
      <c r="H689" s="932">
        <v>79912.960000000006</v>
      </c>
      <c r="I689" s="932">
        <v>127860.73</v>
      </c>
      <c r="J689" s="932">
        <v>111878.14</v>
      </c>
      <c r="K689" s="932">
        <v>179005.03</v>
      </c>
      <c r="L689" s="932">
        <v>143843.32</v>
      </c>
      <c r="M689" s="932">
        <v>230149.32</v>
      </c>
      <c r="N689" s="932">
        <v>191791.1</v>
      </c>
      <c r="O689" s="932">
        <v>306865.76</v>
      </c>
      <c r="P689" s="932">
        <v>239738.87</v>
      </c>
      <c r="Q689" s="932">
        <v>383582.2</v>
      </c>
      <c r="R689" s="932">
        <v>271704.05</v>
      </c>
      <c r="S689" s="932">
        <v>434726.49</v>
      </c>
      <c r="T689" s="932">
        <v>303669.24</v>
      </c>
      <c r="U689" s="932">
        <v>485870.78</v>
      </c>
    </row>
    <row r="690" spans="1:21" ht="14.5">
      <c r="A690" s="931">
        <v>4</v>
      </c>
      <c r="B690" s="931" t="s">
        <v>222</v>
      </c>
      <c r="C690" s="931" t="s">
        <v>251</v>
      </c>
      <c r="D690" s="931" t="s">
        <v>486</v>
      </c>
      <c r="E690" s="931" t="s">
        <v>241</v>
      </c>
      <c r="F690" s="931">
        <v>1</v>
      </c>
      <c r="G690" s="931" t="s">
        <v>171</v>
      </c>
      <c r="H690" s="932">
        <v>91861.79</v>
      </c>
      <c r="I690" s="932">
        <v>160758.12</v>
      </c>
      <c r="J690" s="932">
        <v>119267.96</v>
      </c>
      <c r="K690" s="932">
        <v>208718.93</v>
      </c>
      <c r="L690" s="932">
        <v>142618.28</v>
      </c>
      <c r="M690" s="932">
        <v>249581.99</v>
      </c>
      <c r="N690" s="932">
        <v>170112.15</v>
      </c>
      <c r="O690" s="932">
        <v>297696.26</v>
      </c>
      <c r="P690" s="932">
        <v>200294.03</v>
      </c>
      <c r="Q690" s="932">
        <v>350514.56</v>
      </c>
      <c r="R690" s="932">
        <v>219664.39</v>
      </c>
      <c r="S690" s="932">
        <v>384412.68</v>
      </c>
      <c r="T690" s="932">
        <v>238439.74</v>
      </c>
      <c r="U690" s="932">
        <v>417269.54</v>
      </c>
    </row>
    <row r="691" spans="1:21" ht="14.5">
      <c r="A691" s="931">
        <v>4</v>
      </c>
      <c r="B691" s="931" t="s">
        <v>222</v>
      </c>
      <c r="C691" s="931" t="s">
        <v>251</v>
      </c>
      <c r="D691" s="931" t="s">
        <v>486</v>
      </c>
      <c r="E691" s="931" t="s">
        <v>241</v>
      </c>
      <c r="F691" s="931">
        <v>2</v>
      </c>
      <c r="G691" s="931" t="s">
        <v>21</v>
      </c>
      <c r="H691" s="932">
        <v>71447.94</v>
      </c>
      <c r="I691" s="932">
        <v>125033.9</v>
      </c>
      <c r="J691" s="932">
        <v>93726.02</v>
      </c>
      <c r="K691" s="932">
        <v>164020.53</v>
      </c>
      <c r="L691" s="932">
        <v>113683.92</v>
      </c>
      <c r="M691" s="932">
        <v>198946.86</v>
      </c>
      <c r="N691" s="932">
        <v>139340.93</v>
      </c>
      <c r="O691" s="932">
        <v>243846.64</v>
      </c>
      <c r="P691" s="932">
        <v>165411.48000000001</v>
      </c>
      <c r="Q691" s="932">
        <v>289470.09999999998</v>
      </c>
      <c r="R691" s="932">
        <v>182347.53</v>
      </c>
      <c r="S691" s="932">
        <v>319108.18</v>
      </c>
      <c r="T691" s="932">
        <v>198199.27</v>
      </c>
      <c r="U691" s="932">
        <v>346848.72</v>
      </c>
    </row>
    <row r="692" spans="1:21" ht="14.5">
      <c r="A692" s="931">
        <v>4</v>
      </c>
      <c r="B692" s="931" t="s">
        <v>222</v>
      </c>
      <c r="C692" s="931" t="s">
        <v>251</v>
      </c>
      <c r="D692" s="931" t="s">
        <v>486</v>
      </c>
      <c r="E692" s="931" t="s">
        <v>241</v>
      </c>
      <c r="F692" s="931">
        <v>3</v>
      </c>
      <c r="G692" s="931" t="s">
        <v>46</v>
      </c>
      <c r="H692" s="932">
        <v>67727.94</v>
      </c>
      <c r="I692" s="932">
        <v>118523.9</v>
      </c>
      <c r="J692" s="932">
        <v>92218.22</v>
      </c>
      <c r="K692" s="932">
        <v>161381.89000000001</v>
      </c>
      <c r="L692" s="932">
        <v>116670.56</v>
      </c>
      <c r="M692" s="932">
        <v>204173.48</v>
      </c>
      <c r="N692" s="932">
        <v>153676.79</v>
      </c>
      <c r="O692" s="932">
        <v>268934.39</v>
      </c>
      <c r="P692" s="932">
        <v>190329.79</v>
      </c>
      <c r="Q692" s="932">
        <v>333077.13</v>
      </c>
      <c r="R692" s="932">
        <v>214372.63</v>
      </c>
      <c r="S692" s="932">
        <v>375152.1</v>
      </c>
      <c r="T692" s="932">
        <v>238101.47</v>
      </c>
      <c r="U692" s="932">
        <v>416677.58</v>
      </c>
    </row>
    <row r="693" spans="1:21" ht="14.5">
      <c r="A693" s="931">
        <v>4</v>
      </c>
      <c r="B693" s="931" t="s">
        <v>222</v>
      </c>
      <c r="C693" s="931" t="s">
        <v>251</v>
      </c>
      <c r="D693" s="931" t="s">
        <v>486</v>
      </c>
      <c r="E693" s="931" t="s">
        <v>241</v>
      </c>
      <c r="F693" s="931">
        <v>4</v>
      </c>
      <c r="G693" s="931" t="s">
        <v>23</v>
      </c>
      <c r="H693" s="932">
        <v>73645.05</v>
      </c>
      <c r="I693" s="932">
        <v>117832.08</v>
      </c>
      <c r="J693" s="932">
        <v>103103.07</v>
      </c>
      <c r="K693" s="932">
        <v>164964.91</v>
      </c>
      <c r="L693" s="932">
        <v>132561.09</v>
      </c>
      <c r="M693" s="932">
        <v>212097.74</v>
      </c>
      <c r="N693" s="932">
        <v>176748.12</v>
      </c>
      <c r="O693" s="932">
        <v>282796.99</v>
      </c>
      <c r="P693" s="932">
        <v>220935.15</v>
      </c>
      <c r="Q693" s="932">
        <v>353496.24</v>
      </c>
      <c r="R693" s="932">
        <v>250393.17</v>
      </c>
      <c r="S693" s="932">
        <v>400629.07</v>
      </c>
      <c r="T693" s="932">
        <v>279851.19</v>
      </c>
      <c r="U693" s="932">
        <v>447761.9</v>
      </c>
    </row>
    <row r="694" spans="1:21" ht="14.5">
      <c r="A694" s="931">
        <v>4</v>
      </c>
      <c r="B694" s="931" t="s">
        <v>222</v>
      </c>
      <c r="C694" s="931" t="s">
        <v>251</v>
      </c>
      <c r="D694" s="931" t="s">
        <v>486</v>
      </c>
      <c r="E694" s="931" t="s">
        <v>252</v>
      </c>
      <c r="F694" s="931">
        <v>1</v>
      </c>
      <c r="G694" s="931" t="s">
        <v>171</v>
      </c>
      <c r="H694" s="932">
        <v>96287.49</v>
      </c>
      <c r="I694" s="932">
        <v>168503.11</v>
      </c>
      <c r="J694" s="932">
        <v>124967.34</v>
      </c>
      <c r="K694" s="932">
        <v>218692.84</v>
      </c>
      <c r="L694" s="932">
        <v>149394.07</v>
      </c>
      <c r="M694" s="932">
        <v>261439.62</v>
      </c>
      <c r="N694" s="932">
        <v>178137.64</v>
      </c>
      <c r="O694" s="932">
        <v>311740.86</v>
      </c>
      <c r="P694" s="932">
        <v>209707.65</v>
      </c>
      <c r="Q694" s="932">
        <v>366988.38</v>
      </c>
      <c r="R694" s="932">
        <v>229967.79</v>
      </c>
      <c r="S694" s="932">
        <v>402443.63</v>
      </c>
      <c r="T694" s="932">
        <v>249586.34</v>
      </c>
      <c r="U694" s="932">
        <v>436776.1</v>
      </c>
    </row>
    <row r="695" spans="1:21" ht="14.5">
      <c r="A695" s="931">
        <v>4</v>
      </c>
      <c r="B695" s="931" t="s">
        <v>222</v>
      </c>
      <c r="C695" s="931" t="s">
        <v>251</v>
      </c>
      <c r="D695" s="931" t="s">
        <v>486</v>
      </c>
      <c r="E695" s="931" t="s">
        <v>252</v>
      </c>
      <c r="F695" s="931">
        <v>2</v>
      </c>
      <c r="G695" s="931" t="s">
        <v>21</v>
      </c>
      <c r="H695" s="932">
        <v>75185.539999999994</v>
      </c>
      <c r="I695" s="932">
        <v>131574.70000000001</v>
      </c>
      <c r="J695" s="932">
        <v>98564.43</v>
      </c>
      <c r="K695" s="932">
        <v>172487.76</v>
      </c>
      <c r="L695" s="932">
        <v>119484.39</v>
      </c>
      <c r="M695" s="932">
        <v>209097.68</v>
      </c>
      <c r="N695" s="932">
        <v>146329.19</v>
      </c>
      <c r="O695" s="932">
        <v>256076.08</v>
      </c>
      <c r="P695" s="932">
        <v>173649.28</v>
      </c>
      <c r="Q695" s="932">
        <v>303886.24</v>
      </c>
      <c r="R695" s="932">
        <v>191393.06</v>
      </c>
      <c r="S695" s="932">
        <v>334937.84999999998</v>
      </c>
      <c r="T695" s="932">
        <v>207989.45</v>
      </c>
      <c r="U695" s="932">
        <v>363981.54</v>
      </c>
    </row>
    <row r="696" spans="1:21" ht="14.5">
      <c r="A696" s="931">
        <v>4</v>
      </c>
      <c r="B696" s="931" t="s">
        <v>222</v>
      </c>
      <c r="C696" s="931" t="s">
        <v>251</v>
      </c>
      <c r="D696" s="931" t="s">
        <v>486</v>
      </c>
      <c r="E696" s="931" t="s">
        <v>252</v>
      </c>
      <c r="F696" s="931">
        <v>3</v>
      </c>
      <c r="G696" s="931" t="s">
        <v>46</v>
      </c>
      <c r="H696" s="932">
        <v>71498.289999999994</v>
      </c>
      <c r="I696" s="932">
        <v>125122.01</v>
      </c>
      <c r="J696" s="932">
        <v>97409.04</v>
      </c>
      <c r="K696" s="932">
        <v>170465.82</v>
      </c>
      <c r="L696" s="932">
        <v>123280.56</v>
      </c>
      <c r="M696" s="932">
        <v>215740.99</v>
      </c>
      <c r="N696" s="932">
        <v>162426.63</v>
      </c>
      <c r="O696" s="932">
        <v>284246.59999999998</v>
      </c>
      <c r="P696" s="932">
        <v>201207.55</v>
      </c>
      <c r="Q696" s="932">
        <v>352113.21</v>
      </c>
      <c r="R696" s="932">
        <v>226655.77</v>
      </c>
      <c r="S696" s="932">
        <v>396647.6</v>
      </c>
      <c r="T696" s="932">
        <v>251779.42</v>
      </c>
      <c r="U696" s="932">
        <v>440613.99</v>
      </c>
    </row>
    <row r="697" spans="1:21" ht="14.5">
      <c r="A697" s="931">
        <v>4</v>
      </c>
      <c r="B697" s="931" t="s">
        <v>222</v>
      </c>
      <c r="C697" s="931" t="s">
        <v>251</v>
      </c>
      <c r="D697" s="931" t="s">
        <v>486</v>
      </c>
      <c r="E697" s="931" t="s">
        <v>252</v>
      </c>
      <c r="F697" s="931">
        <v>4</v>
      </c>
      <c r="G697" s="931" t="s">
        <v>23</v>
      </c>
      <c r="H697" s="932">
        <v>77348.009999999995</v>
      </c>
      <c r="I697" s="932">
        <v>123756.82</v>
      </c>
      <c r="J697" s="932">
        <v>108287.21</v>
      </c>
      <c r="K697" s="932">
        <v>173259.54</v>
      </c>
      <c r="L697" s="932">
        <v>139226.42000000001</v>
      </c>
      <c r="M697" s="932">
        <v>222762.27</v>
      </c>
      <c r="N697" s="932">
        <v>185635.22</v>
      </c>
      <c r="O697" s="932">
        <v>297016.36</v>
      </c>
      <c r="P697" s="932">
        <v>232044.03</v>
      </c>
      <c r="Q697" s="932">
        <v>371270.45</v>
      </c>
      <c r="R697" s="932">
        <v>262983.23</v>
      </c>
      <c r="S697" s="932">
        <v>420773.17</v>
      </c>
      <c r="T697" s="932">
        <v>293922.43</v>
      </c>
      <c r="U697" s="932">
        <v>470275.9</v>
      </c>
    </row>
    <row r="698" spans="1:21" ht="14.5">
      <c r="A698" s="931">
        <v>4</v>
      </c>
      <c r="B698" s="931" t="s">
        <v>222</v>
      </c>
      <c r="C698" s="931" t="s">
        <v>251</v>
      </c>
      <c r="D698" s="931" t="s">
        <v>486</v>
      </c>
      <c r="E698" s="931" t="s">
        <v>253</v>
      </c>
      <c r="F698" s="931">
        <v>1</v>
      </c>
      <c r="G698" s="931" t="s">
        <v>171</v>
      </c>
      <c r="H698" s="932">
        <v>98227.82</v>
      </c>
      <c r="I698" s="932">
        <v>171898.69</v>
      </c>
      <c r="J698" s="932">
        <v>127309.6</v>
      </c>
      <c r="K698" s="932">
        <v>222791.79</v>
      </c>
      <c r="L698" s="932">
        <v>152045.54999999999</v>
      </c>
      <c r="M698" s="932">
        <v>266079.71000000002</v>
      </c>
      <c r="N698" s="932">
        <v>181086.03</v>
      </c>
      <c r="O698" s="932">
        <v>316900.56</v>
      </c>
      <c r="P698" s="932">
        <v>213043.57</v>
      </c>
      <c r="Q698" s="932">
        <v>372826.25</v>
      </c>
      <c r="R698" s="932">
        <v>233548.27</v>
      </c>
      <c r="S698" s="932">
        <v>408709.48</v>
      </c>
      <c r="T698" s="932">
        <v>253330.93</v>
      </c>
      <c r="U698" s="932">
        <v>443329.13</v>
      </c>
    </row>
    <row r="699" spans="1:21" ht="14.5">
      <c r="A699" s="931">
        <v>4</v>
      </c>
      <c r="B699" s="931" t="s">
        <v>222</v>
      </c>
      <c r="C699" s="931" t="s">
        <v>251</v>
      </c>
      <c r="D699" s="931" t="s">
        <v>486</v>
      </c>
      <c r="E699" s="931" t="s">
        <v>253</v>
      </c>
      <c r="F699" s="931">
        <v>2</v>
      </c>
      <c r="G699" s="931" t="s">
        <v>21</v>
      </c>
      <c r="H699" s="932">
        <v>77813.98</v>
      </c>
      <c r="I699" s="932">
        <v>136174.47</v>
      </c>
      <c r="J699" s="932">
        <v>101767.66</v>
      </c>
      <c r="K699" s="932">
        <v>178093.4</v>
      </c>
      <c r="L699" s="932">
        <v>123111.18</v>
      </c>
      <c r="M699" s="932">
        <v>215444.57</v>
      </c>
      <c r="N699" s="932">
        <v>150314.82</v>
      </c>
      <c r="O699" s="932">
        <v>263050.93</v>
      </c>
      <c r="P699" s="932">
        <v>178161.02</v>
      </c>
      <c r="Q699" s="932">
        <v>311781.78999999998</v>
      </c>
      <c r="R699" s="932">
        <v>196231.41</v>
      </c>
      <c r="S699" s="932">
        <v>343404.97</v>
      </c>
      <c r="T699" s="932">
        <v>213090.46</v>
      </c>
      <c r="U699" s="932">
        <v>372908.3</v>
      </c>
    </row>
    <row r="700" spans="1:21" ht="14.5">
      <c r="A700" s="931">
        <v>4</v>
      </c>
      <c r="B700" s="931" t="s">
        <v>222</v>
      </c>
      <c r="C700" s="931" t="s">
        <v>251</v>
      </c>
      <c r="D700" s="931" t="s">
        <v>486</v>
      </c>
      <c r="E700" s="931" t="s">
        <v>253</v>
      </c>
      <c r="F700" s="931">
        <v>3</v>
      </c>
      <c r="G700" s="931" t="s">
        <v>46</v>
      </c>
      <c r="H700" s="932">
        <v>74851.37</v>
      </c>
      <c r="I700" s="932">
        <v>130989.9</v>
      </c>
      <c r="J700" s="932">
        <v>102191.02</v>
      </c>
      <c r="K700" s="932">
        <v>178834.28</v>
      </c>
      <c r="L700" s="932">
        <v>129492.72</v>
      </c>
      <c r="M700" s="932">
        <v>226612.27</v>
      </c>
      <c r="N700" s="932">
        <v>170773.01</v>
      </c>
      <c r="O700" s="932">
        <v>298852.77</v>
      </c>
      <c r="P700" s="932">
        <v>211700.06</v>
      </c>
      <c r="Q700" s="932">
        <v>370475.11</v>
      </c>
      <c r="R700" s="932">
        <v>238592.27</v>
      </c>
      <c r="S700" s="932">
        <v>417536.47</v>
      </c>
      <c r="T700" s="932">
        <v>265170.49</v>
      </c>
      <c r="U700" s="932">
        <v>464048.35</v>
      </c>
    </row>
    <row r="701" spans="1:21" ht="14.5">
      <c r="A701" s="931">
        <v>4</v>
      </c>
      <c r="B701" s="931" t="s">
        <v>222</v>
      </c>
      <c r="C701" s="931" t="s">
        <v>251</v>
      </c>
      <c r="D701" s="931" t="s">
        <v>486</v>
      </c>
      <c r="E701" s="931" t="s">
        <v>253</v>
      </c>
      <c r="F701" s="931">
        <v>4</v>
      </c>
      <c r="G701" s="931" t="s">
        <v>23</v>
      </c>
      <c r="H701" s="932">
        <v>79490.509999999995</v>
      </c>
      <c r="I701" s="932">
        <v>127184.81</v>
      </c>
      <c r="J701" s="932">
        <v>111286.71</v>
      </c>
      <c r="K701" s="932">
        <v>178058.74</v>
      </c>
      <c r="L701" s="932">
        <v>143082.91</v>
      </c>
      <c r="M701" s="932">
        <v>228932.66</v>
      </c>
      <c r="N701" s="932">
        <v>190777.22</v>
      </c>
      <c r="O701" s="932">
        <v>305243.55</v>
      </c>
      <c r="P701" s="932">
        <v>238471.52</v>
      </c>
      <c r="Q701" s="932">
        <v>381554.44</v>
      </c>
      <c r="R701" s="932">
        <v>270267.71999999997</v>
      </c>
      <c r="S701" s="932">
        <v>432428.37</v>
      </c>
      <c r="T701" s="932">
        <v>302063.93</v>
      </c>
      <c r="U701" s="932">
        <v>483302.29</v>
      </c>
    </row>
    <row r="702" spans="1:21" ht="14.5">
      <c r="A702" s="931">
        <v>4</v>
      </c>
      <c r="B702" s="931" t="s">
        <v>222</v>
      </c>
      <c r="C702" s="931" t="s">
        <v>251</v>
      </c>
      <c r="D702" s="931" t="s">
        <v>486</v>
      </c>
      <c r="E702" s="931" t="s">
        <v>1077</v>
      </c>
      <c r="F702" s="931">
        <v>1</v>
      </c>
      <c r="G702" s="931" t="s">
        <v>171</v>
      </c>
      <c r="H702" s="932">
        <v>93453.29</v>
      </c>
      <c r="I702" s="932">
        <v>163543.26</v>
      </c>
      <c r="J702" s="932">
        <v>121278.37</v>
      </c>
      <c r="K702" s="932">
        <v>212237.14</v>
      </c>
      <c r="L702" s="932">
        <v>144975.09</v>
      </c>
      <c r="M702" s="932">
        <v>253706.42</v>
      </c>
      <c r="N702" s="932">
        <v>172855.62</v>
      </c>
      <c r="O702" s="932">
        <v>302497.33</v>
      </c>
      <c r="P702" s="932">
        <v>203481.41</v>
      </c>
      <c r="Q702" s="932">
        <v>356092.48</v>
      </c>
      <c r="R702" s="932">
        <v>223135.35999999999</v>
      </c>
      <c r="S702" s="932">
        <v>390486.87</v>
      </c>
      <c r="T702" s="932">
        <v>242162.53</v>
      </c>
      <c r="U702" s="932">
        <v>423784.44</v>
      </c>
    </row>
    <row r="703" spans="1:21" ht="14.5">
      <c r="A703" s="931">
        <v>4</v>
      </c>
      <c r="B703" s="931" t="s">
        <v>222</v>
      </c>
      <c r="C703" s="931" t="s">
        <v>251</v>
      </c>
      <c r="D703" s="931" t="s">
        <v>486</v>
      </c>
      <c r="E703" s="931" t="s">
        <v>1077</v>
      </c>
      <c r="F703" s="931">
        <v>2</v>
      </c>
      <c r="G703" s="931" t="s">
        <v>21</v>
      </c>
      <c r="H703" s="932">
        <v>73039.45</v>
      </c>
      <c r="I703" s="932">
        <v>127819.04</v>
      </c>
      <c r="J703" s="932">
        <v>95736.43</v>
      </c>
      <c r="K703" s="932">
        <v>167538.75</v>
      </c>
      <c r="L703" s="932">
        <v>116040.73</v>
      </c>
      <c r="M703" s="932">
        <v>203071.28</v>
      </c>
      <c r="N703" s="932">
        <v>142084.4</v>
      </c>
      <c r="O703" s="932">
        <v>248647.7</v>
      </c>
      <c r="P703" s="932">
        <v>168598.87</v>
      </c>
      <c r="Q703" s="932">
        <v>295048.01</v>
      </c>
      <c r="R703" s="932">
        <v>185818.5</v>
      </c>
      <c r="S703" s="932">
        <v>325182.37</v>
      </c>
      <c r="T703" s="932">
        <v>201922.06</v>
      </c>
      <c r="U703" s="932">
        <v>353363.61</v>
      </c>
    </row>
    <row r="704" spans="1:21" ht="14.5">
      <c r="A704" s="931">
        <v>4</v>
      </c>
      <c r="B704" s="931" t="s">
        <v>222</v>
      </c>
      <c r="C704" s="931" t="s">
        <v>251</v>
      </c>
      <c r="D704" s="931" t="s">
        <v>486</v>
      </c>
      <c r="E704" s="931" t="s">
        <v>1077</v>
      </c>
      <c r="F704" s="931">
        <v>3</v>
      </c>
      <c r="G704" s="931" t="s">
        <v>46</v>
      </c>
      <c r="H704" s="932">
        <v>69508.800000000003</v>
      </c>
      <c r="I704" s="932">
        <v>121640.4</v>
      </c>
      <c r="J704" s="932">
        <v>94711.42</v>
      </c>
      <c r="K704" s="932">
        <v>165744.98000000001</v>
      </c>
      <c r="L704" s="932">
        <v>119876.1</v>
      </c>
      <c r="M704" s="932">
        <v>209783.17</v>
      </c>
      <c r="N704" s="932">
        <v>157950.84</v>
      </c>
      <c r="O704" s="932">
        <v>276413.98</v>
      </c>
      <c r="P704" s="932">
        <v>195672.35</v>
      </c>
      <c r="Q704" s="932">
        <v>342426.61</v>
      </c>
      <c r="R704" s="932">
        <v>220427.53</v>
      </c>
      <c r="S704" s="932">
        <v>385748.18</v>
      </c>
      <c r="T704" s="932">
        <v>244868.72</v>
      </c>
      <c r="U704" s="932">
        <v>428520.26</v>
      </c>
    </row>
    <row r="705" spans="1:21" ht="14.5">
      <c r="A705" s="931">
        <v>4</v>
      </c>
      <c r="B705" s="931" t="s">
        <v>222</v>
      </c>
      <c r="C705" s="931" t="s">
        <v>251</v>
      </c>
      <c r="D705" s="931" t="s">
        <v>486</v>
      </c>
      <c r="E705" s="931" t="s">
        <v>1077</v>
      </c>
      <c r="F705" s="931">
        <v>4</v>
      </c>
      <c r="G705" s="931" t="s">
        <v>23</v>
      </c>
      <c r="H705" s="932">
        <v>75106.41</v>
      </c>
      <c r="I705" s="932">
        <v>120170.26</v>
      </c>
      <c r="J705" s="932">
        <v>105148.98</v>
      </c>
      <c r="K705" s="932">
        <v>168238.37</v>
      </c>
      <c r="L705" s="932">
        <v>135191.54</v>
      </c>
      <c r="M705" s="932">
        <v>216306.47</v>
      </c>
      <c r="N705" s="932">
        <v>180255.39</v>
      </c>
      <c r="O705" s="932">
        <v>288408.63</v>
      </c>
      <c r="P705" s="932">
        <v>225319.24</v>
      </c>
      <c r="Q705" s="932">
        <v>360510.78</v>
      </c>
      <c r="R705" s="932">
        <v>255361.8</v>
      </c>
      <c r="S705" s="932">
        <v>408578.89</v>
      </c>
      <c r="T705" s="932">
        <v>285404.37</v>
      </c>
      <c r="U705" s="932">
        <v>456646.99</v>
      </c>
    </row>
    <row r="706" spans="1:21" ht="14.5">
      <c r="A706" s="931">
        <v>4</v>
      </c>
      <c r="B706" s="931" t="s">
        <v>222</v>
      </c>
      <c r="C706" s="931" t="s">
        <v>251</v>
      </c>
      <c r="D706" s="931" t="s">
        <v>486</v>
      </c>
      <c r="E706" s="931" t="s">
        <v>1078</v>
      </c>
      <c r="F706" s="931">
        <v>1</v>
      </c>
      <c r="G706" s="931" t="s">
        <v>171</v>
      </c>
      <c r="H706" s="932">
        <v>95696.43</v>
      </c>
      <c r="I706" s="932">
        <v>167468.75</v>
      </c>
      <c r="J706" s="932">
        <v>124184.44</v>
      </c>
      <c r="K706" s="932">
        <v>217322.77</v>
      </c>
      <c r="L706" s="932">
        <v>148444.82</v>
      </c>
      <c r="M706" s="932">
        <v>259778.43</v>
      </c>
      <c r="N706" s="932">
        <v>176986.63</v>
      </c>
      <c r="O706" s="932">
        <v>309726.59999999998</v>
      </c>
      <c r="P706" s="932">
        <v>208340.55</v>
      </c>
      <c r="Q706" s="932">
        <v>364595.96</v>
      </c>
      <c r="R706" s="932">
        <v>228461.64</v>
      </c>
      <c r="S706" s="932">
        <v>399807.88</v>
      </c>
      <c r="T706" s="932">
        <v>247939.03</v>
      </c>
      <c r="U706" s="932">
        <v>433893.31</v>
      </c>
    </row>
    <row r="707" spans="1:21" ht="14.5">
      <c r="A707" s="931">
        <v>4</v>
      </c>
      <c r="B707" s="931" t="s">
        <v>222</v>
      </c>
      <c r="C707" s="931" t="s">
        <v>251</v>
      </c>
      <c r="D707" s="931" t="s">
        <v>486</v>
      </c>
      <c r="E707" s="931" t="s">
        <v>1078</v>
      </c>
      <c r="F707" s="931">
        <v>2</v>
      </c>
      <c r="G707" s="931" t="s">
        <v>21</v>
      </c>
      <c r="H707" s="932">
        <v>74823.850000000006</v>
      </c>
      <c r="I707" s="932">
        <v>130941.73</v>
      </c>
      <c r="J707" s="932">
        <v>98068.52</v>
      </c>
      <c r="K707" s="932">
        <v>171619.91</v>
      </c>
      <c r="L707" s="932">
        <v>118860.24</v>
      </c>
      <c r="M707" s="932">
        <v>208005.43</v>
      </c>
      <c r="N707" s="932">
        <v>145523.92000000001</v>
      </c>
      <c r="O707" s="932">
        <v>254666.86</v>
      </c>
      <c r="P707" s="932">
        <v>172674.12</v>
      </c>
      <c r="Q707" s="932">
        <v>302179.71000000002</v>
      </c>
      <c r="R707" s="932">
        <v>190306.2</v>
      </c>
      <c r="S707" s="932">
        <v>333035.84999999998</v>
      </c>
      <c r="T707" s="932">
        <v>206794.28</v>
      </c>
      <c r="U707" s="932">
        <v>361889.99</v>
      </c>
    </row>
    <row r="708" spans="1:21" ht="14.5">
      <c r="A708" s="931">
        <v>4</v>
      </c>
      <c r="B708" s="931" t="s">
        <v>222</v>
      </c>
      <c r="C708" s="931" t="s">
        <v>251</v>
      </c>
      <c r="D708" s="931" t="s">
        <v>486</v>
      </c>
      <c r="E708" s="931" t="s">
        <v>1078</v>
      </c>
      <c r="F708" s="931">
        <v>3</v>
      </c>
      <c r="G708" s="931" t="s">
        <v>46</v>
      </c>
      <c r="H708" s="932">
        <v>71230.880000000005</v>
      </c>
      <c r="I708" s="932">
        <v>124654.03</v>
      </c>
      <c r="J708" s="932">
        <v>97063.88</v>
      </c>
      <c r="K708" s="932">
        <v>169861.79</v>
      </c>
      <c r="L708" s="932">
        <v>122858.09</v>
      </c>
      <c r="M708" s="932">
        <v>215001.65</v>
      </c>
      <c r="N708" s="932">
        <v>161884.49</v>
      </c>
      <c r="O708" s="932">
        <v>283297.87</v>
      </c>
      <c r="P708" s="932">
        <v>200549.72</v>
      </c>
      <c r="Q708" s="932">
        <v>350962.01</v>
      </c>
      <c r="R708" s="932">
        <v>225925.23</v>
      </c>
      <c r="S708" s="932">
        <v>395369.16</v>
      </c>
      <c r="T708" s="932">
        <v>250979.69</v>
      </c>
      <c r="U708" s="932">
        <v>439214.46</v>
      </c>
    </row>
    <row r="709" spans="1:21" ht="14.5">
      <c r="A709" s="931">
        <v>4</v>
      </c>
      <c r="B709" s="931" t="s">
        <v>222</v>
      </c>
      <c r="C709" s="931" t="s">
        <v>251</v>
      </c>
      <c r="D709" s="931" t="s">
        <v>486</v>
      </c>
      <c r="E709" s="931" t="s">
        <v>1078</v>
      </c>
      <c r="F709" s="931">
        <v>4</v>
      </c>
      <c r="G709" s="931" t="s">
        <v>23</v>
      </c>
      <c r="H709" s="932">
        <v>76925.56</v>
      </c>
      <c r="I709" s="932">
        <v>123080.9</v>
      </c>
      <c r="J709" s="932">
        <v>107695.78</v>
      </c>
      <c r="K709" s="932">
        <v>172313.25</v>
      </c>
      <c r="L709" s="932">
        <v>138466.01</v>
      </c>
      <c r="M709" s="932">
        <v>221545.61</v>
      </c>
      <c r="N709" s="932">
        <v>184621.34</v>
      </c>
      <c r="O709" s="932">
        <v>295394.15000000002</v>
      </c>
      <c r="P709" s="932">
        <v>230776.68</v>
      </c>
      <c r="Q709" s="932">
        <v>369242.69</v>
      </c>
      <c r="R709" s="932">
        <v>261546.9</v>
      </c>
      <c r="S709" s="932">
        <v>418475.05</v>
      </c>
      <c r="T709" s="932">
        <v>292317.12</v>
      </c>
      <c r="U709" s="932">
        <v>467707.4</v>
      </c>
    </row>
    <row r="710" spans="1:21" ht="14.5">
      <c r="A710" s="931">
        <v>4</v>
      </c>
      <c r="B710" s="931" t="s">
        <v>222</v>
      </c>
      <c r="C710" s="931" t="s">
        <v>251</v>
      </c>
      <c r="D710" s="931" t="s">
        <v>486</v>
      </c>
      <c r="E710" s="931" t="s">
        <v>1079</v>
      </c>
      <c r="F710" s="931">
        <v>1</v>
      </c>
      <c r="G710" s="931" t="s">
        <v>171</v>
      </c>
      <c r="H710" s="932">
        <v>90740.22</v>
      </c>
      <c r="I710" s="932">
        <v>158795.39000000001</v>
      </c>
      <c r="J710" s="932">
        <v>117814.93</v>
      </c>
      <c r="K710" s="932">
        <v>206176.12</v>
      </c>
      <c r="L710" s="932">
        <v>140883.42000000001</v>
      </c>
      <c r="M710" s="932">
        <v>246545.99</v>
      </c>
      <c r="N710" s="932">
        <v>168046.65</v>
      </c>
      <c r="O710" s="932">
        <v>294081.64</v>
      </c>
      <c r="P710" s="932">
        <v>197864.47</v>
      </c>
      <c r="Q710" s="932">
        <v>346262.83</v>
      </c>
      <c r="R710" s="932">
        <v>217001.25</v>
      </c>
      <c r="S710" s="932">
        <v>379752.2</v>
      </c>
      <c r="T710" s="932">
        <v>235551.5</v>
      </c>
      <c r="U710" s="932">
        <v>412215.12</v>
      </c>
    </row>
    <row r="711" spans="1:21" ht="14.5">
      <c r="A711" s="931">
        <v>4</v>
      </c>
      <c r="B711" s="931" t="s">
        <v>222</v>
      </c>
      <c r="C711" s="931" t="s">
        <v>251</v>
      </c>
      <c r="D711" s="931" t="s">
        <v>486</v>
      </c>
      <c r="E711" s="931" t="s">
        <v>1079</v>
      </c>
      <c r="F711" s="931">
        <v>2</v>
      </c>
      <c r="G711" s="931" t="s">
        <v>21</v>
      </c>
      <c r="H711" s="932">
        <v>70555.75</v>
      </c>
      <c r="I711" s="932">
        <v>123472.56</v>
      </c>
      <c r="J711" s="932">
        <v>92559.98</v>
      </c>
      <c r="K711" s="932">
        <v>161979.96</v>
      </c>
      <c r="L711" s="932">
        <v>112274.17</v>
      </c>
      <c r="M711" s="932">
        <v>196479.79</v>
      </c>
      <c r="N711" s="932">
        <v>137621.18</v>
      </c>
      <c r="O711" s="932">
        <v>240837.07</v>
      </c>
      <c r="P711" s="932">
        <v>163373.85999999999</v>
      </c>
      <c r="Q711" s="932">
        <v>285904.26</v>
      </c>
      <c r="R711" s="932">
        <v>180103.69</v>
      </c>
      <c r="S711" s="932">
        <v>315181.45</v>
      </c>
      <c r="T711" s="932">
        <v>195763.16</v>
      </c>
      <c r="U711" s="932">
        <v>342585.54</v>
      </c>
    </row>
    <row r="712" spans="1:21" ht="14.5">
      <c r="A712" s="931">
        <v>4</v>
      </c>
      <c r="B712" s="931" t="s">
        <v>222</v>
      </c>
      <c r="C712" s="931" t="s">
        <v>251</v>
      </c>
      <c r="D712" s="931" t="s">
        <v>486</v>
      </c>
      <c r="E712" s="931" t="s">
        <v>1079</v>
      </c>
      <c r="F712" s="931">
        <v>3</v>
      </c>
      <c r="G712" s="931" t="s">
        <v>46</v>
      </c>
      <c r="H712" s="932">
        <v>66866.91</v>
      </c>
      <c r="I712" s="932">
        <v>117017.09</v>
      </c>
      <c r="J712" s="932">
        <v>91042</v>
      </c>
      <c r="K712" s="932">
        <v>159323.49</v>
      </c>
      <c r="L712" s="932">
        <v>115179.57</v>
      </c>
      <c r="M712" s="932">
        <v>201564.25</v>
      </c>
      <c r="N712" s="932">
        <v>151709.97</v>
      </c>
      <c r="O712" s="932">
        <v>265492.46000000002</v>
      </c>
      <c r="P712" s="932">
        <v>187891.11</v>
      </c>
      <c r="Q712" s="932">
        <v>328809.44</v>
      </c>
      <c r="R712" s="932">
        <v>211623.78</v>
      </c>
      <c r="S712" s="932">
        <v>370341.62</v>
      </c>
      <c r="T712" s="932">
        <v>235046</v>
      </c>
      <c r="U712" s="932">
        <v>411330.49</v>
      </c>
    </row>
    <row r="713" spans="1:21" ht="14.5">
      <c r="A713" s="931">
        <v>4</v>
      </c>
      <c r="B713" s="931" t="s">
        <v>222</v>
      </c>
      <c r="C713" s="931" t="s">
        <v>251</v>
      </c>
      <c r="D713" s="931" t="s">
        <v>486</v>
      </c>
      <c r="E713" s="931" t="s">
        <v>1079</v>
      </c>
      <c r="F713" s="931">
        <v>4</v>
      </c>
      <c r="G713" s="931" t="s">
        <v>23</v>
      </c>
      <c r="H713" s="932">
        <v>72735.48</v>
      </c>
      <c r="I713" s="932">
        <v>116376.77</v>
      </c>
      <c r="J713" s="932">
        <v>101829.67</v>
      </c>
      <c r="K713" s="932">
        <v>162927.47</v>
      </c>
      <c r="L713" s="932">
        <v>130923.86</v>
      </c>
      <c r="M713" s="932">
        <v>209478.18</v>
      </c>
      <c r="N713" s="932">
        <v>174565.15</v>
      </c>
      <c r="O713" s="932">
        <v>279304.24</v>
      </c>
      <c r="P713" s="932">
        <v>218206.43</v>
      </c>
      <c r="Q713" s="932">
        <v>349130.3</v>
      </c>
      <c r="R713" s="932">
        <v>247300.63</v>
      </c>
      <c r="S713" s="932">
        <v>395681.01</v>
      </c>
      <c r="T713" s="932">
        <v>276394.82</v>
      </c>
      <c r="U713" s="932">
        <v>442231.71</v>
      </c>
    </row>
    <row r="714" spans="1:21" ht="14.5">
      <c r="A714" s="931">
        <v>4</v>
      </c>
      <c r="B714" s="931" t="s">
        <v>222</v>
      </c>
      <c r="C714" s="931" t="s">
        <v>254</v>
      </c>
      <c r="D714" s="931" t="s">
        <v>487</v>
      </c>
      <c r="E714" s="931" t="s">
        <v>255</v>
      </c>
      <c r="F714" s="931">
        <v>1</v>
      </c>
      <c r="G714" s="931" t="s">
        <v>171</v>
      </c>
      <c r="H714" s="932">
        <v>107079.22</v>
      </c>
      <c r="I714" s="932">
        <v>187388.64</v>
      </c>
      <c r="J714" s="932">
        <v>138708.34</v>
      </c>
      <c r="K714" s="932">
        <v>242739.6</v>
      </c>
      <c r="L714" s="932">
        <v>165597.10999999999</v>
      </c>
      <c r="M714" s="932">
        <v>289794.95</v>
      </c>
      <c r="N714" s="932">
        <v>197136.99</v>
      </c>
      <c r="O714" s="932">
        <v>344989.73</v>
      </c>
      <c r="P714" s="932">
        <v>231870.78</v>
      </c>
      <c r="Q714" s="932">
        <v>405773.86</v>
      </c>
      <c r="R714" s="932">
        <v>254155.06</v>
      </c>
      <c r="S714" s="932">
        <v>444771.35</v>
      </c>
      <c r="T714" s="932">
        <v>275624.13</v>
      </c>
      <c r="U714" s="932">
        <v>482342.22</v>
      </c>
    </row>
    <row r="715" spans="1:21" ht="14.5">
      <c r="A715" s="931">
        <v>4</v>
      </c>
      <c r="B715" s="931" t="s">
        <v>222</v>
      </c>
      <c r="C715" s="931" t="s">
        <v>254</v>
      </c>
      <c r="D715" s="931" t="s">
        <v>487</v>
      </c>
      <c r="E715" s="931" t="s">
        <v>255</v>
      </c>
      <c r="F715" s="931">
        <v>2</v>
      </c>
      <c r="G715" s="931" t="s">
        <v>21</v>
      </c>
      <c r="H715" s="932">
        <v>85289.17</v>
      </c>
      <c r="I715" s="932">
        <v>149256.04999999999</v>
      </c>
      <c r="J715" s="932">
        <v>111444.47</v>
      </c>
      <c r="K715" s="932">
        <v>195027.83</v>
      </c>
      <c r="L715" s="932">
        <v>134712.12</v>
      </c>
      <c r="M715" s="932">
        <v>235746.21</v>
      </c>
      <c r="N715" s="932">
        <v>164291.31</v>
      </c>
      <c r="O715" s="932">
        <v>287509.78999999998</v>
      </c>
      <c r="P715" s="932">
        <v>194636.6</v>
      </c>
      <c r="Q715" s="932">
        <v>340614.04</v>
      </c>
      <c r="R715" s="932">
        <v>214322.45</v>
      </c>
      <c r="S715" s="932">
        <v>375064.29</v>
      </c>
      <c r="T715" s="932">
        <v>232670.81</v>
      </c>
      <c r="U715" s="932">
        <v>407173.92</v>
      </c>
    </row>
    <row r="716" spans="1:21" ht="14.5">
      <c r="A716" s="931">
        <v>4</v>
      </c>
      <c r="B716" s="931" t="s">
        <v>222</v>
      </c>
      <c r="C716" s="931" t="s">
        <v>254</v>
      </c>
      <c r="D716" s="931" t="s">
        <v>487</v>
      </c>
      <c r="E716" s="931" t="s">
        <v>255</v>
      </c>
      <c r="F716" s="931">
        <v>3</v>
      </c>
      <c r="G716" s="931" t="s">
        <v>46</v>
      </c>
      <c r="H716" s="932">
        <v>82392.06</v>
      </c>
      <c r="I716" s="932">
        <v>144186.10999999999</v>
      </c>
      <c r="J716" s="932">
        <v>112572.64</v>
      </c>
      <c r="K716" s="932">
        <v>197002.12</v>
      </c>
      <c r="L716" s="932">
        <v>142712.73000000001</v>
      </c>
      <c r="M716" s="932">
        <v>249747.27</v>
      </c>
      <c r="N716" s="932">
        <v>188272.67</v>
      </c>
      <c r="O716" s="932">
        <v>329477.18</v>
      </c>
      <c r="P716" s="932">
        <v>233455.57</v>
      </c>
      <c r="Q716" s="932">
        <v>408547.24</v>
      </c>
      <c r="R716" s="932">
        <v>263158.55</v>
      </c>
      <c r="S716" s="932">
        <v>460527.46</v>
      </c>
      <c r="T716" s="932">
        <v>292526.37</v>
      </c>
      <c r="U716" s="932">
        <v>511921.14</v>
      </c>
    </row>
    <row r="717" spans="1:21" ht="14.5">
      <c r="A717" s="931">
        <v>4</v>
      </c>
      <c r="B717" s="931" t="s">
        <v>222</v>
      </c>
      <c r="C717" s="931" t="s">
        <v>254</v>
      </c>
      <c r="D717" s="931" t="s">
        <v>487</v>
      </c>
      <c r="E717" s="931" t="s">
        <v>255</v>
      </c>
      <c r="F717" s="931">
        <v>4</v>
      </c>
      <c r="G717" s="931" t="s">
        <v>23</v>
      </c>
      <c r="H717" s="932">
        <v>86896.42</v>
      </c>
      <c r="I717" s="932">
        <v>139034.28</v>
      </c>
      <c r="J717" s="932">
        <v>121654.99</v>
      </c>
      <c r="K717" s="932">
        <v>194647.99</v>
      </c>
      <c r="L717" s="932">
        <v>156413.56</v>
      </c>
      <c r="M717" s="932">
        <v>250261.7</v>
      </c>
      <c r="N717" s="932">
        <v>208551.41</v>
      </c>
      <c r="O717" s="932">
        <v>333682.26</v>
      </c>
      <c r="P717" s="932">
        <v>260689.26</v>
      </c>
      <c r="Q717" s="932">
        <v>417102.83</v>
      </c>
      <c r="R717" s="932">
        <v>295447.83</v>
      </c>
      <c r="S717" s="932">
        <v>472716.54</v>
      </c>
      <c r="T717" s="932">
        <v>330206.40000000002</v>
      </c>
      <c r="U717" s="932">
        <v>528330.25</v>
      </c>
    </row>
    <row r="718" spans="1:21" ht="14.5">
      <c r="A718" s="931">
        <v>4</v>
      </c>
      <c r="B718" s="931" t="s">
        <v>222</v>
      </c>
      <c r="C718" s="931" t="s">
        <v>254</v>
      </c>
      <c r="D718" s="931" t="s">
        <v>487</v>
      </c>
      <c r="E718" s="931" t="s">
        <v>256</v>
      </c>
      <c r="F718" s="931">
        <v>1</v>
      </c>
      <c r="G718" s="931" t="s">
        <v>171</v>
      </c>
      <c r="H718" s="932">
        <v>107428.05</v>
      </c>
      <c r="I718" s="932">
        <v>187999.09</v>
      </c>
      <c r="J718" s="932">
        <v>139040.20000000001</v>
      </c>
      <c r="K718" s="932">
        <v>243320.35</v>
      </c>
      <c r="L718" s="932">
        <v>165891.78</v>
      </c>
      <c r="M718" s="932">
        <v>290310.62</v>
      </c>
      <c r="N718" s="932">
        <v>197341.92</v>
      </c>
      <c r="O718" s="932">
        <v>345348.37</v>
      </c>
      <c r="P718" s="932">
        <v>232019.33</v>
      </c>
      <c r="Q718" s="932">
        <v>406033.83</v>
      </c>
      <c r="R718" s="932">
        <v>254264.58</v>
      </c>
      <c r="S718" s="932">
        <v>444963.02</v>
      </c>
      <c r="T718" s="932">
        <v>275645.93</v>
      </c>
      <c r="U718" s="932">
        <v>482380.38</v>
      </c>
    </row>
    <row r="719" spans="1:21" ht="14.5">
      <c r="A719" s="931">
        <v>4</v>
      </c>
      <c r="B719" s="931" t="s">
        <v>222</v>
      </c>
      <c r="C719" s="931" t="s">
        <v>254</v>
      </c>
      <c r="D719" s="931" t="s">
        <v>487</v>
      </c>
      <c r="E719" s="931" t="s">
        <v>256</v>
      </c>
      <c r="F719" s="931">
        <v>2</v>
      </c>
      <c r="G719" s="931" t="s">
        <v>21</v>
      </c>
      <c r="H719" s="932">
        <v>86326.1</v>
      </c>
      <c r="I719" s="932">
        <v>151070.68</v>
      </c>
      <c r="J719" s="932">
        <v>112637.29</v>
      </c>
      <c r="K719" s="932">
        <v>197115.26</v>
      </c>
      <c r="L719" s="932">
        <v>135982.1</v>
      </c>
      <c r="M719" s="932">
        <v>237968.68</v>
      </c>
      <c r="N719" s="932">
        <v>165533.47</v>
      </c>
      <c r="O719" s="932">
        <v>289683.58</v>
      </c>
      <c r="P719" s="932">
        <v>195960.95999999999</v>
      </c>
      <c r="Q719" s="932">
        <v>342931.69</v>
      </c>
      <c r="R719" s="932">
        <v>215689.85</v>
      </c>
      <c r="S719" s="932">
        <v>377457.24</v>
      </c>
      <c r="T719" s="932">
        <v>234049.03</v>
      </c>
      <c r="U719" s="932">
        <v>409585.81</v>
      </c>
    </row>
    <row r="720" spans="1:21" ht="14.5">
      <c r="A720" s="931">
        <v>4</v>
      </c>
      <c r="B720" s="931" t="s">
        <v>222</v>
      </c>
      <c r="C720" s="931" t="s">
        <v>254</v>
      </c>
      <c r="D720" s="931" t="s">
        <v>487</v>
      </c>
      <c r="E720" s="931" t="s">
        <v>256</v>
      </c>
      <c r="F720" s="931">
        <v>3</v>
      </c>
      <c r="G720" s="931" t="s">
        <v>46</v>
      </c>
      <c r="H720" s="932">
        <v>83964.28</v>
      </c>
      <c r="I720" s="932">
        <v>146937.5</v>
      </c>
      <c r="J720" s="932">
        <v>114861.43</v>
      </c>
      <c r="K720" s="932">
        <v>201007.5</v>
      </c>
      <c r="L720" s="932">
        <v>145719.35</v>
      </c>
      <c r="M720" s="932">
        <v>255008.86</v>
      </c>
      <c r="N720" s="932">
        <v>192345.01</v>
      </c>
      <c r="O720" s="932">
        <v>336603.77</v>
      </c>
      <c r="P720" s="932">
        <v>238605.52</v>
      </c>
      <c r="Q720" s="932">
        <v>417559.67</v>
      </c>
      <c r="R720" s="932">
        <v>269040.15000000002</v>
      </c>
      <c r="S720" s="932">
        <v>470820.25</v>
      </c>
      <c r="T720" s="932">
        <v>299150.19</v>
      </c>
      <c r="U720" s="932">
        <v>523512.84</v>
      </c>
    </row>
    <row r="721" spans="1:21" ht="14.5">
      <c r="A721" s="931">
        <v>4</v>
      </c>
      <c r="B721" s="931" t="s">
        <v>222</v>
      </c>
      <c r="C721" s="931" t="s">
        <v>254</v>
      </c>
      <c r="D721" s="931" t="s">
        <v>487</v>
      </c>
      <c r="E721" s="931" t="s">
        <v>256</v>
      </c>
      <c r="F721" s="931">
        <v>4</v>
      </c>
      <c r="G721" s="931" t="s">
        <v>23</v>
      </c>
      <c r="H721" s="932">
        <v>87577.56</v>
      </c>
      <c r="I721" s="932">
        <v>140124.1</v>
      </c>
      <c r="J721" s="932">
        <v>122608.58</v>
      </c>
      <c r="K721" s="932">
        <v>196173.74</v>
      </c>
      <c r="L721" s="932">
        <v>157639.60999999999</v>
      </c>
      <c r="M721" s="932">
        <v>252223.37</v>
      </c>
      <c r="N721" s="932">
        <v>210186.14</v>
      </c>
      <c r="O721" s="932">
        <v>336297.83</v>
      </c>
      <c r="P721" s="932">
        <v>262732.68</v>
      </c>
      <c r="Q721" s="932">
        <v>420372.29</v>
      </c>
      <c r="R721" s="932">
        <v>297763.7</v>
      </c>
      <c r="S721" s="932">
        <v>476421.93</v>
      </c>
      <c r="T721" s="932">
        <v>332794.73</v>
      </c>
      <c r="U721" s="932">
        <v>532471.56999999995</v>
      </c>
    </row>
    <row r="722" spans="1:21" ht="14.5">
      <c r="A722" s="931">
        <v>4</v>
      </c>
      <c r="B722" s="931" t="s">
        <v>222</v>
      </c>
      <c r="C722" s="931" t="s">
        <v>254</v>
      </c>
      <c r="D722" s="931" t="s">
        <v>487</v>
      </c>
      <c r="E722" s="931" t="s">
        <v>257</v>
      </c>
      <c r="F722" s="931">
        <v>1</v>
      </c>
      <c r="G722" s="931" t="s">
        <v>171</v>
      </c>
      <c r="H722" s="932">
        <v>108079.67</v>
      </c>
      <c r="I722" s="932">
        <v>189139.43</v>
      </c>
      <c r="J722" s="932">
        <v>139935.85999999999</v>
      </c>
      <c r="K722" s="932">
        <v>244887.75</v>
      </c>
      <c r="L722" s="932">
        <v>167004.68</v>
      </c>
      <c r="M722" s="932">
        <v>292258.19</v>
      </c>
      <c r="N722" s="932">
        <v>198729.45</v>
      </c>
      <c r="O722" s="932">
        <v>347776.54</v>
      </c>
      <c r="P722" s="932">
        <v>233691.07</v>
      </c>
      <c r="Q722" s="932">
        <v>408959.37</v>
      </c>
      <c r="R722" s="932">
        <v>256119.88</v>
      </c>
      <c r="S722" s="932">
        <v>448209.8</v>
      </c>
      <c r="T722" s="932">
        <v>277699.62</v>
      </c>
      <c r="U722" s="932">
        <v>485974.33</v>
      </c>
    </row>
    <row r="723" spans="1:21" ht="14.5">
      <c r="A723" s="931">
        <v>4</v>
      </c>
      <c r="B723" s="931" t="s">
        <v>222</v>
      </c>
      <c r="C723" s="931" t="s">
        <v>254</v>
      </c>
      <c r="D723" s="931" t="s">
        <v>487</v>
      </c>
      <c r="E723" s="931" t="s">
        <v>257</v>
      </c>
      <c r="F723" s="931">
        <v>2</v>
      </c>
      <c r="G723" s="931" t="s">
        <v>21</v>
      </c>
      <c r="H723" s="932">
        <v>86518.99</v>
      </c>
      <c r="I723" s="932">
        <v>151408.23000000001</v>
      </c>
      <c r="J723" s="932">
        <v>112958.97</v>
      </c>
      <c r="K723" s="932">
        <v>197678.2</v>
      </c>
      <c r="L723" s="932">
        <v>136444.79</v>
      </c>
      <c r="M723" s="932">
        <v>238778.39</v>
      </c>
      <c r="N723" s="932">
        <v>166229.51999999999</v>
      </c>
      <c r="O723" s="932">
        <v>290901.65000000002</v>
      </c>
      <c r="P723" s="932">
        <v>196848.82</v>
      </c>
      <c r="Q723" s="932">
        <v>344485.44</v>
      </c>
      <c r="R723" s="932">
        <v>216706.57</v>
      </c>
      <c r="S723" s="932">
        <v>379236.5</v>
      </c>
      <c r="T723" s="932">
        <v>235198.44</v>
      </c>
      <c r="U723" s="932">
        <v>411597.27</v>
      </c>
    </row>
    <row r="724" spans="1:21" ht="14.5">
      <c r="A724" s="931">
        <v>4</v>
      </c>
      <c r="B724" s="931" t="s">
        <v>222</v>
      </c>
      <c r="C724" s="931" t="s">
        <v>254</v>
      </c>
      <c r="D724" s="931" t="s">
        <v>487</v>
      </c>
      <c r="E724" s="931" t="s">
        <v>257</v>
      </c>
      <c r="F724" s="931">
        <v>3</v>
      </c>
      <c r="G724" s="931" t="s">
        <v>46</v>
      </c>
      <c r="H724" s="932">
        <v>83905.5</v>
      </c>
      <c r="I724" s="932">
        <v>146834.63</v>
      </c>
      <c r="J724" s="932">
        <v>114720.68</v>
      </c>
      <c r="K724" s="932">
        <v>200761.2</v>
      </c>
      <c r="L724" s="932">
        <v>145495.79</v>
      </c>
      <c r="M724" s="932">
        <v>254617.64</v>
      </c>
      <c r="N724" s="932">
        <v>192004.6</v>
      </c>
      <c r="O724" s="932">
        <v>336008.05</v>
      </c>
      <c r="P724" s="932">
        <v>238140.32</v>
      </c>
      <c r="Q724" s="932">
        <v>416745.56</v>
      </c>
      <c r="R724" s="932">
        <v>268482.92</v>
      </c>
      <c r="S724" s="932">
        <v>469845.12</v>
      </c>
      <c r="T724" s="932">
        <v>298493.90000000002</v>
      </c>
      <c r="U724" s="932">
        <v>522364.32</v>
      </c>
    </row>
    <row r="725" spans="1:21" ht="14.5">
      <c r="A725" s="931">
        <v>4</v>
      </c>
      <c r="B725" s="931" t="s">
        <v>222</v>
      </c>
      <c r="C725" s="931" t="s">
        <v>254</v>
      </c>
      <c r="D725" s="931" t="s">
        <v>487</v>
      </c>
      <c r="E725" s="931" t="s">
        <v>257</v>
      </c>
      <c r="F725" s="931">
        <v>4</v>
      </c>
      <c r="G725" s="931" t="s">
        <v>23</v>
      </c>
      <c r="H725" s="932">
        <v>87935.34</v>
      </c>
      <c r="I725" s="932">
        <v>140696.54</v>
      </c>
      <c r="J725" s="932">
        <v>123109.47</v>
      </c>
      <c r="K725" s="932">
        <v>196975.16</v>
      </c>
      <c r="L725" s="932">
        <v>158283.60999999999</v>
      </c>
      <c r="M725" s="932">
        <v>253253.78</v>
      </c>
      <c r="N725" s="932">
        <v>211044.81</v>
      </c>
      <c r="O725" s="932">
        <v>337671.7</v>
      </c>
      <c r="P725" s="932">
        <v>263806.01</v>
      </c>
      <c r="Q725" s="932">
        <v>422089.63</v>
      </c>
      <c r="R725" s="932">
        <v>298980.15000000002</v>
      </c>
      <c r="S725" s="932">
        <v>478368.24</v>
      </c>
      <c r="T725" s="932">
        <v>334154.28000000003</v>
      </c>
      <c r="U725" s="932">
        <v>534646.86</v>
      </c>
    </row>
    <row r="726" spans="1:21" ht="14.5">
      <c r="A726" s="931">
        <v>4</v>
      </c>
      <c r="B726" s="931" t="s">
        <v>222</v>
      </c>
      <c r="C726" s="931" t="s">
        <v>254</v>
      </c>
      <c r="D726" s="931" t="s">
        <v>487</v>
      </c>
      <c r="E726" s="931" t="s">
        <v>258</v>
      </c>
      <c r="F726" s="931">
        <v>1</v>
      </c>
      <c r="G726" s="931" t="s">
        <v>171</v>
      </c>
      <c r="H726" s="932">
        <v>104184.47</v>
      </c>
      <c r="I726" s="932">
        <v>182322.83</v>
      </c>
      <c r="J726" s="932">
        <v>134906.62</v>
      </c>
      <c r="K726" s="932">
        <v>236086.58</v>
      </c>
      <c r="L726" s="932">
        <v>161014.5</v>
      </c>
      <c r="M726" s="932">
        <v>281775.38</v>
      </c>
      <c r="N726" s="932">
        <v>191618.46</v>
      </c>
      <c r="O726" s="932">
        <v>335332.31</v>
      </c>
      <c r="P726" s="932">
        <v>225339.92</v>
      </c>
      <c r="Q726" s="932">
        <v>394344.87</v>
      </c>
      <c r="R726" s="932">
        <v>246973.48</v>
      </c>
      <c r="S726" s="932">
        <v>432203.6</v>
      </c>
      <c r="T726" s="932">
        <v>267793.95</v>
      </c>
      <c r="U726" s="932">
        <v>468639.42</v>
      </c>
    </row>
    <row r="727" spans="1:21" ht="14.5">
      <c r="A727" s="931">
        <v>4</v>
      </c>
      <c r="B727" s="931" t="s">
        <v>222</v>
      </c>
      <c r="C727" s="931" t="s">
        <v>254</v>
      </c>
      <c r="D727" s="931" t="s">
        <v>487</v>
      </c>
      <c r="E727" s="931" t="s">
        <v>258</v>
      </c>
      <c r="F727" s="931">
        <v>2</v>
      </c>
      <c r="G727" s="931" t="s">
        <v>21</v>
      </c>
      <c r="H727" s="932">
        <v>83311.89</v>
      </c>
      <c r="I727" s="932">
        <v>145795.82</v>
      </c>
      <c r="J727" s="932">
        <v>108790.7</v>
      </c>
      <c r="K727" s="932">
        <v>190383.73</v>
      </c>
      <c r="L727" s="932">
        <v>131429.93</v>
      </c>
      <c r="M727" s="932">
        <v>230002.37</v>
      </c>
      <c r="N727" s="932">
        <v>160155.76</v>
      </c>
      <c r="O727" s="932">
        <v>280272.58</v>
      </c>
      <c r="P727" s="932">
        <v>189673.5</v>
      </c>
      <c r="Q727" s="932">
        <v>331928.62</v>
      </c>
      <c r="R727" s="932">
        <v>208818.04</v>
      </c>
      <c r="S727" s="932">
        <v>365431.57</v>
      </c>
      <c r="T727" s="932">
        <v>226649.2</v>
      </c>
      <c r="U727" s="932">
        <v>396636.1</v>
      </c>
    </row>
    <row r="728" spans="1:21" ht="14.5">
      <c r="A728" s="931">
        <v>4</v>
      </c>
      <c r="B728" s="931" t="s">
        <v>222</v>
      </c>
      <c r="C728" s="931" t="s">
        <v>254</v>
      </c>
      <c r="D728" s="931" t="s">
        <v>487</v>
      </c>
      <c r="E728" s="931" t="s">
        <v>258</v>
      </c>
      <c r="F728" s="931">
        <v>3</v>
      </c>
      <c r="G728" s="931" t="s">
        <v>46</v>
      </c>
      <c r="H728" s="932">
        <v>80728.77</v>
      </c>
      <c r="I728" s="932">
        <v>141275.35</v>
      </c>
      <c r="J728" s="932">
        <v>110360.93</v>
      </c>
      <c r="K728" s="932">
        <v>193131.64</v>
      </c>
      <c r="L728" s="932">
        <v>139954.29999999999</v>
      </c>
      <c r="M728" s="932">
        <v>244920.03</v>
      </c>
      <c r="N728" s="932">
        <v>184679.45</v>
      </c>
      <c r="O728" s="932">
        <v>323189.03999999998</v>
      </c>
      <c r="P728" s="932">
        <v>229043.42</v>
      </c>
      <c r="Q728" s="932">
        <v>400825.98</v>
      </c>
      <c r="R728" s="932">
        <v>258218.08</v>
      </c>
      <c r="S728" s="932">
        <v>451881.65</v>
      </c>
      <c r="T728" s="932">
        <v>287071.7</v>
      </c>
      <c r="U728" s="932">
        <v>502375.48</v>
      </c>
    </row>
    <row r="729" spans="1:21" ht="14.5">
      <c r="A729" s="931">
        <v>4</v>
      </c>
      <c r="B729" s="931" t="s">
        <v>222</v>
      </c>
      <c r="C729" s="931" t="s">
        <v>254</v>
      </c>
      <c r="D729" s="931" t="s">
        <v>487</v>
      </c>
      <c r="E729" s="931" t="s">
        <v>258</v>
      </c>
      <c r="F729" s="931">
        <v>4</v>
      </c>
      <c r="G729" s="931" t="s">
        <v>23</v>
      </c>
      <c r="H729" s="932">
        <v>84719.5</v>
      </c>
      <c r="I729" s="932">
        <v>135551.20000000001</v>
      </c>
      <c r="J729" s="932">
        <v>118607.3</v>
      </c>
      <c r="K729" s="932">
        <v>189771.69</v>
      </c>
      <c r="L729" s="932">
        <v>152495.1</v>
      </c>
      <c r="M729" s="932">
        <v>243992.17</v>
      </c>
      <c r="N729" s="932">
        <v>203326.8</v>
      </c>
      <c r="O729" s="932">
        <v>325322.89</v>
      </c>
      <c r="P729" s="932">
        <v>254158.5</v>
      </c>
      <c r="Q729" s="932">
        <v>406653.61</v>
      </c>
      <c r="R729" s="932">
        <v>288046.3</v>
      </c>
      <c r="S729" s="932">
        <v>460874.09</v>
      </c>
      <c r="T729" s="932">
        <v>321934.11</v>
      </c>
      <c r="U729" s="932">
        <v>515094.58</v>
      </c>
    </row>
    <row r="730" spans="1:21" ht="14.5">
      <c r="A730" s="931">
        <v>4</v>
      </c>
      <c r="B730" s="931" t="s">
        <v>222</v>
      </c>
      <c r="C730" s="931" t="s">
        <v>254</v>
      </c>
      <c r="D730" s="931" t="s">
        <v>487</v>
      </c>
      <c r="E730" s="931" t="s">
        <v>1080</v>
      </c>
      <c r="F730" s="931">
        <v>1</v>
      </c>
      <c r="G730" s="931" t="s">
        <v>171</v>
      </c>
      <c r="H730" s="932">
        <v>108019.11</v>
      </c>
      <c r="I730" s="932">
        <v>189033.45</v>
      </c>
      <c r="J730" s="932">
        <v>139823.09</v>
      </c>
      <c r="K730" s="932">
        <v>244690.42</v>
      </c>
      <c r="L730" s="932">
        <v>166841.03</v>
      </c>
      <c r="M730" s="932">
        <v>291971.81</v>
      </c>
      <c r="N730" s="932">
        <v>198492.93</v>
      </c>
      <c r="O730" s="932">
        <v>347362.63</v>
      </c>
      <c r="P730" s="932">
        <v>233386.43</v>
      </c>
      <c r="Q730" s="932">
        <v>408426.25</v>
      </c>
      <c r="R730" s="932">
        <v>255770.73</v>
      </c>
      <c r="S730" s="932">
        <v>447598.77</v>
      </c>
      <c r="T730" s="932">
        <v>277293.24</v>
      </c>
      <c r="U730" s="932">
        <v>485263.17</v>
      </c>
    </row>
    <row r="731" spans="1:21" ht="14.5">
      <c r="A731" s="931">
        <v>4</v>
      </c>
      <c r="B731" s="931" t="s">
        <v>222</v>
      </c>
      <c r="C731" s="931" t="s">
        <v>254</v>
      </c>
      <c r="D731" s="931" t="s">
        <v>487</v>
      </c>
      <c r="E731" s="931" t="s">
        <v>1080</v>
      </c>
      <c r="F731" s="931">
        <v>2</v>
      </c>
      <c r="G731" s="931" t="s">
        <v>21</v>
      </c>
      <c r="H731" s="932">
        <v>86687.8</v>
      </c>
      <c r="I731" s="932">
        <v>151703.64000000001</v>
      </c>
      <c r="J731" s="932">
        <v>113133.2</v>
      </c>
      <c r="K731" s="932">
        <v>197983.1</v>
      </c>
      <c r="L731" s="932">
        <v>136606.25</v>
      </c>
      <c r="M731" s="932">
        <v>239060.94</v>
      </c>
      <c r="N731" s="932">
        <v>166338.74</v>
      </c>
      <c r="O731" s="932">
        <v>291092.78999999998</v>
      </c>
      <c r="P731" s="932">
        <v>196936.12</v>
      </c>
      <c r="Q731" s="932">
        <v>344638.22</v>
      </c>
      <c r="R731" s="932">
        <v>216776.71</v>
      </c>
      <c r="S731" s="932">
        <v>379359.23</v>
      </c>
      <c r="T731" s="932">
        <v>235244.2</v>
      </c>
      <c r="U731" s="932">
        <v>411677.36</v>
      </c>
    </row>
    <row r="732" spans="1:21" ht="14.5">
      <c r="A732" s="931">
        <v>4</v>
      </c>
      <c r="B732" s="931" t="s">
        <v>222</v>
      </c>
      <c r="C732" s="931" t="s">
        <v>254</v>
      </c>
      <c r="D732" s="931" t="s">
        <v>487</v>
      </c>
      <c r="E732" s="931" t="s">
        <v>1080</v>
      </c>
      <c r="F732" s="931">
        <v>3</v>
      </c>
      <c r="G732" s="931" t="s">
        <v>46</v>
      </c>
      <c r="H732" s="932">
        <v>84231.7</v>
      </c>
      <c r="I732" s="932">
        <v>147405.48000000001</v>
      </c>
      <c r="J732" s="932">
        <v>115206.59</v>
      </c>
      <c r="K732" s="932">
        <v>201611.53</v>
      </c>
      <c r="L732" s="932">
        <v>146141.82999999999</v>
      </c>
      <c r="M732" s="932">
        <v>255748.2</v>
      </c>
      <c r="N732" s="932">
        <v>192887.15</v>
      </c>
      <c r="O732" s="932">
        <v>337552.51</v>
      </c>
      <c r="P732" s="932">
        <v>239263.35</v>
      </c>
      <c r="Q732" s="932">
        <v>418710.86</v>
      </c>
      <c r="R732" s="932">
        <v>269770.69</v>
      </c>
      <c r="S732" s="932">
        <v>472098.7</v>
      </c>
      <c r="T732" s="932">
        <v>299949.92</v>
      </c>
      <c r="U732" s="932">
        <v>524912.36</v>
      </c>
    </row>
    <row r="733" spans="1:21" ht="14.5">
      <c r="A733" s="931">
        <v>4</v>
      </c>
      <c r="B733" s="931" t="s">
        <v>222</v>
      </c>
      <c r="C733" s="931" t="s">
        <v>254</v>
      </c>
      <c r="D733" s="931" t="s">
        <v>487</v>
      </c>
      <c r="E733" s="931" t="s">
        <v>1080</v>
      </c>
      <c r="F733" s="931">
        <v>4</v>
      </c>
      <c r="G733" s="931" t="s">
        <v>23</v>
      </c>
      <c r="H733" s="932">
        <v>88000.01</v>
      </c>
      <c r="I733" s="932">
        <v>140800.01999999999</v>
      </c>
      <c r="J733" s="932">
        <v>123200.01</v>
      </c>
      <c r="K733" s="932">
        <v>197120.02</v>
      </c>
      <c r="L733" s="932">
        <v>158400.01999999999</v>
      </c>
      <c r="M733" s="932">
        <v>253440.03</v>
      </c>
      <c r="N733" s="932">
        <v>211200.02</v>
      </c>
      <c r="O733" s="932">
        <v>337920.04</v>
      </c>
      <c r="P733" s="932">
        <v>264000.03000000003</v>
      </c>
      <c r="Q733" s="932">
        <v>422400.05</v>
      </c>
      <c r="R733" s="932">
        <v>299200.03000000003</v>
      </c>
      <c r="S733" s="932">
        <v>478720.06</v>
      </c>
      <c r="T733" s="932">
        <v>334400.03000000003</v>
      </c>
      <c r="U733" s="932">
        <v>535040.06000000006</v>
      </c>
    </row>
    <row r="734" spans="1:21" ht="14.5">
      <c r="A734" s="931">
        <v>4</v>
      </c>
      <c r="B734" s="931" t="s">
        <v>222</v>
      </c>
      <c r="C734" s="931" t="s">
        <v>254</v>
      </c>
      <c r="D734" s="931" t="s">
        <v>487</v>
      </c>
      <c r="E734" s="931" t="s">
        <v>259</v>
      </c>
      <c r="F734" s="931">
        <v>1</v>
      </c>
      <c r="G734" s="931" t="s">
        <v>171</v>
      </c>
      <c r="H734" s="932">
        <v>107488.61</v>
      </c>
      <c r="I734" s="932">
        <v>188105.07</v>
      </c>
      <c r="J734" s="932">
        <v>139152.95999999999</v>
      </c>
      <c r="K734" s="932">
        <v>243517.68</v>
      </c>
      <c r="L734" s="932">
        <v>166055.43</v>
      </c>
      <c r="M734" s="932">
        <v>290597</v>
      </c>
      <c r="N734" s="932">
        <v>197578.44</v>
      </c>
      <c r="O734" s="932">
        <v>345762.28</v>
      </c>
      <c r="P734" s="932">
        <v>232323.97</v>
      </c>
      <c r="Q734" s="932">
        <v>406566.94</v>
      </c>
      <c r="R734" s="932">
        <v>254613.74</v>
      </c>
      <c r="S734" s="932">
        <v>445574.04</v>
      </c>
      <c r="T734" s="932">
        <v>276052.31</v>
      </c>
      <c r="U734" s="932">
        <v>483091.54</v>
      </c>
    </row>
    <row r="735" spans="1:21" ht="14.5">
      <c r="A735" s="931">
        <v>4</v>
      </c>
      <c r="B735" s="931" t="s">
        <v>222</v>
      </c>
      <c r="C735" s="931" t="s">
        <v>254</v>
      </c>
      <c r="D735" s="931" t="s">
        <v>487</v>
      </c>
      <c r="E735" s="931" t="s">
        <v>259</v>
      </c>
      <c r="F735" s="931">
        <v>2</v>
      </c>
      <c r="G735" s="931" t="s">
        <v>21</v>
      </c>
      <c r="H735" s="932">
        <v>86157.29</v>
      </c>
      <c r="I735" s="932">
        <v>150775.26</v>
      </c>
      <c r="J735" s="932">
        <v>112463.06</v>
      </c>
      <c r="K735" s="932">
        <v>196810.36</v>
      </c>
      <c r="L735" s="932">
        <v>135820.65</v>
      </c>
      <c r="M735" s="932">
        <v>237686.13</v>
      </c>
      <c r="N735" s="932">
        <v>165424.25</v>
      </c>
      <c r="O735" s="932">
        <v>289492.44</v>
      </c>
      <c r="P735" s="932">
        <v>195873.66</v>
      </c>
      <c r="Q735" s="932">
        <v>342778.91</v>
      </c>
      <c r="R735" s="932">
        <v>215619.72</v>
      </c>
      <c r="S735" s="932">
        <v>377334.5</v>
      </c>
      <c r="T735" s="932">
        <v>234003.27</v>
      </c>
      <c r="U735" s="932">
        <v>409505.73</v>
      </c>
    </row>
    <row r="736" spans="1:21" ht="14.5">
      <c r="A736" s="931">
        <v>4</v>
      </c>
      <c r="B736" s="931" t="s">
        <v>222</v>
      </c>
      <c r="C736" s="931" t="s">
        <v>254</v>
      </c>
      <c r="D736" s="931" t="s">
        <v>487</v>
      </c>
      <c r="E736" s="931" t="s">
        <v>259</v>
      </c>
      <c r="F736" s="931">
        <v>3</v>
      </c>
      <c r="G736" s="931" t="s">
        <v>46</v>
      </c>
      <c r="H736" s="932">
        <v>83638.080000000002</v>
      </c>
      <c r="I736" s="932">
        <v>146366.65</v>
      </c>
      <c r="J736" s="932">
        <v>114375.52</v>
      </c>
      <c r="K736" s="932">
        <v>200157.16</v>
      </c>
      <c r="L736" s="932">
        <v>145073.32</v>
      </c>
      <c r="M736" s="932">
        <v>253878.3</v>
      </c>
      <c r="N736" s="932">
        <v>191462.46</v>
      </c>
      <c r="O736" s="932">
        <v>335059.31</v>
      </c>
      <c r="P736" s="932">
        <v>237482.49</v>
      </c>
      <c r="Q736" s="932">
        <v>415594.36</v>
      </c>
      <c r="R736" s="932">
        <v>267752.38</v>
      </c>
      <c r="S736" s="932">
        <v>468566.67</v>
      </c>
      <c r="T736" s="932">
        <v>297694.17</v>
      </c>
      <c r="U736" s="932">
        <v>520964.8</v>
      </c>
    </row>
    <row r="737" spans="1:21" ht="14.5">
      <c r="A737" s="931">
        <v>4</v>
      </c>
      <c r="B737" s="931" t="s">
        <v>222</v>
      </c>
      <c r="C737" s="931" t="s">
        <v>254</v>
      </c>
      <c r="D737" s="931" t="s">
        <v>487</v>
      </c>
      <c r="E737" s="931" t="s">
        <v>259</v>
      </c>
      <c r="F737" s="931">
        <v>4</v>
      </c>
      <c r="G737" s="931" t="s">
        <v>23</v>
      </c>
      <c r="H737" s="932">
        <v>87512.89</v>
      </c>
      <c r="I737" s="932">
        <v>140020.62</v>
      </c>
      <c r="J737" s="932">
        <v>122518.04</v>
      </c>
      <c r="K737" s="932">
        <v>196028.87</v>
      </c>
      <c r="L737" s="932">
        <v>157523.20000000001</v>
      </c>
      <c r="M737" s="932">
        <v>252037.12</v>
      </c>
      <c r="N737" s="932">
        <v>210030.93</v>
      </c>
      <c r="O737" s="932">
        <v>336049.49</v>
      </c>
      <c r="P737" s="932">
        <v>262538.65999999997</v>
      </c>
      <c r="Q737" s="932">
        <v>420061.87</v>
      </c>
      <c r="R737" s="932">
        <v>297543.82</v>
      </c>
      <c r="S737" s="932">
        <v>476070.12</v>
      </c>
      <c r="T737" s="932">
        <v>332548.96999999997</v>
      </c>
      <c r="U737" s="932">
        <v>532078.37</v>
      </c>
    </row>
    <row r="738" spans="1:21" ht="14.5">
      <c r="A738" s="931">
        <v>4</v>
      </c>
      <c r="B738" s="931" t="s">
        <v>222</v>
      </c>
      <c r="C738" s="931" t="s">
        <v>254</v>
      </c>
      <c r="D738" s="931" t="s">
        <v>487</v>
      </c>
      <c r="E738" s="931" t="s">
        <v>1081</v>
      </c>
      <c r="F738" s="931">
        <v>1</v>
      </c>
      <c r="G738" s="931" t="s">
        <v>171</v>
      </c>
      <c r="H738" s="932">
        <v>103593.41</v>
      </c>
      <c r="I738" s="932">
        <v>181288.47</v>
      </c>
      <c r="J738" s="932">
        <v>134123.72</v>
      </c>
      <c r="K738" s="932">
        <v>234716.51</v>
      </c>
      <c r="L738" s="932">
        <v>160065.25</v>
      </c>
      <c r="M738" s="932">
        <v>280114.18</v>
      </c>
      <c r="N738" s="932">
        <v>190467.45</v>
      </c>
      <c r="O738" s="932">
        <v>333318.03000000003</v>
      </c>
      <c r="P738" s="932">
        <v>223972.82</v>
      </c>
      <c r="Q738" s="932">
        <v>391952.43</v>
      </c>
      <c r="R738" s="932">
        <v>245467.33</v>
      </c>
      <c r="S738" s="932">
        <v>429567.82</v>
      </c>
      <c r="T738" s="932">
        <v>266146.63</v>
      </c>
      <c r="U738" s="932">
        <v>465756.61</v>
      </c>
    </row>
    <row r="739" spans="1:21" ht="14.5">
      <c r="A739" s="931">
        <v>4</v>
      </c>
      <c r="B739" s="931" t="s">
        <v>222</v>
      </c>
      <c r="C739" s="931" t="s">
        <v>254</v>
      </c>
      <c r="D739" s="931" t="s">
        <v>487</v>
      </c>
      <c r="E739" s="931" t="s">
        <v>1081</v>
      </c>
      <c r="F739" s="931">
        <v>2</v>
      </c>
      <c r="G739" s="931" t="s">
        <v>21</v>
      </c>
      <c r="H739" s="932">
        <v>82950.2</v>
      </c>
      <c r="I739" s="932">
        <v>145162.85</v>
      </c>
      <c r="J739" s="932">
        <v>108294.79</v>
      </c>
      <c r="K739" s="932">
        <v>189515.88</v>
      </c>
      <c r="L739" s="932">
        <v>130805.78</v>
      </c>
      <c r="M739" s="932">
        <v>228910.11</v>
      </c>
      <c r="N739" s="932">
        <v>159350.49</v>
      </c>
      <c r="O739" s="932">
        <v>278863.34999999998</v>
      </c>
      <c r="P739" s="932">
        <v>188698.33</v>
      </c>
      <c r="Q739" s="932">
        <v>330222.08000000002</v>
      </c>
      <c r="R739" s="932">
        <v>207731.18</v>
      </c>
      <c r="S739" s="932">
        <v>363529.56</v>
      </c>
      <c r="T739" s="932">
        <v>225454.02</v>
      </c>
      <c r="U739" s="932">
        <v>394544.54</v>
      </c>
    </row>
    <row r="740" spans="1:21" ht="14.5">
      <c r="A740" s="931">
        <v>4</v>
      </c>
      <c r="B740" s="931" t="s">
        <v>222</v>
      </c>
      <c r="C740" s="931" t="s">
        <v>254</v>
      </c>
      <c r="D740" s="931" t="s">
        <v>487</v>
      </c>
      <c r="E740" s="931" t="s">
        <v>1081</v>
      </c>
      <c r="F740" s="931">
        <v>3</v>
      </c>
      <c r="G740" s="931" t="s">
        <v>46</v>
      </c>
      <c r="H740" s="932">
        <v>80461.350000000006</v>
      </c>
      <c r="I740" s="932">
        <v>140807.37</v>
      </c>
      <c r="J740" s="932">
        <v>110015.77</v>
      </c>
      <c r="K740" s="932">
        <v>192527.6</v>
      </c>
      <c r="L740" s="932">
        <v>139531.82</v>
      </c>
      <c r="M740" s="932">
        <v>244180.69</v>
      </c>
      <c r="N740" s="932">
        <v>184137.31</v>
      </c>
      <c r="O740" s="932">
        <v>322240.28999999998</v>
      </c>
      <c r="P740" s="932">
        <v>228385.59</v>
      </c>
      <c r="Q740" s="932">
        <v>399674.78</v>
      </c>
      <c r="R740" s="932">
        <v>257487.54</v>
      </c>
      <c r="S740" s="932">
        <v>450603.19</v>
      </c>
      <c r="T740" s="932">
        <v>286271.96999999997</v>
      </c>
      <c r="U740" s="932">
        <v>500975.95</v>
      </c>
    </row>
    <row r="741" spans="1:21" ht="14.5">
      <c r="A741" s="931">
        <v>4</v>
      </c>
      <c r="B741" s="931" t="s">
        <v>222</v>
      </c>
      <c r="C741" s="931" t="s">
        <v>254</v>
      </c>
      <c r="D741" s="931" t="s">
        <v>487</v>
      </c>
      <c r="E741" s="931" t="s">
        <v>1081</v>
      </c>
      <c r="F741" s="931">
        <v>4</v>
      </c>
      <c r="G741" s="931" t="s">
        <v>23</v>
      </c>
      <c r="H741" s="932">
        <v>84297.05</v>
      </c>
      <c r="I741" s="932">
        <v>134875.28</v>
      </c>
      <c r="J741" s="932">
        <v>118015.87</v>
      </c>
      <c r="K741" s="932">
        <v>188825.39</v>
      </c>
      <c r="L741" s="932">
        <v>151734.69</v>
      </c>
      <c r="M741" s="932">
        <v>242775.51</v>
      </c>
      <c r="N741" s="932">
        <v>202312.92</v>
      </c>
      <c r="O741" s="932">
        <v>323700.67</v>
      </c>
      <c r="P741" s="932">
        <v>252891.15</v>
      </c>
      <c r="Q741" s="932">
        <v>404625.84</v>
      </c>
      <c r="R741" s="932">
        <v>286609.96999999997</v>
      </c>
      <c r="S741" s="932">
        <v>458575.95</v>
      </c>
      <c r="T741" s="932">
        <v>320328.78999999998</v>
      </c>
      <c r="U741" s="932">
        <v>512526.07</v>
      </c>
    </row>
    <row r="742" spans="1:21" ht="14.5">
      <c r="A742" s="931">
        <v>4</v>
      </c>
      <c r="B742" s="931" t="s">
        <v>222</v>
      </c>
      <c r="C742" s="931" t="s">
        <v>254</v>
      </c>
      <c r="D742" s="931" t="s">
        <v>487</v>
      </c>
      <c r="E742" s="931" t="s">
        <v>260</v>
      </c>
      <c r="F742" s="931">
        <v>1</v>
      </c>
      <c r="G742" s="931" t="s">
        <v>171</v>
      </c>
      <c r="H742" s="932">
        <v>107549.17</v>
      </c>
      <c r="I742" s="932">
        <v>188211.05</v>
      </c>
      <c r="J742" s="932">
        <v>139265.72</v>
      </c>
      <c r="K742" s="932">
        <v>243715.01</v>
      </c>
      <c r="L742" s="932">
        <v>166219.07999999999</v>
      </c>
      <c r="M742" s="932">
        <v>290883.38</v>
      </c>
      <c r="N742" s="932">
        <v>197814.96</v>
      </c>
      <c r="O742" s="932">
        <v>346176.19</v>
      </c>
      <c r="P742" s="932">
        <v>232628.61</v>
      </c>
      <c r="Q742" s="932">
        <v>407100.06</v>
      </c>
      <c r="R742" s="932">
        <v>254962.9</v>
      </c>
      <c r="S742" s="932">
        <v>446185.07</v>
      </c>
      <c r="T742" s="932">
        <v>276458.69</v>
      </c>
      <c r="U742" s="932">
        <v>483802.7</v>
      </c>
    </row>
    <row r="743" spans="1:21" ht="14.5">
      <c r="A743" s="931">
        <v>4</v>
      </c>
      <c r="B743" s="931" t="s">
        <v>222</v>
      </c>
      <c r="C743" s="931" t="s">
        <v>254</v>
      </c>
      <c r="D743" s="931" t="s">
        <v>487</v>
      </c>
      <c r="E743" s="931" t="s">
        <v>260</v>
      </c>
      <c r="F743" s="931">
        <v>2</v>
      </c>
      <c r="G743" s="931" t="s">
        <v>21</v>
      </c>
      <c r="H743" s="932">
        <v>85988.479999999996</v>
      </c>
      <c r="I743" s="932">
        <v>150479.85</v>
      </c>
      <c r="J743" s="932">
        <v>112288.84</v>
      </c>
      <c r="K743" s="932">
        <v>196505.47</v>
      </c>
      <c r="L743" s="932">
        <v>135659.19</v>
      </c>
      <c r="M743" s="932">
        <v>237403.58</v>
      </c>
      <c r="N743" s="932">
        <v>165315.03</v>
      </c>
      <c r="O743" s="932">
        <v>289301.3</v>
      </c>
      <c r="P743" s="932">
        <v>195786.36</v>
      </c>
      <c r="Q743" s="932">
        <v>342626.14</v>
      </c>
      <c r="R743" s="932">
        <v>215549.58</v>
      </c>
      <c r="S743" s="932">
        <v>377211.77</v>
      </c>
      <c r="T743" s="932">
        <v>233957.51</v>
      </c>
      <c r="U743" s="932">
        <v>409425.64</v>
      </c>
    </row>
    <row r="744" spans="1:21" ht="14.5">
      <c r="A744" s="931">
        <v>4</v>
      </c>
      <c r="B744" s="931" t="s">
        <v>222</v>
      </c>
      <c r="C744" s="931" t="s">
        <v>254</v>
      </c>
      <c r="D744" s="931" t="s">
        <v>487</v>
      </c>
      <c r="E744" s="931" t="s">
        <v>260</v>
      </c>
      <c r="F744" s="931">
        <v>3</v>
      </c>
      <c r="G744" s="931" t="s">
        <v>46</v>
      </c>
      <c r="H744" s="932">
        <v>83311.88</v>
      </c>
      <c r="I744" s="932">
        <v>145795.79999999999</v>
      </c>
      <c r="J744" s="932">
        <v>113889.62</v>
      </c>
      <c r="K744" s="932">
        <v>199306.83</v>
      </c>
      <c r="L744" s="932">
        <v>144427.28</v>
      </c>
      <c r="M744" s="932">
        <v>252747.74</v>
      </c>
      <c r="N744" s="932">
        <v>190579.91</v>
      </c>
      <c r="O744" s="932">
        <v>333514.84999999998</v>
      </c>
      <c r="P744" s="932">
        <v>236359.46</v>
      </c>
      <c r="Q744" s="932">
        <v>413629.06</v>
      </c>
      <c r="R744" s="932">
        <v>266464.62</v>
      </c>
      <c r="S744" s="932">
        <v>466313.09</v>
      </c>
      <c r="T744" s="932">
        <v>296238.15000000002</v>
      </c>
      <c r="U744" s="932">
        <v>518416.76</v>
      </c>
    </row>
    <row r="745" spans="1:21" ht="14.5">
      <c r="A745" s="931">
        <v>4</v>
      </c>
      <c r="B745" s="931" t="s">
        <v>222</v>
      </c>
      <c r="C745" s="931" t="s">
        <v>254</v>
      </c>
      <c r="D745" s="931" t="s">
        <v>487</v>
      </c>
      <c r="E745" s="931" t="s">
        <v>260</v>
      </c>
      <c r="F745" s="931">
        <v>4</v>
      </c>
      <c r="G745" s="931" t="s">
        <v>23</v>
      </c>
      <c r="H745" s="932">
        <v>87448.22</v>
      </c>
      <c r="I745" s="932">
        <v>139917.15</v>
      </c>
      <c r="J745" s="932">
        <v>122427.5</v>
      </c>
      <c r="K745" s="932">
        <v>195884.01</v>
      </c>
      <c r="L745" s="932">
        <v>157406.79</v>
      </c>
      <c r="M745" s="932">
        <v>251850.87</v>
      </c>
      <c r="N745" s="932">
        <v>209875.72</v>
      </c>
      <c r="O745" s="932">
        <v>335801.16</v>
      </c>
      <c r="P745" s="932">
        <v>262344.65000000002</v>
      </c>
      <c r="Q745" s="932">
        <v>419751.45</v>
      </c>
      <c r="R745" s="932">
        <v>297323.94</v>
      </c>
      <c r="S745" s="932">
        <v>475718.3</v>
      </c>
      <c r="T745" s="932">
        <v>332303.21999999997</v>
      </c>
      <c r="U745" s="932">
        <v>531685.16</v>
      </c>
    </row>
    <row r="746" spans="1:21" ht="14.5">
      <c r="A746" s="931">
        <v>4</v>
      </c>
      <c r="B746" s="931" t="s">
        <v>222</v>
      </c>
      <c r="C746" s="931" t="s">
        <v>254</v>
      </c>
      <c r="D746" s="931" t="s">
        <v>487</v>
      </c>
      <c r="E746" s="931" t="s">
        <v>1082</v>
      </c>
      <c r="F746" s="931">
        <v>1</v>
      </c>
      <c r="G746" s="931" t="s">
        <v>171</v>
      </c>
      <c r="H746" s="932">
        <v>103653.97</v>
      </c>
      <c r="I746" s="932">
        <v>181394.45</v>
      </c>
      <c r="J746" s="932">
        <v>134236.48000000001</v>
      </c>
      <c r="K746" s="932">
        <v>234913.85</v>
      </c>
      <c r="L746" s="932">
        <v>160228.9</v>
      </c>
      <c r="M746" s="932">
        <v>280400.57</v>
      </c>
      <c r="N746" s="932">
        <v>190703.97</v>
      </c>
      <c r="O746" s="932">
        <v>333731.96000000002</v>
      </c>
      <c r="P746" s="932">
        <v>224277.46</v>
      </c>
      <c r="Q746" s="932">
        <v>392485.56</v>
      </c>
      <c r="R746" s="932">
        <v>245816.49</v>
      </c>
      <c r="S746" s="932">
        <v>430178.86</v>
      </c>
      <c r="T746" s="932">
        <v>266553.02</v>
      </c>
      <c r="U746" s="932">
        <v>466467.79</v>
      </c>
    </row>
    <row r="747" spans="1:21" ht="14.5">
      <c r="A747" s="931">
        <v>4</v>
      </c>
      <c r="B747" s="931" t="s">
        <v>222</v>
      </c>
      <c r="C747" s="931" t="s">
        <v>254</v>
      </c>
      <c r="D747" s="931" t="s">
        <v>487</v>
      </c>
      <c r="E747" s="931" t="s">
        <v>1082</v>
      </c>
      <c r="F747" s="931">
        <v>2</v>
      </c>
      <c r="G747" s="931" t="s">
        <v>21</v>
      </c>
      <c r="H747" s="932">
        <v>82781.39</v>
      </c>
      <c r="I747" s="932">
        <v>144867.44</v>
      </c>
      <c r="J747" s="932">
        <v>108120.56</v>
      </c>
      <c r="K747" s="932">
        <v>189210.99</v>
      </c>
      <c r="L747" s="932">
        <v>130644.32</v>
      </c>
      <c r="M747" s="932">
        <v>228627.57</v>
      </c>
      <c r="N747" s="932">
        <v>159241.26999999999</v>
      </c>
      <c r="O747" s="932">
        <v>278672.21999999997</v>
      </c>
      <c r="P747" s="932">
        <v>188611.04</v>
      </c>
      <c r="Q747" s="932">
        <v>330069.31</v>
      </c>
      <c r="R747" s="932">
        <v>207661.05</v>
      </c>
      <c r="S747" s="932">
        <v>363406.84</v>
      </c>
      <c r="T747" s="932">
        <v>225408.27</v>
      </c>
      <c r="U747" s="932">
        <v>394464.47</v>
      </c>
    </row>
    <row r="748" spans="1:21" ht="14.5">
      <c r="A748" s="931">
        <v>4</v>
      </c>
      <c r="B748" s="931" t="s">
        <v>222</v>
      </c>
      <c r="C748" s="931" t="s">
        <v>254</v>
      </c>
      <c r="D748" s="931" t="s">
        <v>487</v>
      </c>
      <c r="E748" s="931" t="s">
        <v>1082</v>
      </c>
      <c r="F748" s="931">
        <v>3</v>
      </c>
      <c r="G748" s="931" t="s">
        <v>46</v>
      </c>
      <c r="H748" s="932">
        <v>80135.149999999994</v>
      </c>
      <c r="I748" s="932">
        <v>140236.51999999999</v>
      </c>
      <c r="J748" s="932">
        <v>109529.87</v>
      </c>
      <c r="K748" s="932">
        <v>191677.27</v>
      </c>
      <c r="L748" s="932">
        <v>138885.79</v>
      </c>
      <c r="M748" s="932">
        <v>243050.13</v>
      </c>
      <c r="N748" s="932">
        <v>183254.77</v>
      </c>
      <c r="O748" s="932">
        <v>320695.84000000003</v>
      </c>
      <c r="P748" s="932">
        <v>227262.56</v>
      </c>
      <c r="Q748" s="932">
        <v>397709.48</v>
      </c>
      <c r="R748" s="932">
        <v>256199.78</v>
      </c>
      <c r="S748" s="932">
        <v>448349.62</v>
      </c>
      <c r="T748" s="932">
        <v>284815.96000000002</v>
      </c>
      <c r="U748" s="932">
        <v>498427.92</v>
      </c>
    </row>
    <row r="749" spans="1:21" ht="14.5">
      <c r="A749" s="931">
        <v>4</v>
      </c>
      <c r="B749" s="931" t="s">
        <v>222</v>
      </c>
      <c r="C749" s="931" t="s">
        <v>254</v>
      </c>
      <c r="D749" s="931" t="s">
        <v>487</v>
      </c>
      <c r="E749" s="931" t="s">
        <v>1082</v>
      </c>
      <c r="F749" s="931">
        <v>4</v>
      </c>
      <c r="G749" s="931" t="s">
        <v>23</v>
      </c>
      <c r="H749" s="932">
        <v>84232.38</v>
      </c>
      <c r="I749" s="932">
        <v>134771.81</v>
      </c>
      <c r="J749" s="932">
        <v>117925.33</v>
      </c>
      <c r="K749" s="932">
        <v>188680.53</v>
      </c>
      <c r="L749" s="932">
        <v>151618.28</v>
      </c>
      <c r="M749" s="932">
        <v>242589.26</v>
      </c>
      <c r="N749" s="932">
        <v>202157.71</v>
      </c>
      <c r="O749" s="932">
        <v>323452.34999999998</v>
      </c>
      <c r="P749" s="932">
        <v>252697.14</v>
      </c>
      <c r="Q749" s="932">
        <v>404315.43</v>
      </c>
      <c r="R749" s="932">
        <v>286390.09000000003</v>
      </c>
      <c r="S749" s="932">
        <v>458224.16</v>
      </c>
      <c r="T749" s="932">
        <v>320083.05</v>
      </c>
      <c r="U749" s="932">
        <v>512132.88</v>
      </c>
    </row>
    <row r="750" spans="1:21" ht="14.5">
      <c r="A750" s="931">
        <v>4</v>
      </c>
      <c r="B750" s="931" t="s">
        <v>222</v>
      </c>
      <c r="C750" s="931" t="s">
        <v>254</v>
      </c>
      <c r="D750" s="931" t="s">
        <v>487</v>
      </c>
      <c r="E750" s="931" t="s">
        <v>194</v>
      </c>
      <c r="F750" s="931">
        <v>1</v>
      </c>
      <c r="G750" s="931" t="s">
        <v>171</v>
      </c>
      <c r="H750" s="932">
        <v>104775.54</v>
      </c>
      <c r="I750" s="932">
        <v>183357.19</v>
      </c>
      <c r="J750" s="932">
        <v>135689.51999999999</v>
      </c>
      <c r="K750" s="932">
        <v>237456.65</v>
      </c>
      <c r="L750" s="932">
        <v>161963.75</v>
      </c>
      <c r="M750" s="932">
        <v>283436.57</v>
      </c>
      <c r="N750" s="932">
        <v>192769.47</v>
      </c>
      <c r="O750" s="932">
        <v>337346.58</v>
      </c>
      <c r="P750" s="932">
        <v>226707.02</v>
      </c>
      <c r="Q750" s="932">
        <v>396737.29</v>
      </c>
      <c r="R750" s="932">
        <v>248479.63</v>
      </c>
      <c r="S750" s="932">
        <v>434839.35</v>
      </c>
      <c r="T750" s="932">
        <v>269441.26</v>
      </c>
      <c r="U750" s="932">
        <v>471522.21</v>
      </c>
    </row>
    <row r="751" spans="1:21" ht="14.5">
      <c r="A751" s="931">
        <v>4</v>
      </c>
      <c r="B751" s="931" t="s">
        <v>222</v>
      </c>
      <c r="C751" s="931" t="s">
        <v>254</v>
      </c>
      <c r="D751" s="931" t="s">
        <v>487</v>
      </c>
      <c r="E751" s="931" t="s">
        <v>194</v>
      </c>
      <c r="F751" s="931">
        <v>2</v>
      </c>
      <c r="G751" s="931" t="s">
        <v>21</v>
      </c>
      <c r="H751" s="932">
        <v>83673.59</v>
      </c>
      <c r="I751" s="932">
        <v>146428.78</v>
      </c>
      <c r="J751" s="932">
        <v>109286.61</v>
      </c>
      <c r="K751" s="932">
        <v>191251.57</v>
      </c>
      <c r="L751" s="932">
        <v>132054.07999999999</v>
      </c>
      <c r="M751" s="932">
        <v>231094.63</v>
      </c>
      <c r="N751" s="932">
        <v>160961.01999999999</v>
      </c>
      <c r="O751" s="932">
        <v>281681.78999999998</v>
      </c>
      <c r="P751" s="932">
        <v>190648.66</v>
      </c>
      <c r="Q751" s="932">
        <v>333635.15000000002</v>
      </c>
      <c r="R751" s="932">
        <v>209904.9</v>
      </c>
      <c r="S751" s="932">
        <v>367333.57</v>
      </c>
      <c r="T751" s="932">
        <v>227844.37</v>
      </c>
      <c r="U751" s="932">
        <v>398727.65</v>
      </c>
    </row>
    <row r="752" spans="1:21" ht="14.5">
      <c r="A752" s="931">
        <v>4</v>
      </c>
      <c r="B752" s="931" t="s">
        <v>222</v>
      </c>
      <c r="C752" s="931" t="s">
        <v>254</v>
      </c>
      <c r="D752" s="931" t="s">
        <v>487</v>
      </c>
      <c r="E752" s="931" t="s">
        <v>194</v>
      </c>
      <c r="F752" s="931">
        <v>3</v>
      </c>
      <c r="G752" s="931" t="s">
        <v>46</v>
      </c>
      <c r="H752" s="932">
        <v>80996.19</v>
      </c>
      <c r="I752" s="932">
        <v>141743.32999999999</v>
      </c>
      <c r="J752" s="932">
        <v>110706.1</v>
      </c>
      <c r="K752" s="932">
        <v>193735.67</v>
      </c>
      <c r="L752" s="932">
        <v>140376.78</v>
      </c>
      <c r="M752" s="932">
        <v>245659.37</v>
      </c>
      <c r="N752" s="932">
        <v>185221.58</v>
      </c>
      <c r="O752" s="932">
        <v>324137.77</v>
      </c>
      <c r="P752" s="932">
        <v>229701.24</v>
      </c>
      <c r="Q752" s="932">
        <v>401977.17</v>
      </c>
      <c r="R752" s="932">
        <v>258948.62</v>
      </c>
      <c r="S752" s="932">
        <v>453160.09</v>
      </c>
      <c r="T752" s="932">
        <v>287871.43</v>
      </c>
      <c r="U752" s="932">
        <v>503775.01</v>
      </c>
    </row>
    <row r="753" spans="1:21" ht="14.5">
      <c r="A753" s="931">
        <v>4</v>
      </c>
      <c r="B753" s="931" t="s">
        <v>222</v>
      </c>
      <c r="C753" s="931" t="s">
        <v>254</v>
      </c>
      <c r="D753" s="931" t="s">
        <v>487</v>
      </c>
      <c r="E753" s="931" t="s">
        <v>194</v>
      </c>
      <c r="F753" s="931">
        <v>4</v>
      </c>
      <c r="G753" s="931" t="s">
        <v>23</v>
      </c>
      <c r="H753" s="932">
        <v>85141.95</v>
      </c>
      <c r="I753" s="932">
        <v>136227.12</v>
      </c>
      <c r="J753" s="932">
        <v>119198.73</v>
      </c>
      <c r="K753" s="932">
        <v>190717.97</v>
      </c>
      <c r="L753" s="932">
        <v>153255.51</v>
      </c>
      <c r="M753" s="932">
        <v>245208.82</v>
      </c>
      <c r="N753" s="932">
        <v>204340.68</v>
      </c>
      <c r="O753" s="932">
        <v>326945.09999999998</v>
      </c>
      <c r="P753" s="932">
        <v>255425.85</v>
      </c>
      <c r="Q753" s="932">
        <v>408681.37</v>
      </c>
      <c r="R753" s="932">
        <v>289482.63</v>
      </c>
      <c r="S753" s="932">
        <v>463172.22</v>
      </c>
      <c r="T753" s="932">
        <v>323539.40999999997</v>
      </c>
      <c r="U753" s="932">
        <v>517663.07</v>
      </c>
    </row>
    <row r="754" spans="1:21" ht="14.5">
      <c r="A754" s="931">
        <v>4</v>
      </c>
      <c r="B754" s="931" t="s">
        <v>222</v>
      </c>
      <c r="C754" s="931" t="s">
        <v>254</v>
      </c>
      <c r="D754" s="931" t="s">
        <v>487</v>
      </c>
      <c r="E754" s="931" t="s">
        <v>261</v>
      </c>
      <c r="F754" s="931">
        <v>1</v>
      </c>
      <c r="G754" s="931" t="s">
        <v>171</v>
      </c>
      <c r="H754" s="932">
        <v>105124.36</v>
      </c>
      <c r="I754" s="932">
        <v>183967.63</v>
      </c>
      <c r="J754" s="932">
        <v>136021.37</v>
      </c>
      <c r="K754" s="932">
        <v>238037.39</v>
      </c>
      <c r="L754" s="932">
        <v>162258.42000000001</v>
      </c>
      <c r="M754" s="932">
        <v>283952.23</v>
      </c>
      <c r="N754" s="932">
        <v>192974.4</v>
      </c>
      <c r="O754" s="932">
        <v>337705.2</v>
      </c>
      <c r="P754" s="932">
        <v>226855.56</v>
      </c>
      <c r="Q754" s="932">
        <v>396997.24</v>
      </c>
      <c r="R754" s="932">
        <v>248589.15</v>
      </c>
      <c r="S754" s="932">
        <v>435031.01</v>
      </c>
      <c r="T754" s="932">
        <v>269463.06</v>
      </c>
      <c r="U754" s="932">
        <v>471560.35</v>
      </c>
    </row>
    <row r="755" spans="1:21" ht="14.5">
      <c r="A755" s="931">
        <v>4</v>
      </c>
      <c r="B755" s="931" t="s">
        <v>222</v>
      </c>
      <c r="C755" s="931" t="s">
        <v>254</v>
      </c>
      <c r="D755" s="931" t="s">
        <v>487</v>
      </c>
      <c r="E755" s="931" t="s">
        <v>261</v>
      </c>
      <c r="F755" s="931">
        <v>2</v>
      </c>
      <c r="G755" s="931" t="s">
        <v>21</v>
      </c>
      <c r="H755" s="932">
        <v>84710.52</v>
      </c>
      <c r="I755" s="932">
        <v>148243.41</v>
      </c>
      <c r="J755" s="932">
        <v>110479.43</v>
      </c>
      <c r="K755" s="932">
        <v>193339</v>
      </c>
      <c r="L755" s="932">
        <v>133324.04999999999</v>
      </c>
      <c r="M755" s="932">
        <v>233317.1</v>
      </c>
      <c r="N755" s="932">
        <v>162203.18</v>
      </c>
      <c r="O755" s="932">
        <v>283855.57</v>
      </c>
      <c r="P755" s="932">
        <v>191973.02</v>
      </c>
      <c r="Q755" s="932">
        <v>335952.78</v>
      </c>
      <c r="R755" s="932">
        <v>211272.29</v>
      </c>
      <c r="S755" s="932">
        <v>369726.5</v>
      </c>
      <c r="T755" s="932">
        <v>229222.58</v>
      </c>
      <c r="U755" s="932">
        <v>401139.52</v>
      </c>
    </row>
    <row r="756" spans="1:21" ht="14.5">
      <c r="A756" s="931">
        <v>4</v>
      </c>
      <c r="B756" s="931" t="s">
        <v>222</v>
      </c>
      <c r="C756" s="931" t="s">
        <v>254</v>
      </c>
      <c r="D756" s="931" t="s">
        <v>487</v>
      </c>
      <c r="E756" s="931" t="s">
        <v>261</v>
      </c>
      <c r="F756" s="931">
        <v>3</v>
      </c>
      <c r="G756" s="931" t="s">
        <v>46</v>
      </c>
      <c r="H756" s="932">
        <v>82568.41</v>
      </c>
      <c r="I756" s="932">
        <v>144494.72</v>
      </c>
      <c r="J756" s="932">
        <v>112994.88</v>
      </c>
      <c r="K756" s="932">
        <v>197741.04</v>
      </c>
      <c r="L756" s="932">
        <v>143383.4</v>
      </c>
      <c r="M756" s="932">
        <v>250920.95</v>
      </c>
      <c r="N756" s="932">
        <v>189293.92</v>
      </c>
      <c r="O756" s="932">
        <v>331264.36</v>
      </c>
      <c r="P756" s="932">
        <v>234851.19</v>
      </c>
      <c r="Q756" s="932">
        <v>410989.59</v>
      </c>
      <c r="R756" s="932">
        <v>264830.21999999997</v>
      </c>
      <c r="S756" s="932">
        <v>463452.88</v>
      </c>
      <c r="T756" s="932">
        <v>294495.25</v>
      </c>
      <c r="U756" s="932">
        <v>515366.69</v>
      </c>
    </row>
    <row r="757" spans="1:21" ht="14.5">
      <c r="A757" s="931">
        <v>4</v>
      </c>
      <c r="B757" s="931" t="s">
        <v>222</v>
      </c>
      <c r="C757" s="931" t="s">
        <v>254</v>
      </c>
      <c r="D757" s="931" t="s">
        <v>487</v>
      </c>
      <c r="E757" s="931" t="s">
        <v>261</v>
      </c>
      <c r="F757" s="931">
        <v>4</v>
      </c>
      <c r="G757" s="931" t="s">
        <v>23</v>
      </c>
      <c r="H757" s="932">
        <v>85823.09</v>
      </c>
      <c r="I757" s="932">
        <v>137316.94</v>
      </c>
      <c r="J757" s="932">
        <v>120152.32000000001</v>
      </c>
      <c r="K757" s="932">
        <v>192243.72</v>
      </c>
      <c r="L757" s="932">
        <v>154481.56</v>
      </c>
      <c r="M757" s="932">
        <v>247170.49</v>
      </c>
      <c r="N757" s="932">
        <v>205975.41</v>
      </c>
      <c r="O757" s="932">
        <v>329560.65999999997</v>
      </c>
      <c r="P757" s="932">
        <v>257469.26</v>
      </c>
      <c r="Q757" s="932">
        <v>411950.82</v>
      </c>
      <c r="R757" s="932">
        <v>291798.49</v>
      </c>
      <c r="S757" s="932">
        <v>466877.6</v>
      </c>
      <c r="T757" s="932">
        <v>326127.73</v>
      </c>
      <c r="U757" s="932">
        <v>521804.37</v>
      </c>
    </row>
    <row r="758" spans="1:21" ht="14.5">
      <c r="A758" s="931">
        <v>4</v>
      </c>
      <c r="B758" s="931" t="s">
        <v>222</v>
      </c>
      <c r="C758" s="931" t="s">
        <v>262</v>
      </c>
      <c r="D758" s="931" t="s">
        <v>1083</v>
      </c>
      <c r="E758" s="931" t="s">
        <v>218</v>
      </c>
      <c r="F758" s="931">
        <v>1</v>
      </c>
      <c r="G758" s="931" t="s">
        <v>171</v>
      </c>
      <c r="H758" s="932">
        <v>106958.11</v>
      </c>
      <c r="I758" s="932">
        <v>187176.69</v>
      </c>
      <c r="J758" s="932">
        <v>138482.82</v>
      </c>
      <c r="K758" s="932">
        <v>242344.94</v>
      </c>
      <c r="L758" s="932">
        <v>165269.82999999999</v>
      </c>
      <c r="M758" s="932">
        <v>289222.19</v>
      </c>
      <c r="N758" s="932">
        <v>196663.95</v>
      </c>
      <c r="O758" s="932">
        <v>344161.92</v>
      </c>
      <c r="P758" s="932">
        <v>231261.51</v>
      </c>
      <c r="Q758" s="932">
        <v>404707.64</v>
      </c>
      <c r="R758" s="932">
        <v>253456.75</v>
      </c>
      <c r="S758" s="932">
        <v>443549.31</v>
      </c>
      <c r="T758" s="932">
        <v>274811.38</v>
      </c>
      <c r="U758" s="932">
        <v>480919.91</v>
      </c>
    </row>
    <row r="759" spans="1:21" ht="14.5">
      <c r="A759" s="931">
        <v>4</v>
      </c>
      <c r="B759" s="931" t="s">
        <v>222</v>
      </c>
      <c r="C759" s="931" t="s">
        <v>262</v>
      </c>
      <c r="D759" s="931" t="s">
        <v>1083</v>
      </c>
      <c r="E759" s="931" t="s">
        <v>218</v>
      </c>
      <c r="F759" s="931">
        <v>2</v>
      </c>
      <c r="G759" s="931" t="s">
        <v>21</v>
      </c>
      <c r="H759" s="932">
        <v>85626.79</v>
      </c>
      <c r="I759" s="932">
        <v>149846.88</v>
      </c>
      <c r="J759" s="932">
        <v>111792.93</v>
      </c>
      <c r="K759" s="932">
        <v>195637.63</v>
      </c>
      <c r="L759" s="932">
        <v>135035.04</v>
      </c>
      <c r="M759" s="932">
        <v>236311.32</v>
      </c>
      <c r="N759" s="932">
        <v>164509.76000000001</v>
      </c>
      <c r="O759" s="932">
        <v>287892.08</v>
      </c>
      <c r="P759" s="932">
        <v>194811.2</v>
      </c>
      <c r="Q759" s="932">
        <v>340919.61</v>
      </c>
      <c r="R759" s="932">
        <v>214462.73</v>
      </c>
      <c r="S759" s="932">
        <v>375309.77</v>
      </c>
      <c r="T759" s="932">
        <v>232762.34</v>
      </c>
      <c r="U759" s="932">
        <v>407334.1</v>
      </c>
    </row>
    <row r="760" spans="1:21" ht="14.5">
      <c r="A760" s="931">
        <v>4</v>
      </c>
      <c r="B760" s="931" t="s">
        <v>222</v>
      </c>
      <c r="C760" s="931" t="s">
        <v>262</v>
      </c>
      <c r="D760" s="931" t="s">
        <v>1083</v>
      </c>
      <c r="E760" s="931" t="s">
        <v>218</v>
      </c>
      <c r="F760" s="931">
        <v>3</v>
      </c>
      <c r="G760" s="931" t="s">
        <v>46</v>
      </c>
      <c r="H760" s="932">
        <v>83044.47</v>
      </c>
      <c r="I760" s="932">
        <v>145327.81</v>
      </c>
      <c r="J760" s="932">
        <v>113544.46</v>
      </c>
      <c r="K760" s="932">
        <v>198702.8</v>
      </c>
      <c r="L760" s="932">
        <v>144004.79999999999</v>
      </c>
      <c r="M760" s="932">
        <v>252008.4</v>
      </c>
      <c r="N760" s="932">
        <v>190037.78</v>
      </c>
      <c r="O760" s="932">
        <v>332566.11</v>
      </c>
      <c r="P760" s="932">
        <v>235701.64</v>
      </c>
      <c r="Q760" s="932">
        <v>412477.87</v>
      </c>
      <c r="R760" s="932">
        <v>265734.08</v>
      </c>
      <c r="S760" s="932">
        <v>465034.64</v>
      </c>
      <c r="T760" s="932">
        <v>295438.42</v>
      </c>
      <c r="U760" s="932">
        <v>517017.24</v>
      </c>
    </row>
    <row r="761" spans="1:21" ht="14.5">
      <c r="A761" s="931">
        <v>4</v>
      </c>
      <c r="B761" s="931" t="s">
        <v>222</v>
      </c>
      <c r="C761" s="931" t="s">
        <v>262</v>
      </c>
      <c r="D761" s="931" t="s">
        <v>1083</v>
      </c>
      <c r="E761" s="931" t="s">
        <v>218</v>
      </c>
      <c r="F761" s="931">
        <v>4</v>
      </c>
      <c r="G761" s="931" t="s">
        <v>23</v>
      </c>
      <c r="H761" s="932">
        <v>87025.77</v>
      </c>
      <c r="I761" s="932">
        <v>139241.23000000001</v>
      </c>
      <c r="J761" s="932">
        <v>121836.07</v>
      </c>
      <c r="K761" s="932">
        <v>194937.72</v>
      </c>
      <c r="L761" s="932">
        <v>156646.38</v>
      </c>
      <c r="M761" s="932">
        <v>250634.21</v>
      </c>
      <c r="N761" s="932">
        <v>208861.84</v>
      </c>
      <c r="O761" s="932">
        <v>334178.95</v>
      </c>
      <c r="P761" s="932">
        <v>261077.3</v>
      </c>
      <c r="Q761" s="932">
        <v>417723.69</v>
      </c>
      <c r="R761" s="932">
        <v>295887.61</v>
      </c>
      <c r="S761" s="932">
        <v>473420.18</v>
      </c>
      <c r="T761" s="932">
        <v>330697.90999999997</v>
      </c>
      <c r="U761" s="932">
        <v>529116.67000000004</v>
      </c>
    </row>
    <row r="762" spans="1:21" ht="14.5">
      <c r="A762" s="931">
        <v>4</v>
      </c>
      <c r="B762" s="931" t="s">
        <v>222</v>
      </c>
      <c r="C762" s="931" t="s">
        <v>262</v>
      </c>
      <c r="D762" s="931" t="s">
        <v>1083</v>
      </c>
      <c r="E762" s="931" t="s">
        <v>264</v>
      </c>
      <c r="F762" s="931">
        <v>1</v>
      </c>
      <c r="G762" s="931" t="s">
        <v>171</v>
      </c>
      <c r="H762" s="932">
        <v>104593.86</v>
      </c>
      <c r="I762" s="932">
        <v>183039.25</v>
      </c>
      <c r="J762" s="932">
        <v>135351.23000000001</v>
      </c>
      <c r="K762" s="932">
        <v>236864.65</v>
      </c>
      <c r="L762" s="932">
        <v>161472.81</v>
      </c>
      <c r="M762" s="932">
        <v>282577.42</v>
      </c>
      <c r="N762" s="932">
        <v>192059.91</v>
      </c>
      <c r="O762" s="932">
        <v>336104.85</v>
      </c>
      <c r="P762" s="932">
        <v>225793.1</v>
      </c>
      <c r="Q762" s="932">
        <v>395137.93</v>
      </c>
      <c r="R762" s="932">
        <v>247432.16</v>
      </c>
      <c r="S762" s="932">
        <v>433006.27</v>
      </c>
      <c r="T762" s="932">
        <v>268222.13</v>
      </c>
      <c r="U762" s="932">
        <v>469388.72</v>
      </c>
    </row>
    <row r="763" spans="1:21" ht="14.5">
      <c r="A763" s="931">
        <v>4</v>
      </c>
      <c r="B763" s="931" t="s">
        <v>222</v>
      </c>
      <c r="C763" s="931" t="s">
        <v>262</v>
      </c>
      <c r="D763" s="931" t="s">
        <v>1083</v>
      </c>
      <c r="E763" s="931" t="s">
        <v>264</v>
      </c>
      <c r="F763" s="931">
        <v>2</v>
      </c>
      <c r="G763" s="931" t="s">
        <v>21</v>
      </c>
      <c r="H763" s="932">
        <v>84180.02</v>
      </c>
      <c r="I763" s="932">
        <v>147315.03</v>
      </c>
      <c r="J763" s="932">
        <v>109809.29</v>
      </c>
      <c r="K763" s="932">
        <v>192166.26</v>
      </c>
      <c r="L763" s="932">
        <v>132538.45000000001</v>
      </c>
      <c r="M763" s="932">
        <v>231942.29</v>
      </c>
      <c r="N763" s="932">
        <v>161288.70000000001</v>
      </c>
      <c r="O763" s="932">
        <v>282255.21999999997</v>
      </c>
      <c r="P763" s="932">
        <v>190910.56</v>
      </c>
      <c r="Q763" s="932">
        <v>334093.46999999997</v>
      </c>
      <c r="R763" s="932">
        <v>210115.3</v>
      </c>
      <c r="S763" s="932">
        <v>367701.77</v>
      </c>
      <c r="T763" s="932">
        <v>227981.65</v>
      </c>
      <c r="U763" s="932">
        <v>398967.89</v>
      </c>
    </row>
    <row r="764" spans="1:21" ht="14.5">
      <c r="A764" s="931">
        <v>4</v>
      </c>
      <c r="B764" s="931" t="s">
        <v>222</v>
      </c>
      <c r="C764" s="931" t="s">
        <v>262</v>
      </c>
      <c r="D764" s="931" t="s">
        <v>1083</v>
      </c>
      <c r="E764" s="931" t="s">
        <v>264</v>
      </c>
      <c r="F764" s="931">
        <v>3</v>
      </c>
      <c r="G764" s="931" t="s">
        <v>46</v>
      </c>
      <c r="H764" s="932">
        <v>81974.8</v>
      </c>
      <c r="I764" s="932">
        <v>143455.89000000001</v>
      </c>
      <c r="J764" s="932">
        <v>112163.81</v>
      </c>
      <c r="K764" s="932">
        <v>196286.67</v>
      </c>
      <c r="L764" s="932">
        <v>142314.89000000001</v>
      </c>
      <c r="M764" s="932">
        <v>249051.06</v>
      </c>
      <c r="N764" s="932">
        <v>187869.23</v>
      </c>
      <c r="O764" s="932">
        <v>328771.15999999997</v>
      </c>
      <c r="P764" s="932">
        <v>233070.34</v>
      </c>
      <c r="Q764" s="932">
        <v>407873.09</v>
      </c>
      <c r="R764" s="932">
        <v>262811.92</v>
      </c>
      <c r="S764" s="932">
        <v>459920.85</v>
      </c>
      <c r="T764" s="932">
        <v>292239.5</v>
      </c>
      <c r="U764" s="932">
        <v>511419.13</v>
      </c>
    </row>
    <row r="765" spans="1:21" ht="14.5">
      <c r="A765" s="931">
        <v>4</v>
      </c>
      <c r="B765" s="931" t="s">
        <v>222</v>
      </c>
      <c r="C765" s="931" t="s">
        <v>262</v>
      </c>
      <c r="D765" s="931" t="s">
        <v>1083</v>
      </c>
      <c r="E765" s="931" t="s">
        <v>264</v>
      </c>
      <c r="F765" s="931">
        <v>4</v>
      </c>
      <c r="G765" s="931" t="s">
        <v>23</v>
      </c>
      <c r="H765" s="932">
        <v>85335.97</v>
      </c>
      <c r="I765" s="932">
        <v>136537.54999999999</v>
      </c>
      <c r="J765" s="932">
        <v>119470.35</v>
      </c>
      <c r="K765" s="932">
        <v>191152.57</v>
      </c>
      <c r="L765" s="932">
        <v>153604.74</v>
      </c>
      <c r="M765" s="932">
        <v>245767.58</v>
      </c>
      <c r="N765" s="932">
        <v>204806.32</v>
      </c>
      <c r="O765" s="932">
        <v>327690.11</v>
      </c>
      <c r="P765" s="932">
        <v>256007.9</v>
      </c>
      <c r="Q765" s="932">
        <v>409612.64</v>
      </c>
      <c r="R765" s="932">
        <v>290142.28000000003</v>
      </c>
      <c r="S765" s="932">
        <v>464227.66</v>
      </c>
      <c r="T765" s="932">
        <v>324276.67</v>
      </c>
      <c r="U765" s="932">
        <v>518842.68</v>
      </c>
    </row>
    <row r="766" spans="1:21" ht="14.5">
      <c r="A766" s="931">
        <v>4</v>
      </c>
      <c r="B766" s="931" t="s">
        <v>222</v>
      </c>
      <c r="C766" s="931" t="s">
        <v>262</v>
      </c>
      <c r="D766" s="931" t="s">
        <v>1083</v>
      </c>
      <c r="E766" s="931" t="s">
        <v>226</v>
      </c>
      <c r="F766" s="931">
        <v>1</v>
      </c>
      <c r="G766" s="931" t="s">
        <v>171</v>
      </c>
      <c r="H766" s="932">
        <v>99819.33</v>
      </c>
      <c r="I766" s="932">
        <v>174683.83</v>
      </c>
      <c r="J766" s="932">
        <v>129320</v>
      </c>
      <c r="K766" s="932">
        <v>226310.01</v>
      </c>
      <c r="L766" s="932">
        <v>154402.35999999999</v>
      </c>
      <c r="M766" s="932">
        <v>270204.13</v>
      </c>
      <c r="N766" s="932">
        <v>183829.5</v>
      </c>
      <c r="O766" s="932">
        <v>321701.62</v>
      </c>
      <c r="P766" s="932">
        <v>216230.95</v>
      </c>
      <c r="Q766" s="932">
        <v>378404.16</v>
      </c>
      <c r="R766" s="932">
        <v>237019.24</v>
      </c>
      <c r="S766" s="932">
        <v>414783.67</v>
      </c>
      <c r="T766" s="932">
        <v>257053.73</v>
      </c>
      <c r="U766" s="932">
        <v>449844.02</v>
      </c>
    </row>
    <row r="767" spans="1:21" ht="14.5">
      <c r="A767" s="931">
        <v>4</v>
      </c>
      <c r="B767" s="931" t="s">
        <v>222</v>
      </c>
      <c r="C767" s="931" t="s">
        <v>262</v>
      </c>
      <c r="D767" s="931" t="s">
        <v>1083</v>
      </c>
      <c r="E767" s="931" t="s">
        <v>226</v>
      </c>
      <c r="F767" s="931">
        <v>2</v>
      </c>
      <c r="G767" s="931" t="s">
        <v>21</v>
      </c>
      <c r="H767" s="932">
        <v>79405.490000000005</v>
      </c>
      <c r="I767" s="932">
        <v>138959.6</v>
      </c>
      <c r="J767" s="932">
        <v>103778.06</v>
      </c>
      <c r="K767" s="932">
        <v>181611.61</v>
      </c>
      <c r="L767" s="932">
        <v>125468</v>
      </c>
      <c r="M767" s="932">
        <v>219569</v>
      </c>
      <c r="N767" s="932">
        <v>153058.28</v>
      </c>
      <c r="O767" s="932">
        <v>267851.99</v>
      </c>
      <c r="P767" s="932">
        <v>181348.4</v>
      </c>
      <c r="Q767" s="932">
        <v>317359.7</v>
      </c>
      <c r="R767" s="932">
        <v>199702.38</v>
      </c>
      <c r="S767" s="932">
        <v>349479.17</v>
      </c>
      <c r="T767" s="932">
        <v>216813.25</v>
      </c>
      <c r="U767" s="932">
        <v>379423.2</v>
      </c>
    </row>
    <row r="768" spans="1:21" ht="14.5">
      <c r="A768" s="931">
        <v>4</v>
      </c>
      <c r="B768" s="931" t="s">
        <v>222</v>
      </c>
      <c r="C768" s="931" t="s">
        <v>262</v>
      </c>
      <c r="D768" s="931" t="s">
        <v>1083</v>
      </c>
      <c r="E768" s="931" t="s">
        <v>226</v>
      </c>
      <c r="F768" s="931">
        <v>3</v>
      </c>
      <c r="G768" s="931" t="s">
        <v>46</v>
      </c>
      <c r="H768" s="932">
        <v>76632.22</v>
      </c>
      <c r="I768" s="932">
        <v>134106.39000000001</v>
      </c>
      <c r="J768" s="932">
        <v>104684.21</v>
      </c>
      <c r="K768" s="932">
        <v>183197.37</v>
      </c>
      <c r="L768" s="932">
        <v>132698.26</v>
      </c>
      <c r="M768" s="932">
        <v>232221.96</v>
      </c>
      <c r="N768" s="932">
        <v>175047.06</v>
      </c>
      <c r="O768" s="932">
        <v>306332.36</v>
      </c>
      <c r="P768" s="932">
        <v>217042.63</v>
      </c>
      <c r="Q768" s="932">
        <v>379824.6</v>
      </c>
      <c r="R768" s="932">
        <v>244647.18</v>
      </c>
      <c r="S768" s="932">
        <v>428132.56</v>
      </c>
      <c r="T768" s="932">
        <v>271937.74</v>
      </c>
      <c r="U768" s="932">
        <v>475891.04</v>
      </c>
    </row>
    <row r="769" spans="1:21" ht="14.5">
      <c r="A769" s="931">
        <v>4</v>
      </c>
      <c r="B769" s="931" t="s">
        <v>222</v>
      </c>
      <c r="C769" s="931" t="s">
        <v>262</v>
      </c>
      <c r="D769" s="931" t="s">
        <v>1083</v>
      </c>
      <c r="E769" s="931" t="s">
        <v>226</v>
      </c>
      <c r="F769" s="931">
        <v>4</v>
      </c>
      <c r="G769" s="931" t="s">
        <v>23</v>
      </c>
      <c r="H769" s="932">
        <v>80951.87</v>
      </c>
      <c r="I769" s="932">
        <v>129522.99</v>
      </c>
      <c r="J769" s="932">
        <v>113332.62</v>
      </c>
      <c r="K769" s="932">
        <v>181332.19</v>
      </c>
      <c r="L769" s="932">
        <v>145713.37</v>
      </c>
      <c r="M769" s="932">
        <v>233141.39</v>
      </c>
      <c r="N769" s="932">
        <v>194284.49</v>
      </c>
      <c r="O769" s="932">
        <v>310855.19</v>
      </c>
      <c r="P769" s="932">
        <v>242855.61</v>
      </c>
      <c r="Q769" s="932">
        <v>388568.98</v>
      </c>
      <c r="R769" s="932">
        <v>275236.36</v>
      </c>
      <c r="S769" s="932">
        <v>440378.18</v>
      </c>
      <c r="T769" s="932">
        <v>307617.11</v>
      </c>
      <c r="U769" s="932">
        <v>492187.38</v>
      </c>
    </row>
    <row r="770" spans="1:21" ht="14.5">
      <c r="A770" s="931">
        <v>4</v>
      </c>
      <c r="B770" s="931" t="s">
        <v>222</v>
      </c>
      <c r="C770" s="931" t="s">
        <v>262</v>
      </c>
      <c r="D770" s="931" t="s">
        <v>1083</v>
      </c>
      <c r="E770" s="931" t="s">
        <v>252</v>
      </c>
      <c r="F770" s="931">
        <v>1</v>
      </c>
      <c r="G770" s="931" t="s">
        <v>171</v>
      </c>
      <c r="H770" s="932">
        <v>105366.6</v>
      </c>
      <c r="I770" s="932">
        <v>184391.55</v>
      </c>
      <c r="J770" s="932">
        <v>136472.41</v>
      </c>
      <c r="K770" s="932">
        <v>238826.72</v>
      </c>
      <c r="L770" s="932">
        <v>162913.01</v>
      </c>
      <c r="M770" s="932">
        <v>285097.76</v>
      </c>
      <c r="N770" s="932">
        <v>193920.48</v>
      </c>
      <c r="O770" s="932">
        <v>339360.84</v>
      </c>
      <c r="P770" s="932">
        <v>228074.12</v>
      </c>
      <c r="Q770" s="932">
        <v>399129.71</v>
      </c>
      <c r="R770" s="932">
        <v>249985.77</v>
      </c>
      <c r="S770" s="932">
        <v>437475.11</v>
      </c>
      <c r="T770" s="932">
        <v>271088.57</v>
      </c>
      <c r="U770" s="932">
        <v>474405</v>
      </c>
    </row>
    <row r="771" spans="1:21" ht="14.5">
      <c r="A771" s="931">
        <v>4</v>
      </c>
      <c r="B771" s="931" t="s">
        <v>222</v>
      </c>
      <c r="C771" s="931" t="s">
        <v>262</v>
      </c>
      <c r="D771" s="931" t="s">
        <v>1083</v>
      </c>
      <c r="E771" s="931" t="s">
        <v>252</v>
      </c>
      <c r="F771" s="931">
        <v>2</v>
      </c>
      <c r="G771" s="931" t="s">
        <v>21</v>
      </c>
      <c r="H771" s="932">
        <v>84035.28</v>
      </c>
      <c r="I771" s="932">
        <v>147061.74</v>
      </c>
      <c r="J771" s="932">
        <v>109782.52</v>
      </c>
      <c r="K771" s="932">
        <v>192119.41</v>
      </c>
      <c r="L771" s="932">
        <v>132678.22</v>
      </c>
      <c r="M771" s="932">
        <v>232186.89</v>
      </c>
      <c r="N771" s="932">
        <v>161766.29</v>
      </c>
      <c r="O771" s="932">
        <v>283091.01</v>
      </c>
      <c r="P771" s="932">
        <v>191623.82</v>
      </c>
      <c r="Q771" s="932">
        <v>335341.68</v>
      </c>
      <c r="R771" s="932">
        <v>210991.75</v>
      </c>
      <c r="S771" s="932">
        <v>369235.57</v>
      </c>
      <c r="T771" s="932">
        <v>229039.54</v>
      </c>
      <c r="U771" s="932">
        <v>400819.19</v>
      </c>
    </row>
    <row r="772" spans="1:21" ht="14.5">
      <c r="A772" s="931">
        <v>4</v>
      </c>
      <c r="B772" s="931" t="s">
        <v>222</v>
      </c>
      <c r="C772" s="931" t="s">
        <v>262</v>
      </c>
      <c r="D772" s="931" t="s">
        <v>1083</v>
      </c>
      <c r="E772" s="931" t="s">
        <v>252</v>
      </c>
      <c r="F772" s="931">
        <v>3</v>
      </c>
      <c r="G772" s="931" t="s">
        <v>46</v>
      </c>
      <c r="H772" s="932">
        <v>81263.61</v>
      </c>
      <c r="I772" s="932">
        <v>142211.31</v>
      </c>
      <c r="J772" s="932">
        <v>111051.26</v>
      </c>
      <c r="K772" s="932">
        <v>194339.7</v>
      </c>
      <c r="L772" s="932">
        <v>140799.26</v>
      </c>
      <c r="M772" s="932">
        <v>246398.7</v>
      </c>
      <c r="N772" s="932">
        <v>185763.72</v>
      </c>
      <c r="O772" s="932">
        <v>325086.51</v>
      </c>
      <c r="P772" s="932">
        <v>230359.07</v>
      </c>
      <c r="Q772" s="932">
        <v>403128.36</v>
      </c>
      <c r="R772" s="932">
        <v>259679.17</v>
      </c>
      <c r="S772" s="932">
        <v>454438.54</v>
      </c>
      <c r="T772" s="932">
        <v>288671.15999999997</v>
      </c>
      <c r="U772" s="932">
        <v>505174.53</v>
      </c>
    </row>
    <row r="773" spans="1:21" ht="14.5">
      <c r="A773" s="931">
        <v>4</v>
      </c>
      <c r="B773" s="931" t="s">
        <v>222</v>
      </c>
      <c r="C773" s="931" t="s">
        <v>262</v>
      </c>
      <c r="D773" s="931" t="s">
        <v>1083</v>
      </c>
      <c r="E773" s="931" t="s">
        <v>252</v>
      </c>
      <c r="F773" s="931">
        <v>4</v>
      </c>
      <c r="G773" s="931" t="s">
        <v>23</v>
      </c>
      <c r="H773" s="932">
        <v>85564.4</v>
      </c>
      <c r="I773" s="932">
        <v>136903.04000000001</v>
      </c>
      <c r="J773" s="932">
        <v>119790.16</v>
      </c>
      <c r="K773" s="932">
        <v>191664.26</v>
      </c>
      <c r="L773" s="932">
        <v>154015.92000000001</v>
      </c>
      <c r="M773" s="932">
        <v>246425.48</v>
      </c>
      <c r="N773" s="932">
        <v>205354.56</v>
      </c>
      <c r="O773" s="932">
        <v>328567.3</v>
      </c>
      <c r="P773" s="932">
        <v>256693.2</v>
      </c>
      <c r="Q773" s="932">
        <v>410709.13</v>
      </c>
      <c r="R773" s="932">
        <v>290918.96000000002</v>
      </c>
      <c r="S773" s="932">
        <v>465470.35</v>
      </c>
      <c r="T773" s="932">
        <v>325144.71999999997</v>
      </c>
      <c r="U773" s="932">
        <v>520231.56</v>
      </c>
    </row>
    <row r="774" spans="1:21" ht="14.5">
      <c r="A774" s="931">
        <v>4</v>
      </c>
      <c r="B774" s="931" t="s">
        <v>222</v>
      </c>
      <c r="C774" s="931" t="s">
        <v>262</v>
      </c>
      <c r="D774" s="931" t="s">
        <v>1083</v>
      </c>
      <c r="E774" s="931" t="s">
        <v>265</v>
      </c>
      <c r="F774" s="931">
        <v>1</v>
      </c>
      <c r="G774" s="931" t="s">
        <v>171</v>
      </c>
      <c r="H774" s="932">
        <v>103653.97</v>
      </c>
      <c r="I774" s="932">
        <v>181394.45</v>
      </c>
      <c r="J774" s="932">
        <v>134236.48000000001</v>
      </c>
      <c r="K774" s="932">
        <v>234913.85</v>
      </c>
      <c r="L774" s="932">
        <v>160228.9</v>
      </c>
      <c r="M774" s="932">
        <v>280400.57</v>
      </c>
      <c r="N774" s="932">
        <v>190703.97</v>
      </c>
      <c r="O774" s="932">
        <v>333731.96000000002</v>
      </c>
      <c r="P774" s="932">
        <v>224277.46</v>
      </c>
      <c r="Q774" s="932">
        <v>392485.56</v>
      </c>
      <c r="R774" s="932">
        <v>245816.49</v>
      </c>
      <c r="S774" s="932">
        <v>430178.86</v>
      </c>
      <c r="T774" s="932">
        <v>266553.02</v>
      </c>
      <c r="U774" s="932">
        <v>466467.79</v>
      </c>
    </row>
    <row r="775" spans="1:21" ht="14.5">
      <c r="A775" s="931">
        <v>4</v>
      </c>
      <c r="B775" s="931" t="s">
        <v>222</v>
      </c>
      <c r="C775" s="931" t="s">
        <v>262</v>
      </c>
      <c r="D775" s="931" t="s">
        <v>1083</v>
      </c>
      <c r="E775" s="931" t="s">
        <v>265</v>
      </c>
      <c r="F775" s="931">
        <v>2</v>
      </c>
      <c r="G775" s="931" t="s">
        <v>21</v>
      </c>
      <c r="H775" s="932">
        <v>82781.39</v>
      </c>
      <c r="I775" s="932">
        <v>144867.44</v>
      </c>
      <c r="J775" s="932">
        <v>108120.56</v>
      </c>
      <c r="K775" s="932">
        <v>189210.99</v>
      </c>
      <c r="L775" s="932">
        <v>130644.32</v>
      </c>
      <c r="M775" s="932">
        <v>228627.57</v>
      </c>
      <c r="N775" s="932">
        <v>159241.26999999999</v>
      </c>
      <c r="O775" s="932">
        <v>278672.21999999997</v>
      </c>
      <c r="P775" s="932">
        <v>188611.04</v>
      </c>
      <c r="Q775" s="932">
        <v>330069.31</v>
      </c>
      <c r="R775" s="932">
        <v>207661.05</v>
      </c>
      <c r="S775" s="932">
        <v>363406.84</v>
      </c>
      <c r="T775" s="932">
        <v>225408.27</v>
      </c>
      <c r="U775" s="932">
        <v>394464.47</v>
      </c>
    </row>
    <row r="776" spans="1:21" ht="14.5">
      <c r="A776" s="931">
        <v>4</v>
      </c>
      <c r="B776" s="931" t="s">
        <v>222</v>
      </c>
      <c r="C776" s="931" t="s">
        <v>262</v>
      </c>
      <c r="D776" s="931" t="s">
        <v>1083</v>
      </c>
      <c r="E776" s="931" t="s">
        <v>265</v>
      </c>
      <c r="F776" s="931">
        <v>3</v>
      </c>
      <c r="G776" s="931" t="s">
        <v>46</v>
      </c>
      <c r="H776" s="932">
        <v>80135.149999999994</v>
      </c>
      <c r="I776" s="932">
        <v>140236.51999999999</v>
      </c>
      <c r="J776" s="932">
        <v>109529.87</v>
      </c>
      <c r="K776" s="932">
        <v>191677.27</v>
      </c>
      <c r="L776" s="932">
        <v>138885.79</v>
      </c>
      <c r="M776" s="932">
        <v>243050.13</v>
      </c>
      <c r="N776" s="932">
        <v>183254.77</v>
      </c>
      <c r="O776" s="932">
        <v>320695.84000000003</v>
      </c>
      <c r="P776" s="932">
        <v>227262.56</v>
      </c>
      <c r="Q776" s="932">
        <v>397709.48</v>
      </c>
      <c r="R776" s="932">
        <v>256199.78</v>
      </c>
      <c r="S776" s="932">
        <v>448349.62</v>
      </c>
      <c r="T776" s="932">
        <v>284815.96000000002</v>
      </c>
      <c r="U776" s="932">
        <v>498427.92</v>
      </c>
    </row>
    <row r="777" spans="1:21" ht="14.5">
      <c r="A777" s="931">
        <v>4</v>
      </c>
      <c r="B777" s="931" t="s">
        <v>222</v>
      </c>
      <c r="C777" s="931" t="s">
        <v>262</v>
      </c>
      <c r="D777" s="931" t="s">
        <v>1083</v>
      </c>
      <c r="E777" s="931" t="s">
        <v>265</v>
      </c>
      <c r="F777" s="931">
        <v>4</v>
      </c>
      <c r="G777" s="931" t="s">
        <v>23</v>
      </c>
      <c r="H777" s="932">
        <v>84232.38</v>
      </c>
      <c r="I777" s="932">
        <v>134771.81</v>
      </c>
      <c r="J777" s="932">
        <v>117925.33</v>
      </c>
      <c r="K777" s="932">
        <v>188680.53</v>
      </c>
      <c r="L777" s="932">
        <v>151618.28</v>
      </c>
      <c r="M777" s="932">
        <v>242589.26</v>
      </c>
      <c r="N777" s="932">
        <v>202157.71</v>
      </c>
      <c r="O777" s="932">
        <v>323452.34999999998</v>
      </c>
      <c r="P777" s="932">
        <v>252697.14</v>
      </c>
      <c r="Q777" s="932">
        <v>404315.43</v>
      </c>
      <c r="R777" s="932">
        <v>286390.09000000003</v>
      </c>
      <c r="S777" s="932">
        <v>458224.16</v>
      </c>
      <c r="T777" s="932">
        <v>320083.05</v>
      </c>
      <c r="U777" s="932">
        <v>512132.88</v>
      </c>
    </row>
    <row r="778" spans="1:21" ht="14.5">
      <c r="A778" s="931">
        <v>4</v>
      </c>
      <c r="B778" s="931" t="s">
        <v>222</v>
      </c>
      <c r="C778" s="931" t="s">
        <v>262</v>
      </c>
      <c r="D778" s="931" t="s">
        <v>1083</v>
      </c>
      <c r="E778" s="931" t="s">
        <v>266</v>
      </c>
      <c r="F778" s="931">
        <v>1</v>
      </c>
      <c r="G778" s="931" t="s">
        <v>171</v>
      </c>
      <c r="H778" s="932">
        <v>104714.98</v>
      </c>
      <c r="I778" s="932">
        <v>183251.21</v>
      </c>
      <c r="J778" s="932">
        <v>135576.75</v>
      </c>
      <c r="K778" s="932">
        <v>237259.32</v>
      </c>
      <c r="L778" s="932">
        <v>161800.10999999999</v>
      </c>
      <c r="M778" s="932">
        <v>283150.19</v>
      </c>
      <c r="N778" s="932">
        <v>192532.95</v>
      </c>
      <c r="O778" s="932">
        <v>336932.67</v>
      </c>
      <c r="P778" s="932">
        <v>226402.38</v>
      </c>
      <c r="Q778" s="932">
        <v>396204.17</v>
      </c>
      <c r="R778" s="932">
        <v>248130.47</v>
      </c>
      <c r="S778" s="932">
        <v>434228.33</v>
      </c>
      <c r="T778" s="932">
        <v>269034.89</v>
      </c>
      <c r="U778" s="932">
        <v>470811.05</v>
      </c>
    </row>
    <row r="779" spans="1:21" ht="14.5">
      <c r="A779" s="931">
        <v>4</v>
      </c>
      <c r="B779" s="931" t="s">
        <v>222</v>
      </c>
      <c r="C779" s="931" t="s">
        <v>262</v>
      </c>
      <c r="D779" s="931" t="s">
        <v>1083</v>
      </c>
      <c r="E779" s="931" t="s">
        <v>266</v>
      </c>
      <c r="F779" s="931">
        <v>2</v>
      </c>
      <c r="G779" s="931" t="s">
        <v>21</v>
      </c>
      <c r="H779" s="932">
        <v>83842.399999999994</v>
      </c>
      <c r="I779" s="932">
        <v>146724.19</v>
      </c>
      <c r="J779" s="932">
        <v>109460.84</v>
      </c>
      <c r="K779" s="932">
        <v>191556.46</v>
      </c>
      <c r="L779" s="932">
        <v>132215.53</v>
      </c>
      <c r="M779" s="932">
        <v>231377.18</v>
      </c>
      <c r="N779" s="932">
        <v>161070.25</v>
      </c>
      <c r="O779" s="932">
        <v>281872.93</v>
      </c>
      <c r="P779" s="932">
        <v>190735.96</v>
      </c>
      <c r="Q779" s="932">
        <v>333787.92</v>
      </c>
      <c r="R779" s="932">
        <v>209975.03</v>
      </c>
      <c r="S779" s="932">
        <v>367456.3</v>
      </c>
      <c r="T779" s="932">
        <v>227890.13</v>
      </c>
      <c r="U779" s="932">
        <v>398807.73</v>
      </c>
    </row>
    <row r="780" spans="1:21" ht="14.5">
      <c r="A780" s="931">
        <v>4</v>
      </c>
      <c r="B780" s="931" t="s">
        <v>222</v>
      </c>
      <c r="C780" s="931" t="s">
        <v>262</v>
      </c>
      <c r="D780" s="931" t="s">
        <v>1083</v>
      </c>
      <c r="E780" s="931" t="s">
        <v>266</v>
      </c>
      <c r="F780" s="931">
        <v>3</v>
      </c>
      <c r="G780" s="931" t="s">
        <v>46</v>
      </c>
      <c r="H780" s="932">
        <v>81322.39</v>
      </c>
      <c r="I780" s="932">
        <v>142314.18</v>
      </c>
      <c r="J780" s="932">
        <v>111192</v>
      </c>
      <c r="K780" s="932">
        <v>194586</v>
      </c>
      <c r="L780" s="932">
        <v>141022.82</v>
      </c>
      <c r="M780" s="932">
        <v>246789.93</v>
      </c>
      <c r="N780" s="932">
        <v>186104.13</v>
      </c>
      <c r="O780" s="932">
        <v>325682.23</v>
      </c>
      <c r="P780" s="932">
        <v>230824.27</v>
      </c>
      <c r="Q780" s="932">
        <v>403942.47</v>
      </c>
      <c r="R780" s="932">
        <v>260236.39</v>
      </c>
      <c r="S780" s="932">
        <v>455413.68</v>
      </c>
      <c r="T780" s="932">
        <v>289327.45</v>
      </c>
      <c r="U780" s="932">
        <v>506323.04</v>
      </c>
    </row>
    <row r="781" spans="1:21" ht="14.5">
      <c r="A781" s="931">
        <v>4</v>
      </c>
      <c r="B781" s="931" t="s">
        <v>222</v>
      </c>
      <c r="C781" s="931" t="s">
        <v>262</v>
      </c>
      <c r="D781" s="931" t="s">
        <v>1083</v>
      </c>
      <c r="E781" s="931" t="s">
        <v>266</v>
      </c>
      <c r="F781" s="931">
        <v>4</v>
      </c>
      <c r="G781" s="931" t="s">
        <v>23</v>
      </c>
      <c r="H781" s="932">
        <v>85206.62</v>
      </c>
      <c r="I781" s="932">
        <v>136330.6</v>
      </c>
      <c r="J781" s="932">
        <v>119289.27</v>
      </c>
      <c r="K781" s="932">
        <v>190862.84</v>
      </c>
      <c r="L781" s="932">
        <v>153371.92000000001</v>
      </c>
      <c r="M781" s="932">
        <v>245395.08</v>
      </c>
      <c r="N781" s="932">
        <v>204495.89</v>
      </c>
      <c r="O781" s="932">
        <v>327193.44</v>
      </c>
      <c r="P781" s="932">
        <v>255619.87</v>
      </c>
      <c r="Q781" s="932">
        <v>408991.79</v>
      </c>
      <c r="R781" s="932">
        <v>289702.52</v>
      </c>
      <c r="S781" s="932">
        <v>463524.03</v>
      </c>
      <c r="T781" s="932">
        <v>323785.17</v>
      </c>
      <c r="U781" s="932">
        <v>518056.27</v>
      </c>
    </row>
    <row r="782" spans="1:21" ht="14.5">
      <c r="A782" s="931">
        <v>4</v>
      </c>
      <c r="B782" s="931" t="s">
        <v>222</v>
      </c>
      <c r="C782" s="931" t="s">
        <v>267</v>
      </c>
      <c r="D782" s="931" t="s">
        <v>488</v>
      </c>
      <c r="E782" s="931" t="s">
        <v>268</v>
      </c>
      <c r="F782" s="931">
        <v>1</v>
      </c>
      <c r="G782" s="931" t="s">
        <v>171</v>
      </c>
      <c r="H782" s="932">
        <v>100001.01</v>
      </c>
      <c r="I782" s="932">
        <v>175001.77</v>
      </c>
      <c r="J782" s="932">
        <v>129658.29</v>
      </c>
      <c r="K782" s="932">
        <v>226902.01</v>
      </c>
      <c r="L782" s="932">
        <v>154893.31</v>
      </c>
      <c r="M782" s="932">
        <v>271063.28999999998</v>
      </c>
      <c r="N782" s="932">
        <v>184539.07</v>
      </c>
      <c r="O782" s="932">
        <v>322943.35999999999</v>
      </c>
      <c r="P782" s="932">
        <v>217144.87</v>
      </c>
      <c r="Q782" s="932">
        <v>380003.53</v>
      </c>
      <c r="R782" s="932">
        <v>238066.72</v>
      </c>
      <c r="S782" s="932">
        <v>416616.76</v>
      </c>
      <c r="T782" s="932">
        <v>258272.87</v>
      </c>
      <c r="U782" s="932">
        <v>451977.53</v>
      </c>
    </row>
    <row r="783" spans="1:21" ht="14.5">
      <c r="A783" s="931">
        <v>4</v>
      </c>
      <c r="B783" s="931" t="s">
        <v>222</v>
      </c>
      <c r="C783" s="931" t="s">
        <v>267</v>
      </c>
      <c r="D783" s="931" t="s">
        <v>488</v>
      </c>
      <c r="E783" s="931" t="s">
        <v>268</v>
      </c>
      <c r="F783" s="931">
        <v>2</v>
      </c>
      <c r="G783" s="931" t="s">
        <v>21</v>
      </c>
      <c r="H783" s="932">
        <v>78899.06</v>
      </c>
      <c r="I783" s="932">
        <v>138073.35999999999</v>
      </c>
      <c r="J783" s="932">
        <v>103255.38</v>
      </c>
      <c r="K783" s="932">
        <v>180696.92</v>
      </c>
      <c r="L783" s="932">
        <v>124983.63</v>
      </c>
      <c r="M783" s="932">
        <v>218721.35</v>
      </c>
      <c r="N783" s="932">
        <v>152730.62</v>
      </c>
      <c r="O783" s="932">
        <v>267278.58</v>
      </c>
      <c r="P783" s="932">
        <v>181086.51</v>
      </c>
      <c r="Q783" s="932">
        <v>316901.39</v>
      </c>
      <c r="R783" s="932">
        <v>199491.99</v>
      </c>
      <c r="S783" s="932">
        <v>349110.98</v>
      </c>
      <c r="T783" s="932">
        <v>216675.98</v>
      </c>
      <c r="U783" s="932">
        <v>379182.96</v>
      </c>
    </row>
    <row r="784" spans="1:21" ht="14.5">
      <c r="A784" s="931">
        <v>4</v>
      </c>
      <c r="B784" s="931" t="s">
        <v>222</v>
      </c>
      <c r="C784" s="931" t="s">
        <v>267</v>
      </c>
      <c r="D784" s="931" t="s">
        <v>488</v>
      </c>
      <c r="E784" s="931" t="s">
        <v>268</v>
      </c>
      <c r="F784" s="931">
        <v>3</v>
      </c>
      <c r="G784" s="931" t="s">
        <v>46</v>
      </c>
      <c r="H784" s="932">
        <v>75653.62</v>
      </c>
      <c r="I784" s="932">
        <v>132393.84</v>
      </c>
      <c r="J784" s="932">
        <v>103226.5</v>
      </c>
      <c r="K784" s="932">
        <v>180646.38</v>
      </c>
      <c r="L784" s="932">
        <v>130760.16</v>
      </c>
      <c r="M784" s="932">
        <v>228830.28</v>
      </c>
      <c r="N784" s="932">
        <v>172399.42</v>
      </c>
      <c r="O784" s="932">
        <v>301698.99</v>
      </c>
      <c r="P784" s="932">
        <v>213673.54</v>
      </c>
      <c r="Q784" s="932">
        <v>373928.69</v>
      </c>
      <c r="R784" s="932">
        <v>240783.9</v>
      </c>
      <c r="S784" s="932">
        <v>421371.82</v>
      </c>
      <c r="T784" s="932">
        <v>267569.68</v>
      </c>
      <c r="U784" s="932">
        <v>468246.94</v>
      </c>
    </row>
    <row r="785" spans="1:21" ht="14.5">
      <c r="A785" s="931">
        <v>4</v>
      </c>
      <c r="B785" s="931" t="s">
        <v>222</v>
      </c>
      <c r="C785" s="931" t="s">
        <v>267</v>
      </c>
      <c r="D785" s="931" t="s">
        <v>488</v>
      </c>
      <c r="E785" s="931" t="s">
        <v>268</v>
      </c>
      <c r="F785" s="931">
        <v>4</v>
      </c>
      <c r="G785" s="931" t="s">
        <v>23</v>
      </c>
      <c r="H785" s="932">
        <v>80757.86</v>
      </c>
      <c r="I785" s="932">
        <v>129212.58</v>
      </c>
      <c r="J785" s="932">
        <v>113061</v>
      </c>
      <c r="K785" s="932">
        <v>180897.61</v>
      </c>
      <c r="L785" s="932">
        <v>145364.15</v>
      </c>
      <c r="M785" s="932">
        <v>232582.64</v>
      </c>
      <c r="N785" s="932">
        <v>193818.86</v>
      </c>
      <c r="O785" s="932">
        <v>310110.18</v>
      </c>
      <c r="P785" s="932">
        <v>242273.58</v>
      </c>
      <c r="Q785" s="932">
        <v>387637.73</v>
      </c>
      <c r="R785" s="932">
        <v>274576.71999999997</v>
      </c>
      <c r="S785" s="932">
        <v>439322.76</v>
      </c>
      <c r="T785" s="932">
        <v>306879.86</v>
      </c>
      <c r="U785" s="932">
        <v>491007.79</v>
      </c>
    </row>
    <row r="786" spans="1:21" ht="14.5">
      <c r="A786" s="931">
        <v>4</v>
      </c>
      <c r="B786" s="931" t="s">
        <v>222</v>
      </c>
      <c r="C786" s="931" t="s">
        <v>267</v>
      </c>
      <c r="D786" s="931" t="s">
        <v>488</v>
      </c>
      <c r="E786" s="931" t="s">
        <v>264</v>
      </c>
      <c r="F786" s="931">
        <v>1</v>
      </c>
      <c r="G786" s="931" t="s">
        <v>171</v>
      </c>
      <c r="H786" s="932">
        <v>91801.23</v>
      </c>
      <c r="I786" s="932">
        <v>160652.14000000001</v>
      </c>
      <c r="J786" s="932">
        <v>119155.2</v>
      </c>
      <c r="K786" s="932">
        <v>208521.60000000001</v>
      </c>
      <c r="L786" s="932">
        <v>142454.63</v>
      </c>
      <c r="M786" s="932">
        <v>249295.61</v>
      </c>
      <c r="N786" s="932">
        <v>169875.63</v>
      </c>
      <c r="O786" s="932">
        <v>297282.34999999998</v>
      </c>
      <c r="P786" s="932">
        <v>199989.4</v>
      </c>
      <c r="Q786" s="932">
        <v>349981.44</v>
      </c>
      <c r="R786" s="932">
        <v>219315.23</v>
      </c>
      <c r="S786" s="932">
        <v>383801.66</v>
      </c>
      <c r="T786" s="932">
        <v>238033.36</v>
      </c>
      <c r="U786" s="932">
        <v>416558.38</v>
      </c>
    </row>
    <row r="787" spans="1:21" ht="14.5">
      <c r="A787" s="931">
        <v>4</v>
      </c>
      <c r="B787" s="931" t="s">
        <v>222</v>
      </c>
      <c r="C787" s="931" t="s">
        <v>267</v>
      </c>
      <c r="D787" s="931" t="s">
        <v>488</v>
      </c>
      <c r="E787" s="931" t="s">
        <v>264</v>
      </c>
      <c r="F787" s="931">
        <v>2</v>
      </c>
      <c r="G787" s="931" t="s">
        <v>21</v>
      </c>
      <c r="H787" s="932">
        <v>71616.75</v>
      </c>
      <c r="I787" s="932">
        <v>125329.32</v>
      </c>
      <c r="J787" s="932">
        <v>93900.25</v>
      </c>
      <c r="K787" s="932">
        <v>164325.43</v>
      </c>
      <c r="L787" s="932">
        <v>113845.38</v>
      </c>
      <c r="M787" s="932">
        <v>199229.41</v>
      </c>
      <c r="N787" s="932">
        <v>139450.16</v>
      </c>
      <c r="O787" s="932">
        <v>244037.78</v>
      </c>
      <c r="P787" s="932">
        <v>165498.78</v>
      </c>
      <c r="Q787" s="932">
        <v>289622.87</v>
      </c>
      <c r="R787" s="932">
        <v>182417.66</v>
      </c>
      <c r="S787" s="932">
        <v>319230.90999999997</v>
      </c>
      <c r="T787" s="932">
        <v>198245.03</v>
      </c>
      <c r="U787" s="932">
        <v>346928.8</v>
      </c>
    </row>
    <row r="788" spans="1:21" ht="14.5">
      <c r="A788" s="931">
        <v>4</v>
      </c>
      <c r="B788" s="931" t="s">
        <v>222</v>
      </c>
      <c r="C788" s="931" t="s">
        <v>267</v>
      </c>
      <c r="D788" s="931" t="s">
        <v>488</v>
      </c>
      <c r="E788" s="931" t="s">
        <v>264</v>
      </c>
      <c r="F788" s="931">
        <v>3</v>
      </c>
      <c r="G788" s="931" t="s">
        <v>46</v>
      </c>
      <c r="H788" s="932">
        <v>68054.149999999994</v>
      </c>
      <c r="I788" s="932">
        <v>119094.76</v>
      </c>
      <c r="J788" s="932">
        <v>92704.13</v>
      </c>
      <c r="K788" s="932">
        <v>162232.22</v>
      </c>
      <c r="L788" s="932">
        <v>117316.59</v>
      </c>
      <c r="M788" s="932">
        <v>205304.04</v>
      </c>
      <c r="N788" s="932">
        <v>154559.34</v>
      </c>
      <c r="O788" s="932">
        <v>270478.84999999998</v>
      </c>
      <c r="P788" s="932">
        <v>191452.82</v>
      </c>
      <c r="Q788" s="932">
        <v>335042.43</v>
      </c>
      <c r="R788" s="932">
        <v>215660.39</v>
      </c>
      <c r="S788" s="932">
        <v>377405.68</v>
      </c>
      <c r="T788" s="932">
        <v>239557.49</v>
      </c>
      <c r="U788" s="932">
        <v>419225.61</v>
      </c>
    </row>
    <row r="789" spans="1:21" ht="14.5">
      <c r="A789" s="931">
        <v>4</v>
      </c>
      <c r="B789" s="931" t="s">
        <v>222</v>
      </c>
      <c r="C789" s="931" t="s">
        <v>267</v>
      </c>
      <c r="D789" s="931" t="s">
        <v>488</v>
      </c>
      <c r="E789" s="931" t="s">
        <v>264</v>
      </c>
      <c r="F789" s="931">
        <v>4</v>
      </c>
      <c r="G789" s="931" t="s">
        <v>23</v>
      </c>
      <c r="H789" s="932">
        <v>73709.72</v>
      </c>
      <c r="I789" s="932">
        <v>117935.55</v>
      </c>
      <c r="J789" s="932">
        <v>103193.61</v>
      </c>
      <c r="K789" s="932">
        <v>165109.78</v>
      </c>
      <c r="L789" s="932">
        <v>132677.5</v>
      </c>
      <c r="M789" s="932">
        <v>212284</v>
      </c>
      <c r="N789" s="932">
        <v>176903.33</v>
      </c>
      <c r="O789" s="932">
        <v>283045.33</v>
      </c>
      <c r="P789" s="932">
        <v>221129.16</v>
      </c>
      <c r="Q789" s="932">
        <v>353806.66</v>
      </c>
      <c r="R789" s="932">
        <v>250613.05</v>
      </c>
      <c r="S789" s="932">
        <v>400980.88</v>
      </c>
      <c r="T789" s="932">
        <v>280096.94</v>
      </c>
      <c r="U789" s="932">
        <v>448155.11</v>
      </c>
    </row>
    <row r="790" spans="1:21" ht="14.5">
      <c r="A790" s="931">
        <v>4</v>
      </c>
      <c r="B790" s="931" t="s">
        <v>222</v>
      </c>
      <c r="C790" s="931" t="s">
        <v>267</v>
      </c>
      <c r="D790" s="931" t="s">
        <v>488</v>
      </c>
      <c r="E790" s="931" t="s">
        <v>253</v>
      </c>
      <c r="F790" s="931">
        <v>1</v>
      </c>
      <c r="G790" s="931" t="s">
        <v>171</v>
      </c>
      <c r="H790" s="932">
        <v>97227.37</v>
      </c>
      <c r="I790" s="932">
        <v>170147.9</v>
      </c>
      <c r="J790" s="932">
        <v>126082.08</v>
      </c>
      <c r="K790" s="932">
        <v>220643.64</v>
      </c>
      <c r="L790" s="932">
        <v>150637.98000000001</v>
      </c>
      <c r="M790" s="932">
        <v>263616.46000000002</v>
      </c>
      <c r="N790" s="932">
        <v>179493.57</v>
      </c>
      <c r="O790" s="932">
        <v>314113.74</v>
      </c>
      <c r="P790" s="932">
        <v>211223.28</v>
      </c>
      <c r="Q790" s="932">
        <v>369640.74</v>
      </c>
      <c r="R790" s="932">
        <v>231583.44</v>
      </c>
      <c r="S790" s="932">
        <v>405271.03</v>
      </c>
      <c r="T790" s="932">
        <v>251255.44</v>
      </c>
      <c r="U790" s="932">
        <v>439697.02</v>
      </c>
    </row>
    <row r="791" spans="1:21" ht="14.5">
      <c r="A791" s="931">
        <v>4</v>
      </c>
      <c r="B791" s="931" t="s">
        <v>222</v>
      </c>
      <c r="C791" s="931" t="s">
        <v>267</v>
      </c>
      <c r="D791" s="931" t="s">
        <v>488</v>
      </c>
      <c r="E791" s="931" t="s">
        <v>253</v>
      </c>
      <c r="F791" s="931">
        <v>2</v>
      </c>
      <c r="G791" s="931" t="s">
        <v>21</v>
      </c>
      <c r="H791" s="932">
        <v>76584.160000000003</v>
      </c>
      <c r="I791" s="932">
        <v>134022.29</v>
      </c>
      <c r="J791" s="932">
        <v>100253.15</v>
      </c>
      <c r="K791" s="932">
        <v>175443.02</v>
      </c>
      <c r="L791" s="932">
        <v>121378.51</v>
      </c>
      <c r="M791" s="932">
        <v>212412.4</v>
      </c>
      <c r="N791" s="932">
        <v>148376.60999999999</v>
      </c>
      <c r="O791" s="932">
        <v>259659.06</v>
      </c>
      <c r="P791" s="932">
        <v>175948.79</v>
      </c>
      <c r="Q791" s="932">
        <v>307910.39</v>
      </c>
      <c r="R791" s="932">
        <v>193847.3</v>
      </c>
      <c r="S791" s="932">
        <v>339232.77</v>
      </c>
      <c r="T791" s="932">
        <v>210562.83</v>
      </c>
      <c r="U791" s="932">
        <v>368484.95</v>
      </c>
    </row>
    <row r="792" spans="1:21" ht="14.5">
      <c r="A792" s="931">
        <v>4</v>
      </c>
      <c r="B792" s="931" t="s">
        <v>222</v>
      </c>
      <c r="C792" s="931" t="s">
        <v>267</v>
      </c>
      <c r="D792" s="931" t="s">
        <v>488</v>
      </c>
      <c r="E792" s="931" t="s">
        <v>253</v>
      </c>
      <c r="F792" s="931">
        <v>3</v>
      </c>
      <c r="G792" s="931" t="s">
        <v>46</v>
      </c>
      <c r="H792" s="932">
        <v>73337.929999999993</v>
      </c>
      <c r="I792" s="932">
        <v>128341.38</v>
      </c>
      <c r="J792" s="932">
        <v>100042.98</v>
      </c>
      <c r="K792" s="932">
        <v>175075.21</v>
      </c>
      <c r="L792" s="932">
        <v>126709.66</v>
      </c>
      <c r="M792" s="932">
        <v>221741.9</v>
      </c>
      <c r="N792" s="932">
        <v>167041.09</v>
      </c>
      <c r="O792" s="932">
        <v>292321.90999999997</v>
      </c>
      <c r="P792" s="932">
        <v>207015.31</v>
      </c>
      <c r="Q792" s="932">
        <v>362276.8</v>
      </c>
      <c r="R792" s="932">
        <v>233267.89</v>
      </c>
      <c r="S792" s="932">
        <v>408218.81</v>
      </c>
      <c r="T792" s="932">
        <v>259202.96</v>
      </c>
      <c r="U792" s="932">
        <v>453605.17</v>
      </c>
    </row>
    <row r="793" spans="1:21" ht="14.5">
      <c r="A793" s="931">
        <v>4</v>
      </c>
      <c r="B793" s="931" t="s">
        <v>222</v>
      </c>
      <c r="C793" s="931" t="s">
        <v>267</v>
      </c>
      <c r="D793" s="931" t="s">
        <v>488</v>
      </c>
      <c r="E793" s="931" t="s">
        <v>253</v>
      </c>
      <c r="F793" s="931">
        <v>4</v>
      </c>
      <c r="G793" s="931" t="s">
        <v>23</v>
      </c>
      <c r="H793" s="932">
        <v>78451.59</v>
      </c>
      <c r="I793" s="932">
        <v>125522.55</v>
      </c>
      <c r="J793" s="932">
        <v>109832.23</v>
      </c>
      <c r="K793" s="932">
        <v>175731.57</v>
      </c>
      <c r="L793" s="932">
        <v>141212.85999999999</v>
      </c>
      <c r="M793" s="932">
        <v>225940.58</v>
      </c>
      <c r="N793" s="932">
        <v>188283.82</v>
      </c>
      <c r="O793" s="932">
        <v>301254.11</v>
      </c>
      <c r="P793" s="932">
        <v>235354.77</v>
      </c>
      <c r="Q793" s="932">
        <v>376567.64</v>
      </c>
      <c r="R793" s="932">
        <v>266735.40999999997</v>
      </c>
      <c r="S793" s="932">
        <v>426776.66</v>
      </c>
      <c r="T793" s="932">
        <v>298116.05</v>
      </c>
      <c r="U793" s="932">
        <v>476985.68</v>
      </c>
    </row>
    <row r="794" spans="1:21" ht="14.5">
      <c r="A794" s="931">
        <v>4</v>
      </c>
      <c r="B794" s="931" t="s">
        <v>222</v>
      </c>
      <c r="C794" s="931" t="s">
        <v>267</v>
      </c>
      <c r="D794" s="931" t="s">
        <v>488</v>
      </c>
      <c r="E794" s="931" t="s">
        <v>269</v>
      </c>
      <c r="F794" s="931">
        <v>1</v>
      </c>
      <c r="G794" s="931" t="s">
        <v>171</v>
      </c>
      <c r="H794" s="932">
        <v>91801.23</v>
      </c>
      <c r="I794" s="932">
        <v>160652.14000000001</v>
      </c>
      <c r="J794" s="932">
        <v>119155.2</v>
      </c>
      <c r="K794" s="932">
        <v>208521.60000000001</v>
      </c>
      <c r="L794" s="932">
        <v>142454.63</v>
      </c>
      <c r="M794" s="932">
        <v>249295.61</v>
      </c>
      <c r="N794" s="932">
        <v>169875.63</v>
      </c>
      <c r="O794" s="932">
        <v>297282.34999999998</v>
      </c>
      <c r="P794" s="932">
        <v>199989.4</v>
      </c>
      <c r="Q794" s="932">
        <v>349981.44</v>
      </c>
      <c r="R794" s="932">
        <v>219315.23</v>
      </c>
      <c r="S794" s="932">
        <v>383801.66</v>
      </c>
      <c r="T794" s="932">
        <v>238033.36</v>
      </c>
      <c r="U794" s="932">
        <v>416558.38</v>
      </c>
    </row>
    <row r="795" spans="1:21" ht="14.5">
      <c r="A795" s="931">
        <v>4</v>
      </c>
      <c r="B795" s="931" t="s">
        <v>222</v>
      </c>
      <c r="C795" s="931" t="s">
        <v>267</v>
      </c>
      <c r="D795" s="931" t="s">
        <v>488</v>
      </c>
      <c r="E795" s="931" t="s">
        <v>269</v>
      </c>
      <c r="F795" s="931">
        <v>2</v>
      </c>
      <c r="G795" s="931" t="s">
        <v>21</v>
      </c>
      <c r="H795" s="932">
        <v>71616.75</v>
      </c>
      <c r="I795" s="932">
        <v>125329.32</v>
      </c>
      <c r="J795" s="932">
        <v>93900.25</v>
      </c>
      <c r="K795" s="932">
        <v>164325.43</v>
      </c>
      <c r="L795" s="932">
        <v>113845.38</v>
      </c>
      <c r="M795" s="932">
        <v>199229.41</v>
      </c>
      <c r="N795" s="932">
        <v>139450.16</v>
      </c>
      <c r="O795" s="932">
        <v>244037.78</v>
      </c>
      <c r="P795" s="932">
        <v>165498.78</v>
      </c>
      <c r="Q795" s="932">
        <v>289622.87</v>
      </c>
      <c r="R795" s="932">
        <v>182417.66</v>
      </c>
      <c r="S795" s="932">
        <v>319230.90999999997</v>
      </c>
      <c r="T795" s="932">
        <v>198245.03</v>
      </c>
      <c r="U795" s="932">
        <v>346928.8</v>
      </c>
    </row>
    <row r="796" spans="1:21" ht="14.5">
      <c r="A796" s="931">
        <v>4</v>
      </c>
      <c r="B796" s="931" t="s">
        <v>222</v>
      </c>
      <c r="C796" s="931" t="s">
        <v>267</v>
      </c>
      <c r="D796" s="931" t="s">
        <v>488</v>
      </c>
      <c r="E796" s="931" t="s">
        <v>269</v>
      </c>
      <c r="F796" s="931">
        <v>3</v>
      </c>
      <c r="G796" s="931" t="s">
        <v>46</v>
      </c>
      <c r="H796" s="932">
        <v>68054.149999999994</v>
      </c>
      <c r="I796" s="932">
        <v>119094.76</v>
      </c>
      <c r="J796" s="932">
        <v>92704.13</v>
      </c>
      <c r="K796" s="932">
        <v>162232.22</v>
      </c>
      <c r="L796" s="932">
        <v>117316.59</v>
      </c>
      <c r="M796" s="932">
        <v>205304.04</v>
      </c>
      <c r="N796" s="932">
        <v>154559.34</v>
      </c>
      <c r="O796" s="932">
        <v>270478.84999999998</v>
      </c>
      <c r="P796" s="932">
        <v>191452.82</v>
      </c>
      <c r="Q796" s="932">
        <v>335042.43</v>
      </c>
      <c r="R796" s="932">
        <v>215660.39</v>
      </c>
      <c r="S796" s="932">
        <v>377405.68</v>
      </c>
      <c r="T796" s="932">
        <v>239557.49</v>
      </c>
      <c r="U796" s="932">
        <v>419225.61</v>
      </c>
    </row>
    <row r="797" spans="1:21" ht="14.5">
      <c r="A797" s="931">
        <v>4</v>
      </c>
      <c r="B797" s="931" t="s">
        <v>222</v>
      </c>
      <c r="C797" s="931" t="s">
        <v>267</v>
      </c>
      <c r="D797" s="931" t="s">
        <v>488</v>
      </c>
      <c r="E797" s="931" t="s">
        <v>269</v>
      </c>
      <c r="F797" s="931">
        <v>4</v>
      </c>
      <c r="G797" s="931" t="s">
        <v>23</v>
      </c>
      <c r="H797" s="932">
        <v>73709.72</v>
      </c>
      <c r="I797" s="932">
        <v>117935.55</v>
      </c>
      <c r="J797" s="932">
        <v>103193.61</v>
      </c>
      <c r="K797" s="932">
        <v>165109.78</v>
      </c>
      <c r="L797" s="932">
        <v>132677.5</v>
      </c>
      <c r="M797" s="932">
        <v>212284</v>
      </c>
      <c r="N797" s="932">
        <v>176903.33</v>
      </c>
      <c r="O797" s="932">
        <v>283045.33</v>
      </c>
      <c r="P797" s="932">
        <v>221129.16</v>
      </c>
      <c r="Q797" s="932">
        <v>353806.66</v>
      </c>
      <c r="R797" s="932">
        <v>250613.05</v>
      </c>
      <c r="S797" s="932">
        <v>400980.88</v>
      </c>
      <c r="T797" s="932">
        <v>280096.94</v>
      </c>
      <c r="U797" s="932">
        <v>448155.11</v>
      </c>
    </row>
    <row r="798" spans="1:21" ht="14.5">
      <c r="A798" s="931">
        <v>4</v>
      </c>
      <c r="B798" s="931" t="s">
        <v>222</v>
      </c>
      <c r="C798" s="931" t="s">
        <v>267</v>
      </c>
      <c r="D798" s="931" t="s">
        <v>488</v>
      </c>
      <c r="E798" s="931" t="s">
        <v>270</v>
      </c>
      <c r="F798" s="931">
        <v>1</v>
      </c>
      <c r="G798" s="931" t="s">
        <v>171</v>
      </c>
      <c r="H798" s="932">
        <v>97818.44</v>
      </c>
      <c r="I798" s="932">
        <v>171182.27</v>
      </c>
      <c r="J798" s="932">
        <v>126864.98</v>
      </c>
      <c r="K798" s="932">
        <v>222013.72</v>
      </c>
      <c r="L798" s="932">
        <v>151587.24</v>
      </c>
      <c r="M798" s="932">
        <v>265277.65999999997</v>
      </c>
      <c r="N798" s="932">
        <v>180644.58</v>
      </c>
      <c r="O798" s="932">
        <v>316128.02</v>
      </c>
      <c r="P798" s="932">
        <v>212590.39</v>
      </c>
      <c r="Q798" s="932">
        <v>372033.18</v>
      </c>
      <c r="R798" s="932">
        <v>233089.6</v>
      </c>
      <c r="S798" s="932">
        <v>407906.8</v>
      </c>
      <c r="T798" s="932">
        <v>252902.76</v>
      </c>
      <c r="U798" s="932">
        <v>442579.83</v>
      </c>
    </row>
    <row r="799" spans="1:21" ht="14.5">
      <c r="A799" s="931">
        <v>4</v>
      </c>
      <c r="B799" s="931" t="s">
        <v>222</v>
      </c>
      <c r="C799" s="931" t="s">
        <v>267</v>
      </c>
      <c r="D799" s="931" t="s">
        <v>488</v>
      </c>
      <c r="E799" s="931" t="s">
        <v>270</v>
      </c>
      <c r="F799" s="931">
        <v>2</v>
      </c>
      <c r="G799" s="931" t="s">
        <v>21</v>
      </c>
      <c r="H799" s="932">
        <v>76945.86</v>
      </c>
      <c r="I799" s="932">
        <v>134655.25</v>
      </c>
      <c r="J799" s="932">
        <v>100749.07</v>
      </c>
      <c r="K799" s="932">
        <v>176310.86</v>
      </c>
      <c r="L799" s="932">
        <v>122002.66</v>
      </c>
      <c r="M799" s="932">
        <v>213504.66</v>
      </c>
      <c r="N799" s="932">
        <v>149181.88</v>
      </c>
      <c r="O799" s="932">
        <v>261068.29</v>
      </c>
      <c r="P799" s="932">
        <v>176923.96</v>
      </c>
      <c r="Q799" s="932">
        <v>309616.93</v>
      </c>
      <c r="R799" s="932">
        <v>194934.16</v>
      </c>
      <c r="S799" s="932">
        <v>341134.78</v>
      </c>
      <c r="T799" s="932">
        <v>211758.01</v>
      </c>
      <c r="U799" s="932">
        <v>370576.51</v>
      </c>
    </row>
    <row r="800" spans="1:21" ht="14.5">
      <c r="A800" s="931">
        <v>4</v>
      </c>
      <c r="B800" s="931" t="s">
        <v>222</v>
      </c>
      <c r="C800" s="931" t="s">
        <v>267</v>
      </c>
      <c r="D800" s="931" t="s">
        <v>488</v>
      </c>
      <c r="E800" s="931" t="s">
        <v>270</v>
      </c>
      <c r="F800" s="931">
        <v>3</v>
      </c>
      <c r="G800" s="931" t="s">
        <v>46</v>
      </c>
      <c r="H800" s="932">
        <v>73605.350000000006</v>
      </c>
      <c r="I800" s="932">
        <v>128809.36</v>
      </c>
      <c r="J800" s="932">
        <v>100388.14</v>
      </c>
      <c r="K800" s="932">
        <v>175679.24</v>
      </c>
      <c r="L800" s="932">
        <v>127132.14</v>
      </c>
      <c r="M800" s="932">
        <v>222481.24</v>
      </c>
      <c r="N800" s="932">
        <v>167583.23000000001</v>
      </c>
      <c r="O800" s="932">
        <v>293270.65000000002</v>
      </c>
      <c r="P800" s="932">
        <v>207673.14</v>
      </c>
      <c r="Q800" s="932">
        <v>363428</v>
      </c>
      <c r="R800" s="932">
        <v>233998.44</v>
      </c>
      <c r="S800" s="932">
        <v>409497.27</v>
      </c>
      <c r="T800" s="932">
        <v>260002.69</v>
      </c>
      <c r="U800" s="932">
        <v>455004.71</v>
      </c>
    </row>
    <row r="801" spans="1:21" ht="14.5">
      <c r="A801" s="931">
        <v>4</v>
      </c>
      <c r="B801" s="931" t="s">
        <v>222</v>
      </c>
      <c r="C801" s="931" t="s">
        <v>267</v>
      </c>
      <c r="D801" s="931" t="s">
        <v>488</v>
      </c>
      <c r="E801" s="931" t="s">
        <v>270</v>
      </c>
      <c r="F801" s="931">
        <v>4</v>
      </c>
      <c r="G801" s="931" t="s">
        <v>23</v>
      </c>
      <c r="H801" s="932">
        <v>78874.039999999994</v>
      </c>
      <c r="I801" s="932">
        <v>126198.47</v>
      </c>
      <c r="J801" s="932">
        <v>110423.66</v>
      </c>
      <c r="K801" s="932">
        <v>176677.86</v>
      </c>
      <c r="L801" s="932">
        <v>141973.28</v>
      </c>
      <c r="M801" s="932">
        <v>227157.25</v>
      </c>
      <c r="N801" s="932">
        <v>189297.7</v>
      </c>
      <c r="O801" s="932">
        <v>302876.33</v>
      </c>
      <c r="P801" s="932">
        <v>236622.13</v>
      </c>
      <c r="Q801" s="932">
        <v>378595.41</v>
      </c>
      <c r="R801" s="932">
        <v>268171.75</v>
      </c>
      <c r="S801" s="932">
        <v>429074.8</v>
      </c>
      <c r="T801" s="932">
        <v>299721.36</v>
      </c>
      <c r="U801" s="932">
        <v>479554.19</v>
      </c>
    </row>
    <row r="802" spans="1:21" ht="14.5">
      <c r="A802" s="931">
        <v>4</v>
      </c>
      <c r="B802" s="931" t="s">
        <v>222</v>
      </c>
      <c r="C802" s="931" t="s">
        <v>267</v>
      </c>
      <c r="D802" s="931" t="s">
        <v>488</v>
      </c>
      <c r="E802" s="931" t="s">
        <v>271</v>
      </c>
      <c r="F802" s="931">
        <v>1</v>
      </c>
      <c r="G802" s="931" t="s">
        <v>171</v>
      </c>
      <c r="H802" s="932">
        <v>101713.64</v>
      </c>
      <c r="I802" s="932">
        <v>177998.86</v>
      </c>
      <c r="J802" s="932">
        <v>131894.22</v>
      </c>
      <c r="K802" s="932">
        <v>230814.89</v>
      </c>
      <c r="L802" s="932">
        <v>157577.42000000001</v>
      </c>
      <c r="M802" s="932">
        <v>275760.48</v>
      </c>
      <c r="N802" s="932">
        <v>187755.57</v>
      </c>
      <c r="O802" s="932">
        <v>328572.25</v>
      </c>
      <c r="P802" s="932">
        <v>220941.53</v>
      </c>
      <c r="Q802" s="932">
        <v>386647.68</v>
      </c>
      <c r="R802" s="932">
        <v>242236</v>
      </c>
      <c r="S802" s="932">
        <v>423913</v>
      </c>
      <c r="T802" s="932">
        <v>262808.42</v>
      </c>
      <c r="U802" s="932">
        <v>459914.74</v>
      </c>
    </row>
    <row r="803" spans="1:21" ht="14.5">
      <c r="A803" s="931">
        <v>4</v>
      </c>
      <c r="B803" s="931" t="s">
        <v>222</v>
      </c>
      <c r="C803" s="931" t="s">
        <v>267</v>
      </c>
      <c r="D803" s="931" t="s">
        <v>488</v>
      </c>
      <c r="E803" s="931" t="s">
        <v>271</v>
      </c>
      <c r="F803" s="931">
        <v>2</v>
      </c>
      <c r="G803" s="931" t="s">
        <v>21</v>
      </c>
      <c r="H803" s="932">
        <v>80152.95</v>
      </c>
      <c r="I803" s="932">
        <v>140267.66</v>
      </c>
      <c r="J803" s="932">
        <v>104917.34</v>
      </c>
      <c r="K803" s="932">
        <v>183605.34</v>
      </c>
      <c r="L803" s="932">
        <v>127017.53</v>
      </c>
      <c r="M803" s="932">
        <v>222280.67</v>
      </c>
      <c r="N803" s="932">
        <v>155255.64000000001</v>
      </c>
      <c r="O803" s="932">
        <v>271697.36</v>
      </c>
      <c r="P803" s="932">
        <v>184099.29</v>
      </c>
      <c r="Q803" s="932">
        <v>322173.75</v>
      </c>
      <c r="R803" s="932">
        <v>202822.69</v>
      </c>
      <c r="S803" s="932">
        <v>354939.7</v>
      </c>
      <c r="T803" s="932">
        <v>220307.25</v>
      </c>
      <c r="U803" s="932">
        <v>385537.69</v>
      </c>
    </row>
    <row r="804" spans="1:21" ht="14.5">
      <c r="A804" s="931">
        <v>4</v>
      </c>
      <c r="B804" s="931" t="s">
        <v>222</v>
      </c>
      <c r="C804" s="931" t="s">
        <v>267</v>
      </c>
      <c r="D804" s="931" t="s">
        <v>488</v>
      </c>
      <c r="E804" s="931" t="s">
        <v>271</v>
      </c>
      <c r="F804" s="931">
        <v>3</v>
      </c>
      <c r="G804" s="931" t="s">
        <v>46</v>
      </c>
      <c r="H804" s="932">
        <v>76782.080000000002</v>
      </c>
      <c r="I804" s="932">
        <v>134368.63</v>
      </c>
      <c r="J804" s="932">
        <v>104747.89</v>
      </c>
      <c r="K804" s="932">
        <v>183308.79999999999</v>
      </c>
      <c r="L804" s="932">
        <v>132673.63</v>
      </c>
      <c r="M804" s="932">
        <v>232178.85</v>
      </c>
      <c r="N804" s="932">
        <v>174908.38</v>
      </c>
      <c r="O804" s="932">
        <v>306089.65999999997</v>
      </c>
      <c r="P804" s="932">
        <v>216770.04</v>
      </c>
      <c r="Q804" s="932">
        <v>379347.57</v>
      </c>
      <c r="R804" s="932">
        <v>244263.28</v>
      </c>
      <c r="S804" s="932">
        <v>427460.74</v>
      </c>
      <c r="T804" s="932">
        <v>271424.88</v>
      </c>
      <c r="U804" s="932">
        <v>474993.55</v>
      </c>
    </row>
    <row r="805" spans="1:21" ht="14.5">
      <c r="A805" s="931">
        <v>4</v>
      </c>
      <c r="B805" s="931" t="s">
        <v>222</v>
      </c>
      <c r="C805" s="931" t="s">
        <v>267</v>
      </c>
      <c r="D805" s="931" t="s">
        <v>488</v>
      </c>
      <c r="E805" s="931" t="s">
        <v>271</v>
      </c>
      <c r="F805" s="931">
        <v>4</v>
      </c>
      <c r="G805" s="931" t="s">
        <v>23</v>
      </c>
      <c r="H805" s="932">
        <v>82089.88</v>
      </c>
      <c r="I805" s="932">
        <v>131343.81</v>
      </c>
      <c r="J805" s="932">
        <v>114925.83</v>
      </c>
      <c r="K805" s="932">
        <v>183881.33</v>
      </c>
      <c r="L805" s="932">
        <v>147761.78</v>
      </c>
      <c r="M805" s="932">
        <v>236418.86</v>
      </c>
      <c r="N805" s="932">
        <v>197015.71</v>
      </c>
      <c r="O805" s="932">
        <v>315225.14</v>
      </c>
      <c r="P805" s="932">
        <v>246269.64</v>
      </c>
      <c r="Q805" s="932">
        <v>394031.43</v>
      </c>
      <c r="R805" s="932">
        <v>279105.59000000003</v>
      </c>
      <c r="S805" s="932">
        <v>446568.95</v>
      </c>
      <c r="T805" s="932">
        <v>311941.53999999998</v>
      </c>
      <c r="U805" s="932">
        <v>499106.47</v>
      </c>
    </row>
    <row r="806" spans="1:21" ht="14.5">
      <c r="A806" s="931">
        <v>4</v>
      </c>
      <c r="B806" s="931" t="s">
        <v>222</v>
      </c>
      <c r="C806" s="931" t="s">
        <v>267</v>
      </c>
      <c r="D806" s="931" t="s">
        <v>488</v>
      </c>
      <c r="E806" s="931" t="s">
        <v>272</v>
      </c>
      <c r="F806" s="931">
        <v>1</v>
      </c>
      <c r="G806" s="931" t="s">
        <v>171</v>
      </c>
      <c r="H806" s="932">
        <v>102123.02</v>
      </c>
      <c r="I806" s="932">
        <v>178715.29</v>
      </c>
      <c r="J806" s="932">
        <v>132338.82999999999</v>
      </c>
      <c r="K806" s="932">
        <v>231592.95999999999</v>
      </c>
      <c r="L806" s="932">
        <v>158035.73000000001</v>
      </c>
      <c r="M806" s="932">
        <v>276562.52</v>
      </c>
      <c r="N806" s="932">
        <v>188197.02</v>
      </c>
      <c r="O806" s="932">
        <v>329344.78999999998</v>
      </c>
      <c r="P806" s="932">
        <v>221394.71</v>
      </c>
      <c r="Q806" s="932">
        <v>387440.75</v>
      </c>
      <c r="R806" s="932">
        <v>242694.68</v>
      </c>
      <c r="S806" s="932">
        <v>424715.68</v>
      </c>
      <c r="T806" s="932">
        <v>263236.59999999998</v>
      </c>
      <c r="U806" s="932">
        <v>460664.05</v>
      </c>
    </row>
    <row r="807" spans="1:21" ht="14.5">
      <c r="A807" s="931">
        <v>4</v>
      </c>
      <c r="B807" s="931" t="s">
        <v>222</v>
      </c>
      <c r="C807" s="931" t="s">
        <v>267</v>
      </c>
      <c r="D807" s="931" t="s">
        <v>488</v>
      </c>
      <c r="E807" s="931" t="s">
        <v>272</v>
      </c>
      <c r="F807" s="931">
        <v>2</v>
      </c>
      <c r="G807" s="931" t="s">
        <v>21</v>
      </c>
      <c r="H807" s="932">
        <v>81021.070000000007</v>
      </c>
      <c r="I807" s="932">
        <v>141786.88</v>
      </c>
      <c r="J807" s="932">
        <v>105935.93</v>
      </c>
      <c r="K807" s="932">
        <v>185387.87</v>
      </c>
      <c r="L807" s="932">
        <v>128126.05</v>
      </c>
      <c r="M807" s="932">
        <v>224220.58</v>
      </c>
      <c r="N807" s="932">
        <v>156388.57</v>
      </c>
      <c r="O807" s="932">
        <v>273680</v>
      </c>
      <c r="P807" s="932">
        <v>185336.35</v>
      </c>
      <c r="Q807" s="932">
        <v>324338.61</v>
      </c>
      <c r="R807" s="932">
        <v>204119.94</v>
      </c>
      <c r="S807" s="932">
        <v>357209.9</v>
      </c>
      <c r="T807" s="932">
        <v>221639.7</v>
      </c>
      <c r="U807" s="932">
        <v>387869.48</v>
      </c>
    </row>
    <row r="808" spans="1:21" ht="14.5">
      <c r="A808" s="931">
        <v>4</v>
      </c>
      <c r="B808" s="931" t="s">
        <v>222</v>
      </c>
      <c r="C808" s="931" t="s">
        <v>267</v>
      </c>
      <c r="D808" s="931" t="s">
        <v>488</v>
      </c>
      <c r="E808" s="931" t="s">
        <v>272</v>
      </c>
      <c r="F808" s="931">
        <v>3</v>
      </c>
      <c r="G808" s="931" t="s">
        <v>46</v>
      </c>
      <c r="H808" s="932">
        <v>78028.100000000006</v>
      </c>
      <c r="I808" s="932">
        <v>136549.17000000001</v>
      </c>
      <c r="J808" s="932">
        <v>106550.76</v>
      </c>
      <c r="K808" s="932">
        <v>186463.84</v>
      </c>
      <c r="L808" s="932">
        <v>135034.21</v>
      </c>
      <c r="M808" s="932">
        <v>236309.87</v>
      </c>
      <c r="N808" s="932">
        <v>178098.16</v>
      </c>
      <c r="O808" s="932">
        <v>311671.78000000003</v>
      </c>
      <c r="P808" s="932">
        <v>220796.96</v>
      </c>
      <c r="Q808" s="932">
        <v>386394.68</v>
      </c>
      <c r="R808" s="932">
        <v>248857.1</v>
      </c>
      <c r="S808" s="932">
        <v>435499.93</v>
      </c>
      <c r="T808" s="932">
        <v>276592.67</v>
      </c>
      <c r="U808" s="932">
        <v>484037.18</v>
      </c>
    </row>
    <row r="809" spans="1:21" ht="14.5">
      <c r="A809" s="931">
        <v>4</v>
      </c>
      <c r="B809" s="931" t="s">
        <v>222</v>
      </c>
      <c r="C809" s="931" t="s">
        <v>267</v>
      </c>
      <c r="D809" s="931" t="s">
        <v>488</v>
      </c>
      <c r="E809" s="931" t="s">
        <v>272</v>
      </c>
      <c r="F809" s="931">
        <v>4</v>
      </c>
      <c r="G809" s="931" t="s">
        <v>23</v>
      </c>
      <c r="H809" s="932">
        <v>82706.34</v>
      </c>
      <c r="I809" s="932">
        <v>132330.15</v>
      </c>
      <c r="J809" s="932">
        <v>115788.88</v>
      </c>
      <c r="K809" s="932">
        <v>185262.21</v>
      </c>
      <c r="L809" s="932">
        <v>148871.42000000001</v>
      </c>
      <c r="M809" s="932">
        <v>238194.27</v>
      </c>
      <c r="N809" s="932">
        <v>198495.22</v>
      </c>
      <c r="O809" s="932">
        <v>317592.36</v>
      </c>
      <c r="P809" s="932">
        <v>248119.03</v>
      </c>
      <c r="Q809" s="932">
        <v>396990.45</v>
      </c>
      <c r="R809" s="932">
        <v>281201.57</v>
      </c>
      <c r="S809" s="932">
        <v>449922.51</v>
      </c>
      <c r="T809" s="932">
        <v>314284.09999999998</v>
      </c>
      <c r="U809" s="932">
        <v>502854.57</v>
      </c>
    </row>
    <row r="810" spans="1:21" ht="14.5">
      <c r="A810" s="931">
        <v>5</v>
      </c>
      <c r="B810" s="931" t="s">
        <v>273</v>
      </c>
      <c r="C810" s="931" t="s">
        <v>274</v>
      </c>
      <c r="D810" s="931" t="s">
        <v>489</v>
      </c>
      <c r="E810" s="931" t="s">
        <v>279</v>
      </c>
      <c r="F810" s="931">
        <v>1</v>
      </c>
      <c r="G810" s="931" t="s">
        <v>171</v>
      </c>
      <c r="H810" s="932">
        <v>117272.29</v>
      </c>
      <c r="I810" s="932">
        <v>205226.5</v>
      </c>
      <c r="J810" s="932">
        <v>152242.20000000001</v>
      </c>
      <c r="K810" s="932">
        <v>266423.86</v>
      </c>
      <c r="L810" s="932">
        <v>182033.66</v>
      </c>
      <c r="M810" s="932">
        <v>318558.90999999997</v>
      </c>
      <c r="N810" s="932">
        <v>217105.11</v>
      </c>
      <c r="O810" s="932">
        <v>379933.94</v>
      </c>
      <c r="P810" s="932">
        <v>255611.42</v>
      </c>
      <c r="Q810" s="932">
        <v>447319.98</v>
      </c>
      <c r="R810" s="932">
        <v>280323.88</v>
      </c>
      <c r="S810" s="932">
        <v>490566.8</v>
      </c>
      <c r="T810" s="932">
        <v>304270.13</v>
      </c>
      <c r="U810" s="932">
        <v>532472.73</v>
      </c>
    </row>
    <row r="811" spans="1:21" ht="14.5">
      <c r="A811" s="931">
        <v>5</v>
      </c>
      <c r="B811" s="931" t="s">
        <v>273</v>
      </c>
      <c r="C811" s="931" t="s">
        <v>274</v>
      </c>
      <c r="D811" s="931" t="s">
        <v>489</v>
      </c>
      <c r="E811" s="931" t="s">
        <v>279</v>
      </c>
      <c r="F811" s="931">
        <v>2</v>
      </c>
      <c r="G811" s="931" t="s">
        <v>21</v>
      </c>
      <c r="H811" s="932">
        <v>91320.82</v>
      </c>
      <c r="I811" s="932">
        <v>159811.44</v>
      </c>
      <c r="J811" s="932">
        <v>119771.55</v>
      </c>
      <c r="K811" s="932">
        <v>209600.21</v>
      </c>
      <c r="L811" s="932">
        <v>145250.32999999999</v>
      </c>
      <c r="M811" s="932">
        <v>254188.08</v>
      </c>
      <c r="N811" s="932">
        <v>177986.65</v>
      </c>
      <c r="O811" s="932">
        <v>311476.63</v>
      </c>
      <c r="P811" s="932">
        <v>211266.35</v>
      </c>
      <c r="Q811" s="932">
        <v>369716.11</v>
      </c>
      <c r="R811" s="932">
        <v>232884.15</v>
      </c>
      <c r="S811" s="932">
        <v>407547.27</v>
      </c>
      <c r="T811" s="932">
        <v>253113.7</v>
      </c>
      <c r="U811" s="932">
        <v>442948.98</v>
      </c>
    </row>
    <row r="812" spans="1:21" ht="14.5">
      <c r="A812" s="931">
        <v>5</v>
      </c>
      <c r="B812" s="931" t="s">
        <v>273</v>
      </c>
      <c r="C812" s="931" t="s">
        <v>274</v>
      </c>
      <c r="D812" s="931" t="s">
        <v>489</v>
      </c>
      <c r="E812" s="931" t="s">
        <v>279</v>
      </c>
      <c r="F812" s="931">
        <v>3</v>
      </c>
      <c r="G812" s="931" t="s">
        <v>46</v>
      </c>
      <c r="H812" s="932">
        <v>86650.16</v>
      </c>
      <c r="I812" s="932">
        <v>151637.78</v>
      </c>
      <c r="J812" s="932">
        <v>118003.78</v>
      </c>
      <c r="K812" s="932">
        <v>206506.62</v>
      </c>
      <c r="L812" s="932">
        <v>149309.17000000001</v>
      </c>
      <c r="M812" s="932">
        <v>261291.05</v>
      </c>
      <c r="N812" s="932">
        <v>196683.89</v>
      </c>
      <c r="O812" s="932">
        <v>344196.8</v>
      </c>
      <c r="P812" s="932">
        <v>243609.54</v>
      </c>
      <c r="Q812" s="932">
        <v>426316.69</v>
      </c>
      <c r="R812" s="932">
        <v>274394.34999999998</v>
      </c>
      <c r="S812" s="932">
        <v>480190.11</v>
      </c>
      <c r="T812" s="932">
        <v>304779.99</v>
      </c>
      <c r="U812" s="932">
        <v>533364.98</v>
      </c>
    </row>
    <row r="813" spans="1:21" ht="14.5">
      <c r="A813" s="931">
        <v>5</v>
      </c>
      <c r="B813" s="931" t="s">
        <v>273</v>
      </c>
      <c r="C813" s="931" t="s">
        <v>274</v>
      </c>
      <c r="D813" s="931" t="s">
        <v>489</v>
      </c>
      <c r="E813" s="931" t="s">
        <v>279</v>
      </c>
      <c r="F813" s="931">
        <v>4</v>
      </c>
      <c r="G813" s="931" t="s">
        <v>23</v>
      </c>
      <c r="H813" s="932">
        <v>94073.75</v>
      </c>
      <c r="I813" s="932">
        <v>150518.01</v>
      </c>
      <c r="J813" s="932">
        <v>131703.25</v>
      </c>
      <c r="K813" s="932">
        <v>210725.21</v>
      </c>
      <c r="L813" s="932">
        <v>169332.75</v>
      </c>
      <c r="M813" s="932">
        <v>270932.40999999997</v>
      </c>
      <c r="N813" s="932">
        <v>225777</v>
      </c>
      <c r="O813" s="932">
        <v>361243.21</v>
      </c>
      <c r="P813" s="932">
        <v>282221.26</v>
      </c>
      <c r="Q813" s="932">
        <v>451554.02</v>
      </c>
      <c r="R813" s="932">
        <v>319850.76</v>
      </c>
      <c r="S813" s="932">
        <v>511761.22</v>
      </c>
      <c r="T813" s="932">
        <v>357480.26</v>
      </c>
      <c r="U813" s="932">
        <v>571968.42000000004</v>
      </c>
    </row>
    <row r="814" spans="1:21" ht="14.5">
      <c r="A814" s="931">
        <v>5</v>
      </c>
      <c r="B814" s="931" t="s">
        <v>273</v>
      </c>
      <c r="C814" s="931" t="s">
        <v>274</v>
      </c>
      <c r="D814" s="931" t="s">
        <v>489</v>
      </c>
      <c r="E814" s="931" t="s">
        <v>1084</v>
      </c>
      <c r="F814" s="931">
        <v>1</v>
      </c>
      <c r="G814" s="931" t="s">
        <v>171</v>
      </c>
      <c r="H814" s="932">
        <v>114220.22</v>
      </c>
      <c r="I814" s="932">
        <v>199885.39</v>
      </c>
      <c r="J814" s="932">
        <v>148167.01999999999</v>
      </c>
      <c r="K814" s="932">
        <v>259292.28</v>
      </c>
      <c r="L814" s="932">
        <v>177065.63</v>
      </c>
      <c r="M814" s="932">
        <v>309864.84999999998</v>
      </c>
      <c r="N814" s="932">
        <v>211043.06</v>
      </c>
      <c r="O814" s="932">
        <v>369325.36</v>
      </c>
      <c r="P814" s="932">
        <v>248387.57</v>
      </c>
      <c r="Q814" s="932">
        <v>434678.25</v>
      </c>
      <c r="R814" s="932">
        <v>272351.77</v>
      </c>
      <c r="S814" s="932">
        <v>476615.59</v>
      </c>
      <c r="T814" s="932">
        <v>295526.33</v>
      </c>
      <c r="U814" s="932">
        <v>517171.07</v>
      </c>
    </row>
    <row r="815" spans="1:21" ht="14.5">
      <c r="A815" s="931">
        <v>5</v>
      </c>
      <c r="B815" s="931" t="s">
        <v>273</v>
      </c>
      <c r="C815" s="931" t="s">
        <v>274</v>
      </c>
      <c r="D815" s="931" t="s">
        <v>489</v>
      </c>
      <c r="E815" s="931" t="s">
        <v>1084</v>
      </c>
      <c r="F815" s="931">
        <v>2</v>
      </c>
      <c r="G815" s="931" t="s">
        <v>21</v>
      </c>
      <c r="H815" s="932">
        <v>89659.02</v>
      </c>
      <c r="I815" s="932">
        <v>156903.28</v>
      </c>
      <c r="J815" s="932">
        <v>117435.86</v>
      </c>
      <c r="K815" s="932">
        <v>205512.76</v>
      </c>
      <c r="L815" s="932">
        <v>142252.84</v>
      </c>
      <c r="M815" s="932">
        <v>248942.46</v>
      </c>
      <c r="N815" s="932">
        <v>174020.23</v>
      </c>
      <c r="O815" s="932">
        <v>304535.40999999997</v>
      </c>
      <c r="P815" s="932">
        <v>206418.13</v>
      </c>
      <c r="Q815" s="932">
        <v>361231.73</v>
      </c>
      <c r="R815" s="932">
        <v>227453.45</v>
      </c>
      <c r="S815" s="932">
        <v>398043.54</v>
      </c>
      <c r="T815" s="932">
        <v>247110.42</v>
      </c>
      <c r="U815" s="932">
        <v>432443.24</v>
      </c>
    </row>
    <row r="816" spans="1:21" ht="14.5">
      <c r="A816" s="931">
        <v>5</v>
      </c>
      <c r="B816" s="931" t="s">
        <v>273</v>
      </c>
      <c r="C816" s="931" t="s">
        <v>274</v>
      </c>
      <c r="D816" s="931" t="s">
        <v>489</v>
      </c>
      <c r="E816" s="931" t="s">
        <v>1084</v>
      </c>
      <c r="F816" s="931">
        <v>3</v>
      </c>
      <c r="G816" s="931" t="s">
        <v>46</v>
      </c>
      <c r="H816" s="932">
        <v>85622.9</v>
      </c>
      <c r="I816" s="932">
        <v>149840.07</v>
      </c>
      <c r="J816" s="932">
        <v>116742.75</v>
      </c>
      <c r="K816" s="932">
        <v>204299.81</v>
      </c>
      <c r="L816" s="932">
        <v>147816.95000000001</v>
      </c>
      <c r="M816" s="932">
        <v>258679.66</v>
      </c>
      <c r="N816" s="932">
        <v>194822.56</v>
      </c>
      <c r="O816" s="932">
        <v>340939.48</v>
      </c>
      <c r="P816" s="932">
        <v>241403.16</v>
      </c>
      <c r="Q816" s="932">
        <v>422455.54</v>
      </c>
      <c r="R816" s="932">
        <v>271984.67</v>
      </c>
      <c r="S816" s="932">
        <v>475973.18</v>
      </c>
      <c r="T816" s="932">
        <v>302188.39</v>
      </c>
      <c r="U816" s="932">
        <v>528829.68999999994</v>
      </c>
    </row>
    <row r="817" spans="1:21" ht="14.5">
      <c r="A817" s="931">
        <v>5</v>
      </c>
      <c r="B817" s="931" t="s">
        <v>273</v>
      </c>
      <c r="C817" s="931" t="s">
        <v>274</v>
      </c>
      <c r="D817" s="931" t="s">
        <v>489</v>
      </c>
      <c r="E817" s="931" t="s">
        <v>1084</v>
      </c>
      <c r="F817" s="931">
        <v>4</v>
      </c>
      <c r="G817" s="931" t="s">
        <v>23</v>
      </c>
      <c r="H817" s="932">
        <v>92000.31</v>
      </c>
      <c r="I817" s="932">
        <v>147200.49</v>
      </c>
      <c r="J817" s="932">
        <v>128800.43</v>
      </c>
      <c r="K817" s="932">
        <v>206080.69</v>
      </c>
      <c r="L817" s="932">
        <v>165600.54999999999</v>
      </c>
      <c r="M817" s="932">
        <v>264960.88</v>
      </c>
      <c r="N817" s="932">
        <v>220800.73</v>
      </c>
      <c r="O817" s="932">
        <v>353281.18</v>
      </c>
      <c r="P817" s="932">
        <v>276000.92</v>
      </c>
      <c r="Q817" s="932">
        <v>441601.47</v>
      </c>
      <c r="R817" s="932">
        <v>312801.03999999998</v>
      </c>
      <c r="S817" s="932">
        <v>500481.67</v>
      </c>
      <c r="T817" s="932">
        <v>349601.16</v>
      </c>
      <c r="U817" s="932">
        <v>559361.87</v>
      </c>
    </row>
    <row r="818" spans="1:21" ht="14.5">
      <c r="A818" s="931">
        <v>5</v>
      </c>
      <c r="B818" s="931" t="s">
        <v>273</v>
      </c>
      <c r="C818" s="931" t="s">
        <v>274</v>
      </c>
      <c r="D818" s="931" t="s">
        <v>489</v>
      </c>
      <c r="E818" s="931" t="s">
        <v>1085</v>
      </c>
      <c r="F818" s="931">
        <v>1</v>
      </c>
      <c r="G818" s="931" t="s">
        <v>171</v>
      </c>
      <c r="H818" s="932">
        <v>115811.73</v>
      </c>
      <c r="I818" s="932">
        <v>202670.53</v>
      </c>
      <c r="J818" s="932">
        <v>150177.43</v>
      </c>
      <c r="K818" s="932">
        <v>262810.5</v>
      </c>
      <c r="L818" s="932">
        <v>179422.45</v>
      </c>
      <c r="M818" s="932">
        <v>313989.28000000003</v>
      </c>
      <c r="N818" s="932">
        <v>213786.54</v>
      </c>
      <c r="O818" s="932">
        <v>374126.44</v>
      </c>
      <c r="P818" s="932">
        <v>251574.96</v>
      </c>
      <c r="Q818" s="932">
        <v>440256.18</v>
      </c>
      <c r="R818" s="932">
        <v>275822.74</v>
      </c>
      <c r="S818" s="932">
        <v>482689.8</v>
      </c>
      <c r="T818" s="932">
        <v>299249.13</v>
      </c>
      <c r="U818" s="932">
        <v>523685.98</v>
      </c>
    </row>
    <row r="819" spans="1:21" ht="14.5">
      <c r="A819" s="931">
        <v>5</v>
      </c>
      <c r="B819" s="931" t="s">
        <v>273</v>
      </c>
      <c r="C819" s="931" t="s">
        <v>274</v>
      </c>
      <c r="D819" s="931" t="s">
        <v>489</v>
      </c>
      <c r="E819" s="931" t="s">
        <v>1085</v>
      </c>
      <c r="F819" s="931">
        <v>2</v>
      </c>
      <c r="G819" s="931" t="s">
        <v>21</v>
      </c>
      <c r="H819" s="932">
        <v>91250.53</v>
      </c>
      <c r="I819" s="932">
        <v>159688.42000000001</v>
      </c>
      <c r="J819" s="932">
        <v>119446.28</v>
      </c>
      <c r="K819" s="932">
        <v>209030.98</v>
      </c>
      <c r="L819" s="932">
        <v>144609.65</v>
      </c>
      <c r="M819" s="932">
        <v>253066.89</v>
      </c>
      <c r="N819" s="932">
        <v>176763.7</v>
      </c>
      <c r="O819" s="932">
        <v>309336.48</v>
      </c>
      <c r="P819" s="932">
        <v>209605.52</v>
      </c>
      <c r="Q819" s="932">
        <v>366809.66</v>
      </c>
      <c r="R819" s="932">
        <v>230924.43</v>
      </c>
      <c r="S819" s="932">
        <v>404117.74</v>
      </c>
      <c r="T819" s="932">
        <v>250833.23</v>
      </c>
      <c r="U819" s="932">
        <v>438958.15</v>
      </c>
    </row>
    <row r="820" spans="1:21" ht="14.5">
      <c r="A820" s="931">
        <v>5</v>
      </c>
      <c r="B820" s="931" t="s">
        <v>273</v>
      </c>
      <c r="C820" s="931" t="s">
        <v>274</v>
      </c>
      <c r="D820" s="931" t="s">
        <v>489</v>
      </c>
      <c r="E820" s="931" t="s">
        <v>1085</v>
      </c>
      <c r="F820" s="931">
        <v>3</v>
      </c>
      <c r="G820" s="931" t="s">
        <v>46</v>
      </c>
      <c r="H820" s="932">
        <v>87403.76</v>
      </c>
      <c r="I820" s="932">
        <v>152956.57</v>
      </c>
      <c r="J820" s="932">
        <v>119235.95</v>
      </c>
      <c r="K820" s="932">
        <v>208662.91</v>
      </c>
      <c r="L820" s="932">
        <v>151022.49</v>
      </c>
      <c r="M820" s="932">
        <v>264289.36</v>
      </c>
      <c r="N820" s="932">
        <v>199096.62</v>
      </c>
      <c r="O820" s="932">
        <v>348419.08</v>
      </c>
      <c r="P820" s="932">
        <v>246745.74</v>
      </c>
      <c r="Q820" s="932">
        <v>431805.04</v>
      </c>
      <c r="R820" s="932">
        <v>278039.59000000003</v>
      </c>
      <c r="S820" s="932">
        <v>486569.28</v>
      </c>
      <c r="T820" s="932">
        <v>308955.65000000002</v>
      </c>
      <c r="U820" s="932">
        <v>540672.4</v>
      </c>
    </row>
    <row r="821" spans="1:21" ht="14.5">
      <c r="A821" s="931">
        <v>5</v>
      </c>
      <c r="B821" s="931" t="s">
        <v>273</v>
      </c>
      <c r="C821" s="931" t="s">
        <v>274</v>
      </c>
      <c r="D821" s="931" t="s">
        <v>489</v>
      </c>
      <c r="E821" s="931" t="s">
        <v>1085</v>
      </c>
      <c r="F821" s="931">
        <v>4</v>
      </c>
      <c r="G821" s="931" t="s">
        <v>23</v>
      </c>
      <c r="H821" s="932">
        <v>93461.67</v>
      </c>
      <c r="I821" s="932">
        <v>149538.68</v>
      </c>
      <c r="J821" s="932">
        <v>130846.34</v>
      </c>
      <c r="K821" s="932">
        <v>209354.15</v>
      </c>
      <c r="L821" s="932">
        <v>168231.01</v>
      </c>
      <c r="M821" s="932">
        <v>269169.62</v>
      </c>
      <c r="N821" s="932">
        <v>224308.01</v>
      </c>
      <c r="O821" s="932">
        <v>358892.82</v>
      </c>
      <c r="P821" s="932">
        <v>280385.01</v>
      </c>
      <c r="Q821" s="932">
        <v>448616.03</v>
      </c>
      <c r="R821" s="932">
        <v>317769.68</v>
      </c>
      <c r="S821" s="932">
        <v>508431.5</v>
      </c>
      <c r="T821" s="932">
        <v>355154.35</v>
      </c>
      <c r="U821" s="932">
        <v>568246.97</v>
      </c>
    </row>
    <row r="822" spans="1:21" ht="14.5">
      <c r="A822" s="931">
        <v>5</v>
      </c>
      <c r="B822" s="931" t="s">
        <v>273</v>
      </c>
      <c r="C822" s="931" t="s">
        <v>274</v>
      </c>
      <c r="D822" s="931" t="s">
        <v>489</v>
      </c>
      <c r="E822" s="931" t="s">
        <v>1086</v>
      </c>
      <c r="F822" s="931">
        <v>1</v>
      </c>
      <c r="G822" s="931" t="s">
        <v>171</v>
      </c>
      <c r="H822" s="932">
        <v>116475.42</v>
      </c>
      <c r="I822" s="932">
        <v>203831.99</v>
      </c>
      <c r="J822" s="932">
        <v>151089.07</v>
      </c>
      <c r="K822" s="932">
        <v>264405.88</v>
      </c>
      <c r="L822" s="932">
        <v>180554.73</v>
      </c>
      <c r="M822" s="932">
        <v>315970.78000000003</v>
      </c>
      <c r="N822" s="932">
        <v>215197.57</v>
      </c>
      <c r="O822" s="932">
        <v>376595.74</v>
      </c>
      <c r="P822" s="932">
        <v>253274.61</v>
      </c>
      <c r="Q822" s="932">
        <v>443230.57</v>
      </c>
      <c r="R822" s="932">
        <v>277708.79999999999</v>
      </c>
      <c r="S822" s="932">
        <v>485990.40000000002</v>
      </c>
      <c r="T822" s="932">
        <v>301336.46000000002</v>
      </c>
      <c r="U822" s="932">
        <v>527338.80000000005</v>
      </c>
    </row>
    <row r="823" spans="1:21" ht="14.5">
      <c r="A823" s="931">
        <v>5</v>
      </c>
      <c r="B823" s="931" t="s">
        <v>273</v>
      </c>
      <c r="C823" s="931" t="s">
        <v>274</v>
      </c>
      <c r="D823" s="931" t="s">
        <v>489</v>
      </c>
      <c r="E823" s="931" t="s">
        <v>1086</v>
      </c>
      <c r="F823" s="931">
        <v>2</v>
      </c>
      <c r="G823" s="931" t="s">
        <v>21</v>
      </c>
      <c r="H823" s="932">
        <v>91450.8</v>
      </c>
      <c r="I823" s="932">
        <v>160038.89000000001</v>
      </c>
      <c r="J823" s="932">
        <v>119778.08</v>
      </c>
      <c r="K823" s="932">
        <v>209611.65</v>
      </c>
      <c r="L823" s="932">
        <v>145085.09</v>
      </c>
      <c r="M823" s="932">
        <v>253898.9</v>
      </c>
      <c r="N823" s="932">
        <v>177476.19</v>
      </c>
      <c r="O823" s="932">
        <v>310583.33</v>
      </c>
      <c r="P823" s="932">
        <v>210513.29</v>
      </c>
      <c r="Q823" s="932">
        <v>368398.26</v>
      </c>
      <c r="R823" s="932">
        <v>231963.34</v>
      </c>
      <c r="S823" s="932">
        <v>405935.85</v>
      </c>
      <c r="T823" s="932">
        <v>252007.04000000001</v>
      </c>
      <c r="U823" s="932">
        <v>441012.32</v>
      </c>
    </row>
    <row r="824" spans="1:21" ht="14.5">
      <c r="A824" s="931">
        <v>5</v>
      </c>
      <c r="B824" s="931" t="s">
        <v>273</v>
      </c>
      <c r="C824" s="931" t="s">
        <v>274</v>
      </c>
      <c r="D824" s="931" t="s">
        <v>489</v>
      </c>
      <c r="E824" s="931" t="s">
        <v>1086</v>
      </c>
      <c r="F824" s="931">
        <v>3</v>
      </c>
      <c r="G824" s="931" t="s">
        <v>46</v>
      </c>
      <c r="H824" s="932">
        <v>87350.43</v>
      </c>
      <c r="I824" s="932">
        <v>152863.26</v>
      </c>
      <c r="J824" s="932">
        <v>119102.25</v>
      </c>
      <c r="K824" s="932">
        <v>208428.94</v>
      </c>
      <c r="L824" s="932">
        <v>150807.56</v>
      </c>
      <c r="M824" s="932">
        <v>263913.23</v>
      </c>
      <c r="N824" s="932">
        <v>198767.28</v>
      </c>
      <c r="O824" s="932">
        <v>347842.73</v>
      </c>
      <c r="P824" s="932">
        <v>246293.97</v>
      </c>
      <c r="Q824" s="932">
        <v>431014.44</v>
      </c>
      <c r="R824" s="932">
        <v>277497.28999999998</v>
      </c>
      <c r="S824" s="932">
        <v>485620.25</v>
      </c>
      <c r="T824" s="932">
        <v>308315.69</v>
      </c>
      <c r="U824" s="932">
        <v>539552.46</v>
      </c>
    </row>
    <row r="825" spans="1:21" ht="14.5">
      <c r="A825" s="931">
        <v>5</v>
      </c>
      <c r="B825" s="931" t="s">
        <v>273</v>
      </c>
      <c r="C825" s="931" t="s">
        <v>274</v>
      </c>
      <c r="D825" s="931" t="s">
        <v>489</v>
      </c>
      <c r="E825" s="931" t="s">
        <v>1086</v>
      </c>
      <c r="F825" s="931">
        <v>4</v>
      </c>
      <c r="G825" s="931" t="s">
        <v>23</v>
      </c>
      <c r="H825" s="932">
        <v>93828.08</v>
      </c>
      <c r="I825" s="932">
        <v>150124.92000000001</v>
      </c>
      <c r="J825" s="932">
        <v>131359.31</v>
      </c>
      <c r="K825" s="932">
        <v>210174.89</v>
      </c>
      <c r="L825" s="932">
        <v>168890.54</v>
      </c>
      <c r="M825" s="932">
        <v>270224.86</v>
      </c>
      <c r="N825" s="932">
        <v>225187.38</v>
      </c>
      <c r="O825" s="932">
        <v>360299.82</v>
      </c>
      <c r="P825" s="932">
        <v>281484.23</v>
      </c>
      <c r="Q825" s="932">
        <v>450374.77</v>
      </c>
      <c r="R825" s="932">
        <v>319015.46000000002</v>
      </c>
      <c r="S825" s="932">
        <v>510424.74</v>
      </c>
      <c r="T825" s="932">
        <v>356546.69</v>
      </c>
      <c r="U825" s="932">
        <v>570474.71</v>
      </c>
    </row>
    <row r="826" spans="1:21" ht="14.5">
      <c r="A826" s="931">
        <v>5</v>
      </c>
      <c r="B826" s="931" t="s">
        <v>273</v>
      </c>
      <c r="C826" s="931" t="s">
        <v>274</v>
      </c>
      <c r="D826" s="931" t="s">
        <v>489</v>
      </c>
      <c r="E826" s="931" t="s">
        <v>275</v>
      </c>
      <c r="F826" s="931">
        <v>1</v>
      </c>
      <c r="G826" s="931" t="s">
        <v>171</v>
      </c>
      <c r="H826" s="932">
        <v>137633.4</v>
      </c>
      <c r="I826" s="932">
        <v>240858.45</v>
      </c>
      <c r="J826" s="932">
        <v>178365.5</v>
      </c>
      <c r="K826" s="932">
        <v>312139.62</v>
      </c>
      <c r="L826" s="932">
        <v>213007.74</v>
      </c>
      <c r="M826" s="932">
        <v>372763.54</v>
      </c>
      <c r="N826" s="932">
        <v>253672.16</v>
      </c>
      <c r="O826" s="932">
        <v>443926.28</v>
      </c>
      <c r="P826" s="932">
        <v>298426.96999999997</v>
      </c>
      <c r="Q826" s="932">
        <v>522247.2</v>
      </c>
      <c r="R826" s="932">
        <v>327142.32</v>
      </c>
      <c r="S826" s="932">
        <v>572499.05000000005</v>
      </c>
      <c r="T826" s="932">
        <v>354839.72</v>
      </c>
      <c r="U826" s="932">
        <v>620969.51</v>
      </c>
    </row>
    <row r="827" spans="1:21" ht="14.5">
      <c r="A827" s="931">
        <v>5</v>
      </c>
      <c r="B827" s="931" t="s">
        <v>273</v>
      </c>
      <c r="C827" s="931" t="s">
        <v>274</v>
      </c>
      <c r="D827" s="931" t="s">
        <v>489</v>
      </c>
      <c r="E827" s="931" t="s">
        <v>275</v>
      </c>
      <c r="F827" s="931">
        <v>2</v>
      </c>
      <c r="G827" s="931" t="s">
        <v>21</v>
      </c>
      <c r="H827" s="932">
        <v>109133.13</v>
      </c>
      <c r="I827" s="932">
        <v>190982.98</v>
      </c>
      <c r="J827" s="932">
        <v>142705.76</v>
      </c>
      <c r="K827" s="932">
        <v>249735.09</v>
      </c>
      <c r="L827" s="932">
        <v>172611.76</v>
      </c>
      <c r="M827" s="932">
        <v>302070.57</v>
      </c>
      <c r="N827" s="932">
        <v>210711.7</v>
      </c>
      <c r="O827" s="932">
        <v>368745.48</v>
      </c>
      <c r="P827" s="932">
        <v>249726.58</v>
      </c>
      <c r="Q827" s="932">
        <v>437021.51</v>
      </c>
      <c r="R827" s="932">
        <v>275043.32</v>
      </c>
      <c r="S827" s="932">
        <v>481325.82</v>
      </c>
      <c r="T827" s="932">
        <v>298659</v>
      </c>
      <c r="U827" s="932">
        <v>522653.24</v>
      </c>
    </row>
    <row r="828" spans="1:21" ht="14.5">
      <c r="A828" s="931">
        <v>5</v>
      </c>
      <c r="B828" s="931" t="s">
        <v>273</v>
      </c>
      <c r="C828" s="931" t="s">
        <v>274</v>
      </c>
      <c r="D828" s="931" t="s">
        <v>489</v>
      </c>
      <c r="E828" s="931" t="s">
        <v>275</v>
      </c>
      <c r="F828" s="931">
        <v>3</v>
      </c>
      <c r="G828" s="931" t="s">
        <v>46</v>
      </c>
      <c r="H828" s="932">
        <v>105055.86</v>
      </c>
      <c r="I828" s="932">
        <v>183847.75</v>
      </c>
      <c r="J828" s="932">
        <v>143447.01999999999</v>
      </c>
      <c r="K828" s="932">
        <v>251032.29</v>
      </c>
      <c r="L828" s="932">
        <v>181785.21</v>
      </c>
      <c r="M828" s="932">
        <v>318124.12</v>
      </c>
      <c r="N828" s="932">
        <v>239750.05</v>
      </c>
      <c r="O828" s="932">
        <v>419562.59</v>
      </c>
      <c r="P828" s="932">
        <v>297221.71999999997</v>
      </c>
      <c r="Q828" s="932">
        <v>520138.02</v>
      </c>
      <c r="R828" s="932">
        <v>334988.21000000002</v>
      </c>
      <c r="S828" s="932">
        <v>586229.36</v>
      </c>
      <c r="T828" s="932">
        <v>372316.32</v>
      </c>
      <c r="U828" s="932">
        <v>651553.55000000005</v>
      </c>
    </row>
    <row r="829" spans="1:21" ht="14.5">
      <c r="A829" s="931">
        <v>5</v>
      </c>
      <c r="B829" s="931" t="s">
        <v>273</v>
      </c>
      <c r="C829" s="931" t="s">
        <v>274</v>
      </c>
      <c r="D829" s="931" t="s">
        <v>489</v>
      </c>
      <c r="E829" s="931" t="s">
        <v>275</v>
      </c>
      <c r="F829" s="931">
        <v>4</v>
      </c>
      <c r="G829" s="931" t="s">
        <v>23</v>
      </c>
      <c r="H829" s="932">
        <v>111433.28</v>
      </c>
      <c r="I829" s="932">
        <v>178293.26</v>
      </c>
      <c r="J829" s="932">
        <v>156006.6</v>
      </c>
      <c r="K829" s="932">
        <v>249610.56</v>
      </c>
      <c r="L829" s="932">
        <v>200579.91</v>
      </c>
      <c r="M829" s="932">
        <v>320927.86</v>
      </c>
      <c r="N829" s="932">
        <v>267439.88</v>
      </c>
      <c r="O829" s="932">
        <v>427903.81</v>
      </c>
      <c r="P829" s="932">
        <v>334299.84999999998</v>
      </c>
      <c r="Q829" s="932">
        <v>534879.77</v>
      </c>
      <c r="R829" s="932">
        <v>378873.16</v>
      </c>
      <c r="S829" s="932">
        <v>606197.06999999995</v>
      </c>
      <c r="T829" s="932">
        <v>423446.47</v>
      </c>
      <c r="U829" s="932">
        <v>677514.37</v>
      </c>
    </row>
    <row r="830" spans="1:21" ht="14.5">
      <c r="A830" s="931">
        <v>5</v>
      </c>
      <c r="B830" s="931" t="s">
        <v>273</v>
      </c>
      <c r="C830" s="931" t="s">
        <v>274</v>
      </c>
      <c r="D830" s="931" t="s">
        <v>489</v>
      </c>
      <c r="E830" s="931" t="s">
        <v>1087</v>
      </c>
      <c r="F830" s="931">
        <v>1</v>
      </c>
      <c r="G830" s="931" t="s">
        <v>171</v>
      </c>
      <c r="H830" s="932">
        <v>118000.34</v>
      </c>
      <c r="I830" s="932">
        <v>206500.59</v>
      </c>
      <c r="J830" s="932">
        <v>152978.73000000001</v>
      </c>
      <c r="K830" s="932">
        <v>267712.78000000003</v>
      </c>
      <c r="L830" s="932">
        <v>182738.21</v>
      </c>
      <c r="M830" s="932">
        <v>319791.87</v>
      </c>
      <c r="N830" s="932">
        <v>217692.77</v>
      </c>
      <c r="O830" s="932">
        <v>380962.35</v>
      </c>
      <c r="P830" s="932">
        <v>256143.4</v>
      </c>
      <c r="Q830" s="932">
        <v>448250.96</v>
      </c>
      <c r="R830" s="932">
        <v>280815.24</v>
      </c>
      <c r="S830" s="932">
        <v>491426.67</v>
      </c>
      <c r="T830" s="932">
        <v>304636.06</v>
      </c>
      <c r="U830" s="932">
        <v>533113.11</v>
      </c>
    </row>
    <row r="831" spans="1:21" ht="14.5">
      <c r="A831" s="931">
        <v>5</v>
      </c>
      <c r="B831" s="931" t="s">
        <v>273</v>
      </c>
      <c r="C831" s="931" t="s">
        <v>274</v>
      </c>
      <c r="D831" s="931" t="s">
        <v>489</v>
      </c>
      <c r="E831" s="931" t="s">
        <v>1087</v>
      </c>
      <c r="F831" s="931">
        <v>2</v>
      </c>
      <c r="G831" s="931" t="s">
        <v>21</v>
      </c>
      <c r="H831" s="932">
        <v>93207.42</v>
      </c>
      <c r="I831" s="932">
        <v>163112.99</v>
      </c>
      <c r="J831" s="932">
        <v>121957.66</v>
      </c>
      <c r="K831" s="932">
        <v>213425.9</v>
      </c>
      <c r="L831" s="932">
        <v>147596.99</v>
      </c>
      <c r="M831" s="932">
        <v>258294.73</v>
      </c>
      <c r="N831" s="932">
        <v>180320.66</v>
      </c>
      <c r="O831" s="932">
        <v>315561.15999999997</v>
      </c>
      <c r="P831" s="932">
        <v>213778.02</v>
      </c>
      <c r="Q831" s="932">
        <v>374111.54</v>
      </c>
      <c r="R831" s="932">
        <v>235493.35</v>
      </c>
      <c r="S831" s="932">
        <v>412113.37</v>
      </c>
      <c r="T831" s="932">
        <v>255763.4</v>
      </c>
      <c r="U831" s="932">
        <v>447585.95</v>
      </c>
    </row>
    <row r="832" spans="1:21" ht="14.5">
      <c r="A832" s="931">
        <v>5</v>
      </c>
      <c r="B832" s="931" t="s">
        <v>273</v>
      </c>
      <c r="C832" s="931" t="s">
        <v>274</v>
      </c>
      <c r="D832" s="931" t="s">
        <v>489</v>
      </c>
      <c r="E832" s="931" t="s">
        <v>1087</v>
      </c>
      <c r="F832" s="931">
        <v>3</v>
      </c>
      <c r="G832" s="931" t="s">
        <v>46</v>
      </c>
      <c r="H832" s="932">
        <v>89454.76</v>
      </c>
      <c r="I832" s="932">
        <v>156545.82999999999</v>
      </c>
      <c r="J832" s="932">
        <v>122077.83</v>
      </c>
      <c r="K832" s="932">
        <v>213636.21</v>
      </c>
      <c r="L832" s="932">
        <v>154654.82</v>
      </c>
      <c r="M832" s="932">
        <v>270645.94</v>
      </c>
      <c r="N832" s="932">
        <v>203918.34</v>
      </c>
      <c r="O832" s="932">
        <v>356857.1</v>
      </c>
      <c r="P832" s="932">
        <v>252752.85</v>
      </c>
      <c r="Q832" s="932">
        <v>442317.48</v>
      </c>
      <c r="R832" s="932">
        <v>284832.5</v>
      </c>
      <c r="S832" s="932">
        <v>498456.87</v>
      </c>
      <c r="T832" s="932">
        <v>316530.8</v>
      </c>
      <c r="U832" s="932">
        <v>553928.9</v>
      </c>
    </row>
    <row r="833" spans="1:21" ht="14.5">
      <c r="A833" s="931">
        <v>5</v>
      </c>
      <c r="B833" s="931" t="s">
        <v>273</v>
      </c>
      <c r="C833" s="931" t="s">
        <v>274</v>
      </c>
      <c r="D833" s="931" t="s">
        <v>489</v>
      </c>
      <c r="E833" s="931" t="s">
        <v>1087</v>
      </c>
      <c r="F833" s="931">
        <v>4</v>
      </c>
      <c r="G833" s="931" t="s">
        <v>23</v>
      </c>
      <c r="H833" s="932">
        <v>95349.8</v>
      </c>
      <c r="I833" s="932">
        <v>152559.67999999999</v>
      </c>
      <c r="J833" s="932">
        <v>133489.72</v>
      </c>
      <c r="K833" s="932">
        <v>213583.56</v>
      </c>
      <c r="L833" s="932">
        <v>171629.64</v>
      </c>
      <c r="M833" s="932">
        <v>274607.43</v>
      </c>
      <c r="N833" s="932">
        <v>228839.52</v>
      </c>
      <c r="O833" s="932">
        <v>366143.24</v>
      </c>
      <c r="P833" s="932">
        <v>286049.40000000002</v>
      </c>
      <c r="Q833" s="932">
        <v>457679.05</v>
      </c>
      <c r="R833" s="932">
        <v>324189.32</v>
      </c>
      <c r="S833" s="932">
        <v>518702.92</v>
      </c>
      <c r="T833" s="932">
        <v>362329.24</v>
      </c>
      <c r="U833" s="932">
        <v>579726.79</v>
      </c>
    </row>
    <row r="834" spans="1:21" ht="14.5">
      <c r="A834" s="931">
        <v>5</v>
      </c>
      <c r="B834" s="931" t="s">
        <v>273</v>
      </c>
      <c r="C834" s="931" t="s">
        <v>274</v>
      </c>
      <c r="D834" s="931" t="s">
        <v>489</v>
      </c>
      <c r="E834" s="931" t="s">
        <v>276</v>
      </c>
      <c r="F834" s="931">
        <v>1</v>
      </c>
      <c r="G834" s="931" t="s">
        <v>171</v>
      </c>
      <c r="H834" s="932">
        <v>117603.02</v>
      </c>
      <c r="I834" s="932">
        <v>205805.28</v>
      </c>
      <c r="J834" s="932">
        <v>152550.09</v>
      </c>
      <c r="K834" s="932">
        <v>266962.65999999997</v>
      </c>
      <c r="L834" s="932">
        <v>182299.27</v>
      </c>
      <c r="M834" s="932">
        <v>319023.73</v>
      </c>
      <c r="N834" s="932">
        <v>217274.81</v>
      </c>
      <c r="O834" s="932">
        <v>380230.92</v>
      </c>
      <c r="P834" s="932">
        <v>255718.12</v>
      </c>
      <c r="Q834" s="932">
        <v>447506.71</v>
      </c>
      <c r="R834" s="932">
        <v>280387.3</v>
      </c>
      <c r="S834" s="932">
        <v>490677.78</v>
      </c>
      <c r="T834" s="932">
        <v>304241.51</v>
      </c>
      <c r="U834" s="932">
        <v>532422.64</v>
      </c>
    </row>
    <row r="835" spans="1:21" ht="14.5">
      <c r="A835" s="931">
        <v>5</v>
      </c>
      <c r="B835" s="931" t="s">
        <v>273</v>
      </c>
      <c r="C835" s="931" t="s">
        <v>274</v>
      </c>
      <c r="D835" s="931" t="s">
        <v>489</v>
      </c>
      <c r="E835" s="931" t="s">
        <v>276</v>
      </c>
      <c r="F835" s="931">
        <v>2</v>
      </c>
      <c r="G835" s="931" t="s">
        <v>21</v>
      </c>
      <c r="H835" s="932">
        <v>92346.68</v>
      </c>
      <c r="I835" s="932">
        <v>161606.69</v>
      </c>
      <c r="J835" s="932">
        <v>120949.19</v>
      </c>
      <c r="K835" s="932">
        <v>211661.08</v>
      </c>
      <c r="L835" s="932">
        <v>146501.21</v>
      </c>
      <c r="M835" s="932">
        <v>256377.11</v>
      </c>
      <c r="N835" s="932">
        <v>179204.16</v>
      </c>
      <c r="O835" s="932">
        <v>313607.28000000003</v>
      </c>
      <c r="P835" s="932">
        <v>212560.86</v>
      </c>
      <c r="Q835" s="932">
        <v>371981.51</v>
      </c>
      <c r="R835" s="932">
        <v>234218.28</v>
      </c>
      <c r="S835" s="932">
        <v>409881.98</v>
      </c>
      <c r="T835" s="932">
        <v>254455.34</v>
      </c>
      <c r="U835" s="932">
        <v>445296.84</v>
      </c>
    </row>
    <row r="836" spans="1:21" ht="14.5">
      <c r="A836" s="931">
        <v>5</v>
      </c>
      <c r="B836" s="931" t="s">
        <v>273</v>
      </c>
      <c r="C836" s="931" t="s">
        <v>274</v>
      </c>
      <c r="D836" s="931" t="s">
        <v>489</v>
      </c>
      <c r="E836" s="931" t="s">
        <v>276</v>
      </c>
      <c r="F836" s="931">
        <v>3</v>
      </c>
      <c r="G836" s="931" t="s">
        <v>46</v>
      </c>
      <c r="H836" s="932">
        <v>88214.2</v>
      </c>
      <c r="I836" s="932">
        <v>154374.85</v>
      </c>
      <c r="J836" s="932">
        <v>120282</v>
      </c>
      <c r="K836" s="932">
        <v>210493.5</v>
      </c>
      <c r="L836" s="932">
        <v>152302.85999999999</v>
      </c>
      <c r="M836" s="932">
        <v>266530.01</v>
      </c>
      <c r="N836" s="932">
        <v>200739.63</v>
      </c>
      <c r="O836" s="932">
        <v>351294.35</v>
      </c>
      <c r="P836" s="932">
        <v>248739.36</v>
      </c>
      <c r="Q836" s="932">
        <v>435293.88</v>
      </c>
      <c r="R836" s="932">
        <v>280253.58</v>
      </c>
      <c r="S836" s="932">
        <v>490443.77</v>
      </c>
      <c r="T836" s="932">
        <v>311379.33</v>
      </c>
      <c r="U836" s="932">
        <v>544913.82999999996</v>
      </c>
    </row>
    <row r="837" spans="1:21" ht="14.5">
      <c r="A837" s="931">
        <v>5</v>
      </c>
      <c r="B837" s="931" t="s">
        <v>273</v>
      </c>
      <c r="C837" s="931" t="s">
        <v>274</v>
      </c>
      <c r="D837" s="931" t="s">
        <v>489</v>
      </c>
      <c r="E837" s="931" t="s">
        <v>276</v>
      </c>
      <c r="F837" s="931">
        <v>4</v>
      </c>
      <c r="G837" s="931" t="s">
        <v>23</v>
      </c>
      <c r="H837" s="932">
        <v>94741.96</v>
      </c>
      <c r="I837" s="932">
        <v>151587.13</v>
      </c>
      <c r="J837" s="932">
        <v>132638.74</v>
      </c>
      <c r="K837" s="932">
        <v>212221.99</v>
      </c>
      <c r="L837" s="932">
        <v>170535.52</v>
      </c>
      <c r="M837" s="932">
        <v>272856.84000000003</v>
      </c>
      <c r="N837" s="932">
        <v>227380.7</v>
      </c>
      <c r="O837" s="932">
        <v>363809.12</v>
      </c>
      <c r="P837" s="932">
        <v>284225.87</v>
      </c>
      <c r="Q837" s="932">
        <v>454761.4</v>
      </c>
      <c r="R837" s="932">
        <v>322122.65999999997</v>
      </c>
      <c r="S837" s="932">
        <v>515396.26</v>
      </c>
      <c r="T837" s="932">
        <v>360019.44</v>
      </c>
      <c r="U837" s="932">
        <v>576031.11</v>
      </c>
    </row>
    <row r="838" spans="1:21" ht="14.5">
      <c r="A838" s="931">
        <v>5</v>
      </c>
      <c r="B838" s="931" t="s">
        <v>273</v>
      </c>
      <c r="C838" s="931" t="s">
        <v>274</v>
      </c>
      <c r="D838" s="931" t="s">
        <v>489</v>
      </c>
      <c r="E838" s="931" t="s">
        <v>1088</v>
      </c>
      <c r="F838" s="931">
        <v>1</v>
      </c>
      <c r="G838" s="931" t="s">
        <v>171</v>
      </c>
      <c r="H838" s="932">
        <v>115944.92</v>
      </c>
      <c r="I838" s="932">
        <v>202903.61</v>
      </c>
      <c r="J838" s="932">
        <v>150418.94</v>
      </c>
      <c r="K838" s="932">
        <v>263233.14</v>
      </c>
      <c r="L838" s="932">
        <v>179769.13</v>
      </c>
      <c r="M838" s="932">
        <v>314595.96999999997</v>
      </c>
      <c r="N838" s="932">
        <v>214283.08</v>
      </c>
      <c r="O838" s="932">
        <v>374995.39</v>
      </c>
      <c r="P838" s="932">
        <v>252212.15</v>
      </c>
      <c r="Q838" s="932">
        <v>441371.26</v>
      </c>
      <c r="R838" s="932">
        <v>276551.81</v>
      </c>
      <c r="S838" s="932">
        <v>483965.67</v>
      </c>
      <c r="T838" s="932">
        <v>300095.52</v>
      </c>
      <c r="U838" s="932">
        <v>525167.17000000004</v>
      </c>
    </row>
    <row r="839" spans="1:21" ht="14.5">
      <c r="A839" s="931">
        <v>5</v>
      </c>
      <c r="B839" s="931" t="s">
        <v>273</v>
      </c>
      <c r="C839" s="931" t="s">
        <v>274</v>
      </c>
      <c r="D839" s="931" t="s">
        <v>489</v>
      </c>
      <c r="E839" s="931" t="s">
        <v>1088</v>
      </c>
      <c r="F839" s="931">
        <v>2</v>
      </c>
      <c r="G839" s="931" t="s">
        <v>21</v>
      </c>
      <c r="H839" s="932">
        <v>90920.29</v>
      </c>
      <c r="I839" s="932">
        <v>159110.51</v>
      </c>
      <c r="J839" s="932">
        <v>119107.95</v>
      </c>
      <c r="K839" s="932">
        <v>208438.91</v>
      </c>
      <c r="L839" s="932">
        <v>144299.48000000001</v>
      </c>
      <c r="M839" s="932">
        <v>252524.1</v>
      </c>
      <c r="N839" s="932">
        <v>176561.7</v>
      </c>
      <c r="O839" s="932">
        <v>308982.98</v>
      </c>
      <c r="P839" s="932">
        <v>209450.83</v>
      </c>
      <c r="Q839" s="932">
        <v>366538.96</v>
      </c>
      <c r="R839" s="932">
        <v>230806.35</v>
      </c>
      <c r="S839" s="932">
        <v>403911.12</v>
      </c>
      <c r="T839" s="932">
        <v>250766.11</v>
      </c>
      <c r="U839" s="932">
        <v>438840.69</v>
      </c>
    </row>
    <row r="840" spans="1:21" ht="14.5">
      <c r="A840" s="931">
        <v>5</v>
      </c>
      <c r="B840" s="931" t="s">
        <v>273</v>
      </c>
      <c r="C840" s="931" t="s">
        <v>274</v>
      </c>
      <c r="D840" s="931" t="s">
        <v>489</v>
      </c>
      <c r="E840" s="931" t="s">
        <v>1088</v>
      </c>
      <c r="F840" s="931">
        <v>3</v>
      </c>
      <c r="G840" s="931" t="s">
        <v>46</v>
      </c>
      <c r="H840" s="932">
        <v>86756.82</v>
      </c>
      <c r="I840" s="932">
        <v>151824.43</v>
      </c>
      <c r="J840" s="932">
        <v>118271.19</v>
      </c>
      <c r="K840" s="932">
        <v>206974.58</v>
      </c>
      <c r="L840" s="932">
        <v>149739.04999999999</v>
      </c>
      <c r="M840" s="932">
        <v>262043.34</v>
      </c>
      <c r="N840" s="932">
        <v>197342.59</v>
      </c>
      <c r="O840" s="932">
        <v>345349.54</v>
      </c>
      <c r="P840" s="932">
        <v>244513.11</v>
      </c>
      <c r="Q840" s="932">
        <v>427897.95</v>
      </c>
      <c r="R840" s="932">
        <v>275478.98</v>
      </c>
      <c r="S840" s="932">
        <v>482088.22</v>
      </c>
      <c r="T840" s="932">
        <v>306059.94</v>
      </c>
      <c r="U840" s="932">
        <v>535604.9</v>
      </c>
    </row>
    <row r="841" spans="1:21" ht="14.5">
      <c r="A841" s="931">
        <v>5</v>
      </c>
      <c r="B841" s="931" t="s">
        <v>273</v>
      </c>
      <c r="C841" s="931" t="s">
        <v>274</v>
      </c>
      <c r="D841" s="931" t="s">
        <v>489</v>
      </c>
      <c r="E841" s="931" t="s">
        <v>1088</v>
      </c>
      <c r="F841" s="931">
        <v>4</v>
      </c>
      <c r="G841" s="931" t="s">
        <v>23</v>
      </c>
      <c r="H841" s="932">
        <v>93340.96</v>
      </c>
      <c r="I841" s="932">
        <v>149345.53</v>
      </c>
      <c r="J841" s="932">
        <v>130677.34</v>
      </c>
      <c r="K841" s="932">
        <v>209083.74</v>
      </c>
      <c r="L841" s="932">
        <v>168013.72</v>
      </c>
      <c r="M841" s="932">
        <v>268821.96000000002</v>
      </c>
      <c r="N841" s="932">
        <v>224018.29</v>
      </c>
      <c r="O841" s="932">
        <v>358429.27</v>
      </c>
      <c r="P841" s="932">
        <v>280022.87</v>
      </c>
      <c r="Q841" s="932">
        <v>448036.59</v>
      </c>
      <c r="R841" s="932">
        <v>317359.25</v>
      </c>
      <c r="S841" s="932">
        <v>507774.8</v>
      </c>
      <c r="T841" s="932">
        <v>354695.63</v>
      </c>
      <c r="U841" s="932">
        <v>567513.02</v>
      </c>
    </row>
    <row r="842" spans="1:21" ht="14.5">
      <c r="A842" s="931">
        <v>5</v>
      </c>
      <c r="B842" s="931" t="s">
        <v>273</v>
      </c>
      <c r="C842" s="931" t="s">
        <v>274</v>
      </c>
      <c r="D842" s="931" t="s">
        <v>489</v>
      </c>
      <c r="E842" s="931" t="s">
        <v>1089</v>
      </c>
      <c r="F842" s="931">
        <v>1</v>
      </c>
      <c r="G842" s="931" t="s">
        <v>171</v>
      </c>
      <c r="H842" s="932">
        <v>134847.70000000001</v>
      </c>
      <c r="I842" s="932">
        <v>235983.47</v>
      </c>
      <c r="J842" s="932">
        <v>174773.31</v>
      </c>
      <c r="K842" s="932">
        <v>305853.3</v>
      </c>
      <c r="L842" s="932">
        <v>208733.04</v>
      </c>
      <c r="M842" s="932">
        <v>365282.82</v>
      </c>
      <c r="N842" s="932">
        <v>248603.18</v>
      </c>
      <c r="O842" s="932">
        <v>435055.56</v>
      </c>
      <c r="P842" s="932">
        <v>292477.48</v>
      </c>
      <c r="Q842" s="932">
        <v>511835.59</v>
      </c>
      <c r="R842" s="932">
        <v>320628.3</v>
      </c>
      <c r="S842" s="932">
        <v>561099.53</v>
      </c>
      <c r="T842" s="932">
        <v>347788.67</v>
      </c>
      <c r="U842" s="932">
        <v>608630.17000000004</v>
      </c>
    </row>
    <row r="843" spans="1:21" ht="14.5">
      <c r="A843" s="931">
        <v>5</v>
      </c>
      <c r="B843" s="931" t="s">
        <v>273</v>
      </c>
      <c r="C843" s="931" t="s">
        <v>274</v>
      </c>
      <c r="D843" s="931" t="s">
        <v>489</v>
      </c>
      <c r="E843" s="931" t="s">
        <v>1089</v>
      </c>
      <c r="F843" s="931">
        <v>2</v>
      </c>
      <c r="G843" s="931" t="s">
        <v>21</v>
      </c>
      <c r="H843" s="932">
        <v>106810.85</v>
      </c>
      <c r="I843" s="932">
        <v>186918.98</v>
      </c>
      <c r="J843" s="932">
        <v>139693.41</v>
      </c>
      <c r="K843" s="932">
        <v>244463.47</v>
      </c>
      <c r="L843" s="932">
        <v>168993.9</v>
      </c>
      <c r="M843" s="932">
        <v>295739.33</v>
      </c>
      <c r="N843" s="932">
        <v>206341.26</v>
      </c>
      <c r="O843" s="932">
        <v>361097.21</v>
      </c>
      <c r="P843" s="932">
        <v>244568.95999999999</v>
      </c>
      <c r="Q843" s="932">
        <v>427995.69</v>
      </c>
      <c r="R843" s="932">
        <v>269376.45</v>
      </c>
      <c r="S843" s="932">
        <v>471408.79</v>
      </c>
      <c r="T843" s="932">
        <v>292521.46000000002</v>
      </c>
      <c r="U843" s="932">
        <v>511912.55</v>
      </c>
    </row>
    <row r="844" spans="1:21" ht="14.5">
      <c r="A844" s="931">
        <v>5</v>
      </c>
      <c r="B844" s="931" t="s">
        <v>273</v>
      </c>
      <c r="C844" s="931" t="s">
        <v>274</v>
      </c>
      <c r="D844" s="931" t="s">
        <v>489</v>
      </c>
      <c r="E844" s="931" t="s">
        <v>1089</v>
      </c>
      <c r="F844" s="931">
        <v>3</v>
      </c>
      <c r="G844" s="931" t="s">
        <v>46</v>
      </c>
      <c r="H844" s="932">
        <v>102734.71</v>
      </c>
      <c r="I844" s="932">
        <v>179785.73</v>
      </c>
      <c r="J844" s="932">
        <v>140256.45000000001</v>
      </c>
      <c r="K844" s="932">
        <v>245448.79</v>
      </c>
      <c r="L844" s="932">
        <v>177726.09</v>
      </c>
      <c r="M844" s="932">
        <v>311020.65000000002</v>
      </c>
      <c r="N844" s="932">
        <v>234380.65</v>
      </c>
      <c r="O844" s="932">
        <v>410166.14</v>
      </c>
      <c r="P844" s="932">
        <v>290550.06</v>
      </c>
      <c r="Q844" s="932">
        <v>508462.61</v>
      </c>
      <c r="R844" s="932">
        <v>327457.28999999998</v>
      </c>
      <c r="S844" s="932">
        <v>573050.25</v>
      </c>
      <c r="T844" s="932">
        <v>363933.26</v>
      </c>
      <c r="U844" s="932">
        <v>636883.21</v>
      </c>
    </row>
    <row r="845" spans="1:21" ht="14.5">
      <c r="A845" s="931">
        <v>5</v>
      </c>
      <c r="B845" s="931" t="s">
        <v>273</v>
      </c>
      <c r="C845" s="931" t="s">
        <v>274</v>
      </c>
      <c r="D845" s="931" t="s">
        <v>489</v>
      </c>
      <c r="E845" s="931" t="s">
        <v>1089</v>
      </c>
      <c r="F845" s="931">
        <v>4</v>
      </c>
      <c r="G845" s="931" t="s">
        <v>23</v>
      </c>
      <c r="H845" s="932">
        <v>109118.39</v>
      </c>
      <c r="I845" s="932">
        <v>174589.43</v>
      </c>
      <c r="J845" s="932">
        <v>152765.75</v>
      </c>
      <c r="K845" s="932">
        <v>244425.2</v>
      </c>
      <c r="L845" s="932">
        <v>196413.11</v>
      </c>
      <c r="M845" s="932">
        <v>314260.98</v>
      </c>
      <c r="N845" s="932">
        <v>261884.14</v>
      </c>
      <c r="O845" s="932">
        <v>419014.64</v>
      </c>
      <c r="P845" s="932">
        <v>327355.18</v>
      </c>
      <c r="Q845" s="932">
        <v>523768.29</v>
      </c>
      <c r="R845" s="932">
        <v>371002.54</v>
      </c>
      <c r="S845" s="932">
        <v>593604.06999999995</v>
      </c>
      <c r="T845" s="932">
        <v>414649.89</v>
      </c>
      <c r="U845" s="932">
        <v>663439.84</v>
      </c>
    </row>
    <row r="846" spans="1:21" ht="14.5">
      <c r="A846" s="931">
        <v>5</v>
      </c>
      <c r="B846" s="931" t="s">
        <v>273</v>
      </c>
      <c r="C846" s="931" t="s">
        <v>274</v>
      </c>
      <c r="D846" s="931" t="s">
        <v>489</v>
      </c>
      <c r="E846" s="931" t="s">
        <v>1090</v>
      </c>
      <c r="F846" s="931">
        <v>1</v>
      </c>
      <c r="G846" s="931" t="s">
        <v>171</v>
      </c>
      <c r="H846" s="932">
        <v>131467.13</v>
      </c>
      <c r="I846" s="932">
        <v>230067.47</v>
      </c>
      <c r="J846" s="932">
        <v>170686.11</v>
      </c>
      <c r="K846" s="932">
        <v>298700.69</v>
      </c>
      <c r="L846" s="932">
        <v>204100.46</v>
      </c>
      <c r="M846" s="932">
        <v>357175.81</v>
      </c>
      <c r="N846" s="932">
        <v>243443.06</v>
      </c>
      <c r="O846" s="932">
        <v>426025.36</v>
      </c>
      <c r="P846" s="932">
        <v>286633.19</v>
      </c>
      <c r="Q846" s="932">
        <v>501608.08</v>
      </c>
      <c r="R846" s="932">
        <v>314351.99</v>
      </c>
      <c r="S846" s="932">
        <v>550115.99</v>
      </c>
      <c r="T846" s="932">
        <v>341218.07</v>
      </c>
      <c r="U846" s="932">
        <v>597131.63</v>
      </c>
    </row>
    <row r="847" spans="1:21" ht="14.5">
      <c r="A847" s="931">
        <v>5</v>
      </c>
      <c r="B847" s="931" t="s">
        <v>273</v>
      </c>
      <c r="C847" s="931" t="s">
        <v>274</v>
      </c>
      <c r="D847" s="931" t="s">
        <v>489</v>
      </c>
      <c r="E847" s="931" t="s">
        <v>1090</v>
      </c>
      <c r="F847" s="931">
        <v>2</v>
      </c>
      <c r="G847" s="931" t="s">
        <v>21</v>
      </c>
      <c r="H847" s="932">
        <v>102271.73</v>
      </c>
      <c r="I847" s="932">
        <v>178975.53</v>
      </c>
      <c r="J847" s="932">
        <v>134156.62</v>
      </c>
      <c r="K847" s="932">
        <v>234774.09</v>
      </c>
      <c r="L847" s="932">
        <v>162719.21</v>
      </c>
      <c r="M847" s="932">
        <v>284758.62</v>
      </c>
      <c r="N847" s="932">
        <v>199434.79</v>
      </c>
      <c r="O847" s="932">
        <v>349010.89</v>
      </c>
      <c r="P847" s="932">
        <v>236744.98</v>
      </c>
      <c r="Q847" s="932">
        <v>414303.72</v>
      </c>
      <c r="R847" s="932">
        <v>260982.3</v>
      </c>
      <c r="S847" s="932">
        <v>456719.02</v>
      </c>
      <c r="T847" s="932">
        <v>283667.09000000003</v>
      </c>
      <c r="U847" s="932">
        <v>496417.41</v>
      </c>
    </row>
    <row r="848" spans="1:21" ht="14.5">
      <c r="A848" s="931">
        <v>5</v>
      </c>
      <c r="B848" s="931" t="s">
        <v>273</v>
      </c>
      <c r="C848" s="931" t="s">
        <v>274</v>
      </c>
      <c r="D848" s="931" t="s">
        <v>489</v>
      </c>
      <c r="E848" s="931" t="s">
        <v>1090</v>
      </c>
      <c r="F848" s="931">
        <v>3</v>
      </c>
      <c r="G848" s="931" t="s">
        <v>46</v>
      </c>
      <c r="H848" s="932">
        <v>96962.01</v>
      </c>
      <c r="I848" s="932">
        <v>169683.52</v>
      </c>
      <c r="J848" s="932">
        <v>132027.07</v>
      </c>
      <c r="K848" s="932">
        <v>231047.37</v>
      </c>
      <c r="L848" s="932">
        <v>167037.85999999999</v>
      </c>
      <c r="M848" s="932">
        <v>292316.26</v>
      </c>
      <c r="N848" s="932">
        <v>220022.77</v>
      </c>
      <c r="O848" s="932">
        <v>385039.84</v>
      </c>
      <c r="P848" s="932">
        <v>272502.46999999997</v>
      </c>
      <c r="Q848" s="932">
        <v>476879.33</v>
      </c>
      <c r="R848" s="932">
        <v>306927.62</v>
      </c>
      <c r="S848" s="932">
        <v>537123.32999999996</v>
      </c>
      <c r="T848" s="932">
        <v>340903.69</v>
      </c>
      <c r="U848" s="932">
        <v>596581.46</v>
      </c>
    </row>
    <row r="849" spans="1:21" ht="14.5">
      <c r="A849" s="931">
        <v>5</v>
      </c>
      <c r="B849" s="931" t="s">
        <v>273</v>
      </c>
      <c r="C849" s="931" t="s">
        <v>274</v>
      </c>
      <c r="D849" s="931" t="s">
        <v>489</v>
      </c>
      <c r="E849" s="931" t="s">
        <v>1090</v>
      </c>
      <c r="F849" s="931">
        <v>4</v>
      </c>
      <c r="G849" s="931" t="s">
        <v>23</v>
      </c>
      <c r="H849" s="932">
        <v>105406.74</v>
      </c>
      <c r="I849" s="932">
        <v>168650.78</v>
      </c>
      <c r="J849" s="932">
        <v>147569.43</v>
      </c>
      <c r="K849" s="932">
        <v>236111.09</v>
      </c>
      <c r="L849" s="932">
        <v>189732.13</v>
      </c>
      <c r="M849" s="932">
        <v>303571.40999999997</v>
      </c>
      <c r="N849" s="932">
        <v>252976.17</v>
      </c>
      <c r="O849" s="932">
        <v>404761.87</v>
      </c>
      <c r="P849" s="932">
        <v>316220.21000000002</v>
      </c>
      <c r="Q849" s="932">
        <v>505952.34</v>
      </c>
      <c r="R849" s="932">
        <v>358382.9</v>
      </c>
      <c r="S849" s="932">
        <v>573412.66</v>
      </c>
      <c r="T849" s="932">
        <v>400545.6</v>
      </c>
      <c r="U849" s="932">
        <v>640872.97</v>
      </c>
    </row>
    <row r="850" spans="1:21" ht="14.5">
      <c r="A850" s="931">
        <v>5</v>
      </c>
      <c r="B850" s="931" t="s">
        <v>273</v>
      </c>
      <c r="C850" s="931" t="s">
        <v>274</v>
      </c>
      <c r="D850" s="931" t="s">
        <v>489</v>
      </c>
      <c r="E850" s="931" t="s">
        <v>1091</v>
      </c>
      <c r="F850" s="931">
        <v>1</v>
      </c>
      <c r="G850" s="931" t="s">
        <v>171</v>
      </c>
      <c r="H850" s="932">
        <v>119658.44</v>
      </c>
      <c r="I850" s="932">
        <v>209402.27</v>
      </c>
      <c r="J850" s="932">
        <v>155109.89000000001</v>
      </c>
      <c r="K850" s="932">
        <v>271442.3</v>
      </c>
      <c r="L850" s="932">
        <v>185268.36</v>
      </c>
      <c r="M850" s="932">
        <v>324219.63</v>
      </c>
      <c r="N850" s="932">
        <v>220684.5</v>
      </c>
      <c r="O850" s="932">
        <v>386197.88</v>
      </c>
      <c r="P850" s="932">
        <v>259649.37</v>
      </c>
      <c r="Q850" s="932">
        <v>454386.4</v>
      </c>
      <c r="R850" s="932">
        <v>284650.73</v>
      </c>
      <c r="S850" s="932">
        <v>498138.78</v>
      </c>
      <c r="T850" s="932">
        <v>308782.05</v>
      </c>
      <c r="U850" s="932">
        <v>540368.57999999996</v>
      </c>
    </row>
    <row r="851" spans="1:21" ht="14.5">
      <c r="A851" s="931">
        <v>5</v>
      </c>
      <c r="B851" s="931" t="s">
        <v>273</v>
      </c>
      <c r="C851" s="931" t="s">
        <v>274</v>
      </c>
      <c r="D851" s="931" t="s">
        <v>489</v>
      </c>
      <c r="E851" s="931" t="s">
        <v>1091</v>
      </c>
      <c r="F851" s="931">
        <v>2</v>
      </c>
      <c r="G851" s="931" t="s">
        <v>21</v>
      </c>
      <c r="H851" s="932">
        <v>94633.81</v>
      </c>
      <c r="I851" s="932">
        <v>165609.17000000001</v>
      </c>
      <c r="J851" s="932">
        <v>123798.9</v>
      </c>
      <c r="K851" s="932">
        <v>216648.07</v>
      </c>
      <c r="L851" s="932">
        <v>149798.72</v>
      </c>
      <c r="M851" s="932">
        <v>262147.75</v>
      </c>
      <c r="N851" s="932">
        <v>182963.12</v>
      </c>
      <c r="O851" s="932">
        <v>320185.46999999997</v>
      </c>
      <c r="P851" s="932">
        <v>216888.05</v>
      </c>
      <c r="Q851" s="932">
        <v>379554.09</v>
      </c>
      <c r="R851" s="932">
        <v>238905.28</v>
      </c>
      <c r="S851" s="932">
        <v>418084.23</v>
      </c>
      <c r="T851" s="932">
        <v>259452.63</v>
      </c>
      <c r="U851" s="932">
        <v>454042.1</v>
      </c>
    </row>
    <row r="852" spans="1:21" ht="14.5">
      <c r="A852" s="931">
        <v>5</v>
      </c>
      <c r="B852" s="931" t="s">
        <v>273</v>
      </c>
      <c r="C852" s="931" t="s">
        <v>274</v>
      </c>
      <c r="D852" s="931" t="s">
        <v>489</v>
      </c>
      <c r="E852" s="931" t="s">
        <v>1091</v>
      </c>
      <c r="F852" s="931">
        <v>3</v>
      </c>
      <c r="G852" s="931" t="s">
        <v>46</v>
      </c>
      <c r="H852" s="932">
        <v>90912.14</v>
      </c>
      <c r="I852" s="932">
        <v>159096.25</v>
      </c>
      <c r="J852" s="932">
        <v>124088.65</v>
      </c>
      <c r="K852" s="932">
        <v>217155.13</v>
      </c>
      <c r="L852" s="932">
        <v>157218.64000000001</v>
      </c>
      <c r="M852" s="932">
        <v>275132.62</v>
      </c>
      <c r="N852" s="932">
        <v>207315.38</v>
      </c>
      <c r="O852" s="932">
        <v>362801.91</v>
      </c>
      <c r="P852" s="932">
        <v>256979.09</v>
      </c>
      <c r="Q852" s="932">
        <v>449713.41</v>
      </c>
      <c r="R852" s="932">
        <v>289607.09999999998</v>
      </c>
      <c r="S852" s="932">
        <v>506812.42</v>
      </c>
      <c r="T852" s="932">
        <v>321850.19</v>
      </c>
      <c r="U852" s="932">
        <v>563237.82999999996</v>
      </c>
    </row>
    <row r="853" spans="1:21" ht="14.5">
      <c r="A853" s="931">
        <v>5</v>
      </c>
      <c r="B853" s="931" t="s">
        <v>273</v>
      </c>
      <c r="C853" s="931" t="s">
        <v>274</v>
      </c>
      <c r="D853" s="931" t="s">
        <v>489</v>
      </c>
      <c r="E853" s="931" t="s">
        <v>1091</v>
      </c>
      <c r="F853" s="931">
        <v>4</v>
      </c>
      <c r="G853" s="931" t="s">
        <v>23</v>
      </c>
      <c r="H853" s="932">
        <v>96750.8</v>
      </c>
      <c r="I853" s="932">
        <v>154801.29</v>
      </c>
      <c r="J853" s="932">
        <v>135451.12</v>
      </c>
      <c r="K853" s="932">
        <v>216721.8</v>
      </c>
      <c r="L853" s="932">
        <v>174151.44</v>
      </c>
      <c r="M853" s="932">
        <v>278642.32</v>
      </c>
      <c r="N853" s="932">
        <v>232201.93</v>
      </c>
      <c r="O853" s="932">
        <v>371523.09</v>
      </c>
      <c r="P853" s="932">
        <v>290252.40999999997</v>
      </c>
      <c r="Q853" s="932">
        <v>464403.86</v>
      </c>
      <c r="R853" s="932">
        <v>328952.73</v>
      </c>
      <c r="S853" s="932">
        <v>526324.37</v>
      </c>
      <c r="T853" s="932">
        <v>367653.05</v>
      </c>
      <c r="U853" s="932">
        <v>588244.89</v>
      </c>
    </row>
    <row r="854" spans="1:21" ht="14.5">
      <c r="A854" s="931">
        <v>5</v>
      </c>
      <c r="B854" s="931" t="s">
        <v>273</v>
      </c>
      <c r="C854" s="931" t="s">
        <v>274</v>
      </c>
      <c r="D854" s="931" t="s">
        <v>489</v>
      </c>
      <c r="E854" s="931" t="s">
        <v>1092</v>
      </c>
      <c r="F854" s="931">
        <v>1</v>
      </c>
      <c r="G854" s="931" t="s">
        <v>171</v>
      </c>
      <c r="H854" s="932">
        <v>119327.71</v>
      </c>
      <c r="I854" s="932">
        <v>208823.49</v>
      </c>
      <c r="J854" s="932">
        <v>154802</v>
      </c>
      <c r="K854" s="932">
        <v>270903.5</v>
      </c>
      <c r="L854" s="932">
        <v>185002.75</v>
      </c>
      <c r="M854" s="932">
        <v>323754.82</v>
      </c>
      <c r="N854" s="932">
        <v>220514.81</v>
      </c>
      <c r="O854" s="932">
        <v>385900.91</v>
      </c>
      <c r="P854" s="932">
        <v>259542.68</v>
      </c>
      <c r="Q854" s="932">
        <v>454199.69</v>
      </c>
      <c r="R854" s="932">
        <v>284587.32</v>
      </c>
      <c r="S854" s="932">
        <v>498027.81</v>
      </c>
      <c r="T854" s="932">
        <v>308810.68</v>
      </c>
      <c r="U854" s="932">
        <v>540418.68000000005</v>
      </c>
    </row>
    <row r="855" spans="1:21" ht="14.5">
      <c r="A855" s="931">
        <v>5</v>
      </c>
      <c r="B855" s="931" t="s">
        <v>273</v>
      </c>
      <c r="C855" s="931" t="s">
        <v>274</v>
      </c>
      <c r="D855" s="931" t="s">
        <v>489</v>
      </c>
      <c r="E855" s="931" t="s">
        <v>1092</v>
      </c>
      <c r="F855" s="931">
        <v>2</v>
      </c>
      <c r="G855" s="931" t="s">
        <v>21</v>
      </c>
      <c r="H855" s="932">
        <v>93607.95</v>
      </c>
      <c r="I855" s="932">
        <v>163813.92000000001</v>
      </c>
      <c r="J855" s="932">
        <v>122621.26</v>
      </c>
      <c r="K855" s="932">
        <v>214587.21</v>
      </c>
      <c r="L855" s="932">
        <v>148547.84</v>
      </c>
      <c r="M855" s="932">
        <v>259958.73</v>
      </c>
      <c r="N855" s="932">
        <v>181745.61</v>
      </c>
      <c r="O855" s="932">
        <v>318054.83</v>
      </c>
      <c r="P855" s="932">
        <v>215593.55</v>
      </c>
      <c r="Q855" s="932">
        <v>377288.7</v>
      </c>
      <c r="R855" s="932">
        <v>237571.16</v>
      </c>
      <c r="S855" s="932">
        <v>415749.53</v>
      </c>
      <c r="T855" s="932">
        <v>258111</v>
      </c>
      <c r="U855" s="932">
        <v>451694.25</v>
      </c>
    </row>
    <row r="856" spans="1:21" ht="14.5">
      <c r="A856" s="931">
        <v>5</v>
      </c>
      <c r="B856" s="931" t="s">
        <v>273</v>
      </c>
      <c r="C856" s="931" t="s">
        <v>274</v>
      </c>
      <c r="D856" s="931" t="s">
        <v>489</v>
      </c>
      <c r="E856" s="931" t="s">
        <v>1092</v>
      </c>
      <c r="F856" s="931">
        <v>3</v>
      </c>
      <c r="G856" s="931" t="s">
        <v>46</v>
      </c>
      <c r="H856" s="932">
        <v>89348.11</v>
      </c>
      <c r="I856" s="932">
        <v>156359.19</v>
      </c>
      <c r="J856" s="932">
        <v>121810.43</v>
      </c>
      <c r="K856" s="932">
        <v>213168.26</v>
      </c>
      <c r="L856" s="932">
        <v>154224.95000000001</v>
      </c>
      <c r="M856" s="932">
        <v>269893.67</v>
      </c>
      <c r="N856" s="932">
        <v>203259.65</v>
      </c>
      <c r="O856" s="932">
        <v>355704.38</v>
      </c>
      <c r="P856" s="932">
        <v>251849.29</v>
      </c>
      <c r="Q856" s="932">
        <v>440736.25</v>
      </c>
      <c r="R856" s="932">
        <v>283747.87</v>
      </c>
      <c r="S856" s="932">
        <v>496558.78</v>
      </c>
      <c r="T856" s="932">
        <v>315250.86</v>
      </c>
      <c r="U856" s="932">
        <v>551689</v>
      </c>
    </row>
    <row r="857" spans="1:21" ht="14.5">
      <c r="A857" s="931">
        <v>5</v>
      </c>
      <c r="B857" s="931" t="s">
        <v>273</v>
      </c>
      <c r="C857" s="931" t="s">
        <v>274</v>
      </c>
      <c r="D857" s="931" t="s">
        <v>489</v>
      </c>
      <c r="E857" s="931" t="s">
        <v>1092</v>
      </c>
      <c r="F857" s="931">
        <v>4</v>
      </c>
      <c r="G857" s="931" t="s">
        <v>23</v>
      </c>
      <c r="H857" s="932">
        <v>96082.6</v>
      </c>
      <c r="I857" s="932">
        <v>153732.16</v>
      </c>
      <c r="J857" s="932">
        <v>134515.64000000001</v>
      </c>
      <c r="K857" s="932">
        <v>215225.03</v>
      </c>
      <c r="L857" s="932">
        <v>172948.68</v>
      </c>
      <c r="M857" s="932">
        <v>276717.89</v>
      </c>
      <c r="N857" s="932">
        <v>230598.24</v>
      </c>
      <c r="O857" s="932">
        <v>368957.19</v>
      </c>
      <c r="P857" s="932">
        <v>288247.8</v>
      </c>
      <c r="Q857" s="932">
        <v>461196.48</v>
      </c>
      <c r="R857" s="932">
        <v>326680.84000000003</v>
      </c>
      <c r="S857" s="932">
        <v>522689.35</v>
      </c>
      <c r="T857" s="932">
        <v>365113.88</v>
      </c>
      <c r="U857" s="932">
        <v>584182.21</v>
      </c>
    </row>
    <row r="858" spans="1:21" ht="14.5">
      <c r="A858" s="931">
        <v>5</v>
      </c>
      <c r="B858" s="931" t="s">
        <v>273</v>
      </c>
      <c r="C858" s="931" t="s">
        <v>274</v>
      </c>
      <c r="D858" s="931" t="s">
        <v>489</v>
      </c>
      <c r="E858" s="931" t="s">
        <v>1093</v>
      </c>
      <c r="F858" s="931">
        <v>1</v>
      </c>
      <c r="G858" s="931" t="s">
        <v>171</v>
      </c>
      <c r="H858" s="932">
        <v>113359</v>
      </c>
      <c r="I858" s="932">
        <v>198378.23999999999</v>
      </c>
      <c r="J858" s="932">
        <v>147189.01</v>
      </c>
      <c r="K858" s="932">
        <v>257580.76</v>
      </c>
      <c r="L858" s="932">
        <v>176014.43</v>
      </c>
      <c r="M858" s="932">
        <v>308025.25</v>
      </c>
      <c r="N858" s="932">
        <v>209958.89</v>
      </c>
      <c r="O858" s="932">
        <v>367428.06</v>
      </c>
      <c r="P858" s="932">
        <v>247218.43</v>
      </c>
      <c r="Q858" s="932">
        <v>432632.26</v>
      </c>
      <c r="R858" s="932">
        <v>271131.38</v>
      </c>
      <c r="S858" s="932">
        <v>474479.92</v>
      </c>
      <c r="T858" s="932">
        <v>294314.05</v>
      </c>
      <c r="U858" s="932">
        <v>515049.58</v>
      </c>
    </row>
    <row r="859" spans="1:21" ht="14.5">
      <c r="A859" s="931">
        <v>5</v>
      </c>
      <c r="B859" s="931" t="s">
        <v>273</v>
      </c>
      <c r="C859" s="931" t="s">
        <v>274</v>
      </c>
      <c r="D859" s="931" t="s">
        <v>489</v>
      </c>
      <c r="E859" s="931" t="s">
        <v>1093</v>
      </c>
      <c r="F859" s="931">
        <v>2</v>
      </c>
      <c r="G859" s="931" t="s">
        <v>21</v>
      </c>
      <c r="H859" s="932">
        <v>88102.66</v>
      </c>
      <c r="I859" s="932">
        <v>154179.65</v>
      </c>
      <c r="J859" s="932">
        <v>115588.1</v>
      </c>
      <c r="K859" s="932">
        <v>202279.17</v>
      </c>
      <c r="L859" s="932">
        <v>140216.37</v>
      </c>
      <c r="M859" s="932">
        <v>245378.64</v>
      </c>
      <c r="N859" s="932">
        <v>171888.24</v>
      </c>
      <c r="O859" s="932">
        <v>300804.42</v>
      </c>
      <c r="P859" s="932">
        <v>204061.18</v>
      </c>
      <c r="Q859" s="932">
        <v>357107.06</v>
      </c>
      <c r="R859" s="932">
        <v>224962.36</v>
      </c>
      <c r="S859" s="932">
        <v>393684.12</v>
      </c>
      <c r="T859" s="932">
        <v>244527.88</v>
      </c>
      <c r="U859" s="932">
        <v>427923.79</v>
      </c>
    </row>
    <row r="860" spans="1:21" ht="14.5">
      <c r="A860" s="931">
        <v>5</v>
      </c>
      <c r="B860" s="931" t="s">
        <v>273</v>
      </c>
      <c r="C860" s="931" t="s">
        <v>274</v>
      </c>
      <c r="D860" s="931" t="s">
        <v>489</v>
      </c>
      <c r="E860" s="931" t="s">
        <v>1093</v>
      </c>
      <c r="F860" s="931">
        <v>3</v>
      </c>
      <c r="G860" s="931" t="s">
        <v>46</v>
      </c>
      <c r="H860" s="932">
        <v>83465.25</v>
      </c>
      <c r="I860" s="932">
        <v>146064.19</v>
      </c>
      <c r="J860" s="932">
        <v>113633.47</v>
      </c>
      <c r="K860" s="932">
        <v>198858.58</v>
      </c>
      <c r="L860" s="932">
        <v>143754.76</v>
      </c>
      <c r="M860" s="932">
        <v>251570.82</v>
      </c>
      <c r="N860" s="932">
        <v>189342.15</v>
      </c>
      <c r="O860" s="932">
        <v>331348.76</v>
      </c>
      <c r="P860" s="932">
        <v>234492.51</v>
      </c>
      <c r="Q860" s="932">
        <v>410361.89</v>
      </c>
      <c r="R860" s="932">
        <v>264107.15999999997</v>
      </c>
      <c r="S860" s="932">
        <v>462187.52000000002</v>
      </c>
      <c r="T860" s="932">
        <v>293333.32</v>
      </c>
      <c r="U860" s="932">
        <v>513333.32</v>
      </c>
    </row>
    <row r="861" spans="1:21" ht="14.5">
      <c r="A861" s="931">
        <v>5</v>
      </c>
      <c r="B861" s="931" t="s">
        <v>273</v>
      </c>
      <c r="C861" s="931" t="s">
        <v>274</v>
      </c>
      <c r="D861" s="931" t="s">
        <v>489</v>
      </c>
      <c r="E861" s="931" t="s">
        <v>1093</v>
      </c>
      <c r="F861" s="931">
        <v>4</v>
      </c>
      <c r="G861" s="931" t="s">
        <v>23</v>
      </c>
      <c r="H861" s="932">
        <v>90844.99</v>
      </c>
      <c r="I861" s="932">
        <v>145351.98000000001</v>
      </c>
      <c r="J861" s="932">
        <v>127182.98</v>
      </c>
      <c r="K861" s="932">
        <v>203492.77</v>
      </c>
      <c r="L861" s="932">
        <v>163520.98000000001</v>
      </c>
      <c r="M861" s="932">
        <v>261633.56</v>
      </c>
      <c r="N861" s="932">
        <v>218027.97</v>
      </c>
      <c r="O861" s="932">
        <v>348844.75</v>
      </c>
      <c r="P861" s="932">
        <v>272534.96000000002</v>
      </c>
      <c r="Q861" s="932">
        <v>436055.94</v>
      </c>
      <c r="R861" s="932">
        <v>308872.95</v>
      </c>
      <c r="S861" s="932">
        <v>494196.73</v>
      </c>
      <c r="T861" s="932">
        <v>345210.95</v>
      </c>
      <c r="U861" s="932">
        <v>552337.53</v>
      </c>
    </row>
    <row r="862" spans="1:21" ht="14.5">
      <c r="A862" s="931">
        <v>5</v>
      </c>
      <c r="B862" s="931" t="s">
        <v>273</v>
      </c>
      <c r="C862" s="931" t="s">
        <v>274</v>
      </c>
      <c r="D862" s="931" t="s">
        <v>489</v>
      </c>
      <c r="E862" s="931" t="s">
        <v>1094</v>
      </c>
      <c r="F862" s="931">
        <v>1</v>
      </c>
      <c r="G862" s="931" t="s">
        <v>171</v>
      </c>
      <c r="H862" s="932">
        <v>127021.11</v>
      </c>
      <c r="I862" s="932">
        <v>222286.95</v>
      </c>
      <c r="J862" s="932">
        <v>164666.91</v>
      </c>
      <c r="K862" s="932">
        <v>288167.09000000003</v>
      </c>
      <c r="L862" s="932">
        <v>196694.56</v>
      </c>
      <c r="M862" s="932">
        <v>344215.48</v>
      </c>
      <c r="N862" s="932">
        <v>234310.73</v>
      </c>
      <c r="O862" s="932">
        <v>410043.77</v>
      </c>
      <c r="P862" s="932">
        <v>275691.49</v>
      </c>
      <c r="Q862" s="932">
        <v>482460.1</v>
      </c>
      <c r="R862" s="932">
        <v>302243.28999999998</v>
      </c>
      <c r="S862" s="932">
        <v>528925.75</v>
      </c>
      <c r="T862" s="932">
        <v>327876.47999999998</v>
      </c>
      <c r="U862" s="932">
        <v>573783.85</v>
      </c>
    </row>
    <row r="863" spans="1:21" ht="14.5">
      <c r="A863" s="931">
        <v>5</v>
      </c>
      <c r="B863" s="931" t="s">
        <v>273</v>
      </c>
      <c r="C863" s="931" t="s">
        <v>274</v>
      </c>
      <c r="D863" s="931" t="s">
        <v>489</v>
      </c>
      <c r="E863" s="931" t="s">
        <v>1094</v>
      </c>
      <c r="F863" s="931">
        <v>2</v>
      </c>
      <c r="G863" s="931" t="s">
        <v>21</v>
      </c>
      <c r="H863" s="932">
        <v>100374.52</v>
      </c>
      <c r="I863" s="932">
        <v>175655.41</v>
      </c>
      <c r="J863" s="932">
        <v>131326.5</v>
      </c>
      <c r="K863" s="932">
        <v>229821.38</v>
      </c>
      <c r="L863" s="932">
        <v>158925.96</v>
      </c>
      <c r="M863" s="932">
        <v>278120.44</v>
      </c>
      <c r="N863" s="932">
        <v>194144.45</v>
      </c>
      <c r="O863" s="932">
        <v>339752.78</v>
      </c>
      <c r="P863" s="932">
        <v>230158.6</v>
      </c>
      <c r="Q863" s="932">
        <v>402777.56</v>
      </c>
      <c r="R863" s="932">
        <v>253532.85</v>
      </c>
      <c r="S863" s="932">
        <v>443682.48</v>
      </c>
      <c r="T863" s="932">
        <v>275349.78999999998</v>
      </c>
      <c r="U863" s="932">
        <v>481862.14</v>
      </c>
    </row>
    <row r="864" spans="1:21" ht="14.5">
      <c r="A864" s="931">
        <v>5</v>
      </c>
      <c r="B864" s="931" t="s">
        <v>273</v>
      </c>
      <c r="C864" s="931" t="s">
        <v>274</v>
      </c>
      <c r="D864" s="931" t="s">
        <v>489</v>
      </c>
      <c r="E864" s="931" t="s">
        <v>1094</v>
      </c>
      <c r="F864" s="931">
        <v>3</v>
      </c>
      <c r="G864" s="931" t="s">
        <v>46</v>
      </c>
      <c r="H864" s="932">
        <v>96364.88</v>
      </c>
      <c r="I864" s="932">
        <v>168638.54</v>
      </c>
      <c r="J864" s="932">
        <v>131515.82999999999</v>
      </c>
      <c r="K864" s="932">
        <v>230152.7</v>
      </c>
      <c r="L864" s="932">
        <v>166617.25</v>
      </c>
      <c r="M864" s="932">
        <v>291580.18</v>
      </c>
      <c r="N864" s="932">
        <v>219697.17</v>
      </c>
      <c r="O864" s="932">
        <v>384470.05</v>
      </c>
      <c r="P864" s="932">
        <v>272316</v>
      </c>
      <c r="Q864" s="932">
        <v>476553</v>
      </c>
      <c r="R864" s="932">
        <v>306882.89</v>
      </c>
      <c r="S864" s="932">
        <v>537045.06999999995</v>
      </c>
      <c r="T864" s="932">
        <v>341039.93</v>
      </c>
      <c r="U864" s="932">
        <v>596819.88</v>
      </c>
    </row>
    <row r="865" spans="1:21" ht="14.5">
      <c r="A865" s="931">
        <v>5</v>
      </c>
      <c r="B865" s="931" t="s">
        <v>273</v>
      </c>
      <c r="C865" s="931" t="s">
        <v>274</v>
      </c>
      <c r="D865" s="931" t="s">
        <v>489</v>
      </c>
      <c r="E865" s="931" t="s">
        <v>1094</v>
      </c>
      <c r="F865" s="931">
        <v>4</v>
      </c>
      <c r="G865" s="931" t="s">
        <v>23</v>
      </c>
      <c r="H865" s="932">
        <v>102660.86</v>
      </c>
      <c r="I865" s="932">
        <v>164257.37</v>
      </c>
      <c r="J865" s="932">
        <v>143725.20000000001</v>
      </c>
      <c r="K865" s="932">
        <v>229960.32000000001</v>
      </c>
      <c r="L865" s="932">
        <v>184789.54</v>
      </c>
      <c r="M865" s="932">
        <v>295663.27</v>
      </c>
      <c r="N865" s="932">
        <v>246386.06</v>
      </c>
      <c r="O865" s="932">
        <v>394217.7</v>
      </c>
      <c r="P865" s="932">
        <v>307982.57</v>
      </c>
      <c r="Q865" s="932">
        <v>492772.12</v>
      </c>
      <c r="R865" s="932">
        <v>349046.92</v>
      </c>
      <c r="S865" s="932">
        <v>558475.06999999995</v>
      </c>
      <c r="T865" s="932">
        <v>390111.26</v>
      </c>
      <c r="U865" s="932">
        <v>624178.02</v>
      </c>
    </row>
    <row r="866" spans="1:21" ht="14.5">
      <c r="A866" s="931">
        <v>5</v>
      </c>
      <c r="B866" s="931" t="s">
        <v>273</v>
      </c>
      <c r="C866" s="931" t="s">
        <v>274</v>
      </c>
      <c r="D866" s="931" t="s">
        <v>489</v>
      </c>
      <c r="E866" s="931" t="s">
        <v>277</v>
      </c>
      <c r="F866" s="931">
        <v>1</v>
      </c>
      <c r="G866" s="931" t="s">
        <v>171</v>
      </c>
      <c r="H866" s="932">
        <v>117403.24</v>
      </c>
      <c r="I866" s="932">
        <v>205455.67</v>
      </c>
      <c r="J866" s="932">
        <v>152187.82999999999</v>
      </c>
      <c r="K866" s="932">
        <v>266328.71000000002</v>
      </c>
      <c r="L866" s="932">
        <v>181779.26</v>
      </c>
      <c r="M866" s="932">
        <v>318113.71000000002</v>
      </c>
      <c r="N866" s="932">
        <v>216530</v>
      </c>
      <c r="O866" s="932">
        <v>378927.5</v>
      </c>
      <c r="P866" s="932">
        <v>254762.34</v>
      </c>
      <c r="Q866" s="932">
        <v>445834.09</v>
      </c>
      <c r="R866" s="932">
        <v>279293.71000000002</v>
      </c>
      <c r="S866" s="932">
        <v>488763.99</v>
      </c>
      <c r="T866" s="932">
        <v>302971.92</v>
      </c>
      <c r="U866" s="932">
        <v>530200.87</v>
      </c>
    </row>
    <row r="867" spans="1:21" ht="14.5">
      <c r="A867" s="931">
        <v>5</v>
      </c>
      <c r="B867" s="931" t="s">
        <v>273</v>
      </c>
      <c r="C867" s="931" t="s">
        <v>274</v>
      </c>
      <c r="D867" s="931" t="s">
        <v>489</v>
      </c>
      <c r="E867" s="931" t="s">
        <v>277</v>
      </c>
      <c r="F867" s="931">
        <v>2</v>
      </c>
      <c r="G867" s="931" t="s">
        <v>21</v>
      </c>
      <c r="H867" s="932">
        <v>92842.03</v>
      </c>
      <c r="I867" s="932">
        <v>162473.56</v>
      </c>
      <c r="J867" s="932">
        <v>121456.68</v>
      </c>
      <c r="K867" s="932">
        <v>212549.19</v>
      </c>
      <c r="L867" s="932">
        <v>146966.47</v>
      </c>
      <c r="M867" s="932">
        <v>257191.32</v>
      </c>
      <c r="N867" s="932">
        <v>179507.17</v>
      </c>
      <c r="O867" s="932">
        <v>314137.55</v>
      </c>
      <c r="P867" s="932">
        <v>212792.9</v>
      </c>
      <c r="Q867" s="932">
        <v>372387.57</v>
      </c>
      <c r="R867" s="932">
        <v>234395.39</v>
      </c>
      <c r="S867" s="932">
        <v>410191.94</v>
      </c>
      <c r="T867" s="932">
        <v>254556.02</v>
      </c>
      <c r="U867" s="932">
        <v>445473.04</v>
      </c>
    </row>
    <row r="868" spans="1:21" ht="14.5">
      <c r="A868" s="931">
        <v>5</v>
      </c>
      <c r="B868" s="931" t="s">
        <v>273</v>
      </c>
      <c r="C868" s="931" t="s">
        <v>274</v>
      </c>
      <c r="D868" s="931" t="s">
        <v>489</v>
      </c>
      <c r="E868" s="931" t="s">
        <v>277</v>
      </c>
      <c r="F868" s="931">
        <v>3</v>
      </c>
      <c r="G868" s="931" t="s">
        <v>46</v>
      </c>
      <c r="H868" s="932">
        <v>89184.61</v>
      </c>
      <c r="I868" s="932">
        <v>156073.07</v>
      </c>
      <c r="J868" s="932">
        <v>121729.15</v>
      </c>
      <c r="K868" s="932">
        <v>213026</v>
      </c>
      <c r="L868" s="932">
        <v>154228.03</v>
      </c>
      <c r="M868" s="932">
        <v>269899.05</v>
      </c>
      <c r="N868" s="932">
        <v>203370.67</v>
      </c>
      <c r="O868" s="932">
        <v>355898.67</v>
      </c>
      <c r="P868" s="932">
        <v>252088.3</v>
      </c>
      <c r="Q868" s="932">
        <v>441154.53</v>
      </c>
      <c r="R868" s="932">
        <v>284094.49</v>
      </c>
      <c r="S868" s="932">
        <v>497165.36</v>
      </c>
      <c r="T868" s="932">
        <v>315722.90000000002</v>
      </c>
      <c r="U868" s="932">
        <v>552515.07999999996</v>
      </c>
    </row>
    <row r="869" spans="1:21" ht="14.5">
      <c r="A869" s="931">
        <v>5</v>
      </c>
      <c r="B869" s="931" t="s">
        <v>273</v>
      </c>
      <c r="C869" s="931" t="s">
        <v>274</v>
      </c>
      <c r="D869" s="931" t="s">
        <v>489</v>
      </c>
      <c r="E869" s="931" t="s">
        <v>277</v>
      </c>
      <c r="F869" s="931">
        <v>4</v>
      </c>
      <c r="G869" s="931" t="s">
        <v>23</v>
      </c>
      <c r="H869" s="932">
        <v>94923.03</v>
      </c>
      <c r="I869" s="932">
        <v>151876.85999999999</v>
      </c>
      <c r="J869" s="932">
        <v>132892.25</v>
      </c>
      <c r="K869" s="932">
        <v>212627.6</v>
      </c>
      <c r="L869" s="932">
        <v>170861.46</v>
      </c>
      <c r="M869" s="932">
        <v>273378.34000000003</v>
      </c>
      <c r="N869" s="932">
        <v>227815.28</v>
      </c>
      <c r="O869" s="932">
        <v>364504.46</v>
      </c>
      <c r="P869" s="932">
        <v>284769.09999999998</v>
      </c>
      <c r="Q869" s="932">
        <v>455630.57</v>
      </c>
      <c r="R869" s="932">
        <v>322738.32</v>
      </c>
      <c r="S869" s="932">
        <v>516381.32</v>
      </c>
      <c r="T869" s="932">
        <v>360707.53</v>
      </c>
      <c r="U869" s="932">
        <v>577132.06000000006</v>
      </c>
    </row>
    <row r="870" spans="1:21" ht="14.5">
      <c r="A870" s="931">
        <v>5</v>
      </c>
      <c r="B870" s="931" t="s">
        <v>273</v>
      </c>
      <c r="C870" s="931" t="s">
        <v>278</v>
      </c>
      <c r="D870" s="931" t="s">
        <v>490</v>
      </c>
      <c r="E870" s="931" t="s">
        <v>263</v>
      </c>
      <c r="F870" s="931">
        <v>1</v>
      </c>
      <c r="G870" s="931" t="s">
        <v>171</v>
      </c>
      <c r="H870" s="932">
        <v>103474.76</v>
      </c>
      <c r="I870" s="932">
        <v>181080.83</v>
      </c>
      <c r="J870" s="932">
        <v>134226.93</v>
      </c>
      <c r="K870" s="932">
        <v>234897.13</v>
      </c>
      <c r="L870" s="932">
        <v>160405.79999999999</v>
      </c>
      <c r="M870" s="932">
        <v>280710.15000000002</v>
      </c>
      <c r="N870" s="932">
        <v>191185.11</v>
      </c>
      <c r="O870" s="932">
        <v>334573.94</v>
      </c>
      <c r="P870" s="932">
        <v>225014.93</v>
      </c>
      <c r="Q870" s="932">
        <v>393776.12</v>
      </c>
      <c r="R870" s="932">
        <v>246723.7</v>
      </c>
      <c r="S870" s="932">
        <v>431766.48</v>
      </c>
      <c r="T870" s="932">
        <v>267716.73</v>
      </c>
      <c r="U870" s="932">
        <v>468504.29</v>
      </c>
    </row>
    <row r="871" spans="1:21" ht="14.5">
      <c r="A871" s="931">
        <v>5</v>
      </c>
      <c r="B871" s="931" t="s">
        <v>273</v>
      </c>
      <c r="C871" s="931" t="s">
        <v>278</v>
      </c>
      <c r="D871" s="931" t="s">
        <v>490</v>
      </c>
      <c r="E871" s="931" t="s">
        <v>263</v>
      </c>
      <c r="F871" s="931">
        <v>2</v>
      </c>
      <c r="G871" s="931" t="s">
        <v>21</v>
      </c>
      <c r="H871" s="932">
        <v>81230.649999999994</v>
      </c>
      <c r="I871" s="932">
        <v>142153.64000000001</v>
      </c>
      <c r="J871" s="932">
        <v>106394.94</v>
      </c>
      <c r="K871" s="932">
        <v>186191.15</v>
      </c>
      <c r="L871" s="932">
        <v>128877.23</v>
      </c>
      <c r="M871" s="932">
        <v>225535.15</v>
      </c>
      <c r="N871" s="932">
        <v>157655</v>
      </c>
      <c r="O871" s="932">
        <v>275896.25</v>
      </c>
      <c r="P871" s="932">
        <v>187004.87</v>
      </c>
      <c r="Q871" s="932">
        <v>327258.52</v>
      </c>
      <c r="R871" s="932">
        <v>206061.07</v>
      </c>
      <c r="S871" s="932">
        <v>360606.88</v>
      </c>
      <c r="T871" s="932">
        <v>223868.37</v>
      </c>
      <c r="U871" s="932">
        <v>391769.64</v>
      </c>
    </row>
    <row r="872" spans="1:21" ht="14.5">
      <c r="A872" s="931">
        <v>5</v>
      </c>
      <c r="B872" s="931" t="s">
        <v>273</v>
      </c>
      <c r="C872" s="931" t="s">
        <v>278</v>
      </c>
      <c r="D872" s="931" t="s">
        <v>490</v>
      </c>
      <c r="E872" s="931" t="s">
        <v>263</v>
      </c>
      <c r="F872" s="931">
        <v>3</v>
      </c>
      <c r="G872" s="931" t="s">
        <v>46</v>
      </c>
      <c r="H872" s="932">
        <v>77578.87</v>
      </c>
      <c r="I872" s="932">
        <v>135763.01999999999</v>
      </c>
      <c r="J872" s="932">
        <v>105776.33</v>
      </c>
      <c r="K872" s="932">
        <v>185108.57</v>
      </c>
      <c r="L872" s="932">
        <v>133932.44</v>
      </c>
      <c r="M872" s="932">
        <v>234381.77</v>
      </c>
      <c r="N872" s="932">
        <v>176523.72</v>
      </c>
      <c r="O872" s="932">
        <v>308916.51</v>
      </c>
      <c r="P872" s="932">
        <v>218730.09</v>
      </c>
      <c r="Q872" s="932">
        <v>382777.66</v>
      </c>
      <c r="R872" s="932">
        <v>246439.99</v>
      </c>
      <c r="S872" s="932">
        <v>431269.98</v>
      </c>
      <c r="T872" s="932">
        <v>273807.75</v>
      </c>
      <c r="U872" s="932">
        <v>479163.56</v>
      </c>
    </row>
    <row r="873" spans="1:21" ht="14.5">
      <c r="A873" s="931">
        <v>5</v>
      </c>
      <c r="B873" s="931" t="s">
        <v>273</v>
      </c>
      <c r="C873" s="931" t="s">
        <v>278</v>
      </c>
      <c r="D873" s="931" t="s">
        <v>490</v>
      </c>
      <c r="E873" s="931" t="s">
        <v>263</v>
      </c>
      <c r="F873" s="931">
        <v>4</v>
      </c>
      <c r="G873" s="931" t="s">
        <v>23</v>
      </c>
      <c r="H873" s="932">
        <v>83348.61</v>
      </c>
      <c r="I873" s="932">
        <v>133357.76999999999</v>
      </c>
      <c r="J873" s="932">
        <v>116688.05</v>
      </c>
      <c r="K873" s="932">
        <v>186700.88</v>
      </c>
      <c r="L873" s="932">
        <v>150027.49</v>
      </c>
      <c r="M873" s="932">
        <v>240043.99</v>
      </c>
      <c r="N873" s="932">
        <v>200036.66</v>
      </c>
      <c r="O873" s="932">
        <v>320058.65000000002</v>
      </c>
      <c r="P873" s="932">
        <v>250045.82</v>
      </c>
      <c r="Q873" s="932">
        <v>400073.32</v>
      </c>
      <c r="R873" s="932">
        <v>283385.26</v>
      </c>
      <c r="S873" s="932">
        <v>453416.43</v>
      </c>
      <c r="T873" s="932">
        <v>316724.71000000002</v>
      </c>
      <c r="U873" s="932">
        <v>506759.54</v>
      </c>
    </row>
    <row r="874" spans="1:21" ht="14.5">
      <c r="A874" s="931">
        <v>5</v>
      </c>
      <c r="B874" s="931" t="s">
        <v>273</v>
      </c>
      <c r="C874" s="931" t="s">
        <v>278</v>
      </c>
      <c r="D874" s="931" t="s">
        <v>490</v>
      </c>
      <c r="E874" s="931" t="s">
        <v>279</v>
      </c>
      <c r="F874" s="931">
        <v>1</v>
      </c>
      <c r="G874" s="931" t="s">
        <v>171</v>
      </c>
      <c r="H874" s="932">
        <v>109510.07</v>
      </c>
      <c r="I874" s="932">
        <v>191642.62</v>
      </c>
      <c r="J874" s="932">
        <v>141960.68</v>
      </c>
      <c r="K874" s="932">
        <v>248431.2</v>
      </c>
      <c r="L874" s="932">
        <v>169567.46</v>
      </c>
      <c r="M874" s="932">
        <v>296743.05</v>
      </c>
      <c r="N874" s="932">
        <v>201989.3</v>
      </c>
      <c r="O874" s="932">
        <v>353481.27</v>
      </c>
      <c r="P874" s="932">
        <v>237657.77</v>
      </c>
      <c r="Q874" s="932">
        <v>415901.1</v>
      </c>
      <c r="R874" s="932">
        <v>260544.17</v>
      </c>
      <c r="S874" s="932">
        <v>455952.3</v>
      </c>
      <c r="T874" s="932">
        <v>282636.56</v>
      </c>
      <c r="U874" s="932">
        <v>494613.98</v>
      </c>
    </row>
    <row r="875" spans="1:21" ht="14.5">
      <c r="A875" s="931">
        <v>5</v>
      </c>
      <c r="B875" s="931" t="s">
        <v>273</v>
      </c>
      <c r="C875" s="931" t="s">
        <v>278</v>
      </c>
      <c r="D875" s="931" t="s">
        <v>490</v>
      </c>
      <c r="E875" s="931" t="s">
        <v>279</v>
      </c>
      <c r="F875" s="931">
        <v>2</v>
      </c>
      <c r="G875" s="931" t="s">
        <v>21</v>
      </c>
      <c r="H875" s="932">
        <v>86570.83</v>
      </c>
      <c r="I875" s="932">
        <v>151498.95000000001</v>
      </c>
      <c r="J875" s="932">
        <v>113258.94</v>
      </c>
      <c r="K875" s="932">
        <v>198203.15</v>
      </c>
      <c r="L875" s="932">
        <v>137053.62</v>
      </c>
      <c r="M875" s="932">
        <v>239843.84</v>
      </c>
      <c r="N875" s="932">
        <v>167411.37</v>
      </c>
      <c r="O875" s="932">
        <v>292969.89</v>
      </c>
      <c r="P875" s="932">
        <v>198459.89</v>
      </c>
      <c r="Q875" s="932">
        <v>347304.82</v>
      </c>
      <c r="R875" s="932">
        <v>218610.84</v>
      </c>
      <c r="S875" s="932">
        <v>382568.97</v>
      </c>
      <c r="T875" s="932">
        <v>237417.93</v>
      </c>
      <c r="U875" s="932">
        <v>415481.38</v>
      </c>
    </row>
    <row r="876" spans="1:21" ht="14.5">
      <c r="A876" s="931">
        <v>5</v>
      </c>
      <c r="B876" s="931" t="s">
        <v>273</v>
      </c>
      <c r="C876" s="931" t="s">
        <v>278</v>
      </c>
      <c r="D876" s="931" t="s">
        <v>490</v>
      </c>
      <c r="E876" s="931" t="s">
        <v>279</v>
      </c>
      <c r="F876" s="931">
        <v>3</v>
      </c>
      <c r="G876" s="931" t="s">
        <v>46</v>
      </c>
      <c r="H876" s="932">
        <v>83138.259999999995</v>
      </c>
      <c r="I876" s="932">
        <v>145491.95000000001</v>
      </c>
      <c r="J876" s="932">
        <v>113470.9</v>
      </c>
      <c r="K876" s="932">
        <v>198574.07999999999</v>
      </c>
      <c r="L876" s="932">
        <v>143760.91</v>
      </c>
      <c r="M876" s="932">
        <v>251581.6</v>
      </c>
      <c r="N876" s="932">
        <v>189564.2</v>
      </c>
      <c r="O876" s="932">
        <v>331737.36</v>
      </c>
      <c r="P876" s="932">
        <v>234970.55</v>
      </c>
      <c r="Q876" s="932">
        <v>411198.47</v>
      </c>
      <c r="R876" s="932">
        <v>264800.40999999997</v>
      </c>
      <c r="S876" s="932">
        <v>463400.71</v>
      </c>
      <c r="T876" s="932">
        <v>294277.42</v>
      </c>
      <c r="U876" s="932">
        <v>514985.49</v>
      </c>
    </row>
    <row r="877" spans="1:21" ht="14.5">
      <c r="A877" s="931">
        <v>5</v>
      </c>
      <c r="B877" s="931" t="s">
        <v>273</v>
      </c>
      <c r="C877" s="931" t="s">
        <v>278</v>
      </c>
      <c r="D877" s="931" t="s">
        <v>490</v>
      </c>
      <c r="E877" s="931" t="s">
        <v>279</v>
      </c>
      <c r="F877" s="931">
        <v>4</v>
      </c>
      <c r="G877" s="931" t="s">
        <v>23</v>
      </c>
      <c r="H877" s="932">
        <v>88525.86</v>
      </c>
      <c r="I877" s="932">
        <v>141641.38</v>
      </c>
      <c r="J877" s="932">
        <v>123936.21</v>
      </c>
      <c r="K877" s="932">
        <v>198297.93</v>
      </c>
      <c r="L877" s="932">
        <v>159346.54999999999</v>
      </c>
      <c r="M877" s="932">
        <v>254954.49</v>
      </c>
      <c r="N877" s="932">
        <v>212462.07</v>
      </c>
      <c r="O877" s="932">
        <v>339939.31</v>
      </c>
      <c r="P877" s="932">
        <v>265577.59000000003</v>
      </c>
      <c r="Q877" s="932">
        <v>424924.14</v>
      </c>
      <c r="R877" s="932">
        <v>300987.93</v>
      </c>
      <c r="S877" s="932">
        <v>481580.69</v>
      </c>
      <c r="T877" s="932">
        <v>336398.27</v>
      </c>
      <c r="U877" s="932">
        <v>538237.25</v>
      </c>
    </row>
    <row r="878" spans="1:21" ht="14.5">
      <c r="A878" s="931">
        <v>5</v>
      </c>
      <c r="B878" s="931" t="s">
        <v>273</v>
      </c>
      <c r="C878" s="931" t="s">
        <v>278</v>
      </c>
      <c r="D878" s="931" t="s">
        <v>490</v>
      </c>
      <c r="E878" s="931" t="s">
        <v>241</v>
      </c>
      <c r="F878" s="931">
        <v>1</v>
      </c>
      <c r="G878" s="931" t="s">
        <v>171</v>
      </c>
      <c r="H878" s="932">
        <v>106193.87</v>
      </c>
      <c r="I878" s="932">
        <v>185839.27</v>
      </c>
      <c r="J878" s="932">
        <v>137698.37</v>
      </c>
      <c r="K878" s="932">
        <v>240972.15</v>
      </c>
      <c r="L878" s="932">
        <v>164507.16</v>
      </c>
      <c r="M878" s="932">
        <v>287887.53999999998</v>
      </c>
      <c r="N878" s="932">
        <v>196005.83</v>
      </c>
      <c r="O878" s="932">
        <v>343010.21</v>
      </c>
      <c r="P878" s="932">
        <v>230645.83</v>
      </c>
      <c r="Q878" s="932">
        <v>403630.21</v>
      </c>
      <c r="R878" s="932">
        <v>252873.19</v>
      </c>
      <c r="S878" s="932">
        <v>442528.08</v>
      </c>
      <c r="T878" s="932">
        <v>274344.59999999998</v>
      </c>
      <c r="U878" s="932">
        <v>480103.05</v>
      </c>
    </row>
    <row r="879" spans="1:21" ht="14.5">
      <c r="A879" s="931">
        <v>5</v>
      </c>
      <c r="B879" s="931" t="s">
        <v>273</v>
      </c>
      <c r="C879" s="931" t="s">
        <v>278</v>
      </c>
      <c r="D879" s="931" t="s">
        <v>490</v>
      </c>
      <c r="E879" s="931" t="s">
        <v>241</v>
      </c>
      <c r="F879" s="931">
        <v>2</v>
      </c>
      <c r="G879" s="931" t="s">
        <v>21</v>
      </c>
      <c r="H879" s="932">
        <v>83718.05</v>
      </c>
      <c r="I879" s="932">
        <v>146506.57999999999</v>
      </c>
      <c r="J879" s="932">
        <v>109576.46</v>
      </c>
      <c r="K879" s="932">
        <v>191758.81</v>
      </c>
      <c r="L879" s="932">
        <v>132650.17000000001</v>
      </c>
      <c r="M879" s="932">
        <v>232137.8</v>
      </c>
      <c r="N879" s="932">
        <v>162126.45000000001</v>
      </c>
      <c r="O879" s="932">
        <v>283721.28000000003</v>
      </c>
      <c r="P879" s="932">
        <v>192239.83</v>
      </c>
      <c r="Q879" s="932">
        <v>336419.71</v>
      </c>
      <c r="R879" s="932">
        <v>211786.99</v>
      </c>
      <c r="S879" s="932">
        <v>370627.23</v>
      </c>
      <c r="T879" s="932">
        <v>230039.47</v>
      </c>
      <c r="U879" s="932">
        <v>402569.08</v>
      </c>
    </row>
    <row r="880" spans="1:21" ht="14.5">
      <c r="A880" s="931">
        <v>5</v>
      </c>
      <c r="B880" s="931" t="s">
        <v>273</v>
      </c>
      <c r="C880" s="931" t="s">
        <v>278</v>
      </c>
      <c r="D880" s="931" t="s">
        <v>490</v>
      </c>
      <c r="E880" s="931" t="s">
        <v>241</v>
      </c>
      <c r="F880" s="931">
        <v>3</v>
      </c>
      <c r="G880" s="931" t="s">
        <v>46</v>
      </c>
      <c r="H880" s="932">
        <v>80223.490000000005</v>
      </c>
      <c r="I880" s="932">
        <v>140391.10999999999</v>
      </c>
      <c r="J880" s="932">
        <v>109449.28</v>
      </c>
      <c r="K880" s="932">
        <v>191536.23</v>
      </c>
      <c r="L880" s="932">
        <v>138633.29</v>
      </c>
      <c r="M880" s="932">
        <v>242608.25</v>
      </c>
      <c r="N880" s="932">
        <v>182770.13</v>
      </c>
      <c r="O880" s="932">
        <v>319847.74</v>
      </c>
      <c r="P880" s="932">
        <v>226518.06</v>
      </c>
      <c r="Q880" s="932">
        <v>396406.61</v>
      </c>
      <c r="R880" s="932">
        <v>255251.21</v>
      </c>
      <c r="S880" s="932">
        <v>446689.62</v>
      </c>
      <c r="T880" s="932">
        <v>283638.65000000002</v>
      </c>
      <c r="U880" s="932">
        <v>496367.64</v>
      </c>
    </row>
    <row r="881" spans="1:21" ht="14.5">
      <c r="A881" s="931">
        <v>5</v>
      </c>
      <c r="B881" s="931" t="s">
        <v>273</v>
      </c>
      <c r="C881" s="931" t="s">
        <v>278</v>
      </c>
      <c r="D881" s="931" t="s">
        <v>490</v>
      </c>
      <c r="E881" s="931" t="s">
        <v>241</v>
      </c>
      <c r="F881" s="931">
        <v>4</v>
      </c>
      <c r="G881" s="931" t="s">
        <v>23</v>
      </c>
      <c r="H881" s="932">
        <v>85723.86</v>
      </c>
      <c r="I881" s="932">
        <v>137158.17000000001</v>
      </c>
      <c r="J881" s="932">
        <v>120013.4</v>
      </c>
      <c r="K881" s="932">
        <v>192021.44</v>
      </c>
      <c r="L881" s="932">
        <v>154302.94</v>
      </c>
      <c r="M881" s="932">
        <v>246884.71</v>
      </c>
      <c r="N881" s="932">
        <v>205737.26</v>
      </c>
      <c r="O881" s="932">
        <v>329179.61</v>
      </c>
      <c r="P881" s="932">
        <v>257171.57</v>
      </c>
      <c r="Q881" s="932">
        <v>411474.52</v>
      </c>
      <c r="R881" s="932">
        <v>291461.11</v>
      </c>
      <c r="S881" s="932">
        <v>466337.79</v>
      </c>
      <c r="T881" s="932">
        <v>325750.65999999997</v>
      </c>
      <c r="U881" s="932">
        <v>521201.06</v>
      </c>
    </row>
    <row r="882" spans="1:21" ht="14.5">
      <c r="A882" s="931">
        <v>5</v>
      </c>
      <c r="B882" s="931" t="s">
        <v>273</v>
      </c>
      <c r="C882" s="931" t="s">
        <v>278</v>
      </c>
      <c r="D882" s="931" t="s">
        <v>490</v>
      </c>
      <c r="E882" s="931" t="s">
        <v>280</v>
      </c>
      <c r="F882" s="931">
        <v>1</v>
      </c>
      <c r="G882" s="931" t="s">
        <v>171</v>
      </c>
      <c r="H882" s="932">
        <v>107388.06</v>
      </c>
      <c r="I882" s="932">
        <v>187929.1</v>
      </c>
      <c r="J882" s="932">
        <v>139280.14000000001</v>
      </c>
      <c r="K882" s="932">
        <v>243740.25</v>
      </c>
      <c r="L882" s="932">
        <v>166425.04</v>
      </c>
      <c r="M882" s="932">
        <v>291243.82</v>
      </c>
      <c r="N882" s="932">
        <v>198331.34</v>
      </c>
      <c r="O882" s="932">
        <v>347079.84</v>
      </c>
      <c r="P882" s="932">
        <v>233407.93</v>
      </c>
      <c r="Q882" s="932">
        <v>408463.88</v>
      </c>
      <c r="R882" s="932">
        <v>255916.22</v>
      </c>
      <c r="S882" s="932">
        <v>447853.38</v>
      </c>
      <c r="T882" s="932">
        <v>277672.84000000003</v>
      </c>
      <c r="U882" s="932">
        <v>485927.46</v>
      </c>
    </row>
    <row r="883" spans="1:21" ht="14.5">
      <c r="A883" s="931">
        <v>5</v>
      </c>
      <c r="B883" s="931" t="s">
        <v>273</v>
      </c>
      <c r="C883" s="931" t="s">
        <v>278</v>
      </c>
      <c r="D883" s="931" t="s">
        <v>490</v>
      </c>
      <c r="E883" s="931" t="s">
        <v>280</v>
      </c>
      <c r="F883" s="931">
        <v>2</v>
      </c>
      <c r="G883" s="931" t="s">
        <v>21</v>
      </c>
      <c r="H883" s="932">
        <v>84448.82</v>
      </c>
      <c r="I883" s="932">
        <v>147785.43</v>
      </c>
      <c r="J883" s="932">
        <v>110578.4</v>
      </c>
      <c r="K883" s="932">
        <v>193512.2</v>
      </c>
      <c r="L883" s="932">
        <v>133911.20000000001</v>
      </c>
      <c r="M883" s="932">
        <v>234344.6</v>
      </c>
      <c r="N883" s="932">
        <v>163753.41</v>
      </c>
      <c r="O883" s="932">
        <v>286568.46999999997</v>
      </c>
      <c r="P883" s="932">
        <v>194210.05</v>
      </c>
      <c r="Q883" s="932">
        <v>339867.59</v>
      </c>
      <c r="R883" s="932">
        <v>213982.88</v>
      </c>
      <c r="S883" s="932">
        <v>374470.05</v>
      </c>
      <c r="T883" s="932">
        <v>232454.21</v>
      </c>
      <c r="U883" s="932">
        <v>406794.86</v>
      </c>
    </row>
    <row r="884" spans="1:21" ht="14.5">
      <c r="A884" s="931">
        <v>5</v>
      </c>
      <c r="B884" s="931" t="s">
        <v>273</v>
      </c>
      <c r="C884" s="931" t="s">
        <v>278</v>
      </c>
      <c r="D884" s="931" t="s">
        <v>490</v>
      </c>
      <c r="E884" s="931" t="s">
        <v>280</v>
      </c>
      <c r="F884" s="931">
        <v>3</v>
      </c>
      <c r="G884" s="931" t="s">
        <v>46</v>
      </c>
      <c r="H884" s="932">
        <v>80763.789999999994</v>
      </c>
      <c r="I884" s="932">
        <v>141336.63</v>
      </c>
      <c r="J884" s="932">
        <v>110146.64</v>
      </c>
      <c r="K884" s="932">
        <v>192756.62</v>
      </c>
      <c r="L884" s="932">
        <v>139486.85999999999</v>
      </c>
      <c r="M884" s="932">
        <v>244102.01</v>
      </c>
      <c r="N884" s="932">
        <v>183865.47</v>
      </c>
      <c r="O884" s="932">
        <v>321764.57</v>
      </c>
      <c r="P884" s="932">
        <v>227847.13</v>
      </c>
      <c r="Q884" s="932">
        <v>398732.48</v>
      </c>
      <c r="R884" s="932">
        <v>256727.2</v>
      </c>
      <c r="S884" s="932">
        <v>449272.6</v>
      </c>
      <c r="T884" s="932">
        <v>285254.43</v>
      </c>
      <c r="U884" s="932">
        <v>499195.25</v>
      </c>
    </row>
    <row r="885" spans="1:21" ht="14.5">
      <c r="A885" s="931">
        <v>5</v>
      </c>
      <c r="B885" s="931" t="s">
        <v>273</v>
      </c>
      <c r="C885" s="931" t="s">
        <v>278</v>
      </c>
      <c r="D885" s="931" t="s">
        <v>490</v>
      </c>
      <c r="E885" s="931" t="s">
        <v>280</v>
      </c>
      <c r="F885" s="931">
        <v>4</v>
      </c>
      <c r="G885" s="931" t="s">
        <v>23</v>
      </c>
      <c r="H885" s="932">
        <v>86577.38</v>
      </c>
      <c r="I885" s="932">
        <v>138523.81</v>
      </c>
      <c r="J885" s="932">
        <v>121208.33</v>
      </c>
      <c r="K885" s="932">
        <v>193933.33</v>
      </c>
      <c r="L885" s="932">
        <v>155839.28</v>
      </c>
      <c r="M885" s="932">
        <v>249342.85</v>
      </c>
      <c r="N885" s="932">
        <v>207785.71</v>
      </c>
      <c r="O885" s="932">
        <v>332457.13</v>
      </c>
      <c r="P885" s="932">
        <v>259732.13</v>
      </c>
      <c r="Q885" s="932">
        <v>415571.42</v>
      </c>
      <c r="R885" s="932">
        <v>294363.08</v>
      </c>
      <c r="S885" s="932">
        <v>470980.94</v>
      </c>
      <c r="T885" s="932">
        <v>328994.03000000003</v>
      </c>
      <c r="U885" s="932">
        <v>526390.46</v>
      </c>
    </row>
    <row r="886" spans="1:21" ht="14.5">
      <c r="A886" s="931">
        <v>5</v>
      </c>
      <c r="B886" s="931" t="s">
        <v>273</v>
      </c>
      <c r="C886" s="931" t="s">
        <v>278</v>
      </c>
      <c r="D886" s="931" t="s">
        <v>490</v>
      </c>
      <c r="E886" s="931" t="s">
        <v>281</v>
      </c>
      <c r="F886" s="931">
        <v>1</v>
      </c>
      <c r="G886" s="931" t="s">
        <v>171</v>
      </c>
      <c r="H886" s="932">
        <v>106393.64</v>
      </c>
      <c r="I886" s="932">
        <v>186188.87</v>
      </c>
      <c r="J886" s="932">
        <v>138060.62</v>
      </c>
      <c r="K886" s="932">
        <v>241606.08</v>
      </c>
      <c r="L886" s="932">
        <v>165027.16</v>
      </c>
      <c r="M886" s="932">
        <v>288797.53000000003</v>
      </c>
      <c r="N886" s="932">
        <v>196750.62</v>
      </c>
      <c r="O886" s="932">
        <v>344313.59</v>
      </c>
      <c r="P886" s="932">
        <v>231601.59</v>
      </c>
      <c r="Q886" s="932">
        <v>405302.78</v>
      </c>
      <c r="R886" s="932">
        <v>253966.76</v>
      </c>
      <c r="S886" s="932">
        <v>444441.83</v>
      </c>
      <c r="T886" s="932">
        <v>275614.15000000002</v>
      </c>
      <c r="U886" s="932">
        <v>482324.77</v>
      </c>
    </row>
    <row r="887" spans="1:21" ht="14.5">
      <c r="A887" s="931">
        <v>5</v>
      </c>
      <c r="B887" s="931" t="s">
        <v>273</v>
      </c>
      <c r="C887" s="931" t="s">
        <v>278</v>
      </c>
      <c r="D887" s="931" t="s">
        <v>490</v>
      </c>
      <c r="E887" s="931" t="s">
        <v>281</v>
      </c>
      <c r="F887" s="931">
        <v>2</v>
      </c>
      <c r="G887" s="931" t="s">
        <v>21</v>
      </c>
      <c r="H887" s="932">
        <v>83222.69</v>
      </c>
      <c r="I887" s="932">
        <v>145639.71</v>
      </c>
      <c r="J887" s="932">
        <v>109068.96</v>
      </c>
      <c r="K887" s="932">
        <v>190870.68</v>
      </c>
      <c r="L887" s="932">
        <v>132184.9</v>
      </c>
      <c r="M887" s="932">
        <v>231323.57</v>
      </c>
      <c r="N887" s="932">
        <v>161823.42000000001</v>
      </c>
      <c r="O887" s="932">
        <v>283190.99</v>
      </c>
      <c r="P887" s="932">
        <v>192007.78</v>
      </c>
      <c r="Q887" s="932">
        <v>336013.61</v>
      </c>
      <c r="R887" s="932">
        <v>211609.85</v>
      </c>
      <c r="S887" s="932">
        <v>370317.25</v>
      </c>
      <c r="T887" s="932">
        <v>229938.77</v>
      </c>
      <c r="U887" s="932">
        <v>402392.85</v>
      </c>
    </row>
    <row r="888" spans="1:21" ht="14.5">
      <c r="A888" s="931">
        <v>5</v>
      </c>
      <c r="B888" s="931" t="s">
        <v>273</v>
      </c>
      <c r="C888" s="931" t="s">
        <v>278</v>
      </c>
      <c r="D888" s="931" t="s">
        <v>490</v>
      </c>
      <c r="E888" s="931" t="s">
        <v>281</v>
      </c>
      <c r="F888" s="931">
        <v>3</v>
      </c>
      <c r="G888" s="931" t="s">
        <v>46</v>
      </c>
      <c r="H888" s="932">
        <v>79253.070000000007</v>
      </c>
      <c r="I888" s="932">
        <v>138692.88</v>
      </c>
      <c r="J888" s="932">
        <v>108002.12</v>
      </c>
      <c r="K888" s="932">
        <v>189003.72</v>
      </c>
      <c r="L888" s="932">
        <v>136708.10999999999</v>
      </c>
      <c r="M888" s="932">
        <v>239239.19</v>
      </c>
      <c r="N888" s="932">
        <v>180139.08</v>
      </c>
      <c r="O888" s="932">
        <v>315243.39</v>
      </c>
      <c r="P888" s="932">
        <v>223169.1</v>
      </c>
      <c r="Q888" s="932">
        <v>390545.91999999998</v>
      </c>
      <c r="R888" s="932">
        <v>251410.28</v>
      </c>
      <c r="S888" s="932">
        <v>439967.98</v>
      </c>
      <c r="T888" s="932">
        <v>279295.06</v>
      </c>
      <c r="U888" s="932">
        <v>488766.35</v>
      </c>
    </row>
    <row r="889" spans="1:21" ht="14.5">
      <c r="A889" s="931">
        <v>5</v>
      </c>
      <c r="B889" s="931" t="s">
        <v>273</v>
      </c>
      <c r="C889" s="931" t="s">
        <v>278</v>
      </c>
      <c r="D889" s="931" t="s">
        <v>490</v>
      </c>
      <c r="E889" s="931" t="s">
        <v>281</v>
      </c>
      <c r="F889" s="931">
        <v>4</v>
      </c>
      <c r="G889" s="931" t="s">
        <v>23</v>
      </c>
      <c r="H889" s="932">
        <v>85542.77</v>
      </c>
      <c r="I889" s="932">
        <v>136868.44</v>
      </c>
      <c r="J889" s="932">
        <v>119759.88</v>
      </c>
      <c r="K889" s="932">
        <v>191615.81</v>
      </c>
      <c r="L889" s="932">
        <v>153976.99</v>
      </c>
      <c r="M889" s="932">
        <v>246363.19</v>
      </c>
      <c r="N889" s="932">
        <v>205302.65</v>
      </c>
      <c r="O889" s="932">
        <v>328484.25</v>
      </c>
      <c r="P889" s="932">
        <v>256628.32</v>
      </c>
      <c r="Q889" s="932">
        <v>410605.31</v>
      </c>
      <c r="R889" s="932">
        <v>290845.42</v>
      </c>
      <c r="S889" s="932">
        <v>465352.69</v>
      </c>
      <c r="T889" s="932">
        <v>325062.53000000003</v>
      </c>
      <c r="U889" s="932">
        <v>520100.06</v>
      </c>
    </row>
    <row r="890" spans="1:21" ht="14.5">
      <c r="A890" s="931">
        <v>5</v>
      </c>
      <c r="B890" s="931" t="s">
        <v>273</v>
      </c>
      <c r="C890" s="931" t="s">
        <v>278</v>
      </c>
      <c r="D890" s="931" t="s">
        <v>490</v>
      </c>
      <c r="E890" s="931" t="s">
        <v>282</v>
      </c>
      <c r="F890" s="931">
        <v>1</v>
      </c>
      <c r="G890" s="931" t="s">
        <v>171</v>
      </c>
      <c r="H890" s="932">
        <v>123110.05</v>
      </c>
      <c r="I890" s="932">
        <v>215442.58</v>
      </c>
      <c r="J890" s="932">
        <v>159909.57</v>
      </c>
      <c r="K890" s="932">
        <v>279841.75</v>
      </c>
      <c r="L890" s="932">
        <v>191276.39</v>
      </c>
      <c r="M890" s="932">
        <v>334733.68</v>
      </c>
      <c r="N890" s="932">
        <v>228236.14</v>
      </c>
      <c r="O890" s="932">
        <v>399413.24</v>
      </c>
      <c r="P890" s="932">
        <v>268784.75</v>
      </c>
      <c r="Q890" s="932">
        <v>470373.32</v>
      </c>
      <c r="R890" s="932">
        <v>294810</v>
      </c>
      <c r="S890" s="932">
        <v>515917.51</v>
      </c>
      <c r="T890" s="932">
        <v>320064.96999999997</v>
      </c>
      <c r="U890" s="932">
        <v>560113.69999999995</v>
      </c>
    </row>
    <row r="891" spans="1:21" ht="14.5">
      <c r="A891" s="931">
        <v>5</v>
      </c>
      <c r="B891" s="931" t="s">
        <v>273</v>
      </c>
      <c r="C891" s="931" t="s">
        <v>278</v>
      </c>
      <c r="D891" s="931" t="s">
        <v>490</v>
      </c>
      <c r="E891" s="931" t="s">
        <v>282</v>
      </c>
      <c r="F891" s="931">
        <v>2</v>
      </c>
      <c r="G891" s="931" t="s">
        <v>21</v>
      </c>
      <c r="H891" s="932">
        <v>95304.9</v>
      </c>
      <c r="I891" s="932">
        <v>166783.57999999999</v>
      </c>
      <c r="J891" s="932">
        <v>125119.59</v>
      </c>
      <c r="K891" s="932">
        <v>218959.27</v>
      </c>
      <c r="L891" s="932">
        <v>151865.68</v>
      </c>
      <c r="M891" s="932">
        <v>265764.94</v>
      </c>
      <c r="N891" s="932">
        <v>186323.5</v>
      </c>
      <c r="O891" s="932">
        <v>326066.12</v>
      </c>
      <c r="P891" s="932">
        <v>221272.17</v>
      </c>
      <c r="Q891" s="932">
        <v>387226.31</v>
      </c>
      <c r="R891" s="932">
        <v>243981.72</v>
      </c>
      <c r="S891" s="932">
        <v>426968.01</v>
      </c>
      <c r="T891" s="932">
        <v>265254.51</v>
      </c>
      <c r="U891" s="932">
        <v>464195.4</v>
      </c>
    </row>
    <row r="892" spans="1:21" ht="14.5">
      <c r="A892" s="931">
        <v>5</v>
      </c>
      <c r="B892" s="931" t="s">
        <v>273</v>
      </c>
      <c r="C892" s="931" t="s">
        <v>278</v>
      </c>
      <c r="D892" s="931" t="s">
        <v>490</v>
      </c>
      <c r="E892" s="931" t="s">
        <v>282</v>
      </c>
      <c r="F892" s="931">
        <v>3</v>
      </c>
      <c r="G892" s="931" t="s">
        <v>46</v>
      </c>
      <c r="H892" s="932">
        <v>89998.57</v>
      </c>
      <c r="I892" s="932">
        <v>157497.5</v>
      </c>
      <c r="J892" s="932">
        <v>122455.38</v>
      </c>
      <c r="K892" s="932">
        <v>214296.92</v>
      </c>
      <c r="L892" s="932">
        <v>154860.51999999999</v>
      </c>
      <c r="M892" s="932">
        <v>271005.90999999997</v>
      </c>
      <c r="N892" s="932">
        <v>203914.61</v>
      </c>
      <c r="O892" s="932">
        <v>356850.57</v>
      </c>
      <c r="P892" s="932">
        <v>252487.56</v>
      </c>
      <c r="Q892" s="932">
        <v>441853.23</v>
      </c>
      <c r="R892" s="932">
        <v>284334.93</v>
      </c>
      <c r="S892" s="932">
        <v>497586.13</v>
      </c>
      <c r="T892" s="932">
        <v>315754.62</v>
      </c>
      <c r="U892" s="932">
        <v>552570.57999999996</v>
      </c>
    </row>
    <row r="893" spans="1:21" ht="14.5">
      <c r="A893" s="931">
        <v>5</v>
      </c>
      <c r="B893" s="931" t="s">
        <v>273</v>
      </c>
      <c r="C893" s="931" t="s">
        <v>278</v>
      </c>
      <c r="D893" s="931" t="s">
        <v>490</v>
      </c>
      <c r="E893" s="931" t="s">
        <v>282</v>
      </c>
      <c r="F893" s="931">
        <v>4</v>
      </c>
      <c r="G893" s="931" t="s">
        <v>23</v>
      </c>
      <c r="H893" s="932">
        <v>98462.080000000002</v>
      </c>
      <c r="I893" s="932">
        <v>157539.34</v>
      </c>
      <c r="J893" s="932">
        <v>137846.92000000001</v>
      </c>
      <c r="K893" s="932">
        <v>220555.07</v>
      </c>
      <c r="L893" s="932">
        <v>177231.75</v>
      </c>
      <c r="M893" s="932">
        <v>283570.81</v>
      </c>
      <c r="N893" s="932">
        <v>236309</v>
      </c>
      <c r="O893" s="932">
        <v>378094.41</v>
      </c>
      <c r="P893" s="932">
        <v>295386.25</v>
      </c>
      <c r="Q893" s="932">
        <v>472618.01</v>
      </c>
      <c r="R893" s="932">
        <v>334771.09000000003</v>
      </c>
      <c r="S893" s="932">
        <v>535633.75</v>
      </c>
      <c r="T893" s="932">
        <v>374155.92</v>
      </c>
      <c r="U893" s="932">
        <v>598649.49</v>
      </c>
    </row>
    <row r="894" spans="1:21" ht="14.5">
      <c r="A894" s="931">
        <v>5</v>
      </c>
      <c r="B894" s="931" t="s">
        <v>273</v>
      </c>
      <c r="C894" s="931" t="s">
        <v>278</v>
      </c>
      <c r="D894" s="931" t="s">
        <v>490</v>
      </c>
      <c r="E894" s="931" t="s">
        <v>283</v>
      </c>
      <c r="F894" s="931">
        <v>1</v>
      </c>
      <c r="G894" s="931" t="s">
        <v>171</v>
      </c>
      <c r="H894" s="932">
        <v>107388.06</v>
      </c>
      <c r="I894" s="932">
        <v>187929.1</v>
      </c>
      <c r="J894" s="932">
        <v>139280.14000000001</v>
      </c>
      <c r="K894" s="932">
        <v>243740.25</v>
      </c>
      <c r="L894" s="932">
        <v>166425.04</v>
      </c>
      <c r="M894" s="932">
        <v>291243.82</v>
      </c>
      <c r="N894" s="932">
        <v>198331.34</v>
      </c>
      <c r="O894" s="932">
        <v>347079.84</v>
      </c>
      <c r="P894" s="932">
        <v>233407.93</v>
      </c>
      <c r="Q894" s="932">
        <v>408463.88</v>
      </c>
      <c r="R894" s="932">
        <v>255916.22</v>
      </c>
      <c r="S894" s="932">
        <v>447853.38</v>
      </c>
      <c r="T894" s="932">
        <v>277672.84000000003</v>
      </c>
      <c r="U894" s="932">
        <v>485927.46</v>
      </c>
    </row>
    <row r="895" spans="1:21" ht="14.5">
      <c r="A895" s="931">
        <v>5</v>
      </c>
      <c r="B895" s="931" t="s">
        <v>273</v>
      </c>
      <c r="C895" s="931" t="s">
        <v>278</v>
      </c>
      <c r="D895" s="931" t="s">
        <v>490</v>
      </c>
      <c r="E895" s="931" t="s">
        <v>283</v>
      </c>
      <c r="F895" s="931">
        <v>2</v>
      </c>
      <c r="G895" s="931" t="s">
        <v>21</v>
      </c>
      <c r="H895" s="932">
        <v>84448.82</v>
      </c>
      <c r="I895" s="932">
        <v>147785.43</v>
      </c>
      <c r="J895" s="932">
        <v>110578.4</v>
      </c>
      <c r="K895" s="932">
        <v>193512.2</v>
      </c>
      <c r="L895" s="932">
        <v>133911.20000000001</v>
      </c>
      <c r="M895" s="932">
        <v>234344.6</v>
      </c>
      <c r="N895" s="932">
        <v>163753.41</v>
      </c>
      <c r="O895" s="932">
        <v>286568.46999999997</v>
      </c>
      <c r="P895" s="932">
        <v>194210.05</v>
      </c>
      <c r="Q895" s="932">
        <v>339867.59</v>
      </c>
      <c r="R895" s="932">
        <v>213982.88</v>
      </c>
      <c r="S895" s="932">
        <v>374470.05</v>
      </c>
      <c r="T895" s="932">
        <v>232454.21</v>
      </c>
      <c r="U895" s="932">
        <v>406794.86</v>
      </c>
    </row>
    <row r="896" spans="1:21" ht="14.5">
      <c r="A896" s="931">
        <v>5</v>
      </c>
      <c r="B896" s="931" t="s">
        <v>273</v>
      </c>
      <c r="C896" s="931" t="s">
        <v>278</v>
      </c>
      <c r="D896" s="931" t="s">
        <v>490</v>
      </c>
      <c r="E896" s="931" t="s">
        <v>283</v>
      </c>
      <c r="F896" s="931">
        <v>3</v>
      </c>
      <c r="G896" s="931" t="s">
        <v>46</v>
      </c>
      <c r="H896" s="932">
        <v>80763.789999999994</v>
      </c>
      <c r="I896" s="932">
        <v>141336.63</v>
      </c>
      <c r="J896" s="932">
        <v>110146.64</v>
      </c>
      <c r="K896" s="932">
        <v>192756.62</v>
      </c>
      <c r="L896" s="932">
        <v>139486.85999999999</v>
      </c>
      <c r="M896" s="932">
        <v>244102.01</v>
      </c>
      <c r="N896" s="932">
        <v>183865.47</v>
      </c>
      <c r="O896" s="932">
        <v>321764.57</v>
      </c>
      <c r="P896" s="932">
        <v>227847.13</v>
      </c>
      <c r="Q896" s="932">
        <v>398732.48</v>
      </c>
      <c r="R896" s="932">
        <v>256727.2</v>
      </c>
      <c r="S896" s="932">
        <v>449272.6</v>
      </c>
      <c r="T896" s="932">
        <v>285254.43</v>
      </c>
      <c r="U896" s="932">
        <v>499195.25</v>
      </c>
    </row>
    <row r="897" spans="1:21" ht="14.5">
      <c r="A897" s="931">
        <v>5</v>
      </c>
      <c r="B897" s="931" t="s">
        <v>273</v>
      </c>
      <c r="C897" s="931" t="s">
        <v>278</v>
      </c>
      <c r="D897" s="931" t="s">
        <v>490</v>
      </c>
      <c r="E897" s="931" t="s">
        <v>283</v>
      </c>
      <c r="F897" s="931">
        <v>4</v>
      </c>
      <c r="G897" s="931" t="s">
        <v>23</v>
      </c>
      <c r="H897" s="932">
        <v>86577.38</v>
      </c>
      <c r="I897" s="932">
        <v>138523.81</v>
      </c>
      <c r="J897" s="932">
        <v>121208.33</v>
      </c>
      <c r="K897" s="932">
        <v>193933.33</v>
      </c>
      <c r="L897" s="932">
        <v>155839.28</v>
      </c>
      <c r="M897" s="932">
        <v>249342.85</v>
      </c>
      <c r="N897" s="932">
        <v>207785.71</v>
      </c>
      <c r="O897" s="932">
        <v>332457.13</v>
      </c>
      <c r="P897" s="932">
        <v>259732.13</v>
      </c>
      <c r="Q897" s="932">
        <v>415571.42</v>
      </c>
      <c r="R897" s="932">
        <v>294363.08</v>
      </c>
      <c r="S897" s="932">
        <v>470980.94</v>
      </c>
      <c r="T897" s="932">
        <v>328994.03000000003</v>
      </c>
      <c r="U897" s="932">
        <v>526390.46</v>
      </c>
    </row>
    <row r="898" spans="1:21" ht="14.5">
      <c r="A898" s="931">
        <v>5</v>
      </c>
      <c r="B898" s="931" t="s">
        <v>273</v>
      </c>
      <c r="C898" s="931" t="s">
        <v>278</v>
      </c>
      <c r="D898" s="931" t="s">
        <v>490</v>
      </c>
      <c r="E898" s="931" t="s">
        <v>1095</v>
      </c>
      <c r="F898" s="931">
        <v>1</v>
      </c>
      <c r="G898" s="931" t="s">
        <v>171</v>
      </c>
      <c r="H898" s="932">
        <v>105729.96</v>
      </c>
      <c r="I898" s="932">
        <v>185027.42</v>
      </c>
      <c r="J898" s="932">
        <v>137148.98000000001</v>
      </c>
      <c r="K898" s="932">
        <v>240010.71</v>
      </c>
      <c r="L898" s="932">
        <v>163894.89000000001</v>
      </c>
      <c r="M898" s="932">
        <v>286816.05</v>
      </c>
      <c r="N898" s="932">
        <v>195339.6</v>
      </c>
      <c r="O898" s="932">
        <v>341844.3</v>
      </c>
      <c r="P898" s="932">
        <v>229901.95</v>
      </c>
      <c r="Q898" s="932">
        <v>402328.42</v>
      </c>
      <c r="R898" s="932">
        <v>252080.72</v>
      </c>
      <c r="S898" s="932">
        <v>441141.26</v>
      </c>
      <c r="T898" s="932">
        <v>273526.84999999998</v>
      </c>
      <c r="U898" s="932">
        <v>478671.98</v>
      </c>
    </row>
    <row r="899" spans="1:21" ht="14.5">
      <c r="A899" s="931">
        <v>5</v>
      </c>
      <c r="B899" s="931" t="s">
        <v>273</v>
      </c>
      <c r="C899" s="931" t="s">
        <v>278</v>
      </c>
      <c r="D899" s="931" t="s">
        <v>490</v>
      </c>
      <c r="E899" s="931" t="s">
        <v>1095</v>
      </c>
      <c r="F899" s="931">
        <v>2</v>
      </c>
      <c r="G899" s="931" t="s">
        <v>21</v>
      </c>
      <c r="H899" s="932">
        <v>83022.42</v>
      </c>
      <c r="I899" s="932">
        <v>145289.24</v>
      </c>
      <c r="J899" s="932">
        <v>108737.16</v>
      </c>
      <c r="K899" s="932">
        <v>190290.03</v>
      </c>
      <c r="L899" s="932">
        <v>131709.47</v>
      </c>
      <c r="M899" s="932">
        <v>230491.58</v>
      </c>
      <c r="N899" s="932">
        <v>161110.94</v>
      </c>
      <c r="O899" s="932">
        <v>281944.15000000002</v>
      </c>
      <c r="P899" s="932">
        <v>191100.02</v>
      </c>
      <c r="Q899" s="932">
        <v>334425.03000000003</v>
      </c>
      <c r="R899" s="932">
        <v>210570.95</v>
      </c>
      <c r="S899" s="932">
        <v>368499.17</v>
      </c>
      <c r="T899" s="932">
        <v>228764.97</v>
      </c>
      <c r="U899" s="932">
        <v>400338.7</v>
      </c>
    </row>
    <row r="900" spans="1:21" ht="14.5">
      <c r="A900" s="931">
        <v>5</v>
      </c>
      <c r="B900" s="931" t="s">
        <v>273</v>
      </c>
      <c r="C900" s="931" t="s">
        <v>278</v>
      </c>
      <c r="D900" s="931" t="s">
        <v>490</v>
      </c>
      <c r="E900" s="931" t="s">
        <v>1095</v>
      </c>
      <c r="F900" s="931">
        <v>3</v>
      </c>
      <c r="G900" s="931" t="s">
        <v>46</v>
      </c>
      <c r="H900" s="932">
        <v>79306.399999999994</v>
      </c>
      <c r="I900" s="932">
        <v>138786.20000000001</v>
      </c>
      <c r="J900" s="932">
        <v>108135.82</v>
      </c>
      <c r="K900" s="932">
        <v>189237.69</v>
      </c>
      <c r="L900" s="932">
        <v>136923.04</v>
      </c>
      <c r="M900" s="932">
        <v>239615.33</v>
      </c>
      <c r="N900" s="932">
        <v>180468.43</v>
      </c>
      <c r="O900" s="932">
        <v>315819.75</v>
      </c>
      <c r="P900" s="932">
        <v>223620.88</v>
      </c>
      <c r="Q900" s="932">
        <v>391336.54</v>
      </c>
      <c r="R900" s="932">
        <v>251952.59</v>
      </c>
      <c r="S900" s="932">
        <v>440917.03</v>
      </c>
      <c r="T900" s="932">
        <v>279935.03000000003</v>
      </c>
      <c r="U900" s="932">
        <v>489886.3</v>
      </c>
    </row>
    <row r="901" spans="1:21" ht="14.5">
      <c r="A901" s="931">
        <v>5</v>
      </c>
      <c r="B901" s="931" t="s">
        <v>273</v>
      </c>
      <c r="C901" s="931" t="s">
        <v>278</v>
      </c>
      <c r="D901" s="931" t="s">
        <v>490</v>
      </c>
      <c r="E901" s="931" t="s">
        <v>1095</v>
      </c>
      <c r="F901" s="931">
        <v>4</v>
      </c>
      <c r="G901" s="931" t="s">
        <v>23</v>
      </c>
      <c r="H901" s="932">
        <v>85176.37</v>
      </c>
      <c r="I901" s="932">
        <v>136282.20000000001</v>
      </c>
      <c r="J901" s="932">
        <v>119246.92</v>
      </c>
      <c r="K901" s="932">
        <v>190795.08</v>
      </c>
      <c r="L901" s="932">
        <v>153317.47</v>
      </c>
      <c r="M901" s="932">
        <v>245307.96</v>
      </c>
      <c r="N901" s="932">
        <v>204423.29</v>
      </c>
      <c r="O901" s="932">
        <v>327077.27</v>
      </c>
      <c r="P901" s="932">
        <v>255529.12</v>
      </c>
      <c r="Q901" s="932">
        <v>408846.59</v>
      </c>
      <c r="R901" s="932">
        <v>289599.67</v>
      </c>
      <c r="S901" s="932">
        <v>463359.47</v>
      </c>
      <c r="T901" s="932">
        <v>323670.21000000002</v>
      </c>
      <c r="U901" s="932">
        <v>517872.35</v>
      </c>
    </row>
    <row r="902" spans="1:21" ht="14.5">
      <c r="A902" s="931">
        <v>5</v>
      </c>
      <c r="B902" s="931" t="s">
        <v>273</v>
      </c>
      <c r="C902" s="931" t="s">
        <v>278</v>
      </c>
      <c r="D902" s="931" t="s">
        <v>490</v>
      </c>
      <c r="E902" s="931" t="s">
        <v>284</v>
      </c>
      <c r="F902" s="931">
        <v>1</v>
      </c>
      <c r="G902" s="931" t="s">
        <v>171</v>
      </c>
      <c r="H902" s="932">
        <v>106790.96</v>
      </c>
      <c r="I902" s="932">
        <v>186884.19</v>
      </c>
      <c r="J902" s="932">
        <v>138489.26</v>
      </c>
      <c r="K902" s="932">
        <v>242356.2</v>
      </c>
      <c r="L902" s="932">
        <v>165466.1</v>
      </c>
      <c r="M902" s="932">
        <v>289565.68</v>
      </c>
      <c r="N902" s="932">
        <v>197168.59</v>
      </c>
      <c r="O902" s="932">
        <v>345045.02</v>
      </c>
      <c r="P902" s="932">
        <v>232026.88</v>
      </c>
      <c r="Q902" s="932">
        <v>406047.04</v>
      </c>
      <c r="R902" s="932">
        <v>254394.7</v>
      </c>
      <c r="S902" s="932">
        <v>445190.73</v>
      </c>
      <c r="T902" s="932">
        <v>276008.71999999997</v>
      </c>
      <c r="U902" s="932">
        <v>483015.25</v>
      </c>
    </row>
    <row r="903" spans="1:21" ht="14.5">
      <c r="A903" s="931">
        <v>5</v>
      </c>
      <c r="B903" s="931" t="s">
        <v>273</v>
      </c>
      <c r="C903" s="931" t="s">
        <v>278</v>
      </c>
      <c r="D903" s="931" t="s">
        <v>490</v>
      </c>
      <c r="E903" s="931" t="s">
        <v>284</v>
      </c>
      <c r="F903" s="931">
        <v>2</v>
      </c>
      <c r="G903" s="931" t="s">
        <v>21</v>
      </c>
      <c r="H903" s="932">
        <v>84083.43</v>
      </c>
      <c r="I903" s="932">
        <v>147146.01</v>
      </c>
      <c r="J903" s="932">
        <v>110077.43</v>
      </c>
      <c r="K903" s="932">
        <v>192635.51</v>
      </c>
      <c r="L903" s="932">
        <v>133280.69</v>
      </c>
      <c r="M903" s="932">
        <v>233241.2</v>
      </c>
      <c r="N903" s="932">
        <v>162939.93</v>
      </c>
      <c r="O903" s="932">
        <v>285144.88</v>
      </c>
      <c r="P903" s="932">
        <v>193224.94</v>
      </c>
      <c r="Q903" s="932">
        <v>338143.65</v>
      </c>
      <c r="R903" s="932">
        <v>212884.94</v>
      </c>
      <c r="S903" s="932">
        <v>372548.64</v>
      </c>
      <c r="T903" s="932">
        <v>231246.84</v>
      </c>
      <c r="U903" s="932">
        <v>404681.97</v>
      </c>
    </row>
    <row r="904" spans="1:21" ht="14.5">
      <c r="A904" s="931">
        <v>5</v>
      </c>
      <c r="B904" s="931" t="s">
        <v>273</v>
      </c>
      <c r="C904" s="931" t="s">
        <v>278</v>
      </c>
      <c r="D904" s="931" t="s">
        <v>490</v>
      </c>
      <c r="E904" s="931" t="s">
        <v>284</v>
      </c>
      <c r="F904" s="931">
        <v>3</v>
      </c>
      <c r="G904" s="931" t="s">
        <v>46</v>
      </c>
      <c r="H904" s="932">
        <v>80493.64</v>
      </c>
      <c r="I904" s="932">
        <v>140863.87</v>
      </c>
      <c r="J904" s="932">
        <v>109797.96</v>
      </c>
      <c r="K904" s="932">
        <v>192146.43</v>
      </c>
      <c r="L904" s="932">
        <v>139060.07999999999</v>
      </c>
      <c r="M904" s="932">
        <v>243355.13</v>
      </c>
      <c r="N904" s="932">
        <v>183317.8</v>
      </c>
      <c r="O904" s="932">
        <v>320806.15000000002</v>
      </c>
      <c r="P904" s="932">
        <v>227182.6</v>
      </c>
      <c r="Q904" s="932">
        <v>397569.55</v>
      </c>
      <c r="R904" s="932">
        <v>255989.2</v>
      </c>
      <c r="S904" s="932">
        <v>447981.11</v>
      </c>
      <c r="T904" s="932">
        <v>284446.53999999998</v>
      </c>
      <c r="U904" s="932">
        <v>497781.44</v>
      </c>
    </row>
    <row r="905" spans="1:21" ht="14.5">
      <c r="A905" s="931">
        <v>5</v>
      </c>
      <c r="B905" s="931" t="s">
        <v>273</v>
      </c>
      <c r="C905" s="931" t="s">
        <v>278</v>
      </c>
      <c r="D905" s="931" t="s">
        <v>490</v>
      </c>
      <c r="E905" s="931" t="s">
        <v>284</v>
      </c>
      <c r="F905" s="931">
        <v>4</v>
      </c>
      <c r="G905" s="931" t="s">
        <v>23</v>
      </c>
      <c r="H905" s="932">
        <v>86150.62</v>
      </c>
      <c r="I905" s="932">
        <v>137840.99</v>
      </c>
      <c r="J905" s="932">
        <v>120610.86</v>
      </c>
      <c r="K905" s="932">
        <v>192977.39</v>
      </c>
      <c r="L905" s="932">
        <v>155071.10999999999</v>
      </c>
      <c r="M905" s="932">
        <v>248113.78</v>
      </c>
      <c r="N905" s="932">
        <v>206761.48</v>
      </c>
      <c r="O905" s="932">
        <v>330818.37</v>
      </c>
      <c r="P905" s="932">
        <v>258451.85</v>
      </c>
      <c r="Q905" s="932">
        <v>413522.97</v>
      </c>
      <c r="R905" s="932">
        <v>292912.09999999998</v>
      </c>
      <c r="S905" s="932">
        <v>468659.36</v>
      </c>
      <c r="T905" s="932">
        <v>327372.34999999998</v>
      </c>
      <c r="U905" s="932">
        <v>523795.76</v>
      </c>
    </row>
    <row r="906" spans="1:21" ht="14.5">
      <c r="A906" s="931">
        <v>5</v>
      </c>
      <c r="B906" s="931" t="s">
        <v>273</v>
      </c>
      <c r="C906" s="931" t="s">
        <v>278</v>
      </c>
      <c r="D906" s="931" t="s">
        <v>490</v>
      </c>
      <c r="E906" s="931" t="s">
        <v>1096</v>
      </c>
      <c r="F906" s="931">
        <v>1</v>
      </c>
      <c r="G906" s="931" t="s">
        <v>171</v>
      </c>
      <c r="H906" s="932">
        <v>105663.36</v>
      </c>
      <c r="I906" s="932">
        <v>184910.89</v>
      </c>
      <c r="J906" s="932">
        <v>137028.23000000001</v>
      </c>
      <c r="K906" s="932">
        <v>239799.4</v>
      </c>
      <c r="L906" s="932">
        <v>163721.56</v>
      </c>
      <c r="M906" s="932">
        <v>286512.71999999997</v>
      </c>
      <c r="N906" s="932">
        <v>195091.34</v>
      </c>
      <c r="O906" s="932">
        <v>341409.84</v>
      </c>
      <c r="P906" s="932">
        <v>229583.37</v>
      </c>
      <c r="Q906" s="932">
        <v>401770.89</v>
      </c>
      <c r="R906" s="932">
        <v>251716.19</v>
      </c>
      <c r="S906" s="932">
        <v>440503.34</v>
      </c>
      <c r="T906" s="932">
        <v>273103.65999999997</v>
      </c>
      <c r="U906" s="932">
        <v>477931.4</v>
      </c>
    </row>
    <row r="907" spans="1:21" ht="14.5">
      <c r="A907" s="931">
        <v>5</v>
      </c>
      <c r="B907" s="931" t="s">
        <v>273</v>
      </c>
      <c r="C907" s="931" t="s">
        <v>278</v>
      </c>
      <c r="D907" s="931" t="s">
        <v>490</v>
      </c>
      <c r="E907" s="931" t="s">
        <v>1096</v>
      </c>
      <c r="F907" s="931">
        <v>2</v>
      </c>
      <c r="G907" s="931" t="s">
        <v>21</v>
      </c>
      <c r="H907" s="932">
        <v>83187.539999999994</v>
      </c>
      <c r="I907" s="932">
        <v>145578.20000000001</v>
      </c>
      <c r="J907" s="932">
        <v>108906.32</v>
      </c>
      <c r="K907" s="932">
        <v>190586.07</v>
      </c>
      <c r="L907" s="932">
        <v>131864.56</v>
      </c>
      <c r="M907" s="932">
        <v>230762.98</v>
      </c>
      <c r="N907" s="932">
        <v>161211.95000000001</v>
      </c>
      <c r="O907" s="932">
        <v>282120.92</v>
      </c>
      <c r="P907" s="932">
        <v>191177.37</v>
      </c>
      <c r="Q907" s="932">
        <v>334560.39</v>
      </c>
      <c r="R907" s="932">
        <v>210629.99</v>
      </c>
      <c r="S907" s="932">
        <v>368602.49</v>
      </c>
      <c r="T907" s="932">
        <v>228798.54</v>
      </c>
      <c r="U907" s="932">
        <v>400397.44</v>
      </c>
    </row>
    <row r="908" spans="1:21" ht="14.5">
      <c r="A908" s="931">
        <v>5</v>
      </c>
      <c r="B908" s="931" t="s">
        <v>273</v>
      </c>
      <c r="C908" s="931" t="s">
        <v>278</v>
      </c>
      <c r="D908" s="931" t="s">
        <v>490</v>
      </c>
      <c r="E908" s="931" t="s">
        <v>1096</v>
      </c>
      <c r="F908" s="931">
        <v>3</v>
      </c>
      <c r="G908" s="931" t="s">
        <v>46</v>
      </c>
      <c r="H908" s="932">
        <v>79629.87</v>
      </c>
      <c r="I908" s="932">
        <v>139352.28</v>
      </c>
      <c r="J908" s="932">
        <v>108618.21</v>
      </c>
      <c r="K908" s="932">
        <v>190081.86</v>
      </c>
      <c r="L908" s="932">
        <v>137564.76999999999</v>
      </c>
      <c r="M908" s="932">
        <v>240738.34</v>
      </c>
      <c r="N908" s="932">
        <v>181345.44</v>
      </c>
      <c r="O908" s="932">
        <v>317354.52</v>
      </c>
      <c r="P908" s="932">
        <v>224737.2</v>
      </c>
      <c r="Q908" s="932">
        <v>393290.09</v>
      </c>
      <c r="R908" s="932">
        <v>253232.9</v>
      </c>
      <c r="S908" s="932">
        <v>443157.57</v>
      </c>
      <c r="T908" s="932">
        <v>281382.89</v>
      </c>
      <c r="U908" s="932">
        <v>492420.05</v>
      </c>
    </row>
    <row r="909" spans="1:21" ht="14.5">
      <c r="A909" s="931">
        <v>5</v>
      </c>
      <c r="B909" s="931" t="s">
        <v>273</v>
      </c>
      <c r="C909" s="931" t="s">
        <v>278</v>
      </c>
      <c r="D909" s="931" t="s">
        <v>490</v>
      </c>
      <c r="E909" s="931" t="s">
        <v>1096</v>
      </c>
      <c r="F909" s="931">
        <v>4</v>
      </c>
      <c r="G909" s="931" t="s">
        <v>23</v>
      </c>
      <c r="H909" s="932">
        <v>85236.73</v>
      </c>
      <c r="I909" s="932">
        <v>136378.76999999999</v>
      </c>
      <c r="J909" s="932">
        <v>119331.43</v>
      </c>
      <c r="K909" s="932">
        <v>190930.28</v>
      </c>
      <c r="L909" s="932">
        <v>153426.12</v>
      </c>
      <c r="M909" s="932">
        <v>245481.79</v>
      </c>
      <c r="N909" s="932">
        <v>204568.16</v>
      </c>
      <c r="O909" s="932">
        <v>327309.06</v>
      </c>
      <c r="P909" s="932">
        <v>255710.2</v>
      </c>
      <c r="Q909" s="932">
        <v>409136.32</v>
      </c>
      <c r="R909" s="932">
        <v>289804.89</v>
      </c>
      <c r="S909" s="932">
        <v>463687.83</v>
      </c>
      <c r="T909" s="932">
        <v>323899.58</v>
      </c>
      <c r="U909" s="932">
        <v>518239.34</v>
      </c>
    </row>
    <row r="910" spans="1:21" ht="14.5">
      <c r="A910" s="931">
        <v>5</v>
      </c>
      <c r="B910" s="931" t="s">
        <v>273</v>
      </c>
      <c r="C910" s="931" t="s">
        <v>278</v>
      </c>
      <c r="D910" s="931" t="s">
        <v>490</v>
      </c>
      <c r="E910" s="931" t="s">
        <v>285</v>
      </c>
      <c r="F910" s="931">
        <v>1</v>
      </c>
      <c r="G910" s="931" t="s">
        <v>171</v>
      </c>
      <c r="H910" s="932">
        <v>106924.14</v>
      </c>
      <c r="I910" s="932">
        <v>187117.25</v>
      </c>
      <c r="J910" s="932">
        <v>138730.75</v>
      </c>
      <c r="K910" s="932">
        <v>242778.81</v>
      </c>
      <c r="L910" s="932">
        <v>165812.76</v>
      </c>
      <c r="M910" s="932">
        <v>290172.34000000003</v>
      </c>
      <c r="N910" s="932">
        <v>197665.11</v>
      </c>
      <c r="O910" s="932">
        <v>345913.94</v>
      </c>
      <c r="P910" s="932">
        <v>232664.05</v>
      </c>
      <c r="Q910" s="932">
        <v>407162.09</v>
      </c>
      <c r="R910" s="932">
        <v>255123.75</v>
      </c>
      <c r="S910" s="932">
        <v>446466.56</v>
      </c>
      <c r="T910" s="932">
        <v>276855.08</v>
      </c>
      <c r="U910" s="932">
        <v>484496.4</v>
      </c>
    </row>
    <row r="911" spans="1:21" ht="14.5">
      <c r="A911" s="931">
        <v>5</v>
      </c>
      <c r="B911" s="931" t="s">
        <v>273</v>
      </c>
      <c r="C911" s="931" t="s">
        <v>278</v>
      </c>
      <c r="D911" s="931" t="s">
        <v>490</v>
      </c>
      <c r="E911" s="931" t="s">
        <v>285</v>
      </c>
      <c r="F911" s="931">
        <v>2</v>
      </c>
      <c r="G911" s="931" t="s">
        <v>21</v>
      </c>
      <c r="H911" s="932">
        <v>83753.19</v>
      </c>
      <c r="I911" s="932">
        <v>146568.09</v>
      </c>
      <c r="J911" s="932">
        <v>109739.1</v>
      </c>
      <c r="K911" s="932">
        <v>192043.42</v>
      </c>
      <c r="L911" s="932">
        <v>132970.5</v>
      </c>
      <c r="M911" s="932">
        <v>232698.38</v>
      </c>
      <c r="N911" s="932">
        <v>162737.91</v>
      </c>
      <c r="O911" s="932">
        <v>284791.34000000003</v>
      </c>
      <c r="P911" s="932">
        <v>193070.24</v>
      </c>
      <c r="Q911" s="932">
        <v>337872.92</v>
      </c>
      <c r="R911" s="932">
        <v>212766.84</v>
      </c>
      <c r="S911" s="932">
        <v>372341.98</v>
      </c>
      <c r="T911" s="932">
        <v>231179.7</v>
      </c>
      <c r="U911" s="932">
        <v>404564.47999999998</v>
      </c>
    </row>
    <row r="912" spans="1:21" ht="14.5">
      <c r="A912" s="931">
        <v>5</v>
      </c>
      <c r="B912" s="931" t="s">
        <v>273</v>
      </c>
      <c r="C912" s="931" t="s">
        <v>278</v>
      </c>
      <c r="D912" s="931" t="s">
        <v>490</v>
      </c>
      <c r="E912" s="931" t="s">
        <v>285</v>
      </c>
      <c r="F912" s="931">
        <v>3</v>
      </c>
      <c r="G912" s="931" t="s">
        <v>46</v>
      </c>
      <c r="H912" s="932">
        <v>79846.69</v>
      </c>
      <c r="I912" s="932">
        <v>139731.71</v>
      </c>
      <c r="J912" s="932">
        <v>108833.19</v>
      </c>
      <c r="K912" s="932">
        <v>190458.08</v>
      </c>
      <c r="L912" s="932">
        <v>137776.62</v>
      </c>
      <c r="M912" s="932">
        <v>241109.09</v>
      </c>
      <c r="N912" s="932">
        <v>181563.76</v>
      </c>
      <c r="O912" s="932">
        <v>317736.58</v>
      </c>
      <c r="P912" s="932">
        <v>224949.95</v>
      </c>
      <c r="Q912" s="932">
        <v>393662.41</v>
      </c>
      <c r="R912" s="932">
        <v>253428.58</v>
      </c>
      <c r="S912" s="932">
        <v>443500.01</v>
      </c>
      <c r="T912" s="932">
        <v>281550.81</v>
      </c>
      <c r="U912" s="932">
        <v>492713.91</v>
      </c>
    </row>
    <row r="913" spans="1:21" ht="14.5">
      <c r="A913" s="931">
        <v>5</v>
      </c>
      <c r="B913" s="931" t="s">
        <v>273</v>
      </c>
      <c r="C913" s="931" t="s">
        <v>278</v>
      </c>
      <c r="D913" s="931" t="s">
        <v>490</v>
      </c>
      <c r="E913" s="931" t="s">
        <v>285</v>
      </c>
      <c r="F913" s="931">
        <v>4</v>
      </c>
      <c r="G913" s="931" t="s">
        <v>23</v>
      </c>
      <c r="H913" s="932">
        <v>86029.89</v>
      </c>
      <c r="I913" s="932">
        <v>137647.82999999999</v>
      </c>
      <c r="J913" s="932">
        <v>120441.85</v>
      </c>
      <c r="K913" s="932">
        <v>192706.96</v>
      </c>
      <c r="L913" s="932">
        <v>154853.81</v>
      </c>
      <c r="M913" s="932">
        <v>247766.1</v>
      </c>
      <c r="N913" s="932">
        <v>206471.74</v>
      </c>
      <c r="O913" s="932">
        <v>330354.78999999998</v>
      </c>
      <c r="P913" s="932">
        <v>258089.68</v>
      </c>
      <c r="Q913" s="932">
        <v>412943.49</v>
      </c>
      <c r="R913" s="932">
        <v>292501.64</v>
      </c>
      <c r="S913" s="932">
        <v>468002.62</v>
      </c>
      <c r="T913" s="932">
        <v>326913.59000000003</v>
      </c>
      <c r="U913" s="932">
        <v>523061.76000000001</v>
      </c>
    </row>
    <row r="914" spans="1:21" ht="14.5">
      <c r="A914" s="931">
        <v>5</v>
      </c>
      <c r="B914" s="931" t="s">
        <v>273</v>
      </c>
      <c r="C914" s="931" t="s">
        <v>278</v>
      </c>
      <c r="D914" s="931" t="s">
        <v>490</v>
      </c>
      <c r="E914" s="931" t="s">
        <v>286</v>
      </c>
      <c r="F914" s="931">
        <v>1</v>
      </c>
      <c r="G914" s="931" t="s">
        <v>171</v>
      </c>
      <c r="H914" s="932">
        <v>105729.96</v>
      </c>
      <c r="I914" s="932">
        <v>185027.42</v>
      </c>
      <c r="J914" s="932">
        <v>137148.98000000001</v>
      </c>
      <c r="K914" s="932">
        <v>240010.71</v>
      </c>
      <c r="L914" s="932">
        <v>163894.89000000001</v>
      </c>
      <c r="M914" s="932">
        <v>286816.05</v>
      </c>
      <c r="N914" s="932">
        <v>195339.6</v>
      </c>
      <c r="O914" s="932">
        <v>341844.3</v>
      </c>
      <c r="P914" s="932">
        <v>229901.95</v>
      </c>
      <c r="Q914" s="932">
        <v>402328.42</v>
      </c>
      <c r="R914" s="932">
        <v>252080.72</v>
      </c>
      <c r="S914" s="932">
        <v>441141.26</v>
      </c>
      <c r="T914" s="932">
        <v>273526.84999999998</v>
      </c>
      <c r="U914" s="932">
        <v>478671.98</v>
      </c>
    </row>
    <row r="915" spans="1:21" ht="14.5">
      <c r="A915" s="931">
        <v>5</v>
      </c>
      <c r="B915" s="931" t="s">
        <v>273</v>
      </c>
      <c r="C915" s="931" t="s">
        <v>278</v>
      </c>
      <c r="D915" s="931" t="s">
        <v>490</v>
      </c>
      <c r="E915" s="931" t="s">
        <v>286</v>
      </c>
      <c r="F915" s="931">
        <v>2</v>
      </c>
      <c r="G915" s="931" t="s">
        <v>21</v>
      </c>
      <c r="H915" s="932">
        <v>83022.42</v>
      </c>
      <c r="I915" s="932">
        <v>145289.24</v>
      </c>
      <c r="J915" s="932">
        <v>108737.16</v>
      </c>
      <c r="K915" s="932">
        <v>190290.03</v>
      </c>
      <c r="L915" s="932">
        <v>131709.47</v>
      </c>
      <c r="M915" s="932">
        <v>230491.58</v>
      </c>
      <c r="N915" s="932">
        <v>161110.94</v>
      </c>
      <c r="O915" s="932">
        <v>281944.15000000002</v>
      </c>
      <c r="P915" s="932">
        <v>191100.02</v>
      </c>
      <c r="Q915" s="932">
        <v>334425.03000000003</v>
      </c>
      <c r="R915" s="932">
        <v>210570.95</v>
      </c>
      <c r="S915" s="932">
        <v>368499.17</v>
      </c>
      <c r="T915" s="932">
        <v>228764.97</v>
      </c>
      <c r="U915" s="932">
        <v>400338.7</v>
      </c>
    </row>
    <row r="916" spans="1:21" ht="14.5">
      <c r="A916" s="931">
        <v>5</v>
      </c>
      <c r="B916" s="931" t="s">
        <v>273</v>
      </c>
      <c r="C916" s="931" t="s">
        <v>278</v>
      </c>
      <c r="D916" s="931" t="s">
        <v>490</v>
      </c>
      <c r="E916" s="931" t="s">
        <v>286</v>
      </c>
      <c r="F916" s="931">
        <v>3</v>
      </c>
      <c r="G916" s="931" t="s">
        <v>46</v>
      </c>
      <c r="H916" s="932">
        <v>79306.399999999994</v>
      </c>
      <c r="I916" s="932">
        <v>138786.20000000001</v>
      </c>
      <c r="J916" s="932">
        <v>108135.82</v>
      </c>
      <c r="K916" s="932">
        <v>189237.69</v>
      </c>
      <c r="L916" s="932">
        <v>136923.04</v>
      </c>
      <c r="M916" s="932">
        <v>239615.33</v>
      </c>
      <c r="N916" s="932">
        <v>180468.43</v>
      </c>
      <c r="O916" s="932">
        <v>315819.75</v>
      </c>
      <c r="P916" s="932">
        <v>223620.88</v>
      </c>
      <c r="Q916" s="932">
        <v>391336.54</v>
      </c>
      <c r="R916" s="932">
        <v>251952.59</v>
      </c>
      <c r="S916" s="932">
        <v>440917.03</v>
      </c>
      <c r="T916" s="932">
        <v>279935.03000000003</v>
      </c>
      <c r="U916" s="932">
        <v>489886.3</v>
      </c>
    </row>
    <row r="917" spans="1:21" ht="14.5">
      <c r="A917" s="931">
        <v>5</v>
      </c>
      <c r="B917" s="931" t="s">
        <v>273</v>
      </c>
      <c r="C917" s="931" t="s">
        <v>278</v>
      </c>
      <c r="D917" s="931" t="s">
        <v>490</v>
      </c>
      <c r="E917" s="931" t="s">
        <v>286</v>
      </c>
      <c r="F917" s="931">
        <v>4</v>
      </c>
      <c r="G917" s="931" t="s">
        <v>23</v>
      </c>
      <c r="H917" s="932">
        <v>85176.37</v>
      </c>
      <c r="I917" s="932">
        <v>136282.20000000001</v>
      </c>
      <c r="J917" s="932">
        <v>119246.92</v>
      </c>
      <c r="K917" s="932">
        <v>190795.08</v>
      </c>
      <c r="L917" s="932">
        <v>153317.47</v>
      </c>
      <c r="M917" s="932">
        <v>245307.96</v>
      </c>
      <c r="N917" s="932">
        <v>204423.29</v>
      </c>
      <c r="O917" s="932">
        <v>327077.27</v>
      </c>
      <c r="P917" s="932">
        <v>255529.12</v>
      </c>
      <c r="Q917" s="932">
        <v>408846.59</v>
      </c>
      <c r="R917" s="932">
        <v>289599.67</v>
      </c>
      <c r="S917" s="932">
        <v>463359.47</v>
      </c>
      <c r="T917" s="932">
        <v>323670.21000000002</v>
      </c>
      <c r="U917" s="932">
        <v>517872.35</v>
      </c>
    </row>
    <row r="918" spans="1:21" ht="14.5">
      <c r="A918" s="931">
        <v>5</v>
      </c>
      <c r="B918" s="931" t="s">
        <v>273</v>
      </c>
      <c r="C918" s="931" t="s">
        <v>287</v>
      </c>
      <c r="D918" s="931" t="s">
        <v>491</v>
      </c>
      <c r="E918" s="931" t="s">
        <v>288</v>
      </c>
      <c r="F918" s="931">
        <v>1</v>
      </c>
      <c r="G918" s="931" t="s">
        <v>171</v>
      </c>
      <c r="H918" s="932">
        <v>115878.33</v>
      </c>
      <c r="I918" s="932">
        <v>202787.08</v>
      </c>
      <c r="J918" s="932">
        <v>150298.19</v>
      </c>
      <c r="K918" s="932">
        <v>263021.83</v>
      </c>
      <c r="L918" s="932">
        <v>179595.79</v>
      </c>
      <c r="M918" s="932">
        <v>314292.64</v>
      </c>
      <c r="N918" s="932">
        <v>214034.81</v>
      </c>
      <c r="O918" s="932">
        <v>374560.92</v>
      </c>
      <c r="P918" s="932">
        <v>251893.56</v>
      </c>
      <c r="Q918" s="932">
        <v>440813.74</v>
      </c>
      <c r="R918" s="932">
        <v>276187.28000000003</v>
      </c>
      <c r="S918" s="932">
        <v>483327.75</v>
      </c>
      <c r="T918" s="932">
        <v>299672.34000000003</v>
      </c>
      <c r="U918" s="932">
        <v>524426.59</v>
      </c>
    </row>
    <row r="919" spans="1:21" ht="14.5">
      <c r="A919" s="931">
        <v>5</v>
      </c>
      <c r="B919" s="931" t="s">
        <v>273</v>
      </c>
      <c r="C919" s="931" t="s">
        <v>287</v>
      </c>
      <c r="D919" s="931" t="s">
        <v>491</v>
      </c>
      <c r="E919" s="931" t="s">
        <v>288</v>
      </c>
      <c r="F919" s="931">
        <v>2</v>
      </c>
      <c r="G919" s="931" t="s">
        <v>21</v>
      </c>
      <c r="H919" s="932">
        <v>91085.41</v>
      </c>
      <c r="I919" s="932">
        <v>159399.47</v>
      </c>
      <c r="J919" s="932">
        <v>119277.11</v>
      </c>
      <c r="K919" s="932">
        <v>208734.95</v>
      </c>
      <c r="L919" s="932">
        <v>144454.57</v>
      </c>
      <c r="M919" s="932">
        <v>252795.5</v>
      </c>
      <c r="N919" s="932">
        <v>176662.71</v>
      </c>
      <c r="O919" s="932">
        <v>309159.74</v>
      </c>
      <c r="P919" s="932">
        <v>209528.18</v>
      </c>
      <c r="Q919" s="932">
        <v>366674.32</v>
      </c>
      <c r="R919" s="932">
        <v>230865.4</v>
      </c>
      <c r="S919" s="932">
        <v>404014.44</v>
      </c>
      <c r="T919" s="932">
        <v>250799.67</v>
      </c>
      <c r="U919" s="932">
        <v>438899.43</v>
      </c>
    </row>
    <row r="920" spans="1:21" ht="14.5">
      <c r="A920" s="931">
        <v>5</v>
      </c>
      <c r="B920" s="931" t="s">
        <v>273</v>
      </c>
      <c r="C920" s="931" t="s">
        <v>287</v>
      </c>
      <c r="D920" s="931" t="s">
        <v>491</v>
      </c>
      <c r="E920" s="931" t="s">
        <v>288</v>
      </c>
      <c r="F920" s="931">
        <v>3</v>
      </c>
      <c r="G920" s="931" t="s">
        <v>46</v>
      </c>
      <c r="H920" s="932">
        <v>87080.29</v>
      </c>
      <c r="I920" s="932">
        <v>152390.5</v>
      </c>
      <c r="J920" s="932">
        <v>118753.57</v>
      </c>
      <c r="K920" s="932">
        <v>207818.75</v>
      </c>
      <c r="L920" s="932">
        <v>150380.76999999999</v>
      </c>
      <c r="M920" s="932">
        <v>263166.34999999998</v>
      </c>
      <c r="N920" s="932">
        <v>198219.61</v>
      </c>
      <c r="O920" s="932">
        <v>346884.32</v>
      </c>
      <c r="P920" s="932">
        <v>245629.43</v>
      </c>
      <c r="Q920" s="932">
        <v>429851.5</v>
      </c>
      <c r="R920" s="932">
        <v>276759.28999999998</v>
      </c>
      <c r="S920" s="932">
        <v>484328.76</v>
      </c>
      <c r="T920" s="932">
        <v>307507.8</v>
      </c>
      <c r="U920" s="932">
        <v>538138.66</v>
      </c>
    </row>
    <row r="921" spans="1:21" ht="14.5">
      <c r="A921" s="931">
        <v>5</v>
      </c>
      <c r="B921" s="931" t="s">
        <v>273</v>
      </c>
      <c r="C921" s="931" t="s">
        <v>287</v>
      </c>
      <c r="D921" s="931" t="s">
        <v>491</v>
      </c>
      <c r="E921" s="931" t="s">
        <v>288</v>
      </c>
      <c r="F921" s="931">
        <v>4</v>
      </c>
      <c r="G921" s="931" t="s">
        <v>23</v>
      </c>
      <c r="H921" s="932">
        <v>93401.32</v>
      </c>
      <c r="I921" s="932">
        <v>149442.10999999999</v>
      </c>
      <c r="J921" s="932">
        <v>130761.84</v>
      </c>
      <c r="K921" s="932">
        <v>209218.95</v>
      </c>
      <c r="L921" s="932">
        <v>168122.37</v>
      </c>
      <c r="M921" s="932">
        <v>268995.78999999998</v>
      </c>
      <c r="N921" s="932">
        <v>224163.16</v>
      </c>
      <c r="O921" s="932">
        <v>358661.06</v>
      </c>
      <c r="P921" s="932">
        <v>280203.95</v>
      </c>
      <c r="Q921" s="932">
        <v>448326.32</v>
      </c>
      <c r="R921" s="932">
        <v>317564.46999999997</v>
      </c>
      <c r="S921" s="932">
        <v>508103.17</v>
      </c>
      <c r="T921" s="932">
        <v>354925</v>
      </c>
      <c r="U921" s="932">
        <v>567880.01</v>
      </c>
    </row>
    <row r="922" spans="1:21" ht="14.5">
      <c r="A922" s="931">
        <v>5</v>
      </c>
      <c r="B922" s="931" t="s">
        <v>273</v>
      </c>
      <c r="C922" s="931" t="s">
        <v>287</v>
      </c>
      <c r="D922" s="931" t="s">
        <v>491</v>
      </c>
      <c r="E922" s="931" t="s">
        <v>289</v>
      </c>
      <c r="F922" s="931">
        <v>1</v>
      </c>
      <c r="G922" s="931" t="s">
        <v>171</v>
      </c>
      <c r="H922" s="932">
        <v>105266.04</v>
      </c>
      <c r="I922" s="932">
        <v>184215.58</v>
      </c>
      <c r="J922" s="932">
        <v>136599.59</v>
      </c>
      <c r="K922" s="932">
        <v>239049.29</v>
      </c>
      <c r="L922" s="932">
        <v>163282.62</v>
      </c>
      <c r="M922" s="932">
        <v>285744.58</v>
      </c>
      <c r="N922" s="932">
        <v>194673.38</v>
      </c>
      <c r="O922" s="932">
        <v>340678.41</v>
      </c>
      <c r="P922" s="932">
        <v>229158.08</v>
      </c>
      <c r="Q922" s="932">
        <v>401026.64</v>
      </c>
      <c r="R922" s="932">
        <v>251288.25</v>
      </c>
      <c r="S922" s="932">
        <v>439754.44</v>
      </c>
      <c r="T922" s="932">
        <v>272709.09999999998</v>
      </c>
      <c r="U922" s="932">
        <v>477240.93</v>
      </c>
    </row>
    <row r="923" spans="1:21" ht="14.5">
      <c r="A923" s="931">
        <v>5</v>
      </c>
      <c r="B923" s="931" t="s">
        <v>273</v>
      </c>
      <c r="C923" s="931" t="s">
        <v>287</v>
      </c>
      <c r="D923" s="931" t="s">
        <v>491</v>
      </c>
      <c r="E923" s="931" t="s">
        <v>289</v>
      </c>
      <c r="F923" s="931">
        <v>2</v>
      </c>
      <c r="G923" s="931" t="s">
        <v>21</v>
      </c>
      <c r="H923" s="932">
        <v>82326.8</v>
      </c>
      <c r="I923" s="932">
        <v>144071.9</v>
      </c>
      <c r="J923" s="932">
        <v>107897.86</v>
      </c>
      <c r="K923" s="932">
        <v>188821.25</v>
      </c>
      <c r="L923" s="932">
        <v>130768.78</v>
      </c>
      <c r="M923" s="932">
        <v>228845.36</v>
      </c>
      <c r="N923" s="932">
        <v>160095.45000000001</v>
      </c>
      <c r="O923" s="932">
        <v>280167.03999999998</v>
      </c>
      <c r="P923" s="932">
        <v>189960.21</v>
      </c>
      <c r="Q923" s="932">
        <v>332430.36</v>
      </c>
      <c r="R923" s="932">
        <v>209354.92</v>
      </c>
      <c r="S923" s="932">
        <v>366371.11</v>
      </c>
      <c r="T923" s="932">
        <v>227490.47</v>
      </c>
      <c r="U923" s="932">
        <v>398108.33</v>
      </c>
    </row>
    <row r="924" spans="1:21" ht="14.5">
      <c r="A924" s="931">
        <v>5</v>
      </c>
      <c r="B924" s="931" t="s">
        <v>273</v>
      </c>
      <c r="C924" s="931" t="s">
        <v>287</v>
      </c>
      <c r="D924" s="931" t="s">
        <v>491</v>
      </c>
      <c r="E924" s="931" t="s">
        <v>289</v>
      </c>
      <c r="F924" s="931">
        <v>3</v>
      </c>
      <c r="G924" s="931" t="s">
        <v>46</v>
      </c>
      <c r="H924" s="932">
        <v>78389.31</v>
      </c>
      <c r="I924" s="932">
        <v>137181.29</v>
      </c>
      <c r="J924" s="932">
        <v>106822.38</v>
      </c>
      <c r="K924" s="932">
        <v>186939.16</v>
      </c>
      <c r="L924" s="932">
        <v>135212.81</v>
      </c>
      <c r="M924" s="932">
        <v>236622.41</v>
      </c>
      <c r="N924" s="932">
        <v>178166.73</v>
      </c>
      <c r="O924" s="932">
        <v>311791.77</v>
      </c>
      <c r="P924" s="932">
        <v>220723.71</v>
      </c>
      <c r="Q924" s="932">
        <v>386266.48</v>
      </c>
      <c r="R924" s="932">
        <v>248653.98</v>
      </c>
      <c r="S924" s="932">
        <v>435144.46</v>
      </c>
      <c r="T924" s="932">
        <v>276231.42</v>
      </c>
      <c r="U924" s="932">
        <v>483404.98</v>
      </c>
    </row>
    <row r="925" spans="1:21" ht="14.5">
      <c r="A925" s="931">
        <v>5</v>
      </c>
      <c r="B925" s="931" t="s">
        <v>273</v>
      </c>
      <c r="C925" s="931" t="s">
        <v>287</v>
      </c>
      <c r="D925" s="931" t="s">
        <v>491</v>
      </c>
      <c r="E925" s="931" t="s">
        <v>289</v>
      </c>
      <c r="F925" s="931">
        <v>4</v>
      </c>
      <c r="G925" s="931" t="s">
        <v>23</v>
      </c>
      <c r="H925" s="932">
        <v>84628.89</v>
      </c>
      <c r="I925" s="932">
        <v>135406.23000000001</v>
      </c>
      <c r="J925" s="932">
        <v>118480.45</v>
      </c>
      <c r="K925" s="932">
        <v>189568.72</v>
      </c>
      <c r="L925" s="932">
        <v>152332</v>
      </c>
      <c r="M925" s="932">
        <v>243731.21</v>
      </c>
      <c r="N925" s="932">
        <v>203109.34</v>
      </c>
      <c r="O925" s="932">
        <v>324974.94</v>
      </c>
      <c r="P925" s="932">
        <v>253886.67</v>
      </c>
      <c r="Q925" s="932">
        <v>406218.68</v>
      </c>
      <c r="R925" s="932">
        <v>287738.23</v>
      </c>
      <c r="S925" s="932">
        <v>460381.17</v>
      </c>
      <c r="T925" s="932">
        <v>321589.78000000003</v>
      </c>
      <c r="U925" s="932">
        <v>514543.66</v>
      </c>
    </row>
    <row r="926" spans="1:21" ht="14.5">
      <c r="A926" s="931">
        <v>5</v>
      </c>
      <c r="B926" s="931" t="s">
        <v>273</v>
      </c>
      <c r="C926" s="931" t="s">
        <v>287</v>
      </c>
      <c r="D926" s="931" t="s">
        <v>491</v>
      </c>
      <c r="E926" s="931" t="s">
        <v>1097</v>
      </c>
      <c r="F926" s="931">
        <v>1</v>
      </c>
      <c r="G926" s="931" t="s">
        <v>171</v>
      </c>
      <c r="H926" s="932">
        <v>108051.74</v>
      </c>
      <c r="I926" s="932">
        <v>189090.54</v>
      </c>
      <c r="J926" s="932">
        <v>140191.76999999999</v>
      </c>
      <c r="K926" s="932">
        <v>245335.6</v>
      </c>
      <c r="L926" s="932">
        <v>167557.31</v>
      </c>
      <c r="M926" s="932">
        <v>293225.28999999998</v>
      </c>
      <c r="N926" s="932">
        <v>199742.35</v>
      </c>
      <c r="O926" s="932">
        <v>349549.12</v>
      </c>
      <c r="P926" s="932">
        <v>235107.56</v>
      </c>
      <c r="Q926" s="932">
        <v>411438.23</v>
      </c>
      <c r="R926" s="932">
        <v>257802.25</v>
      </c>
      <c r="S926" s="932">
        <v>451153.94</v>
      </c>
      <c r="T926" s="932">
        <v>279760.14</v>
      </c>
      <c r="U926" s="932">
        <v>489580.24</v>
      </c>
    </row>
    <row r="927" spans="1:21" ht="14.5">
      <c r="A927" s="931">
        <v>5</v>
      </c>
      <c r="B927" s="931" t="s">
        <v>273</v>
      </c>
      <c r="C927" s="931" t="s">
        <v>287</v>
      </c>
      <c r="D927" s="931" t="s">
        <v>491</v>
      </c>
      <c r="E927" s="931" t="s">
        <v>1097</v>
      </c>
      <c r="F927" s="931">
        <v>2</v>
      </c>
      <c r="G927" s="931" t="s">
        <v>21</v>
      </c>
      <c r="H927" s="932">
        <v>84649.08</v>
      </c>
      <c r="I927" s="932">
        <v>148135.89000000001</v>
      </c>
      <c r="J927" s="932">
        <v>110910.2</v>
      </c>
      <c r="K927" s="932">
        <v>194092.85</v>
      </c>
      <c r="L927" s="932">
        <v>134386.62</v>
      </c>
      <c r="M927" s="932">
        <v>235176.59</v>
      </c>
      <c r="N927" s="932">
        <v>164465.88</v>
      </c>
      <c r="O927" s="932">
        <v>287815.28999999998</v>
      </c>
      <c r="P927" s="932">
        <v>195117.81</v>
      </c>
      <c r="Q927" s="932">
        <v>341456.17</v>
      </c>
      <c r="R927" s="932">
        <v>215021.78</v>
      </c>
      <c r="S927" s="932">
        <v>376288.11</v>
      </c>
      <c r="T927" s="932">
        <v>233628</v>
      </c>
      <c r="U927" s="932">
        <v>408849</v>
      </c>
    </row>
    <row r="928" spans="1:21" ht="14.5">
      <c r="A928" s="931">
        <v>5</v>
      </c>
      <c r="B928" s="931" t="s">
        <v>273</v>
      </c>
      <c r="C928" s="931" t="s">
        <v>287</v>
      </c>
      <c r="D928" s="931" t="s">
        <v>491</v>
      </c>
      <c r="E928" s="931" t="s">
        <v>1097</v>
      </c>
      <c r="F928" s="931">
        <v>3</v>
      </c>
      <c r="G928" s="931" t="s">
        <v>46</v>
      </c>
      <c r="H928" s="932">
        <v>80710.460000000006</v>
      </c>
      <c r="I928" s="932">
        <v>141243.29999999999</v>
      </c>
      <c r="J928" s="932">
        <v>110012.94</v>
      </c>
      <c r="K928" s="932">
        <v>192522.64</v>
      </c>
      <c r="L928" s="932">
        <v>139271.92000000001</v>
      </c>
      <c r="M928" s="932">
        <v>243725.86</v>
      </c>
      <c r="N928" s="932">
        <v>183536.11</v>
      </c>
      <c r="O928" s="932">
        <v>321188.2</v>
      </c>
      <c r="P928" s="932">
        <v>227395.34</v>
      </c>
      <c r="Q928" s="932">
        <v>397941.85</v>
      </c>
      <c r="R928" s="932">
        <v>256184.87</v>
      </c>
      <c r="S928" s="932">
        <v>448323.53</v>
      </c>
      <c r="T928" s="932">
        <v>284614.44</v>
      </c>
      <c r="U928" s="932">
        <v>498075.27</v>
      </c>
    </row>
    <row r="929" spans="1:21" ht="14.5">
      <c r="A929" s="931">
        <v>5</v>
      </c>
      <c r="B929" s="931" t="s">
        <v>273</v>
      </c>
      <c r="C929" s="931" t="s">
        <v>287</v>
      </c>
      <c r="D929" s="931" t="s">
        <v>491</v>
      </c>
      <c r="E929" s="931" t="s">
        <v>1097</v>
      </c>
      <c r="F929" s="931">
        <v>4</v>
      </c>
      <c r="G929" s="931" t="s">
        <v>23</v>
      </c>
      <c r="H929" s="932">
        <v>86943.77</v>
      </c>
      <c r="I929" s="932">
        <v>139110.04</v>
      </c>
      <c r="J929" s="932">
        <v>121721.28</v>
      </c>
      <c r="K929" s="932">
        <v>194754.06</v>
      </c>
      <c r="L929" s="932">
        <v>156498.79</v>
      </c>
      <c r="M929" s="932">
        <v>250398.07</v>
      </c>
      <c r="N929" s="932">
        <v>208665.06</v>
      </c>
      <c r="O929" s="932">
        <v>333864.09999999998</v>
      </c>
      <c r="P929" s="932">
        <v>260831.32</v>
      </c>
      <c r="Q929" s="932">
        <v>417330.12</v>
      </c>
      <c r="R929" s="932">
        <v>295608.83</v>
      </c>
      <c r="S929" s="932">
        <v>472974.14</v>
      </c>
      <c r="T929" s="932">
        <v>330386.34000000003</v>
      </c>
      <c r="U929" s="932">
        <v>528618.16</v>
      </c>
    </row>
    <row r="930" spans="1:21" ht="14.5">
      <c r="A930" s="931">
        <v>5</v>
      </c>
      <c r="B930" s="931" t="s">
        <v>273</v>
      </c>
      <c r="C930" s="931" t="s">
        <v>287</v>
      </c>
      <c r="D930" s="931" t="s">
        <v>491</v>
      </c>
      <c r="E930" s="931" t="s">
        <v>290</v>
      </c>
      <c r="F930" s="931">
        <v>1</v>
      </c>
      <c r="G930" s="931" t="s">
        <v>171</v>
      </c>
      <c r="H930" s="932">
        <v>118664.02</v>
      </c>
      <c r="I930" s="932">
        <v>207662.04</v>
      </c>
      <c r="J930" s="932">
        <v>153890.37</v>
      </c>
      <c r="K930" s="932">
        <v>269308.14</v>
      </c>
      <c r="L930" s="932">
        <v>183870.48</v>
      </c>
      <c r="M930" s="932">
        <v>321773.34000000003</v>
      </c>
      <c r="N930" s="932">
        <v>219103.79</v>
      </c>
      <c r="O930" s="932">
        <v>383431.63</v>
      </c>
      <c r="P930" s="932">
        <v>257843.04</v>
      </c>
      <c r="Q930" s="932">
        <v>451225.32</v>
      </c>
      <c r="R930" s="932">
        <v>282701.28000000003</v>
      </c>
      <c r="S930" s="932">
        <v>494727.24</v>
      </c>
      <c r="T930" s="932">
        <v>306723.37</v>
      </c>
      <c r="U930" s="932">
        <v>536765.9</v>
      </c>
    </row>
    <row r="931" spans="1:21" ht="14.5">
      <c r="A931" s="931">
        <v>5</v>
      </c>
      <c r="B931" s="931" t="s">
        <v>273</v>
      </c>
      <c r="C931" s="931" t="s">
        <v>287</v>
      </c>
      <c r="D931" s="931" t="s">
        <v>491</v>
      </c>
      <c r="E931" s="931" t="s">
        <v>290</v>
      </c>
      <c r="F931" s="931">
        <v>2</v>
      </c>
      <c r="G931" s="931" t="s">
        <v>21</v>
      </c>
      <c r="H931" s="932">
        <v>93407.69</v>
      </c>
      <c r="I931" s="932">
        <v>163463.45000000001</v>
      </c>
      <c r="J931" s="932">
        <v>122289.46</v>
      </c>
      <c r="K931" s="932">
        <v>214006.55</v>
      </c>
      <c r="L931" s="932">
        <v>148072.42000000001</v>
      </c>
      <c r="M931" s="932">
        <v>259126.73</v>
      </c>
      <c r="N931" s="932">
        <v>181033.14</v>
      </c>
      <c r="O931" s="932">
        <v>316807.99</v>
      </c>
      <c r="P931" s="932">
        <v>214685.78</v>
      </c>
      <c r="Q931" s="932">
        <v>375700.12</v>
      </c>
      <c r="R931" s="932">
        <v>236532.26</v>
      </c>
      <c r="S931" s="932">
        <v>413931.45</v>
      </c>
      <c r="T931" s="932">
        <v>256937.2</v>
      </c>
      <c r="U931" s="932">
        <v>449640.1</v>
      </c>
    </row>
    <row r="932" spans="1:21" ht="14.5">
      <c r="A932" s="931">
        <v>5</v>
      </c>
      <c r="B932" s="931" t="s">
        <v>273</v>
      </c>
      <c r="C932" s="931" t="s">
        <v>287</v>
      </c>
      <c r="D932" s="931" t="s">
        <v>491</v>
      </c>
      <c r="E932" s="931" t="s">
        <v>290</v>
      </c>
      <c r="F932" s="931">
        <v>3</v>
      </c>
      <c r="G932" s="931" t="s">
        <v>46</v>
      </c>
      <c r="H932" s="932">
        <v>89401.43</v>
      </c>
      <c r="I932" s="932">
        <v>156452.51</v>
      </c>
      <c r="J932" s="932">
        <v>121944.13</v>
      </c>
      <c r="K932" s="932">
        <v>213402.23</v>
      </c>
      <c r="L932" s="932">
        <v>154439.89000000001</v>
      </c>
      <c r="M932" s="932">
        <v>270269.81</v>
      </c>
      <c r="N932" s="932">
        <v>203589</v>
      </c>
      <c r="O932" s="932">
        <v>356280.74</v>
      </c>
      <c r="P932" s="932">
        <v>252301.07</v>
      </c>
      <c r="Q932" s="932">
        <v>441526.87</v>
      </c>
      <c r="R932" s="932">
        <v>284290.19</v>
      </c>
      <c r="S932" s="932">
        <v>497507.82</v>
      </c>
      <c r="T932" s="932">
        <v>315890.83</v>
      </c>
      <c r="U932" s="932">
        <v>552808.94999999995</v>
      </c>
    </row>
    <row r="933" spans="1:21" ht="14.5">
      <c r="A933" s="931">
        <v>5</v>
      </c>
      <c r="B933" s="931" t="s">
        <v>273</v>
      </c>
      <c r="C933" s="931" t="s">
        <v>287</v>
      </c>
      <c r="D933" s="931" t="s">
        <v>491</v>
      </c>
      <c r="E933" s="931" t="s">
        <v>290</v>
      </c>
      <c r="F933" s="931">
        <v>4</v>
      </c>
      <c r="G933" s="931" t="s">
        <v>23</v>
      </c>
      <c r="H933" s="932">
        <v>95716.2</v>
      </c>
      <c r="I933" s="932">
        <v>153145.92000000001</v>
      </c>
      <c r="J933" s="932">
        <v>134002.68</v>
      </c>
      <c r="K933" s="932">
        <v>214404.29</v>
      </c>
      <c r="L933" s="932">
        <v>172289.16</v>
      </c>
      <c r="M933" s="932">
        <v>275662.65999999997</v>
      </c>
      <c r="N933" s="932">
        <v>229718.88</v>
      </c>
      <c r="O933" s="932">
        <v>367550.21</v>
      </c>
      <c r="P933" s="932">
        <v>287148.59999999998</v>
      </c>
      <c r="Q933" s="932">
        <v>459437.77</v>
      </c>
      <c r="R933" s="932">
        <v>325435.08</v>
      </c>
      <c r="S933" s="932">
        <v>520696.13</v>
      </c>
      <c r="T933" s="932">
        <v>363721.56</v>
      </c>
      <c r="U933" s="932">
        <v>581954.5</v>
      </c>
    </row>
    <row r="934" spans="1:21" ht="14.5">
      <c r="A934" s="931">
        <v>5</v>
      </c>
      <c r="B934" s="931" t="s">
        <v>273</v>
      </c>
      <c r="C934" s="931" t="s">
        <v>287</v>
      </c>
      <c r="D934" s="931" t="s">
        <v>491</v>
      </c>
      <c r="E934" s="931" t="s">
        <v>291</v>
      </c>
      <c r="F934" s="931">
        <v>1</v>
      </c>
      <c r="G934" s="931" t="s">
        <v>171</v>
      </c>
      <c r="H934" s="932">
        <v>111965.03</v>
      </c>
      <c r="I934" s="932">
        <v>195938.8</v>
      </c>
      <c r="J934" s="932">
        <v>145244.98000000001</v>
      </c>
      <c r="K934" s="932">
        <v>254178.71</v>
      </c>
      <c r="L934" s="932">
        <v>173576.54</v>
      </c>
      <c r="M934" s="932">
        <v>303758.95</v>
      </c>
      <c r="N934" s="932">
        <v>206888.58</v>
      </c>
      <c r="O934" s="932">
        <v>362055.01</v>
      </c>
      <c r="P934" s="932">
        <v>243500.55</v>
      </c>
      <c r="Q934" s="932">
        <v>426125.97</v>
      </c>
      <c r="R934" s="932">
        <v>266994.76</v>
      </c>
      <c r="S934" s="932">
        <v>467240.83</v>
      </c>
      <c r="T934" s="932">
        <v>289716.23</v>
      </c>
      <c r="U934" s="932">
        <v>507003.4</v>
      </c>
    </row>
    <row r="935" spans="1:21" ht="14.5">
      <c r="A935" s="931">
        <v>5</v>
      </c>
      <c r="B935" s="931" t="s">
        <v>273</v>
      </c>
      <c r="C935" s="931" t="s">
        <v>287</v>
      </c>
      <c r="D935" s="931" t="s">
        <v>491</v>
      </c>
      <c r="E935" s="931" t="s">
        <v>291</v>
      </c>
      <c r="F935" s="931">
        <v>2</v>
      </c>
      <c r="G935" s="931" t="s">
        <v>21</v>
      </c>
      <c r="H935" s="932">
        <v>87867.24</v>
      </c>
      <c r="I935" s="932">
        <v>153767.67000000001</v>
      </c>
      <c r="J935" s="932">
        <v>115093.65</v>
      </c>
      <c r="K935" s="932">
        <v>201413.9</v>
      </c>
      <c r="L935" s="932">
        <v>139420.59</v>
      </c>
      <c r="M935" s="932">
        <v>243986.04</v>
      </c>
      <c r="N935" s="932">
        <v>170564.29</v>
      </c>
      <c r="O935" s="932">
        <v>298487.51</v>
      </c>
      <c r="P935" s="932">
        <v>202322.99</v>
      </c>
      <c r="Q935" s="932">
        <v>354065.23</v>
      </c>
      <c r="R935" s="932">
        <v>222943.58</v>
      </c>
      <c r="S935" s="932">
        <v>390151.27</v>
      </c>
      <c r="T935" s="932">
        <v>242213.83</v>
      </c>
      <c r="U935" s="932">
        <v>423874.2</v>
      </c>
    </row>
    <row r="936" spans="1:21" ht="14.5">
      <c r="A936" s="931">
        <v>5</v>
      </c>
      <c r="B936" s="931" t="s">
        <v>273</v>
      </c>
      <c r="C936" s="931" t="s">
        <v>287</v>
      </c>
      <c r="D936" s="931" t="s">
        <v>491</v>
      </c>
      <c r="E936" s="931" t="s">
        <v>291</v>
      </c>
      <c r="F936" s="931">
        <v>3</v>
      </c>
      <c r="G936" s="931" t="s">
        <v>46</v>
      </c>
      <c r="H936" s="932">
        <v>83895.37</v>
      </c>
      <c r="I936" s="932">
        <v>146816.9</v>
      </c>
      <c r="J936" s="932">
        <v>114383.25</v>
      </c>
      <c r="K936" s="932">
        <v>200170.69</v>
      </c>
      <c r="L936" s="932">
        <v>144826.35</v>
      </c>
      <c r="M936" s="932">
        <v>253446.1</v>
      </c>
      <c r="N936" s="932">
        <v>190877.86</v>
      </c>
      <c r="O936" s="932">
        <v>334036.25</v>
      </c>
      <c r="P936" s="932">
        <v>236512.38</v>
      </c>
      <c r="Q936" s="932">
        <v>413896.67</v>
      </c>
      <c r="R936" s="932">
        <v>266472.08</v>
      </c>
      <c r="S936" s="932">
        <v>466326.14</v>
      </c>
      <c r="T936" s="932">
        <v>296061.12</v>
      </c>
      <c r="U936" s="932">
        <v>518106.96</v>
      </c>
    </row>
    <row r="937" spans="1:21" ht="14.5">
      <c r="A937" s="931">
        <v>5</v>
      </c>
      <c r="B937" s="931" t="s">
        <v>273</v>
      </c>
      <c r="C937" s="931" t="s">
        <v>287</v>
      </c>
      <c r="D937" s="931" t="s">
        <v>491</v>
      </c>
      <c r="E937" s="931" t="s">
        <v>291</v>
      </c>
      <c r="F937" s="931">
        <v>4</v>
      </c>
      <c r="G937" s="931" t="s">
        <v>23</v>
      </c>
      <c r="H937" s="932">
        <v>90172.54</v>
      </c>
      <c r="I937" s="932">
        <v>144276.07</v>
      </c>
      <c r="J937" s="932">
        <v>126241.56</v>
      </c>
      <c r="K937" s="932">
        <v>201986.5</v>
      </c>
      <c r="L937" s="932">
        <v>162310.57999999999</v>
      </c>
      <c r="M937" s="932">
        <v>259696.93</v>
      </c>
      <c r="N937" s="932">
        <v>216414.1</v>
      </c>
      <c r="O937" s="932">
        <v>346262.57</v>
      </c>
      <c r="P937" s="932">
        <v>270517.63</v>
      </c>
      <c r="Q937" s="932">
        <v>432828.21</v>
      </c>
      <c r="R937" s="932">
        <v>306586.64</v>
      </c>
      <c r="S937" s="932">
        <v>490538.64</v>
      </c>
      <c r="T937" s="932">
        <v>342655.66</v>
      </c>
      <c r="U937" s="932">
        <v>548249.06999999995</v>
      </c>
    </row>
    <row r="938" spans="1:21" ht="14.5">
      <c r="A938" s="931">
        <v>5</v>
      </c>
      <c r="B938" s="931" t="s">
        <v>273</v>
      </c>
      <c r="C938" s="931" t="s">
        <v>287</v>
      </c>
      <c r="D938" s="931" t="s">
        <v>491</v>
      </c>
      <c r="E938" s="931" t="s">
        <v>292</v>
      </c>
      <c r="F938" s="931">
        <v>1</v>
      </c>
      <c r="G938" s="931" t="s">
        <v>171</v>
      </c>
      <c r="H938" s="932">
        <v>104535.77</v>
      </c>
      <c r="I938" s="932">
        <v>182937.59</v>
      </c>
      <c r="J938" s="932">
        <v>135567.20000000001</v>
      </c>
      <c r="K938" s="932">
        <v>237242.61</v>
      </c>
      <c r="L938" s="932">
        <v>161977.01</v>
      </c>
      <c r="M938" s="932">
        <v>283459.76</v>
      </c>
      <c r="N938" s="932">
        <v>193014.09</v>
      </c>
      <c r="O938" s="932">
        <v>337774.65</v>
      </c>
      <c r="P938" s="932">
        <v>227139.85</v>
      </c>
      <c r="Q938" s="932">
        <v>397494.73</v>
      </c>
      <c r="R938" s="932">
        <v>249037.68</v>
      </c>
      <c r="S938" s="932">
        <v>435815.94</v>
      </c>
      <c r="T938" s="932">
        <v>270198.59999999998</v>
      </c>
      <c r="U938" s="932">
        <v>472847.55</v>
      </c>
    </row>
    <row r="939" spans="1:21" ht="14.5">
      <c r="A939" s="931">
        <v>5</v>
      </c>
      <c r="B939" s="931" t="s">
        <v>273</v>
      </c>
      <c r="C939" s="931" t="s">
        <v>287</v>
      </c>
      <c r="D939" s="931" t="s">
        <v>491</v>
      </c>
      <c r="E939" s="931" t="s">
        <v>292</v>
      </c>
      <c r="F939" s="931">
        <v>2</v>
      </c>
      <c r="G939" s="931" t="s">
        <v>21</v>
      </c>
      <c r="H939" s="932">
        <v>82291.649999999994</v>
      </c>
      <c r="I939" s="932">
        <v>144010.39000000001</v>
      </c>
      <c r="J939" s="932">
        <v>107735.22</v>
      </c>
      <c r="K939" s="932">
        <v>188536.63</v>
      </c>
      <c r="L939" s="932">
        <v>130448.44</v>
      </c>
      <c r="M939" s="932">
        <v>228284.77</v>
      </c>
      <c r="N939" s="932">
        <v>159483.98000000001</v>
      </c>
      <c r="O939" s="932">
        <v>279096.96000000002</v>
      </c>
      <c r="P939" s="932">
        <v>189129.79</v>
      </c>
      <c r="Q939" s="932">
        <v>330977.13</v>
      </c>
      <c r="R939" s="932">
        <v>208375.05</v>
      </c>
      <c r="S939" s="932">
        <v>364656.34</v>
      </c>
      <c r="T939" s="932">
        <v>226350.23</v>
      </c>
      <c r="U939" s="932">
        <v>396112.9</v>
      </c>
    </row>
    <row r="940" spans="1:21" ht="14.5">
      <c r="A940" s="931">
        <v>5</v>
      </c>
      <c r="B940" s="931" t="s">
        <v>273</v>
      </c>
      <c r="C940" s="931" t="s">
        <v>287</v>
      </c>
      <c r="D940" s="931" t="s">
        <v>491</v>
      </c>
      <c r="E940" s="931" t="s">
        <v>292</v>
      </c>
      <c r="F940" s="931">
        <v>3</v>
      </c>
      <c r="G940" s="931" t="s">
        <v>46</v>
      </c>
      <c r="H940" s="932">
        <v>78766.11</v>
      </c>
      <c r="I940" s="932">
        <v>137840.69</v>
      </c>
      <c r="J940" s="932">
        <v>107438.46</v>
      </c>
      <c r="K940" s="932">
        <v>188017.3</v>
      </c>
      <c r="L940" s="932">
        <v>136069.46</v>
      </c>
      <c r="M940" s="932">
        <v>238121.56</v>
      </c>
      <c r="N940" s="932">
        <v>179373.09</v>
      </c>
      <c r="O940" s="932">
        <v>313902.90000000002</v>
      </c>
      <c r="P940" s="932">
        <v>222291.8</v>
      </c>
      <c r="Q940" s="932">
        <v>389010.65</v>
      </c>
      <c r="R940" s="932">
        <v>250476.59</v>
      </c>
      <c r="S940" s="932">
        <v>438334.04</v>
      </c>
      <c r="T940" s="932">
        <v>278319.25</v>
      </c>
      <c r="U940" s="932">
        <v>487058.68</v>
      </c>
    </row>
    <row r="941" spans="1:21" ht="14.5">
      <c r="A941" s="931">
        <v>5</v>
      </c>
      <c r="B941" s="931" t="s">
        <v>273</v>
      </c>
      <c r="C941" s="931" t="s">
        <v>287</v>
      </c>
      <c r="D941" s="931" t="s">
        <v>491</v>
      </c>
      <c r="E941" s="931" t="s">
        <v>292</v>
      </c>
      <c r="F941" s="931">
        <v>4</v>
      </c>
      <c r="G941" s="931" t="s">
        <v>23</v>
      </c>
      <c r="H941" s="932">
        <v>84322.85</v>
      </c>
      <c r="I941" s="932">
        <v>134916.56</v>
      </c>
      <c r="J941" s="932">
        <v>118051.99</v>
      </c>
      <c r="K941" s="932">
        <v>188883.18</v>
      </c>
      <c r="L941" s="932">
        <v>151781.13</v>
      </c>
      <c r="M941" s="932">
        <v>242849.81</v>
      </c>
      <c r="N941" s="932">
        <v>202374.84</v>
      </c>
      <c r="O941" s="932">
        <v>323799.74</v>
      </c>
      <c r="P941" s="932">
        <v>252968.55</v>
      </c>
      <c r="Q941" s="932">
        <v>404749.68</v>
      </c>
      <c r="R941" s="932">
        <v>286697.69</v>
      </c>
      <c r="S941" s="932">
        <v>458716.3</v>
      </c>
      <c r="T941" s="932">
        <v>320426.83</v>
      </c>
      <c r="U941" s="932">
        <v>512682.93</v>
      </c>
    </row>
    <row r="942" spans="1:21" ht="14.5">
      <c r="A942" s="931">
        <v>5</v>
      </c>
      <c r="B942" s="931" t="s">
        <v>273</v>
      </c>
      <c r="C942" s="931" t="s">
        <v>287</v>
      </c>
      <c r="D942" s="931" t="s">
        <v>491</v>
      </c>
      <c r="E942" s="931" t="s">
        <v>253</v>
      </c>
      <c r="F942" s="931">
        <v>1</v>
      </c>
      <c r="G942" s="931" t="s">
        <v>171</v>
      </c>
      <c r="H942" s="932">
        <v>107057.32</v>
      </c>
      <c r="I942" s="932">
        <v>187350.32</v>
      </c>
      <c r="J942" s="932">
        <v>138972.25</v>
      </c>
      <c r="K942" s="932">
        <v>243201.44</v>
      </c>
      <c r="L942" s="932">
        <v>166159.43</v>
      </c>
      <c r="M942" s="932">
        <v>290779</v>
      </c>
      <c r="N942" s="932">
        <v>198161.64</v>
      </c>
      <c r="O942" s="932">
        <v>346782.87</v>
      </c>
      <c r="P942" s="932">
        <v>233301.23</v>
      </c>
      <c r="Q942" s="932">
        <v>408277.15</v>
      </c>
      <c r="R942" s="932">
        <v>255852.79999999999</v>
      </c>
      <c r="S942" s="932">
        <v>447742.4</v>
      </c>
      <c r="T942" s="932">
        <v>277701.46000000002</v>
      </c>
      <c r="U942" s="932">
        <v>485977.55</v>
      </c>
    </row>
    <row r="943" spans="1:21" ht="14.5">
      <c r="A943" s="931">
        <v>5</v>
      </c>
      <c r="B943" s="931" t="s">
        <v>273</v>
      </c>
      <c r="C943" s="931" t="s">
        <v>287</v>
      </c>
      <c r="D943" s="931" t="s">
        <v>491</v>
      </c>
      <c r="E943" s="931" t="s">
        <v>253</v>
      </c>
      <c r="F943" s="931">
        <v>2</v>
      </c>
      <c r="G943" s="931" t="s">
        <v>21</v>
      </c>
      <c r="H943" s="932">
        <v>83422.95</v>
      </c>
      <c r="I943" s="932">
        <v>145990.17000000001</v>
      </c>
      <c r="J943" s="932">
        <v>109400.76</v>
      </c>
      <c r="K943" s="932">
        <v>191451.34</v>
      </c>
      <c r="L943" s="932">
        <v>132660.32999999999</v>
      </c>
      <c r="M943" s="932">
        <v>232155.57</v>
      </c>
      <c r="N943" s="932">
        <v>162535.9</v>
      </c>
      <c r="O943" s="932">
        <v>284437.82</v>
      </c>
      <c r="P943" s="932">
        <v>192915.54</v>
      </c>
      <c r="Q943" s="932">
        <v>337602.19</v>
      </c>
      <c r="R943" s="932">
        <v>212648.76</v>
      </c>
      <c r="S943" s="932">
        <v>372135.33</v>
      </c>
      <c r="T943" s="932">
        <v>231112.57</v>
      </c>
      <c r="U943" s="932">
        <v>404447</v>
      </c>
    </row>
    <row r="944" spans="1:21" ht="14.5">
      <c r="A944" s="931">
        <v>5</v>
      </c>
      <c r="B944" s="931" t="s">
        <v>273</v>
      </c>
      <c r="C944" s="931" t="s">
        <v>287</v>
      </c>
      <c r="D944" s="931" t="s">
        <v>491</v>
      </c>
      <c r="E944" s="931" t="s">
        <v>253</v>
      </c>
      <c r="F944" s="931">
        <v>3</v>
      </c>
      <c r="G944" s="931" t="s">
        <v>46</v>
      </c>
      <c r="H944" s="932">
        <v>79199.75</v>
      </c>
      <c r="I944" s="932">
        <v>138599.56</v>
      </c>
      <c r="J944" s="932">
        <v>107868.42</v>
      </c>
      <c r="K944" s="932">
        <v>188769.74</v>
      </c>
      <c r="L944" s="932">
        <v>136493.17000000001</v>
      </c>
      <c r="M944" s="932">
        <v>238863.05</v>
      </c>
      <c r="N944" s="932">
        <v>179809.73</v>
      </c>
      <c r="O944" s="932">
        <v>314667.03000000003</v>
      </c>
      <c r="P944" s="932">
        <v>222717.32</v>
      </c>
      <c r="Q944" s="932">
        <v>389755.3</v>
      </c>
      <c r="R944" s="932">
        <v>250867.96</v>
      </c>
      <c r="S944" s="932">
        <v>439018.94</v>
      </c>
      <c r="T944" s="932">
        <v>278655.08</v>
      </c>
      <c r="U944" s="932">
        <v>487646.4</v>
      </c>
    </row>
    <row r="945" spans="1:21" ht="14.5">
      <c r="A945" s="931">
        <v>5</v>
      </c>
      <c r="B945" s="931" t="s">
        <v>273</v>
      </c>
      <c r="C945" s="931" t="s">
        <v>287</v>
      </c>
      <c r="D945" s="931" t="s">
        <v>491</v>
      </c>
      <c r="E945" s="931" t="s">
        <v>253</v>
      </c>
      <c r="F945" s="931">
        <v>4</v>
      </c>
      <c r="G945" s="931" t="s">
        <v>23</v>
      </c>
      <c r="H945" s="932">
        <v>85909.17</v>
      </c>
      <c r="I945" s="932">
        <v>137454.68</v>
      </c>
      <c r="J945" s="932">
        <v>120272.84</v>
      </c>
      <c r="K945" s="932">
        <v>192436.55</v>
      </c>
      <c r="L945" s="932">
        <v>154636.51</v>
      </c>
      <c r="M945" s="932">
        <v>247418.42</v>
      </c>
      <c r="N945" s="932">
        <v>206182.01</v>
      </c>
      <c r="O945" s="932">
        <v>329891.21999999997</v>
      </c>
      <c r="P945" s="932">
        <v>257727.51</v>
      </c>
      <c r="Q945" s="932">
        <v>412364.03</v>
      </c>
      <c r="R945" s="932">
        <v>292091.18</v>
      </c>
      <c r="S945" s="932">
        <v>467345.9</v>
      </c>
      <c r="T945" s="932">
        <v>326454.84999999998</v>
      </c>
      <c r="U945" s="932">
        <v>522327.77</v>
      </c>
    </row>
    <row r="946" spans="1:21" ht="14.5">
      <c r="A946" s="931">
        <v>5</v>
      </c>
      <c r="B946" s="931" t="s">
        <v>273</v>
      </c>
      <c r="C946" s="931" t="s">
        <v>287</v>
      </c>
      <c r="D946" s="931" t="s">
        <v>491</v>
      </c>
      <c r="E946" s="931" t="s">
        <v>1098</v>
      </c>
      <c r="F946" s="931">
        <v>1</v>
      </c>
      <c r="G946" s="931" t="s">
        <v>171</v>
      </c>
      <c r="H946" s="932">
        <v>106990.73</v>
      </c>
      <c r="I946" s="932">
        <v>187233.78</v>
      </c>
      <c r="J946" s="932">
        <v>138851.5</v>
      </c>
      <c r="K946" s="932">
        <v>242990.13</v>
      </c>
      <c r="L946" s="932">
        <v>165986.1</v>
      </c>
      <c r="M946" s="932">
        <v>290475.67</v>
      </c>
      <c r="N946" s="932">
        <v>197913.37</v>
      </c>
      <c r="O946" s="932">
        <v>346348.41</v>
      </c>
      <c r="P946" s="932">
        <v>232982.64</v>
      </c>
      <c r="Q946" s="932">
        <v>407719.62</v>
      </c>
      <c r="R946" s="932">
        <v>255488.27</v>
      </c>
      <c r="S946" s="932">
        <v>447104.48</v>
      </c>
      <c r="T946" s="932">
        <v>277278.27</v>
      </c>
      <c r="U946" s="932">
        <v>485236.98</v>
      </c>
    </row>
    <row r="947" spans="1:21" ht="14.5">
      <c r="A947" s="931">
        <v>5</v>
      </c>
      <c r="B947" s="931" t="s">
        <v>273</v>
      </c>
      <c r="C947" s="931" t="s">
        <v>287</v>
      </c>
      <c r="D947" s="931" t="s">
        <v>491</v>
      </c>
      <c r="E947" s="931" t="s">
        <v>1098</v>
      </c>
      <c r="F947" s="931">
        <v>2</v>
      </c>
      <c r="G947" s="931" t="s">
        <v>21</v>
      </c>
      <c r="H947" s="932">
        <v>83588.070000000007</v>
      </c>
      <c r="I947" s="932">
        <v>146279.13</v>
      </c>
      <c r="J947" s="932">
        <v>109569.93</v>
      </c>
      <c r="K947" s="932">
        <v>191747.38</v>
      </c>
      <c r="L947" s="932">
        <v>132815.41</v>
      </c>
      <c r="M947" s="932">
        <v>232426.98</v>
      </c>
      <c r="N947" s="932">
        <v>162636.9</v>
      </c>
      <c r="O947" s="932">
        <v>284614.58</v>
      </c>
      <c r="P947" s="932">
        <v>192992.89</v>
      </c>
      <c r="Q947" s="932">
        <v>337737.56</v>
      </c>
      <c r="R947" s="932">
        <v>212707.8</v>
      </c>
      <c r="S947" s="932">
        <v>372238.65</v>
      </c>
      <c r="T947" s="932">
        <v>231146.14</v>
      </c>
      <c r="U947" s="932">
        <v>404505.74</v>
      </c>
    </row>
    <row r="948" spans="1:21" ht="14.5">
      <c r="A948" s="931">
        <v>5</v>
      </c>
      <c r="B948" s="931" t="s">
        <v>273</v>
      </c>
      <c r="C948" s="931" t="s">
        <v>287</v>
      </c>
      <c r="D948" s="931" t="s">
        <v>491</v>
      </c>
      <c r="E948" s="931" t="s">
        <v>1098</v>
      </c>
      <c r="F948" s="931">
        <v>3</v>
      </c>
      <c r="G948" s="931" t="s">
        <v>46</v>
      </c>
      <c r="H948" s="932">
        <v>79523.22</v>
      </c>
      <c r="I948" s="932">
        <v>139165.64000000001</v>
      </c>
      <c r="J948" s="932">
        <v>108350.81</v>
      </c>
      <c r="K948" s="932">
        <v>189613.91</v>
      </c>
      <c r="L948" s="932">
        <v>137134.9</v>
      </c>
      <c r="M948" s="932">
        <v>239986.07</v>
      </c>
      <c r="N948" s="932">
        <v>180686.74</v>
      </c>
      <c r="O948" s="932">
        <v>316201.8</v>
      </c>
      <c r="P948" s="932">
        <v>223833.63</v>
      </c>
      <c r="Q948" s="932">
        <v>391708.86</v>
      </c>
      <c r="R948" s="932">
        <v>252148.27</v>
      </c>
      <c r="S948" s="932">
        <v>441259.47</v>
      </c>
      <c r="T948" s="932">
        <v>280102.94</v>
      </c>
      <c r="U948" s="932">
        <v>490180.15</v>
      </c>
    </row>
    <row r="949" spans="1:21" ht="14.5">
      <c r="A949" s="931">
        <v>5</v>
      </c>
      <c r="B949" s="931" t="s">
        <v>273</v>
      </c>
      <c r="C949" s="931" t="s">
        <v>287</v>
      </c>
      <c r="D949" s="931" t="s">
        <v>491</v>
      </c>
      <c r="E949" s="931" t="s">
        <v>1098</v>
      </c>
      <c r="F949" s="931">
        <v>4</v>
      </c>
      <c r="G949" s="931" t="s">
        <v>23</v>
      </c>
      <c r="H949" s="932">
        <v>85969.53</v>
      </c>
      <c r="I949" s="932">
        <v>137551.25</v>
      </c>
      <c r="J949" s="932">
        <v>120357.35</v>
      </c>
      <c r="K949" s="932">
        <v>192571.76</v>
      </c>
      <c r="L949" s="932">
        <v>154745.16</v>
      </c>
      <c r="M949" s="932">
        <v>247592.26</v>
      </c>
      <c r="N949" s="932">
        <v>206326.88</v>
      </c>
      <c r="O949" s="932">
        <v>330123.01</v>
      </c>
      <c r="P949" s="932">
        <v>257908.6</v>
      </c>
      <c r="Q949" s="932">
        <v>412653.76</v>
      </c>
      <c r="R949" s="932">
        <v>292296.40999999997</v>
      </c>
      <c r="S949" s="932">
        <v>467674.26</v>
      </c>
      <c r="T949" s="932">
        <v>326684.21999999997</v>
      </c>
      <c r="U949" s="932">
        <v>522694.76</v>
      </c>
    </row>
    <row r="950" spans="1:21" ht="14.5">
      <c r="A950" s="931">
        <v>5</v>
      </c>
      <c r="B950" s="931" t="s">
        <v>273</v>
      </c>
      <c r="C950" s="931" t="s">
        <v>287</v>
      </c>
      <c r="D950" s="931" t="s">
        <v>491</v>
      </c>
      <c r="E950" s="931" t="s">
        <v>293</v>
      </c>
      <c r="F950" s="931">
        <v>1</v>
      </c>
      <c r="G950" s="931" t="s">
        <v>171</v>
      </c>
      <c r="H950" s="932">
        <v>107918.56</v>
      </c>
      <c r="I950" s="932">
        <v>188857.48</v>
      </c>
      <c r="J950" s="932">
        <v>139950.28</v>
      </c>
      <c r="K950" s="932">
        <v>244912.98</v>
      </c>
      <c r="L950" s="932">
        <v>167210.65</v>
      </c>
      <c r="M950" s="932">
        <v>292618.63</v>
      </c>
      <c r="N950" s="932">
        <v>199245.83</v>
      </c>
      <c r="O950" s="932">
        <v>348680.2</v>
      </c>
      <c r="P950" s="932">
        <v>234470.39</v>
      </c>
      <c r="Q950" s="932">
        <v>410323.18</v>
      </c>
      <c r="R950" s="932">
        <v>257073.21</v>
      </c>
      <c r="S950" s="932">
        <v>449878.11</v>
      </c>
      <c r="T950" s="932">
        <v>278913.77</v>
      </c>
      <c r="U950" s="932">
        <v>488099.09</v>
      </c>
    </row>
    <row r="951" spans="1:21" ht="14.5">
      <c r="A951" s="931">
        <v>5</v>
      </c>
      <c r="B951" s="931" t="s">
        <v>273</v>
      </c>
      <c r="C951" s="931" t="s">
        <v>287</v>
      </c>
      <c r="D951" s="931" t="s">
        <v>491</v>
      </c>
      <c r="E951" s="931" t="s">
        <v>293</v>
      </c>
      <c r="F951" s="931">
        <v>2</v>
      </c>
      <c r="G951" s="931" t="s">
        <v>21</v>
      </c>
      <c r="H951" s="932">
        <v>84979.32</v>
      </c>
      <c r="I951" s="932">
        <v>148713.81</v>
      </c>
      <c r="J951" s="932">
        <v>111248.54</v>
      </c>
      <c r="K951" s="932">
        <v>194684.94</v>
      </c>
      <c r="L951" s="932">
        <v>134696.81</v>
      </c>
      <c r="M951" s="932">
        <v>235719.41</v>
      </c>
      <c r="N951" s="932">
        <v>164667.9</v>
      </c>
      <c r="O951" s="932">
        <v>288168.82</v>
      </c>
      <c r="P951" s="932">
        <v>195272.51</v>
      </c>
      <c r="Q951" s="932">
        <v>341726.9</v>
      </c>
      <c r="R951" s="932">
        <v>215139.87</v>
      </c>
      <c r="S951" s="932">
        <v>376494.78</v>
      </c>
      <c r="T951" s="932">
        <v>233695.14</v>
      </c>
      <c r="U951" s="932">
        <v>408966.49</v>
      </c>
    </row>
    <row r="952" spans="1:21" ht="14.5">
      <c r="A952" s="931">
        <v>5</v>
      </c>
      <c r="B952" s="931" t="s">
        <v>273</v>
      </c>
      <c r="C952" s="931" t="s">
        <v>287</v>
      </c>
      <c r="D952" s="931" t="s">
        <v>491</v>
      </c>
      <c r="E952" s="931" t="s">
        <v>293</v>
      </c>
      <c r="F952" s="931">
        <v>3</v>
      </c>
      <c r="G952" s="931" t="s">
        <v>46</v>
      </c>
      <c r="H952" s="932">
        <v>81357.399999999994</v>
      </c>
      <c r="I952" s="932">
        <v>142375.46</v>
      </c>
      <c r="J952" s="932">
        <v>110977.71</v>
      </c>
      <c r="K952" s="932">
        <v>194210.99</v>
      </c>
      <c r="L952" s="932">
        <v>140555.38</v>
      </c>
      <c r="M952" s="932">
        <v>245971.91</v>
      </c>
      <c r="N952" s="932">
        <v>185290.15</v>
      </c>
      <c r="O952" s="932">
        <v>324257.77</v>
      </c>
      <c r="P952" s="932">
        <v>229627.99</v>
      </c>
      <c r="Q952" s="932">
        <v>401848.98</v>
      </c>
      <c r="R952" s="932">
        <v>258745.5</v>
      </c>
      <c r="S952" s="932">
        <v>452804.63</v>
      </c>
      <c r="T952" s="932">
        <v>287510.18</v>
      </c>
      <c r="U952" s="932">
        <v>503142.81</v>
      </c>
    </row>
    <row r="953" spans="1:21" ht="14.5">
      <c r="A953" s="931">
        <v>5</v>
      </c>
      <c r="B953" s="931" t="s">
        <v>273</v>
      </c>
      <c r="C953" s="931" t="s">
        <v>287</v>
      </c>
      <c r="D953" s="931" t="s">
        <v>491</v>
      </c>
      <c r="E953" s="931" t="s">
        <v>293</v>
      </c>
      <c r="F953" s="931">
        <v>4</v>
      </c>
      <c r="G953" s="931" t="s">
        <v>23</v>
      </c>
      <c r="H953" s="932">
        <v>87064.5</v>
      </c>
      <c r="I953" s="932">
        <v>139303.20000000001</v>
      </c>
      <c r="J953" s="932">
        <v>121890.3</v>
      </c>
      <c r="K953" s="932">
        <v>195024.48</v>
      </c>
      <c r="L953" s="932">
        <v>156716.1</v>
      </c>
      <c r="M953" s="932">
        <v>250745.76</v>
      </c>
      <c r="N953" s="932">
        <v>208954.8</v>
      </c>
      <c r="O953" s="932">
        <v>334327.67999999999</v>
      </c>
      <c r="P953" s="932">
        <v>261193.5</v>
      </c>
      <c r="Q953" s="932">
        <v>417909.6</v>
      </c>
      <c r="R953" s="932">
        <v>296019.3</v>
      </c>
      <c r="S953" s="932">
        <v>473630.88</v>
      </c>
      <c r="T953" s="932">
        <v>330845.09000000003</v>
      </c>
      <c r="U953" s="932">
        <v>529352.16</v>
      </c>
    </row>
    <row r="954" spans="1:21" ht="14.5">
      <c r="A954" s="931">
        <v>5</v>
      </c>
      <c r="B954" s="931" t="s">
        <v>273</v>
      </c>
      <c r="C954" s="931" t="s">
        <v>287</v>
      </c>
      <c r="D954" s="931" t="s">
        <v>491</v>
      </c>
      <c r="E954" s="931" t="s">
        <v>1099</v>
      </c>
      <c r="F954" s="931">
        <v>1</v>
      </c>
      <c r="G954" s="931" t="s">
        <v>171</v>
      </c>
      <c r="H954" s="932">
        <v>104668.95</v>
      </c>
      <c r="I954" s="932">
        <v>183170.66</v>
      </c>
      <c r="J954" s="932">
        <v>135808.71</v>
      </c>
      <c r="K954" s="932">
        <v>237665.24</v>
      </c>
      <c r="L954" s="932">
        <v>162323.68</v>
      </c>
      <c r="M954" s="932">
        <v>284066.44</v>
      </c>
      <c r="N954" s="932">
        <v>193510.62</v>
      </c>
      <c r="O954" s="932">
        <v>338643.59</v>
      </c>
      <c r="P954" s="932">
        <v>227777.03</v>
      </c>
      <c r="Q954" s="932">
        <v>398609.81</v>
      </c>
      <c r="R954" s="932">
        <v>249766.74</v>
      </c>
      <c r="S954" s="932">
        <v>437091.79</v>
      </c>
      <c r="T954" s="932">
        <v>271044.98</v>
      </c>
      <c r="U954" s="932">
        <v>474328.72</v>
      </c>
    </row>
    <row r="955" spans="1:21" ht="14.5">
      <c r="A955" s="931">
        <v>5</v>
      </c>
      <c r="B955" s="931" t="s">
        <v>273</v>
      </c>
      <c r="C955" s="931" t="s">
        <v>287</v>
      </c>
      <c r="D955" s="931" t="s">
        <v>491</v>
      </c>
      <c r="E955" s="931" t="s">
        <v>1099</v>
      </c>
      <c r="F955" s="931">
        <v>2</v>
      </c>
      <c r="G955" s="931" t="s">
        <v>21</v>
      </c>
      <c r="H955" s="932">
        <v>81961.42</v>
      </c>
      <c r="I955" s="932">
        <v>143432.48000000001</v>
      </c>
      <c r="J955" s="932">
        <v>107396.89</v>
      </c>
      <c r="K955" s="932">
        <v>187944.55</v>
      </c>
      <c r="L955" s="932">
        <v>130138.26</v>
      </c>
      <c r="M955" s="932">
        <v>227741.96</v>
      </c>
      <c r="N955" s="932">
        <v>159281.97</v>
      </c>
      <c r="O955" s="932">
        <v>278743.44</v>
      </c>
      <c r="P955" s="932">
        <v>188975.1</v>
      </c>
      <c r="Q955" s="932">
        <v>330706.42</v>
      </c>
      <c r="R955" s="932">
        <v>208256.97</v>
      </c>
      <c r="S955" s="932">
        <v>364449.7</v>
      </c>
      <c r="T955" s="932">
        <v>226283.11</v>
      </c>
      <c r="U955" s="932">
        <v>395995.44</v>
      </c>
    </row>
    <row r="956" spans="1:21" ht="14.5">
      <c r="A956" s="931">
        <v>5</v>
      </c>
      <c r="B956" s="931" t="s">
        <v>273</v>
      </c>
      <c r="C956" s="931" t="s">
        <v>287</v>
      </c>
      <c r="D956" s="931" t="s">
        <v>491</v>
      </c>
      <c r="E956" s="931" t="s">
        <v>1099</v>
      </c>
      <c r="F956" s="931">
        <v>3</v>
      </c>
      <c r="G956" s="931" t="s">
        <v>46</v>
      </c>
      <c r="H956" s="932">
        <v>78119.16</v>
      </c>
      <c r="I956" s="932">
        <v>136708.54</v>
      </c>
      <c r="J956" s="932">
        <v>106473.69</v>
      </c>
      <c r="K956" s="932">
        <v>186328.95999999999</v>
      </c>
      <c r="L956" s="932">
        <v>134786.01999999999</v>
      </c>
      <c r="M956" s="932">
        <v>235875.53</v>
      </c>
      <c r="N956" s="932">
        <v>177619.06</v>
      </c>
      <c r="O956" s="932">
        <v>310833.34999999998</v>
      </c>
      <c r="P956" s="932">
        <v>220059.17</v>
      </c>
      <c r="Q956" s="932">
        <v>385103.54</v>
      </c>
      <c r="R956" s="932">
        <v>247915.98</v>
      </c>
      <c r="S956" s="932">
        <v>433852.97</v>
      </c>
      <c r="T956" s="932">
        <v>275423.53000000003</v>
      </c>
      <c r="U956" s="932">
        <v>481991.18</v>
      </c>
    </row>
    <row r="957" spans="1:21" ht="14.5">
      <c r="A957" s="931">
        <v>5</v>
      </c>
      <c r="B957" s="931" t="s">
        <v>273</v>
      </c>
      <c r="C957" s="931" t="s">
        <v>287</v>
      </c>
      <c r="D957" s="931" t="s">
        <v>491</v>
      </c>
      <c r="E957" s="931" t="s">
        <v>1099</v>
      </c>
      <c r="F957" s="931">
        <v>4</v>
      </c>
      <c r="G957" s="931" t="s">
        <v>23</v>
      </c>
      <c r="H957" s="932">
        <v>84202.13</v>
      </c>
      <c r="I957" s="932">
        <v>134723.41</v>
      </c>
      <c r="J957" s="932">
        <v>117882.98</v>
      </c>
      <c r="K957" s="932">
        <v>188612.77</v>
      </c>
      <c r="L957" s="932">
        <v>151563.82999999999</v>
      </c>
      <c r="M957" s="932">
        <v>242502.14</v>
      </c>
      <c r="N957" s="932">
        <v>202085.11</v>
      </c>
      <c r="O957" s="932">
        <v>323336.18</v>
      </c>
      <c r="P957" s="932">
        <v>252606.39</v>
      </c>
      <c r="Q957" s="932">
        <v>404170.23</v>
      </c>
      <c r="R957" s="932">
        <v>286287.24</v>
      </c>
      <c r="S957" s="932">
        <v>458059.59</v>
      </c>
      <c r="T957" s="932">
        <v>319968.09000000003</v>
      </c>
      <c r="U957" s="932">
        <v>511948.96</v>
      </c>
    </row>
    <row r="958" spans="1:21" ht="14.5">
      <c r="A958" s="931">
        <v>5</v>
      </c>
      <c r="B958" s="931" t="s">
        <v>273</v>
      </c>
      <c r="C958" s="931" t="s">
        <v>287</v>
      </c>
      <c r="D958" s="931" t="s">
        <v>491</v>
      </c>
      <c r="E958" s="931" t="s">
        <v>294</v>
      </c>
      <c r="F958" s="931">
        <v>1</v>
      </c>
      <c r="G958" s="931" t="s">
        <v>171</v>
      </c>
      <c r="H958" s="932">
        <v>106857.55</v>
      </c>
      <c r="I958" s="932">
        <v>187000.71</v>
      </c>
      <c r="J958" s="932">
        <v>138610</v>
      </c>
      <c r="K958" s="932">
        <v>242567.5</v>
      </c>
      <c r="L958" s="932">
        <v>165639.43</v>
      </c>
      <c r="M958" s="932">
        <v>289869</v>
      </c>
      <c r="N958" s="932">
        <v>197416.84</v>
      </c>
      <c r="O958" s="932">
        <v>345479.48</v>
      </c>
      <c r="P958" s="932">
        <v>232345.46</v>
      </c>
      <c r="Q958" s="932">
        <v>406604.56</v>
      </c>
      <c r="R958" s="932">
        <v>254759.22</v>
      </c>
      <c r="S958" s="932">
        <v>445828.64</v>
      </c>
      <c r="T958" s="932">
        <v>276431.90000000002</v>
      </c>
      <c r="U958" s="932">
        <v>483755.82</v>
      </c>
    </row>
    <row r="959" spans="1:21" ht="14.5">
      <c r="A959" s="931">
        <v>5</v>
      </c>
      <c r="B959" s="931" t="s">
        <v>273</v>
      </c>
      <c r="C959" s="931" t="s">
        <v>287</v>
      </c>
      <c r="D959" s="931" t="s">
        <v>491</v>
      </c>
      <c r="E959" s="931" t="s">
        <v>294</v>
      </c>
      <c r="F959" s="931">
        <v>2</v>
      </c>
      <c r="G959" s="931" t="s">
        <v>21</v>
      </c>
      <c r="H959" s="932">
        <v>83918.31</v>
      </c>
      <c r="I959" s="932">
        <v>146857.04</v>
      </c>
      <c r="J959" s="932">
        <v>109908.26</v>
      </c>
      <c r="K959" s="932">
        <v>192339.46</v>
      </c>
      <c r="L959" s="932">
        <v>133125.59</v>
      </c>
      <c r="M959" s="932">
        <v>232969.79</v>
      </c>
      <c r="N959" s="932">
        <v>162838.92000000001</v>
      </c>
      <c r="O959" s="932">
        <v>284968.09999999998</v>
      </c>
      <c r="P959" s="932">
        <v>193147.59</v>
      </c>
      <c r="Q959" s="932">
        <v>338008.28</v>
      </c>
      <c r="R959" s="932">
        <v>212825.89</v>
      </c>
      <c r="S959" s="932">
        <v>372445.3</v>
      </c>
      <c r="T959" s="932">
        <v>231213.27</v>
      </c>
      <c r="U959" s="932">
        <v>404623.22</v>
      </c>
    </row>
    <row r="960" spans="1:21" ht="14.5">
      <c r="A960" s="931">
        <v>5</v>
      </c>
      <c r="B960" s="931" t="s">
        <v>273</v>
      </c>
      <c r="C960" s="931" t="s">
        <v>287</v>
      </c>
      <c r="D960" s="931" t="s">
        <v>491</v>
      </c>
      <c r="E960" s="931" t="s">
        <v>294</v>
      </c>
      <c r="F960" s="931">
        <v>3</v>
      </c>
      <c r="G960" s="931" t="s">
        <v>46</v>
      </c>
      <c r="H960" s="932">
        <v>80170.16</v>
      </c>
      <c r="I960" s="932">
        <v>140297.79</v>
      </c>
      <c r="J960" s="932">
        <v>109315.57</v>
      </c>
      <c r="K960" s="932">
        <v>191302.25</v>
      </c>
      <c r="L960" s="932">
        <v>138418.34</v>
      </c>
      <c r="M960" s="932">
        <v>242232.1</v>
      </c>
      <c r="N960" s="932">
        <v>182440.78</v>
      </c>
      <c r="O960" s="932">
        <v>319271.36</v>
      </c>
      <c r="P960" s="932">
        <v>226066.27</v>
      </c>
      <c r="Q960" s="932">
        <v>395615.97</v>
      </c>
      <c r="R960" s="932">
        <v>254708.89</v>
      </c>
      <c r="S960" s="932">
        <v>445740.55</v>
      </c>
      <c r="T960" s="932">
        <v>282998.67</v>
      </c>
      <c r="U960" s="932">
        <v>495247.66</v>
      </c>
    </row>
    <row r="961" spans="1:21" ht="14.5">
      <c r="A961" s="931">
        <v>5</v>
      </c>
      <c r="B961" s="931" t="s">
        <v>273</v>
      </c>
      <c r="C961" s="931" t="s">
        <v>287</v>
      </c>
      <c r="D961" s="931" t="s">
        <v>491</v>
      </c>
      <c r="E961" s="931" t="s">
        <v>294</v>
      </c>
      <c r="F961" s="931">
        <v>4</v>
      </c>
      <c r="G961" s="931" t="s">
        <v>23</v>
      </c>
      <c r="H961" s="932">
        <v>86090.25</v>
      </c>
      <c r="I961" s="932">
        <v>137744.41</v>
      </c>
      <c r="J961" s="932">
        <v>120526.36</v>
      </c>
      <c r="K961" s="932">
        <v>192842.17</v>
      </c>
      <c r="L961" s="932">
        <v>154962.46</v>
      </c>
      <c r="M961" s="932">
        <v>247939.93</v>
      </c>
      <c r="N961" s="932">
        <v>206616.61</v>
      </c>
      <c r="O961" s="932">
        <v>330586.58</v>
      </c>
      <c r="P961" s="932">
        <v>258270.76</v>
      </c>
      <c r="Q961" s="932">
        <v>413233.22</v>
      </c>
      <c r="R961" s="932">
        <v>292706.86</v>
      </c>
      <c r="S961" s="932">
        <v>468330.99</v>
      </c>
      <c r="T961" s="932">
        <v>327142.96000000002</v>
      </c>
      <c r="U961" s="932">
        <v>523428.75</v>
      </c>
    </row>
    <row r="962" spans="1:21" ht="14.5">
      <c r="A962" s="931">
        <v>5</v>
      </c>
      <c r="B962" s="931" t="s">
        <v>273</v>
      </c>
      <c r="C962" s="931" t="s">
        <v>287</v>
      </c>
      <c r="D962" s="931" t="s">
        <v>491</v>
      </c>
      <c r="E962" s="931" t="s">
        <v>295</v>
      </c>
      <c r="F962" s="931">
        <v>1</v>
      </c>
      <c r="G962" s="931" t="s">
        <v>171</v>
      </c>
      <c r="H962" s="932">
        <v>103874.31</v>
      </c>
      <c r="I962" s="932">
        <v>181780.03</v>
      </c>
      <c r="J962" s="932">
        <v>134951.43</v>
      </c>
      <c r="K962" s="932">
        <v>236165.01</v>
      </c>
      <c r="L962" s="932">
        <v>161445.79999999999</v>
      </c>
      <c r="M962" s="932">
        <v>282530.14</v>
      </c>
      <c r="N962" s="932">
        <v>192674.7</v>
      </c>
      <c r="O962" s="932">
        <v>337180.72</v>
      </c>
      <c r="P962" s="932">
        <v>226926.46</v>
      </c>
      <c r="Q962" s="932">
        <v>397121.31</v>
      </c>
      <c r="R962" s="932">
        <v>248910.86</v>
      </c>
      <c r="S962" s="932">
        <v>435594</v>
      </c>
      <c r="T962" s="932">
        <v>270255.86</v>
      </c>
      <c r="U962" s="932">
        <v>472947.76</v>
      </c>
    </row>
    <row r="963" spans="1:21" ht="14.5">
      <c r="A963" s="931">
        <v>5</v>
      </c>
      <c r="B963" s="931" t="s">
        <v>273</v>
      </c>
      <c r="C963" s="931" t="s">
        <v>287</v>
      </c>
      <c r="D963" s="931" t="s">
        <v>491</v>
      </c>
      <c r="E963" s="931" t="s">
        <v>295</v>
      </c>
      <c r="F963" s="931">
        <v>2</v>
      </c>
      <c r="G963" s="931" t="s">
        <v>21</v>
      </c>
      <c r="H963" s="932">
        <v>80239.94</v>
      </c>
      <c r="I963" s="932">
        <v>140419.89000000001</v>
      </c>
      <c r="J963" s="932">
        <v>105379.95</v>
      </c>
      <c r="K963" s="932">
        <v>184414.9</v>
      </c>
      <c r="L963" s="932">
        <v>127946.69</v>
      </c>
      <c r="M963" s="932">
        <v>223906.71</v>
      </c>
      <c r="N963" s="932">
        <v>157048.95999999999</v>
      </c>
      <c r="O963" s="932">
        <v>274835.67</v>
      </c>
      <c r="P963" s="932">
        <v>186540.77</v>
      </c>
      <c r="Q963" s="932">
        <v>326446.34999999998</v>
      </c>
      <c r="R963" s="932">
        <v>205706.82</v>
      </c>
      <c r="S963" s="932">
        <v>359986.93</v>
      </c>
      <c r="T963" s="932">
        <v>223666.97</v>
      </c>
      <c r="U963" s="932">
        <v>391417.2</v>
      </c>
    </row>
    <row r="964" spans="1:21" ht="14.5">
      <c r="A964" s="931">
        <v>5</v>
      </c>
      <c r="B964" s="931" t="s">
        <v>273</v>
      </c>
      <c r="C964" s="931" t="s">
        <v>287</v>
      </c>
      <c r="D964" s="931" t="s">
        <v>491</v>
      </c>
      <c r="E964" s="931" t="s">
        <v>295</v>
      </c>
      <c r="F964" s="931">
        <v>3</v>
      </c>
      <c r="G964" s="931" t="s">
        <v>46</v>
      </c>
      <c r="H964" s="932">
        <v>75638.039999999994</v>
      </c>
      <c r="I964" s="932">
        <v>132366.56</v>
      </c>
      <c r="J964" s="932">
        <v>102882.03</v>
      </c>
      <c r="K964" s="932">
        <v>180043.55</v>
      </c>
      <c r="L964" s="932">
        <v>130082.09</v>
      </c>
      <c r="M964" s="932">
        <v>227643.66</v>
      </c>
      <c r="N964" s="932">
        <v>171261.62</v>
      </c>
      <c r="O964" s="932">
        <v>299707.83</v>
      </c>
      <c r="P964" s="932">
        <v>212032.18</v>
      </c>
      <c r="Q964" s="932">
        <v>371056.31</v>
      </c>
      <c r="R964" s="932">
        <v>238758.14</v>
      </c>
      <c r="S964" s="932">
        <v>417826.75</v>
      </c>
      <c r="T964" s="932">
        <v>265120.58</v>
      </c>
      <c r="U964" s="932">
        <v>463961.01</v>
      </c>
    </row>
    <row r="965" spans="1:21" ht="14.5">
      <c r="A965" s="931">
        <v>5</v>
      </c>
      <c r="B965" s="931" t="s">
        <v>273</v>
      </c>
      <c r="C965" s="931" t="s">
        <v>287</v>
      </c>
      <c r="D965" s="931" t="s">
        <v>491</v>
      </c>
      <c r="E965" s="931" t="s">
        <v>295</v>
      </c>
      <c r="F965" s="931">
        <v>4</v>
      </c>
      <c r="G965" s="931" t="s">
        <v>23</v>
      </c>
      <c r="H965" s="932">
        <v>82986.44</v>
      </c>
      <c r="I965" s="932">
        <v>132778.31</v>
      </c>
      <c r="J965" s="932">
        <v>116181.02</v>
      </c>
      <c r="K965" s="932">
        <v>185889.63</v>
      </c>
      <c r="L965" s="932">
        <v>149375.6</v>
      </c>
      <c r="M965" s="932">
        <v>239000.95999999999</v>
      </c>
      <c r="N965" s="932">
        <v>199167.46</v>
      </c>
      <c r="O965" s="932">
        <v>318667.94</v>
      </c>
      <c r="P965" s="932">
        <v>248959.33</v>
      </c>
      <c r="Q965" s="932">
        <v>398334.93</v>
      </c>
      <c r="R965" s="932">
        <v>282153.90000000002</v>
      </c>
      <c r="S965" s="932">
        <v>451446.25</v>
      </c>
      <c r="T965" s="932">
        <v>315348.47999999998</v>
      </c>
      <c r="U965" s="932">
        <v>504557.58</v>
      </c>
    </row>
    <row r="966" spans="1:21" ht="14.5">
      <c r="A966" s="931">
        <v>5</v>
      </c>
      <c r="B966" s="931" t="s">
        <v>273</v>
      </c>
      <c r="C966" s="931" t="s">
        <v>296</v>
      </c>
      <c r="D966" s="931" t="s">
        <v>492</v>
      </c>
      <c r="E966" s="931" t="s">
        <v>1100</v>
      </c>
      <c r="F966" s="931">
        <v>1</v>
      </c>
      <c r="G966" s="931" t="s">
        <v>171</v>
      </c>
      <c r="H966" s="932">
        <v>110440.11</v>
      </c>
      <c r="I966" s="932">
        <v>193270.19</v>
      </c>
      <c r="J966" s="932">
        <v>143355.31</v>
      </c>
      <c r="K966" s="932">
        <v>250871.8</v>
      </c>
      <c r="L966" s="932">
        <v>171393.06</v>
      </c>
      <c r="M966" s="932">
        <v>299937.84999999998</v>
      </c>
      <c r="N966" s="932">
        <v>204393.37</v>
      </c>
      <c r="O966" s="932">
        <v>357688.39</v>
      </c>
      <c r="P966" s="932">
        <v>240631.75</v>
      </c>
      <c r="Q966" s="932">
        <v>421105.57</v>
      </c>
      <c r="R966" s="932">
        <v>263888.31</v>
      </c>
      <c r="S966" s="932">
        <v>461804.54</v>
      </c>
      <c r="T966" s="932">
        <v>286416.61</v>
      </c>
      <c r="U966" s="932">
        <v>501229.07</v>
      </c>
    </row>
    <row r="967" spans="1:21" ht="14.5">
      <c r="A967" s="931">
        <v>5</v>
      </c>
      <c r="B967" s="931" t="s">
        <v>273</v>
      </c>
      <c r="C967" s="931" t="s">
        <v>296</v>
      </c>
      <c r="D967" s="931" t="s">
        <v>492</v>
      </c>
      <c r="E967" s="931" t="s">
        <v>1100</v>
      </c>
      <c r="F967" s="931">
        <v>2</v>
      </c>
      <c r="G967" s="931" t="s">
        <v>21</v>
      </c>
      <c r="H967" s="932">
        <v>86110.61</v>
      </c>
      <c r="I967" s="932">
        <v>150693.57</v>
      </c>
      <c r="J967" s="932">
        <v>112914.08</v>
      </c>
      <c r="K967" s="932">
        <v>197599.64</v>
      </c>
      <c r="L967" s="932">
        <v>136908.69</v>
      </c>
      <c r="M967" s="932">
        <v>239590.2</v>
      </c>
      <c r="N967" s="932">
        <v>167719.81</v>
      </c>
      <c r="O967" s="932">
        <v>293509.67</v>
      </c>
      <c r="P967" s="932">
        <v>199058.25</v>
      </c>
      <c r="Q967" s="932">
        <v>348351.94</v>
      </c>
      <c r="R967" s="932">
        <v>219413.56</v>
      </c>
      <c r="S967" s="932">
        <v>383973.74</v>
      </c>
      <c r="T967" s="932">
        <v>238457.46</v>
      </c>
      <c r="U967" s="932">
        <v>417300.56</v>
      </c>
    </row>
    <row r="968" spans="1:21" ht="14.5">
      <c r="A968" s="931">
        <v>5</v>
      </c>
      <c r="B968" s="931" t="s">
        <v>273</v>
      </c>
      <c r="C968" s="931" t="s">
        <v>296</v>
      </c>
      <c r="D968" s="931" t="s">
        <v>492</v>
      </c>
      <c r="E968" s="931" t="s">
        <v>1100</v>
      </c>
      <c r="F968" s="931">
        <v>3</v>
      </c>
      <c r="G968" s="931" t="s">
        <v>46</v>
      </c>
      <c r="H968" s="932">
        <v>81791.039999999994</v>
      </c>
      <c r="I968" s="932">
        <v>143134.32</v>
      </c>
      <c r="J968" s="932">
        <v>111407.67</v>
      </c>
      <c r="K968" s="932">
        <v>194963.42</v>
      </c>
      <c r="L968" s="932">
        <v>140979.07999999999</v>
      </c>
      <c r="M968" s="932">
        <v>246713.38</v>
      </c>
      <c r="N968" s="932">
        <v>185726.78</v>
      </c>
      <c r="O968" s="932">
        <v>325021.87</v>
      </c>
      <c r="P968" s="932">
        <v>230053.49</v>
      </c>
      <c r="Q968" s="932">
        <v>402593.61</v>
      </c>
      <c r="R968" s="932">
        <v>259136.85</v>
      </c>
      <c r="S968" s="932">
        <v>453489.49</v>
      </c>
      <c r="T968" s="932">
        <v>287846</v>
      </c>
      <c r="U968" s="932">
        <v>503730.5</v>
      </c>
    </row>
    <row r="969" spans="1:21" ht="14.5">
      <c r="A969" s="931">
        <v>5</v>
      </c>
      <c r="B969" s="931" t="s">
        <v>273</v>
      </c>
      <c r="C969" s="931" t="s">
        <v>296</v>
      </c>
      <c r="D969" s="931" t="s">
        <v>492</v>
      </c>
      <c r="E969" s="931" t="s">
        <v>1100</v>
      </c>
      <c r="F969" s="931">
        <v>4</v>
      </c>
      <c r="G969" s="931" t="s">
        <v>23</v>
      </c>
      <c r="H969" s="932">
        <v>88650.82</v>
      </c>
      <c r="I969" s="932">
        <v>141841.31</v>
      </c>
      <c r="J969" s="932">
        <v>124111.14</v>
      </c>
      <c r="K969" s="932">
        <v>198577.83</v>
      </c>
      <c r="L969" s="932">
        <v>159571.47</v>
      </c>
      <c r="M969" s="932">
        <v>255314.35</v>
      </c>
      <c r="N969" s="932">
        <v>212761.96</v>
      </c>
      <c r="O969" s="932">
        <v>340419.14</v>
      </c>
      <c r="P969" s="932">
        <v>265952.45</v>
      </c>
      <c r="Q969" s="932">
        <v>425523.92</v>
      </c>
      <c r="R969" s="932">
        <v>301412.77</v>
      </c>
      <c r="S969" s="932">
        <v>482260.45</v>
      </c>
      <c r="T969" s="932">
        <v>336873.1</v>
      </c>
      <c r="U969" s="932">
        <v>538996.97</v>
      </c>
    </row>
    <row r="970" spans="1:21" ht="14.5">
      <c r="A970" s="931">
        <v>5</v>
      </c>
      <c r="B970" s="931" t="s">
        <v>273</v>
      </c>
      <c r="C970" s="931" t="s">
        <v>296</v>
      </c>
      <c r="D970" s="931" t="s">
        <v>492</v>
      </c>
      <c r="E970" s="931" t="s">
        <v>297</v>
      </c>
      <c r="F970" s="931">
        <v>1</v>
      </c>
      <c r="G970" s="931" t="s">
        <v>171</v>
      </c>
      <c r="H970" s="932">
        <v>119791.62</v>
      </c>
      <c r="I970" s="932">
        <v>209635.33</v>
      </c>
      <c r="J970" s="932">
        <v>155351.39000000001</v>
      </c>
      <c r="K970" s="932">
        <v>271864.93</v>
      </c>
      <c r="L970" s="932">
        <v>185615.03</v>
      </c>
      <c r="M970" s="932">
        <v>324826.28999999998</v>
      </c>
      <c r="N970" s="932">
        <v>221181.03</v>
      </c>
      <c r="O970" s="932">
        <v>387066.81</v>
      </c>
      <c r="P970" s="932">
        <v>260286.55</v>
      </c>
      <c r="Q970" s="932">
        <v>455501.46</v>
      </c>
      <c r="R970" s="932">
        <v>285379.78000000003</v>
      </c>
      <c r="S970" s="932">
        <v>499414.62</v>
      </c>
      <c r="T970" s="932">
        <v>309628.42</v>
      </c>
      <c r="U970" s="932">
        <v>541849.74</v>
      </c>
    </row>
    <row r="971" spans="1:21" ht="14.5">
      <c r="A971" s="931">
        <v>5</v>
      </c>
      <c r="B971" s="931" t="s">
        <v>273</v>
      </c>
      <c r="C971" s="931" t="s">
        <v>296</v>
      </c>
      <c r="D971" s="931" t="s">
        <v>492</v>
      </c>
      <c r="E971" s="931" t="s">
        <v>297</v>
      </c>
      <c r="F971" s="931">
        <v>2</v>
      </c>
      <c r="G971" s="931" t="s">
        <v>21</v>
      </c>
      <c r="H971" s="932">
        <v>94303.57</v>
      </c>
      <c r="I971" s="932">
        <v>165031.25</v>
      </c>
      <c r="J971" s="932">
        <v>123460.56</v>
      </c>
      <c r="K971" s="932">
        <v>216055.99</v>
      </c>
      <c r="L971" s="932">
        <v>149488.54</v>
      </c>
      <c r="M971" s="932">
        <v>261604.94</v>
      </c>
      <c r="N971" s="932">
        <v>182761.11</v>
      </c>
      <c r="O971" s="932">
        <v>319831.94</v>
      </c>
      <c r="P971" s="932">
        <v>216733.35</v>
      </c>
      <c r="Q971" s="932">
        <v>379283.37</v>
      </c>
      <c r="R971" s="932">
        <v>238787.19</v>
      </c>
      <c r="S971" s="932">
        <v>417877.58</v>
      </c>
      <c r="T971" s="932">
        <v>259385.5</v>
      </c>
      <c r="U971" s="932">
        <v>453924.62</v>
      </c>
    </row>
    <row r="972" spans="1:21" ht="14.5">
      <c r="A972" s="931">
        <v>5</v>
      </c>
      <c r="B972" s="931" t="s">
        <v>273</v>
      </c>
      <c r="C972" s="931" t="s">
        <v>296</v>
      </c>
      <c r="D972" s="931" t="s">
        <v>492</v>
      </c>
      <c r="E972" s="931" t="s">
        <v>297</v>
      </c>
      <c r="F972" s="931">
        <v>3</v>
      </c>
      <c r="G972" s="931" t="s">
        <v>46</v>
      </c>
      <c r="H972" s="932">
        <v>90265.2</v>
      </c>
      <c r="I972" s="932">
        <v>157964.1</v>
      </c>
      <c r="J972" s="932">
        <v>123123.88</v>
      </c>
      <c r="K972" s="932">
        <v>215466.79</v>
      </c>
      <c r="L972" s="932">
        <v>155935.19</v>
      </c>
      <c r="M972" s="932">
        <v>272886.58</v>
      </c>
      <c r="N972" s="932">
        <v>205561.35</v>
      </c>
      <c r="O972" s="932">
        <v>359732.36</v>
      </c>
      <c r="P972" s="932">
        <v>254746.46</v>
      </c>
      <c r="Q972" s="932">
        <v>445806.3</v>
      </c>
      <c r="R972" s="932">
        <v>287046.48</v>
      </c>
      <c r="S972" s="932">
        <v>502331.34</v>
      </c>
      <c r="T972" s="932">
        <v>318954.46999999997</v>
      </c>
      <c r="U972" s="932">
        <v>558170.31999999995</v>
      </c>
    </row>
    <row r="973" spans="1:21" ht="14.5">
      <c r="A973" s="931">
        <v>5</v>
      </c>
      <c r="B973" s="931" t="s">
        <v>273</v>
      </c>
      <c r="C973" s="931" t="s">
        <v>296</v>
      </c>
      <c r="D973" s="931" t="s">
        <v>492</v>
      </c>
      <c r="E973" s="931" t="s">
        <v>297</v>
      </c>
      <c r="F973" s="931">
        <v>4</v>
      </c>
      <c r="G973" s="931" t="s">
        <v>23</v>
      </c>
      <c r="H973" s="932">
        <v>96630.080000000002</v>
      </c>
      <c r="I973" s="932">
        <v>154608.13</v>
      </c>
      <c r="J973" s="932">
        <v>135282.10999999999</v>
      </c>
      <c r="K973" s="932">
        <v>216451.39</v>
      </c>
      <c r="L973" s="932">
        <v>173934.15</v>
      </c>
      <c r="M973" s="932">
        <v>278294.64</v>
      </c>
      <c r="N973" s="932">
        <v>231912.2</v>
      </c>
      <c r="O973" s="932">
        <v>371059.52</v>
      </c>
      <c r="P973" s="932">
        <v>289890.24</v>
      </c>
      <c r="Q973" s="932">
        <v>463824.4</v>
      </c>
      <c r="R973" s="932">
        <v>328542.28000000003</v>
      </c>
      <c r="S973" s="932">
        <v>525667.65</v>
      </c>
      <c r="T973" s="932">
        <v>367194.31</v>
      </c>
      <c r="U973" s="932">
        <v>587510.9</v>
      </c>
    </row>
    <row r="974" spans="1:21" ht="14.5">
      <c r="A974" s="931">
        <v>5</v>
      </c>
      <c r="B974" s="931" t="s">
        <v>273</v>
      </c>
      <c r="C974" s="931" t="s">
        <v>296</v>
      </c>
      <c r="D974" s="931" t="s">
        <v>492</v>
      </c>
      <c r="E974" s="931" t="s">
        <v>298</v>
      </c>
      <c r="F974" s="931">
        <v>1</v>
      </c>
      <c r="G974" s="931" t="s">
        <v>171</v>
      </c>
      <c r="H974" s="932">
        <v>115944.92</v>
      </c>
      <c r="I974" s="932">
        <v>202903.61</v>
      </c>
      <c r="J974" s="932">
        <v>150418.94</v>
      </c>
      <c r="K974" s="932">
        <v>263233.14</v>
      </c>
      <c r="L974" s="932">
        <v>179769.13</v>
      </c>
      <c r="M974" s="932">
        <v>314595.96999999997</v>
      </c>
      <c r="N974" s="932">
        <v>214283.08</v>
      </c>
      <c r="O974" s="932">
        <v>374995.39</v>
      </c>
      <c r="P974" s="932">
        <v>252212.15</v>
      </c>
      <c r="Q974" s="932">
        <v>441371.26</v>
      </c>
      <c r="R974" s="932">
        <v>276551.81</v>
      </c>
      <c r="S974" s="932">
        <v>483965.67</v>
      </c>
      <c r="T974" s="932">
        <v>300095.52</v>
      </c>
      <c r="U974" s="932">
        <v>525167.17000000004</v>
      </c>
    </row>
    <row r="975" spans="1:21" ht="14.5">
      <c r="A975" s="931">
        <v>5</v>
      </c>
      <c r="B975" s="931" t="s">
        <v>273</v>
      </c>
      <c r="C975" s="931" t="s">
        <v>296</v>
      </c>
      <c r="D975" s="931" t="s">
        <v>492</v>
      </c>
      <c r="E975" s="931" t="s">
        <v>298</v>
      </c>
      <c r="F975" s="931">
        <v>2</v>
      </c>
      <c r="G975" s="931" t="s">
        <v>21</v>
      </c>
      <c r="H975" s="932">
        <v>90920.29</v>
      </c>
      <c r="I975" s="932">
        <v>159110.51</v>
      </c>
      <c r="J975" s="932">
        <v>119107.95</v>
      </c>
      <c r="K975" s="932">
        <v>208438.91</v>
      </c>
      <c r="L975" s="932">
        <v>144299.48000000001</v>
      </c>
      <c r="M975" s="932">
        <v>252524.1</v>
      </c>
      <c r="N975" s="932">
        <v>176561.7</v>
      </c>
      <c r="O975" s="932">
        <v>308982.98</v>
      </c>
      <c r="P975" s="932">
        <v>209450.83</v>
      </c>
      <c r="Q975" s="932">
        <v>366538.96</v>
      </c>
      <c r="R975" s="932">
        <v>230806.35</v>
      </c>
      <c r="S975" s="932">
        <v>403911.12</v>
      </c>
      <c r="T975" s="932">
        <v>250766.11</v>
      </c>
      <c r="U975" s="932">
        <v>438840.69</v>
      </c>
    </row>
    <row r="976" spans="1:21" ht="14.5">
      <c r="A976" s="931">
        <v>5</v>
      </c>
      <c r="B976" s="931" t="s">
        <v>273</v>
      </c>
      <c r="C976" s="931" t="s">
        <v>296</v>
      </c>
      <c r="D976" s="931" t="s">
        <v>492</v>
      </c>
      <c r="E976" s="931" t="s">
        <v>298</v>
      </c>
      <c r="F976" s="931">
        <v>3</v>
      </c>
      <c r="G976" s="931" t="s">
        <v>46</v>
      </c>
      <c r="H976" s="932">
        <v>86756.82</v>
      </c>
      <c r="I976" s="932">
        <v>151824.43</v>
      </c>
      <c r="J976" s="932">
        <v>118271.19</v>
      </c>
      <c r="K976" s="932">
        <v>206974.58</v>
      </c>
      <c r="L976" s="932">
        <v>149739.04999999999</v>
      </c>
      <c r="M976" s="932">
        <v>262043.34</v>
      </c>
      <c r="N976" s="932">
        <v>197342.59</v>
      </c>
      <c r="O976" s="932">
        <v>345349.54</v>
      </c>
      <c r="P976" s="932">
        <v>244513.11</v>
      </c>
      <c r="Q976" s="932">
        <v>427897.95</v>
      </c>
      <c r="R976" s="932">
        <v>275478.98</v>
      </c>
      <c r="S976" s="932">
        <v>482088.22</v>
      </c>
      <c r="T976" s="932">
        <v>306059.94</v>
      </c>
      <c r="U976" s="932">
        <v>535604.9</v>
      </c>
    </row>
    <row r="977" spans="1:21" ht="14.5">
      <c r="A977" s="931">
        <v>5</v>
      </c>
      <c r="B977" s="931" t="s">
        <v>273</v>
      </c>
      <c r="C977" s="931" t="s">
        <v>296</v>
      </c>
      <c r="D977" s="931" t="s">
        <v>492</v>
      </c>
      <c r="E977" s="931" t="s">
        <v>298</v>
      </c>
      <c r="F977" s="931">
        <v>4</v>
      </c>
      <c r="G977" s="931" t="s">
        <v>23</v>
      </c>
      <c r="H977" s="932">
        <v>93340.96</v>
      </c>
      <c r="I977" s="932">
        <v>149345.53</v>
      </c>
      <c r="J977" s="932">
        <v>130677.34</v>
      </c>
      <c r="K977" s="932">
        <v>209083.74</v>
      </c>
      <c r="L977" s="932">
        <v>168013.72</v>
      </c>
      <c r="M977" s="932">
        <v>268821.96000000002</v>
      </c>
      <c r="N977" s="932">
        <v>224018.29</v>
      </c>
      <c r="O977" s="932">
        <v>358429.27</v>
      </c>
      <c r="P977" s="932">
        <v>280022.87</v>
      </c>
      <c r="Q977" s="932">
        <v>448036.59</v>
      </c>
      <c r="R977" s="932">
        <v>317359.25</v>
      </c>
      <c r="S977" s="932">
        <v>507774.8</v>
      </c>
      <c r="T977" s="932">
        <v>354695.63</v>
      </c>
      <c r="U977" s="932">
        <v>567513.02</v>
      </c>
    </row>
    <row r="978" spans="1:21" ht="14.5">
      <c r="A978" s="931">
        <v>5</v>
      </c>
      <c r="B978" s="931" t="s">
        <v>273</v>
      </c>
      <c r="C978" s="931" t="s">
        <v>296</v>
      </c>
      <c r="D978" s="931" t="s">
        <v>492</v>
      </c>
      <c r="E978" s="931" t="s">
        <v>299</v>
      </c>
      <c r="F978" s="931">
        <v>1</v>
      </c>
      <c r="G978" s="931" t="s">
        <v>171</v>
      </c>
      <c r="H978" s="932">
        <v>125960.11</v>
      </c>
      <c r="I978" s="932">
        <v>220430.19</v>
      </c>
      <c r="J978" s="932">
        <v>163326.64000000001</v>
      </c>
      <c r="K978" s="932">
        <v>285821.61</v>
      </c>
      <c r="L978" s="932">
        <v>195123.35</v>
      </c>
      <c r="M978" s="932">
        <v>341465.87</v>
      </c>
      <c r="N978" s="932">
        <v>232481.75</v>
      </c>
      <c r="O978" s="932">
        <v>406843.06</v>
      </c>
      <c r="P978" s="932">
        <v>273566.57</v>
      </c>
      <c r="Q978" s="932">
        <v>478741.49</v>
      </c>
      <c r="R978" s="932">
        <v>299929.31</v>
      </c>
      <c r="S978" s="932">
        <v>524876.29</v>
      </c>
      <c r="T978" s="932">
        <v>325394.62</v>
      </c>
      <c r="U978" s="932">
        <v>569440.59</v>
      </c>
    </row>
    <row r="979" spans="1:21" ht="14.5">
      <c r="A979" s="931">
        <v>5</v>
      </c>
      <c r="B979" s="931" t="s">
        <v>273</v>
      </c>
      <c r="C979" s="931" t="s">
        <v>296</v>
      </c>
      <c r="D979" s="931" t="s">
        <v>492</v>
      </c>
      <c r="E979" s="931" t="s">
        <v>299</v>
      </c>
      <c r="F979" s="931">
        <v>2</v>
      </c>
      <c r="G979" s="931" t="s">
        <v>21</v>
      </c>
      <c r="H979" s="932">
        <v>99313.51</v>
      </c>
      <c r="I979" s="932">
        <v>173798.65</v>
      </c>
      <c r="J979" s="932">
        <v>129986.23</v>
      </c>
      <c r="K979" s="932">
        <v>227475.91</v>
      </c>
      <c r="L979" s="932">
        <v>157354.75</v>
      </c>
      <c r="M979" s="932">
        <v>275370.82</v>
      </c>
      <c r="N979" s="932">
        <v>192315.47</v>
      </c>
      <c r="O979" s="932">
        <v>336552.07</v>
      </c>
      <c r="P979" s="932">
        <v>228033.68</v>
      </c>
      <c r="Q979" s="932">
        <v>399058.95</v>
      </c>
      <c r="R979" s="932">
        <v>251218.87</v>
      </c>
      <c r="S979" s="932">
        <v>439633.02</v>
      </c>
      <c r="T979" s="932">
        <v>272867.93</v>
      </c>
      <c r="U979" s="932">
        <v>477518.88</v>
      </c>
    </row>
    <row r="980" spans="1:21" ht="14.5">
      <c r="A980" s="931">
        <v>5</v>
      </c>
      <c r="B980" s="931" t="s">
        <v>273</v>
      </c>
      <c r="C980" s="931" t="s">
        <v>296</v>
      </c>
      <c r="D980" s="931" t="s">
        <v>492</v>
      </c>
      <c r="E980" s="931" t="s">
        <v>299</v>
      </c>
      <c r="F980" s="931">
        <v>3</v>
      </c>
      <c r="G980" s="931" t="s">
        <v>46</v>
      </c>
      <c r="H980" s="932">
        <v>95177.64</v>
      </c>
      <c r="I980" s="932">
        <v>166560.88</v>
      </c>
      <c r="J980" s="932">
        <v>129853.7</v>
      </c>
      <c r="K980" s="932">
        <v>227243.97</v>
      </c>
      <c r="L980" s="932">
        <v>164480.22</v>
      </c>
      <c r="M980" s="932">
        <v>287840.39</v>
      </c>
      <c r="N980" s="932">
        <v>216847.8</v>
      </c>
      <c r="O980" s="932">
        <v>379483.65</v>
      </c>
      <c r="P980" s="932">
        <v>268754.28999999998</v>
      </c>
      <c r="Q980" s="932">
        <v>470320.01</v>
      </c>
      <c r="R980" s="932">
        <v>302846.28999999998</v>
      </c>
      <c r="S980" s="932">
        <v>529981.01</v>
      </c>
      <c r="T980" s="932">
        <v>336528.43</v>
      </c>
      <c r="U980" s="932">
        <v>588924.76</v>
      </c>
    </row>
    <row r="981" spans="1:21" ht="14.5">
      <c r="A981" s="931">
        <v>5</v>
      </c>
      <c r="B981" s="931" t="s">
        <v>273</v>
      </c>
      <c r="C981" s="931" t="s">
        <v>296</v>
      </c>
      <c r="D981" s="931" t="s">
        <v>492</v>
      </c>
      <c r="E981" s="931" t="s">
        <v>299</v>
      </c>
      <c r="F981" s="931">
        <v>4</v>
      </c>
      <c r="G981" s="931" t="s">
        <v>23</v>
      </c>
      <c r="H981" s="932">
        <v>101686.62</v>
      </c>
      <c r="I981" s="932">
        <v>162698.59</v>
      </c>
      <c r="J981" s="932">
        <v>142361.26</v>
      </c>
      <c r="K981" s="932">
        <v>227778.02</v>
      </c>
      <c r="L981" s="932">
        <v>183035.91</v>
      </c>
      <c r="M981" s="932">
        <v>292857.46000000002</v>
      </c>
      <c r="N981" s="932">
        <v>244047.88</v>
      </c>
      <c r="O981" s="932">
        <v>390476.61</v>
      </c>
      <c r="P981" s="932">
        <v>305059.84999999998</v>
      </c>
      <c r="Q981" s="932">
        <v>488095.76</v>
      </c>
      <c r="R981" s="932">
        <v>345734.49</v>
      </c>
      <c r="S981" s="932">
        <v>553175.19999999995</v>
      </c>
      <c r="T981" s="932">
        <v>386409.14</v>
      </c>
      <c r="U981" s="932">
        <v>618254.63</v>
      </c>
    </row>
    <row r="982" spans="1:21" ht="14.5">
      <c r="A982" s="931">
        <v>5</v>
      </c>
      <c r="B982" s="931" t="s">
        <v>273</v>
      </c>
      <c r="C982" s="931" t="s">
        <v>296</v>
      </c>
      <c r="D982" s="931" t="s">
        <v>492</v>
      </c>
      <c r="E982" s="931" t="s">
        <v>300</v>
      </c>
      <c r="F982" s="931">
        <v>1</v>
      </c>
      <c r="G982" s="931" t="s">
        <v>171</v>
      </c>
      <c r="H982" s="932">
        <v>120919.22</v>
      </c>
      <c r="I982" s="932">
        <v>211608.63</v>
      </c>
      <c r="J982" s="932">
        <v>156812.41</v>
      </c>
      <c r="K982" s="932">
        <v>274421.71000000002</v>
      </c>
      <c r="L982" s="932">
        <v>187359.57</v>
      </c>
      <c r="M982" s="932">
        <v>327879.24</v>
      </c>
      <c r="N982" s="932">
        <v>223258.28</v>
      </c>
      <c r="O982" s="932">
        <v>390701.98</v>
      </c>
      <c r="P982" s="932">
        <v>262730.06</v>
      </c>
      <c r="Q982" s="932">
        <v>459777.6</v>
      </c>
      <c r="R982" s="932">
        <v>288058.28999999998</v>
      </c>
      <c r="S982" s="932">
        <v>504102.01</v>
      </c>
      <c r="T982" s="932">
        <v>312533.46999999997</v>
      </c>
      <c r="U982" s="932">
        <v>546933.56999999995</v>
      </c>
    </row>
    <row r="983" spans="1:21" ht="14.5">
      <c r="A983" s="931">
        <v>5</v>
      </c>
      <c r="B983" s="931" t="s">
        <v>273</v>
      </c>
      <c r="C983" s="931" t="s">
        <v>296</v>
      </c>
      <c r="D983" s="931" t="s">
        <v>492</v>
      </c>
      <c r="E983" s="931" t="s">
        <v>300</v>
      </c>
      <c r="F983" s="931">
        <v>2</v>
      </c>
      <c r="G983" s="931" t="s">
        <v>21</v>
      </c>
      <c r="H983" s="932">
        <v>95199.46</v>
      </c>
      <c r="I983" s="932">
        <v>166599.06</v>
      </c>
      <c r="J983" s="932">
        <v>124631.67</v>
      </c>
      <c r="K983" s="932">
        <v>218105.42</v>
      </c>
      <c r="L983" s="932">
        <v>150904.66</v>
      </c>
      <c r="M983" s="932">
        <v>264083.15000000002</v>
      </c>
      <c r="N983" s="932">
        <v>184489.08</v>
      </c>
      <c r="O983" s="932">
        <v>322855.89</v>
      </c>
      <c r="P983" s="932">
        <v>218780.93</v>
      </c>
      <c r="Q983" s="932">
        <v>382866.62</v>
      </c>
      <c r="R983" s="932">
        <v>241042.13</v>
      </c>
      <c r="S983" s="932">
        <v>421823.72</v>
      </c>
      <c r="T983" s="932">
        <v>261833.8</v>
      </c>
      <c r="U983" s="932">
        <v>458209.14</v>
      </c>
    </row>
    <row r="984" spans="1:21" ht="14.5">
      <c r="A984" s="931">
        <v>5</v>
      </c>
      <c r="B984" s="931" t="s">
        <v>273</v>
      </c>
      <c r="C984" s="931" t="s">
        <v>296</v>
      </c>
      <c r="D984" s="931" t="s">
        <v>492</v>
      </c>
      <c r="E984" s="931" t="s">
        <v>300</v>
      </c>
      <c r="F984" s="931">
        <v>3</v>
      </c>
      <c r="G984" s="931" t="s">
        <v>46</v>
      </c>
      <c r="H984" s="932">
        <v>91128.960000000006</v>
      </c>
      <c r="I984" s="932">
        <v>159475.68</v>
      </c>
      <c r="J984" s="932">
        <v>124303.63</v>
      </c>
      <c r="K984" s="932">
        <v>217531.35</v>
      </c>
      <c r="L984" s="932">
        <v>157430.49</v>
      </c>
      <c r="M984" s="932">
        <v>275503.35999999999</v>
      </c>
      <c r="N984" s="932">
        <v>207533.7</v>
      </c>
      <c r="O984" s="932">
        <v>363183.97</v>
      </c>
      <c r="P984" s="932">
        <v>257191.85</v>
      </c>
      <c r="Q984" s="932">
        <v>450085.74</v>
      </c>
      <c r="R984" s="932">
        <v>289802.78000000003</v>
      </c>
      <c r="S984" s="932">
        <v>507154.86</v>
      </c>
      <c r="T984" s="932">
        <v>322018.09999999998</v>
      </c>
      <c r="U984" s="932">
        <v>563531.68000000005</v>
      </c>
    </row>
    <row r="985" spans="1:21" ht="14.5">
      <c r="A985" s="931">
        <v>5</v>
      </c>
      <c r="B985" s="931" t="s">
        <v>273</v>
      </c>
      <c r="C985" s="931" t="s">
        <v>296</v>
      </c>
      <c r="D985" s="931" t="s">
        <v>492</v>
      </c>
      <c r="E985" s="931" t="s">
        <v>300</v>
      </c>
      <c r="F985" s="931">
        <v>4</v>
      </c>
      <c r="G985" s="931" t="s">
        <v>23</v>
      </c>
      <c r="H985" s="932">
        <v>97543.96</v>
      </c>
      <c r="I985" s="932">
        <v>156070.34</v>
      </c>
      <c r="J985" s="932">
        <v>136561.54999999999</v>
      </c>
      <c r="K985" s="932">
        <v>218498.48</v>
      </c>
      <c r="L985" s="932">
        <v>175579.13</v>
      </c>
      <c r="M985" s="932">
        <v>280926.62</v>
      </c>
      <c r="N985" s="932">
        <v>234105.51</v>
      </c>
      <c r="O985" s="932">
        <v>374568.82</v>
      </c>
      <c r="P985" s="932">
        <v>292631.89</v>
      </c>
      <c r="Q985" s="932">
        <v>468211.03</v>
      </c>
      <c r="R985" s="932">
        <v>331649.46999999997</v>
      </c>
      <c r="S985" s="932">
        <v>530639.16</v>
      </c>
      <c r="T985" s="932">
        <v>370667.06</v>
      </c>
      <c r="U985" s="932">
        <v>593067.30000000005</v>
      </c>
    </row>
    <row r="986" spans="1:21" ht="14.5">
      <c r="A986" s="931">
        <v>5</v>
      </c>
      <c r="B986" s="931" t="s">
        <v>273</v>
      </c>
      <c r="C986" s="931" t="s">
        <v>296</v>
      </c>
      <c r="D986" s="931" t="s">
        <v>492</v>
      </c>
      <c r="E986" s="931" t="s">
        <v>1101</v>
      </c>
      <c r="F986" s="931">
        <v>1</v>
      </c>
      <c r="G986" s="931" t="s">
        <v>171</v>
      </c>
      <c r="H986" s="932">
        <v>126026.7</v>
      </c>
      <c r="I986" s="932">
        <v>220546.72</v>
      </c>
      <c r="J986" s="932">
        <v>163447.39000000001</v>
      </c>
      <c r="K986" s="932">
        <v>286032.92</v>
      </c>
      <c r="L986" s="932">
        <v>195296.69</v>
      </c>
      <c r="M986" s="932">
        <v>341769.2</v>
      </c>
      <c r="N986" s="932">
        <v>232730.01</v>
      </c>
      <c r="O986" s="932">
        <v>407277.52</v>
      </c>
      <c r="P986" s="932">
        <v>273885.15999999997</v>
      </c>
      <c r="Q986" s="932">
        <v>479299.02</v>
      </c>
      <c r="R986" s="932">
        <v>300293.83</v>
      </c>
      <c r="S986" s="932">
        <v>525514.21</v>
      </c>
      <c r="T986" s="932">
        <v>325817.81</v>
      </c>
      <c r="U986" s="932">
        <v>570181.16</v>
      </c>
    </row>
    <row r="987" spans="1:21" ht="14.5">
      <c r="A987" s="931">
        <v>5</v>
      </c>
      <c r="B987" s="931" t="s">
        <v>273</v>
      </c>
      <c r="C987" s="931" t="s">
        <v>296</v>
      </c>
      <c r="D987" s="931" t="s">
        <v>492</v>
      </c>
      <c r="E987" s="931" t="s">
        <v>1101</v>
      </c>
      <c r="F987" s="931">
        <v>2</v>
      </c>
      <c r="G987" s="931" t="s">
        <v>21</v>
      </c>
      <c r="H987" s="932">
        <v>99148.4</v>
      </c>
      <c r="I987" s="932">
        <v>173509.69</v>
      </c>
      <c r="J987" s="932">
        <v>129817.07</v>
      </c>
      <c r="K987" s="932">
        <v>227179.87</v>
      </c>
      <c r="L987" s="932">
        <v>157199.66</v>
      </c>
      <c r="M987" s="932">
        <v>275099.40999999997</v>
      </c>
      <c r="N987" s="932">
        <v>192214.46</v>
      </c>
      <c r="O987" s="932">
        <v>336375.31</v>
      </c>
      <c r="P987" s="932">
        <v>227956.33</v>
      </c>
      <c r="Q987" s="932">
        <v>398923.59</v>
      </c>
      <c r="R987" s="932">
        <v>251159.83</v>
      </c>
      <c r="S987" s="932">
        <v>439529.7</v>
      </c>
      <c r="T987" s="932">
        <v>272834.37</v>
      </c>
      <c r="U987" s="932">
        <v>477460.14</v>
      </c>
    </row>
    <row r="988" spans="1:21" ht="14.5">
      <c r="A988" s="931">
        <v>5</v>
      </c>
      <c r="B988" s="931" t="s">
        <v>273</v>
      </c>
      <c r="C988" s="931" t="s">
        <v>296</v>
      </c>
      <c r="D988" s="931" t="s">
        <v>492</v>
      </c>
      <c r="E988" s="931" t="s">
        <v>1101</v>
      </c>
      <c r="F988" s="931">
        <v>3</v>
      </c>
      <c r="G988" s="931" t="s">
        <v>46</v>
      </c>
      <c r="H988" s="932">
        <v>94854.17</v>
      </c>
      <c r="I988" s="932">
        <v>165994.79999999999</v>
      </c>
      <c r="J988" s="932">
        <v>129371.31</v>
      </c>
      <c r="K988" s="932">
        <v>226399.8</v>
      </c>
      <c r="L988" s="932">
        <v>163838.5</v>
      </c>
      <c r="M988" s="932">
        <v>286717.37</v>
      </c>
      <c r="N988" s="932">
        <v>215970.79</v>
      </c>
      <c r="O988" s="932">
        <v>377948.88</v>
      </c>
      <c r="P988" s="932">
        <v>267637.96999999997</v>
      </c>
      <c r="Q988" s="932">
        <v>468366.45</v>
      </c>
      <c r="R988" s="932">
        <v>301565.98</v>
      </c>
      <c r="S988" s="932">
        <v>527740.47</v>
      </c>
      <c r="T988" s="932">
        <v>335080.57</v>
      </c>
      <c r="U988" s="932">
        <v>586391</v>
      </c>
    </row>
    <row r="989" spans="1:21" ht="14.5">
      <c r="A989" s="931">
        <v>5</v>
      </c>
      <c r="B989" s="931" t="s">
        <v>273</v>
      </c>
      <c r="C989" s="931" t="s">
        <v>296</v>
      </c>
      <c r="D989" s="931" t="s">
        <v>492</v>
      </c>
      <c r="E989" s="931" t="s">
        <v>1101</v>
      </c>
      <c r="F989" s="931">
        <v>4</v>
      </c>
      <c r="G989" s="931" t="s">
        <v>23</v>
      </c>
      <c r="H989" s="932">
        <v>101626.25</v>
      </c>
      <c r="I989" s="932">
        <v>162602.01</v>
      </c>
      <c r="J989" s="932">
        <v>142276.76</v>
      </c>
      <c r="K989" s="932">
        <v>227642.81</v>
      </c>
      <c r="L989" s="932">
        <v>182927.26</v>
      </c>
      <c r="M989" s="932">
        <v>292683.62</v>
      </c>
      <c r="N989" s="932">
        <v>243903.01</v>
      </c>
      <c r="O989" s="932">
        <v>390244.82</v>
      </c>
      <c r="P989" s="932">
        <v>304878.76</v>
      </c>
      <c r="Q989" s="932">
        <v>487806.03</v>
      </c>
      <c r="R989" s="932">
        <v>345529.27</v>
      </c>
      <c r="S989" s="932">
        <v>552846.82999999996</v>
      </c>
      <c r="T989" s="932">
        <v>386179.77</v>
      </c>
      <c r="U989" s="932">
        <v>617887.64</v>
      </c>
    </row>
    <row r="990" spans="1:21" ht="14.5">
      <c r="A990" s="931">
        <v>5</v>
      </c>
      <c r="B990" s="931" t="s">
        <v>273</v>
      </c>
      <c r="C990" s="931" t="s">
        <v>296</v>
      </c>
      <c r="D990" s="931" t="s">
        <v>492</v>
      </c>
      <c r="E990" s="931" t="s">
        <v>301</v>
      </c>
      <c r="F990" s="931">
        <v>1</v>
      </c>
      <c r="G990" s="931" t="s">
        <v>171</v>
      </c>
      <c r="H990" s="932">
        <v>118797.21</v>
      </c>
      <c r="I990" s="932">
        <v>207895.11</v>
      </c>
      <c r="J990" s="932">
        <v>154131.87</v>
      </c>
      <c r="K990" s="932">
        <v>269730.76</v>
      </c>
      <c r="L990" s="932">
        <v>184217.15</v>
      </c>
      <c r="M990" s="932">
        <v>322380.01</v>
      </c>
      <c r="N990" s="932">
        <v>219600.32</v>
      </c>
      <c r="O990" s="932">
        <v>384300.56</v>
      </c>
      <c r="P990" s="932">
        <v>258480.22</v>
      </c>
      <c r="Q990" s="932">
        <v>452340.38</v>
      </c>
      <c r="R990" s="932">
        <v>283430.33</v>
      </c>
      <c r="S990" s="932">
        <v>496003.08</v>
      </c>
      <c r="T990" s="932">
        <v>307569.75</v>
      </c>
      <c r="U990" s="932">
        <v>538247.05000000005</v>
      </c>
    </row>
    <row r="991" spans="1:21" ht="14.5">
      <c r="A991" s="931">
        <v>5</v>
      </c>
      <c r="B991" s="931" t="s">
        <v>273</v>
      </c>
      <c r="C991" s="931" t="s">
        <v>296</v>
      </c>
      <c r="D991" s="931" t="s">
        <v>492</v>
      </c>
      <c r="E991" s="931" t="s">
        <v>301</v>
      </c>
      <c r="F991" s="931">
        <v>2</v>
      </c>
      <c r="G991" s="931" t="s">
        <v>21</v>
      </c>
      <c r="H991" s="932">
        <v>93077.45</v>
      </c>
      <c r="I991" s="932">
        <v>162885.54</v>
      </c>
      <c r="J991" s="932">
        <v>121951.13</v>
      </c>
      <c r="K991" s="932">
        <v>213414.47</v>
      </c>
      <c r="L991" s="932">
        <v>147762.23999999999</v>
      </c>
      <c r="M991" s="932">
        <v>258583.92</v>
      </c>
      <c r="N991" s="932">
        <v>180831.13</v>
      </c>
      <c r="O991" s="932">
        <v>316454.46999999997</v>
      </c>
      <c r="P991" s="932">
        <v>214531.09</v>
      </c>
      <c r="Q991" s="932">
        <v>375429.4</v>
      </c>
      <c r="R991" s="932">
        <v>236414.17</v>
      </c>
      <c r="S991" s="932">
        <v>413724.8</v>
      </c>
      <c r="T991" s="932">
        <v>256870.07</v>
      </c>
      <c r="U991" s="932">
        <v>449522.62</v>
      </c>
    </row>
    <row r="992" spans="1:21" ht="14.5">
      <c r="A992" s="931">
        <v>5</v>
      </c>
      <c r="B992" s="931" t="s">
        <v>273</v>
      </c>
      <c r="C992" s="931" t="s">
        <v>296</v>
      </c>
      <c r="D992" s="931" t="s">
        <v>492</v>
      </c>
      <c r="E992" s="931" t="s">
        <v>301</v>
      </c>
      <c r="F992" s="931">
        <v>3</v>
      </c>
      <c r="G992" s="931" t="s">
        <v>46</v>
      </c>
      <c r="H992" s="932">
        <v>88754.49</v>
      </c>
      <c r="I992" s="932">
        <v>155320.35999999999</v>
      </c>
      <c r="J992" s="932">
        <v>120979.37</v>
      </c>
      <c r="K992" s="932">
        <v>211713.89</v>
      </c>
      <c r="L992" s="932">
        <v>153156.44</v>
      </c>
      <c r="M992" s="932">
        <v>268023.77</v>
      </c>
      <c r="N992" s="932">
        <v>201834.96</v>
      </c>
      <c r="O992" s="932">
        <v>353211.19</v>
      </c>
      <c r="P992" s="932">
        <v>250068.43</v>
      </c>
      <c r="Q992" s="932">
        <v>437619.75</v>
      </c>
      <c r="R992" s="932">
        <v>281729.57</v>
      </c>
      <c r="S992" s="932">
        <v>493026.75</v>
      </c>
      <c r="T992" s="932">
        <v>312995.11</v>
      </c>
      <c r="U992" s="932">
        <v>547741.43999999994</v>
      </c>
    </row>
    <row r="993" spans="1:21" ht="14.5">
      <c r="A993" s="931">
        <v>5</v>
      </c>
      <c r="B993" s="931" t="s">
        <v>273</v>
      </c>
      <c r="C993" s="931" t="s">
        <v>296</v>
      </c>
      <c r="D993" s="931" t="s">
        <v>492</v>
      </c>
      <c r="E993" s="931" t="s">
        <v>301</v>
      </c>
      <c r="F993" s="931">
        <v>4</v>
      </c>
      <c r="G993" s="931" t="s">
        <v>23</v>
      </c>
      <c r="H993" s="932">
        <v>95595.48</v>
      </c>
      <c r="I993" s="932">
        <v>152952.76999999999</v>
      </c>
      <c r="J993" s="932">
        <v>133833.67000000001</v>
      </c>
      <c r="K993" s="932">
        <v>214133.88</v>
      </c>
      <c r="L993" s="932">
        <v>172071.86</v>
      </c>
      <c r="M993" s="932">
        <v>275314.98</v>
      </c>
      <c r="N993" s="932">
        <v>229429.15</v>
      </c>
      <c r="O993" s="932">
        <v>367086.64</v>
      </c>
      <c r="P993" s="932">
        <v>286786.44</v>
      </c>
      <c r="Q993" s="932">
        <v>458858.3</v>
      </c>
      <c r="R993" s="932">
        <v>325024.63</v>
      </c>
      <c r="S993" s="932">
        <v>520039.41</v>
      </c>
      <c r="T993" s="932">
        <v>363262.82</v>
      </c>
      <c r="U993" s="932">
        <v>581220.52</v>
      </c>
    </row>
    <row r="994" spans="1:21" ht="14.5">
      <c r="A994" s="931">
        <v>5</v>
      </c>
      <c r="B994" s="931" t="s">
        <v>273</v>
      </c>
      <c r="C994" s="931" t="s">
        <v>302</v>
      </c>
      <c r="D994" s="931" t="s">
        <v>493</v>
      </c>
      <c r="E994" s="931" t="s">
        <v>303</v>
      </c>
      <c r="F994" s="931">
        <v>1</v>
      </c>
      <c r="G994" s="931" t="s">
        <v>171</v>
      </c>
      <c r="H994" s="932">
        <v>110637.66</v>
      </c>
      <c r="I994" s="932">
        <v>193615.91</v>
      </c>
      <c r="J994" s="932">
        <v>143421.70000000001</v>
      </c>
      <c r="K994" s="932">
        <v>250987.98</v>
      </c>
      <c r="L994" s="932">
        <v>171312</v>
      </c>
      <c r="M994" s="932">
        <v>299796</v>
      </c>
      <c r="N994" s="932">
        <v>204066.54</v>
      </c>
      <c r="O994" s="932">
        <v>357116.44</v>
      </c>
      <c r="P994" s="932">
        <v>240101.28</v>
      </c>
      <c r="Q994" s="932">
        <v>420177.24</v>
      </c>
      <c r="R994" s="932">
        <v>263222.68</v>
      </c>
      <c r="S994" s="932">
        <v>460639.69</v>
      </c>
      <c r="T994" s="932">
        <v>285541.61</v>
      </c>
      <c r="U994" s="932">
        <v>499697.82</v>
      </c>
    </row>
    <row r="995" spans="1:21" ht="14.5">
      <c r="A995" s="931">
        <v>5</v>
      </c>
      <c r="B995" s="931" t="s">
        <v>273</v>
      </c>
      <c r="C995" s="931" t="s">
        <v>302</v>
      </c>
      <c r="D995" s="931" t="s">
        <v>493</v>
      </c>
      <c r="E995" s="931" t="s">
        <v>303</v>
      </c>
      <c r="F995" s="931">
        <v>2</v>
      </c>
      <c r="G995" s="931" t="s">
        <v>21</v>
      </c>
      <c r="H995" s="932">
        <v>87466.71</v>
      </c>
      <c r="I995" s="932">
        <v>153066.75</v>
      </c>
      <c r="J995" s="932">
        <v>114430.05</v>
      </c>
      <c r="K995" s="932">
        <v>200252.59</v>
      </c>
      <c r="L995" s="932">
        <v>138469.74</v>
      </c>
      <c r="M995" s="932">
        <v>242322.05</v>
      </c>
      <c r="N995" s="932">
        <v>169139.34</v>
      </c>
      <c r="O995" s="932">
        <v>295993.84000000003</v>
      </c>
      <c r="P995" s="932">
        <v>200507.47</v>
      </c>
      <c r="Q995" s="932">
        <v>350888.07</v>
      </c>
      <c r="R995" s="932">
        <v>220865.77</v>
      </c>
      <c r="S995" s="932">
        <v>386515.11</v>
      </c>
      <c r="T995" s="932">
        <v>239866.23</v>
      </c>
      <c r="U995" s="932">
        <v>419765.9</v>
      </c>
    </row>
    <row r="996" spans="1:21" ht="14.5">
      <c r="A996" s="931">
        <v>5</v>
      </c>
      <c r="B996" s="931" t="s">
        <v>273</v>
      </c>
      <c r="C996" s="931" t="s">
        <v>302</v>
      </c>
      <c r="D996" s="931" t="s">
        <v>493</v>
      </c>
      <c r="E996" s="931" t="s">
        <v>303</v>
      </c>
      <c r="F996" s="931">
        <v>3</v>
      </c>
      <c r="G996" s="931" t="s">
        <v>46</v>
      </c>
      <c r="H996" s="932">
        <v>84002.02</v>
      </c>
      <c r="I996" s="932">
        <v>147003.54</v>
      </c>
      <c r="J996" s="932">
        <v>114650.65</v>
      </c>
      <c r="K996" s="932">
        <v>200638.64</v>
      </c>
      <c r="L996" s="932">
        <v>145256.22</v>
      </c>
      <c r="M996" s="932">
        <v>254198.38</v>
      </c>
      <c r="N996" s="932">
        <v>191536.55</v>
      </c>
      <c r="O996" s="932">
        <v>335188.96999999997</v>
      </c>
      <c r="P996" s="932">
        <v>237415.94</v>
      </c>
      <c r="Q996" s="932">
        <v>415477.9</v>
      </c>
      <c r="R996" s="932">
        <v>267556.7</v>
      </c>
      <c r="S996" s="932">
        <v>468224.23</v>
      </c>
      <c r="T996" s="932">
        <v>297341.06</v>
      </c>
      <c r="U996" s="932">
        <v>520346.86</v>
      </c>
    </row>
    <row r="997" spans="1:21" ht="14.5">
      <c r="A997" s="931">
        <v>5</v>
      </c>
      <c r="B997" s="931" t="s">
        <v>273</v>
      </c>
      <c r="C997" s="931" t="s">
        <v>302</v>
      </c>
      <c r="D997" s="931" t="s">
        <v>493</v>
      </c>
      <c r="E997" s="931" t="s">
        <v>303</v>
      </c>
      <c r="F997" s="931">
        <v>4</v>
      </c>
      <c r="G997" s="931" t="s">
        <v>23</v>
      </c>
      <c r="H997" s="932">
        <v>89439.74</v>
      </c>
      <c r="I997" s="932">
        <v>143103.59</v>
      </c>
      <c r="J997" s="932">
        <v>125215.64</v>
      </c>
      <c r="K997" s="932">
        <v>200345.03</v>
      </c>
      <c r="L997" s="932">
        <v>160991.54</v>
      </c>
      <c r="M997" s="932">
        <v>257586.46</v>
      </c>
      <c r="N997" s="932">
        <v>214655.38</v>
      </c>
      <c r="O997" s="932">
        <v>343448.62</v>
      </c>
      <c r="P997" s="932">
        <v>268319.23</v>
      </c>
      <c r="Q997" s="932">
        <v>429310.77</v>
      </c>
      <c r="R997" s="932">
        <v>304095.13</v>
      </c>
      <c r="S997" s="932">
        <v>486552.21</v>
      </c>
      <c r="T997" s="932">
        <v>339871.02</v>
      </c>
      <c r="U997" s="932">
        <v>543793.65</v>
      </c>
    </row>
    <row r="998" spans="1:21" ht="14.5">
      <c r="A998" s="931">
        <v>5</v>
      </c>
      <c r="B998" s="931" t="s">
        <v>273</v>
      </c>
      <c r="C998" s="931" t="s">
        <v>302</v>
      </c>
      <c r="D998" s="931" t="s">
        <v>493</v>
      </c>
      <c r="E998" s="931" t="s">
        <v>1102</v>
      </c>
      <c r="F998" s="931">
        <v>1</v>
      </c>
      <c r="G998" s="931" t="s">
        <v>171</v>
      </c>
      <c r="H998" s="932">
        <v>107188.28</v>
      </c>
      <c r="I998" s="932">
        <v>187579.49</v>
      </c>
      <c r="J998" s="932">
        <v>138917.89000000001</v>
      </c>
      <c r="K998" s="932">
        <v>243106.3</v>
      </c>
      <c r="L998" s="932">
        <v>165905.04</v>
      </c>
      <c r="M998" s="932">
        <v>290333.81</v>
      </c>
      <c r="N998" s="932">
        <v>197586.54</v>
      </c>
      <c r="O998" s="932">
        <v>345776.44</v>
      </c>
      <c r="P998" s="932">
        <v>232452.16</v>
      </c>
      <c r="Q998" s="932">
        <v>406791.27</v>
      </c>
      <c r="R998" s="932">
        <v>254822.63</v>
      </c>
      <c r="S998" s="932">
        <v>445939.61</v>
      </c>
      <c r="T998" s="932">
        <v>276403.26</v>
      </c>
      <c r="U998" s="932">
        <v>483705.71</v>
      </c>
    </row>
    <row r="999" spans="1:21" ht="14.5">
      <c r="A999" s="931">
        <v>5</v>
      </c>
      <c r="B999" s="931" t="s">
        <v>273</v>
      </c>
      <c r="C999" s="931" t="s">
        <v>302</v>
      </c>
      <c r="D999" s="931" t="s">
        <v>493</v>
      </c>
      <c r="E999" s="931" t="s">
        <v>1102</v>
      </c>
      <c r="F999" s="931">
        <v>2</v>
      </c>
      <c r="G999" s="931" t="s">
        <v>21</v>
      </c>
      <c r="H999" s="932">
        <v>84944.17</v>
      </c>
      <c r="I999" s="932">
        <v>148652.29999999999</v>
      </c>
      <c r="J999" s="932">
        <v>111085.9</v>
      </c>
      <c r="K999" s="932">
        <v>194400.32</v>
      </c>
      <c r="L999" s="932">
        <v>134376.47</v>
      </c>
      <c r="M999" s="932">
        <v>235158.82</v>
      </c>
      <c r="N999" s="932">
        <v>164056.43</v>
      </c>
      <c r="O999" s="932">
        <v>287098.75</v>
      </c>
      <c r="P999" s="932">
        <v>194442.1</v>
      </c>
      <c r="Q999" s="932">
        <v>340273.67</v>
      </c>
      <c r="R999" s="932">
        <v>214160.01</v>
      </c>
      <c r="S999" s="932">
        <v>374780.01</v>
      </c>
      <c r="T999" s="932">
        <v>232554.9</v>
      </c>
      <c r="U999" s="932">
        <v>406971.07</v>
      </c>
    </row>
    <row r="1000" spans="1:21" ht="14.5">
      <c r="A1000" s="931">
        <v>5</v>
      </c>
      <c r="B1000" s="931" t="s">
        <v>273</v>
      </c>
      <c r="C1000" s="931" t="s">
        <v>302</v>
      </c>
      <c r="D1000" s="931" t="s">
        <v>493</v>
      </c>
      <c r="E1000" s="931" t="s">
        <v>1102</v>
      </c>
      <c r="F1000" s="931">
        <v>3</v>
      </c>
      <c r="G1000" s="931" t="s">
        <v>46</v>
      </c>
      <c r="H1000" s="932">
        <v>81734.2</v>
      </c>
      <c r="I1000" s="932">
        <v>143034.85</v>
      </c>
      <c r="J1000" s="932">
        <v>111593.79</v>
      </c>
      <c r="K1000" s="932">
        <v>195289.13</v>
      </c>
      <c r="L1000" s="932">
        <v>141412.03</v>
      </c>
      <c r="M1000" s="932">
        <v>247471.06</v>
      </c>
      <c r="N1000" s="932">
        <v>186496.51</v>
      </c>
      <c r="O1000" s="932">
        <v>326368.90000000002</v>
      </c>
      <c r="P1000" s="932">
        <v>231196.08</v>
      </c>
      <c r="Q1000" s="932">
        <v>404593.15</v>
      </c>
      <c r="R1000" s="932">
        <v>260568.12</v>
      </c>
      <c r="S1000" s="932">
        <v>455994.2</v>
      </c>
      <c r="T1000" s="932">
        <v>289598</v>
      </c>
      <c r="U1000" s="932">
        <v>506796.51</v>
      </c>
    </row>
    <row r="1001" spans="1:21" ht="14.5">
      <c r="A1001" s="931">
        <v>5</v>
      </c>
      <c r="B1001" s="931" t="s">
        <v>273</v>
      </c>
      <c r="C1001" s="931" t="s">
        <v>302</v>
      </c>
      <c r="D1001" s="931" t="s">
        <v>493</v>
      </c>
      <c r="E1001" s="931" t="s">
        <v>1102</v>
      </c>
      <c r="F1001" s="931">
        <v>4</v>
      </c>
      <c r="G1001" s="931" t="s">
        <v>23</v>
      </c>
      <c r="H1001" s="932">
        <v>86758.46</v>
      </c>
      <c r="I1001" s="932">
        <v>138813.53</v>
      </c>
      <c r="J1001" s="932">
        <v>121461.84</v>
      </c>
      <c r="K1001" s="932">
        <v>194338.95</v>
      </c>
      <c r="L1001" s="932">
        <v>156165.22</v>
      </c>
      <c r="M1001" s="932">
        <v>249864.36</v>
      </c>
      <c r="N1001" s="932">
        <v>208220.3</v>
      </c>
      <c r="O1001" s="932">
        <v>333152.48</v>
      </c>
      <c r="P1001" s="932">
        <v>260275.37</v>
      </c>
      <c r="Q1001" s="932">
        <v>416440.6</v>
      </c>
      <c r="R1001" s="932">
        <v>294978.75</v>
      </c>
      <c r="S1001" s="932">
        <v>471966.01</v>
      </c>
      <c r="T1001" s="932">
        <v>329682.14</v>
      </c>
      <c r="U1001" s="932">
        <v>527491.43000000005</v>
      </c>
    </row>
    <row r="1002" spans="1:21" ht="14.5">
      <c r="A1002" s="931">
        <v>5</v>
      </c>
      <c r="B1002" s="931" t="s">
        <v>273</v>
      </c>
      <c r="C1002" s="931" t="s">
        <v>302</v>
      </c>
      <c r="D1002" s="931" t="s">
        <v>493</v>
      </c>
      <c r="E1002" s="931" t="s">
        <v>304</v>
      </c>
      <c r="F1002" s="931">
        <v>1</v>
      </c>
      <c r="G1002" s="931" t="s">
        <v>171</v>
      </c>
      <c r="H1002" s="932">
        <v>108051.74</v>
      </c>
      <c r="I1002" s="932">
        <v>189090.54</v>
      </c>
      <c r="J1002" s="932">
        <v>140191.76999999999</v>
      </c>
      <c r="K1002" s="932">
        <v>245335.6</v>
      </c>
      <c r="L1002" s="932">
        <v>167557.31</v>
      </c>
      <c r="M1002" s="932">
        <v>293225.28999999998</v>
      </c>
      <c r="N1002" s="932">
        <v>199742.35</v>
      </c>
      <c r="O1002" s="932">
        <v>349549.12</v>
      </c>
      <c r="P1002" s="932">
        <v>235107.56</v>
      </c>
      <c r="Q1002" s="932">
        <v>411438.23</v>
      </c>
      <c r="R1002" s="932">
        <v>257802.25</v>
      </c>
      <c r="S1002" s="932">
        <v>451153.94</v>
      </c>
      <c r="T1002" s="932">
        <v>279760.14</v>
      </c>
      <c r="U1002" s="932">
        <v>489580.24</v>
      </c>
    </row>
    <row r="1003" spans="1:21" ht="14.5">
      <c r="A1003" s="931">
        <v>5</v>
      </c>
      <c r="B1003" s="931" t="s">
        <v>273</v>
      </c>
      <c r="C1003" s="931" t="s">
        <v>302</v>
      </c>
      <c r="D1003" s="931" t="s">
        <v>493</v>
      </c>
      <c r="E1003" s="931" t="s">
        <v>304</v>
      </c>
      <c r="F1003" s="931">
        <v>2</v>
      </c>
      <c r="G1003" s="931" t="s">
        <v>21</v>
      </c>
      <c r="H1003" s="932">
        <v>84649.08</v>
      </c>
      <c r="I1003" s="932">
        <v>148135.89000000001</v>
      </c>
      <c r="J1003" s="932">
        <v>110910.2</v>
      </c>
      <c r="K1003" s="932">
        <v>194092.85</v>
      </c>
      <c r="L1003" s="932">
        <v>134386.62</v>
      </c>
      <c r="M1003" s="932">
        <v>235176.59</v>
      </c>
      <c r="N1003" s="932">
        <v>164465.88</v>
      </c>
      <c r="O1003" s="932">
        <v>287815.28999999998</v>
      </c>
      <c r="P1003" s="932">
        <v>195117.81</v>
      </c>
      <c r="Q1003" s="932">
        <v>341456.17</v>
      </c>
      <c r="R1003" s="932">
        <v>215021.78</v>
      </c>
      <c r="S1003" s="932">
        <v>376288.11</v>
      </c>
      <c r="T1003" s="932">
        <v>233628</v>
      </c>
      <c r="U1003" s="932">
        <v>408849</v>
      </c>
    </row>
    <row r="1004" spans="1:21" ht="14.5">
      <c r="A1004" s="931">
        <v>5</v>
      </c>
      <c r="B1004" s="931" t="s">
        <v>273</v>
      </c>
      <c r="C1004" s="931" t="s">
        <v>302</v>
      </c>
      <c r="D1004" s="931" t="s">
        <v>493</v>
      </c>
      <c r="E1004" s="931" t="s">
        <v>304</v>
      </c>
      <c r="F1004" s="931">
        <v>3</v>
      </c>
      <c r="G1004" s="931" t="s">
        <v>46</v>
      </c>
      <c r="H1004" s="932">
        <v>80710.460000000006</v>
      </c>
      <c r="I1004" s="932">
        <v>141243.29999999999</v>
      </c>
      <c r="J1004" s="932">
        <v>110012.94</v>
      </c>
      <c r="K1004" s="932">
        <v>192522.64</v>
      </c>
      <c r="L1004" s="932">
        <v>139271.92000000001</v>
      </c>
      <c r="M1004" s="932">
        <v>243725.86</v>
      </c>
      <c r="N1004" s="932">
        <v>183536.11</v>
      </c>
      <c r="O1004" s="932">
        <v>321188.2</v>
      </c>
      <c r="P1004" s="932">
        <v>227395.34</v>
      </c>
      <c r="Q1004" s="932">
        <v>397941.85</v>
      </c>
      <c r="R1004" s="932">
        <v>256184.87</v>
      </c>
      <c r="S1004" s="932">
        <v>448323.53</v>
      </c>
      <c r="T1004" s="932">
        <v>284614.44</v>
      </c>
      <c r="U1004" s="932">
        <v>498075.27</v>
      </c>
    </row>
    <row r="1005" spans="1:21" ht="14.5">
      <c r="A1005" s="931">
        <v>5</v>
      </c>
      <c r="B1005" s="931" t="s">
        <v>273</v>
      </c>
      <c r="C1005" s="931" t="s">
        <v>302</v>
      </c>
      <c r="D1005" s="931" t="s">
        <v>493</v>
      </c>
      <c r="E1005" s="931" t="s">
        <v>304</v>
      </c>
      <c r="F1005" s="931">
        <v>4</v>
      </c>
      <c r="G1005" s="931" t="s">
        <v>23</v>
      </c>
      <c r="H1005" s="932">
        <v>86943.77</v>
      </c>
      <c r="I1005" s="932">
        <v>139110.04</v>
      </c>
      <c r="J1005" s="932">
        <v>121721.28</v>
      </c>
      <c r="K1005" s="932">
        <v>194754.06</v>
      </c>
      <c r="L1005" s="932">
        <v>156498.79</v>
      </c>
      <c r="M1005" s="932">
        <v>250398.07</v>
      </c>
      <c r="N1005" s="932">
        <v>208665.06</v>
      </c>
      <c r="O1005" s="932">
        <v>333864.09999999998</v>
      </c>
      <c r="P1005" s="932">
        <v>260831.32</v>
      </c>
      <c r="Q1005" s="932">
        <v>417330.12</v>
      </c>
      <c r="R1005" s="932">
        <v>295608.83</v>
      </c>
      <c r="S1005" s="932">
        <v>472974.14</v>
      </c>
      <c r="T1005" s="932">
        <v>330386.34000000003</v>
      </c>
      <c r="U1005" s="932">
        <v>528618.16</v>
      </c>
    </row>
    <row r="1006" spans="1:21" ht="14.5">
      <c r="A1006" s="931">
        <v>5</v>
      </c>
      <c r="B1006" s="931" t="s">
        <v>273</v>
      </c>
      <c r="C1006" s="931" t="s">
        <v>302</v>
      </c>
      <c r="D1006" s="931" t="s">
        <v>493</v>
      </c>
      <c r="E1006" s="931" t="s">
        <v>305</v>
      </c>
      <c r="F1006" s="931">
        <v>1</v>
      </c>
      <c r="G1006" s="931" t="s">
        <v>171</v>
      </c>
      <c r="H1006" s="932">
        <v>112362.35</v>
      </c>
      <c r="I1006" s="932">
        <v>196634.12</v>
      </c>
      <c r="J1006" s="932">
        <v>145673.60999999999</v>
      </c>
      <c r="K1006" s="932">
        <v>254928.83</v>
      </c>
      <c r="L1006" s="932">
        <v>174015.49</v>
      </c>
      <c r="M1006" s="932">
        <v>304527.09999999998</v>
      </c>
      <c r="N1006" s="932">
        <v>207306.54</v>
      </c>
      <c r="O1006" s="932">
        <v>362786.45</v>
      </c>
      <c r="P1006" s="932">
        <v>243925.84</v>
      </c>
      <c r="Q1006" s="932">
        <v>426870.22</v>
      </c>
      <c r="R1006" s="932">
        <v>267422.7</v>
      </c>
      <c r="S1006" s="932">
        <v>467989.73</v>
      </c>
      <c r="T1006" s="932">
        <v>290110.78999999998</v>
      </c>
      <c r="U1006" s="932">
        <v>507693.88</v>
      </c>
    </row>
    <row r="1007" spans="1:21" ht="14.5">
      <c r="A1007" s="931">
        <v>5</v>
      </c>
      <c r="B1007" s="931" t="s">
        <v>273</v>
      </c>
      <c r="C1007" s="931" t="s">
        <v>302</v>
      </c>
      <c r="D1007" s="931" t="s">
        <v>493</v>
      </c>
      <c r="E1007" s="931" t="s">
        <v>305</v>
      </c>
      <c r="F1007" s="931">
        <v>2</v>
      </c>
      <c r="G1007" s="931" t="s">
        <v>21</v>
      </c>
      <c r="H1007" s="932">
        <v>88727.99</v>
      </c>
      <c r="I1007" s="932">
        <v>155273.97</v>
      </c>
      <c r="J1007" s="932">
        <v>116102.13</v>
      </c>
      <c r="K1007" s="932">
        <v>203178.72</v>
      </c>
      <c r="L1007" s="932">
        <v>140516.38</v>
      </c>
      <c r="M1007" s="932">
        <v>245903.67</v>
      </c>
      <c r="N1007" s="932">
        <v>171680.8</v>
      </c>
      <c r="O1007" s="932">
        <v>300441.40000000002</v>
      </c>
      <c r="P1007" s="932">
        <v>203540.15</v>
      </c>
      <c r="Q1007" s="932">
        <v>356195.27</v>
      </c>
      <c r="R1007" s="932">
        <v>224218.66</v>
      </c>
      <c r="S1007" s="932">
        <v>392382.66</v>
      </c>
      <c r="T1007" s="932">
        <v>243521.9</v>
      </c>
      <c r="U1007" s="932">
        <v>426163.33</v>
      </c>
    </row>
    <row r="1008" spans="1:21" ht="14.5">
      <c r="A1008" s="931">
        <v>5</v>
      </c>
      <c r="B1008" s="931" t="s">
        <v>273</v>
      </c>
      <c r="C1008" s="931" t="s">
        <v>302</v>
      </c>
      <c r="D1008" s="931" t="s">
        <v>493</v>
      </c>
      <c r="E1008" s="931" t="s">
        <v>305</v>
      </c>
      <c r="F1008" s="931">
        <v>3</v>
      </c>
      <c r="G1008" s="931" t="s">
        <v>46</v>
      </c>
      <c r="H1008" s="932">
        <v>85135.94</v>
      </c>
      <c r="I1008" s="932">
        <v>148987.89000000001</v>
      </c>
      <c r="J1008" s="932">
        <v>116179.09</v>
      </c>
      <c r="K1008" s="932">
        <v>203313.4</v>
      </c>
      <c r="L1008" s="932">
        <v>147178.31</v>
      </c>
      <c r="M1008" s="932">
        <v>257562.05</v>
      </c>
      <c r="N1008" s="932">
        <v>194056.58</v>
      </c>
      <c r="O1008" s="932">
        <v>339599.02</v>
      </c>
      <c r="P1008" s="932">
        <v>240525.88</v>
      </c>
      <c r="Q1008" s="932">
        <v>420920.29</v>
      </c>
      <c r="R1008" s="932">
        <v>271051.01</v>
      </c>
      <c r="S1008" s="932">
        <v>474339.26</v>
      </c>
      <c r="T1008" s="932">
        <v>301212.59999999998</v>
      </c>
      <c r="U1008" s="932">
        <v>527122.05000000005</v>
      </c>
    </row>
    <row r="1009" spans="1:21" ht="14.5">
      <c r="A1009" s="931">
        <v>5</v>
      </c>
      <c r="B1009" s="931" t="s">
        <v>273</v>
      </c>
      <c r="C1009" s="931" t="s">
        <v>302</v>
      </c>
      <c r="D1009" s="931" t="s">
        <v>493</v>
      </c>
      <c r="E1009" s="931" t="s">
        <v>305</v>
      </c>
      <c r="F1009" s="931">
        <v>4</v>
      </c>
      <c r="G1009" s="931" t="s">
        <v>23</v>
      </c>
      <c r="H1009" s="932">
        <v>90780.39</v>
      </c>
      <c r="I1009" s="932">
        <v>145248.62</v>
      </c>
      <c r="J1009" s="932">
        <v>127092.54</v>
      </c>
      <c r="K1009" s="932">
        <v>203348.07</v>
      </c>
      <c r="L1009" s="932">
        <v>163404.70000000001</v>
      </c>
      <c r="M1009" s="932">
        <v>261447.52</v>
      </c>
      <c r="N1009" s="932">
        <v>217872.93</v>
      </c>
      <c r="O1009" s="932">
        <v>348596.69</v>
      </c>
      <c r="P1009" s="932">
        <v>272341.15999999997</v>
      </c>
      <c r="Q1009" s="932">
        <v>435745.87</v>
      </c>
      <c r="R1009" s="932">
        <v>308653.32</v>
      </c>
      <c r="S1009" s="932">
        <v>493845.32</v>
      </c>
      <c r="T1009" s="932">
        <v>344965.47</v>
      </c>
      <c r="U1009" s="932">
        <v>551944.77</v>
      </c>
    </row>
    <row r="1010" spans="1:21" ht="14.5">
      <c r="A1010" s="931">
        <v>5</v>
      </c>
      <c r="B1010" s="931" t="s">
        <v>273</v>
      </c>
      <c r="C1010" s="931" t="s">
        <v>302</v>
      </c>
      <c r="D1010" s="931" t="s">
        <v>493</v>
      </c>
      <c r="E1010" s="931" t="s">
        <v>241</v>
      </c>
      <c r="F1010" s="931">
        <v>1</v>
      </c>
      <c r="G1010" s="931" t="s">
        <v>171</v>
      </c>
      <c r="H1010" s="932">
        <v>110240.34</v>
      </c>
      <c r="I1010" s="932">
        <v>192920.6</v>
      </c>
      <c r="J1010" s="932">
        <v>142993.07</v>
      </c>
      <c r="K1010" s="932">
        <v>250237.87</v>
      </c>
      <c r="L1010" s="932">
        <v>170873.06</v>
      </c>
      <c r="M1010" s="932">
        <v>299027.86</v>
      </c>
      <c r="N1010" s="932">
        <v>203648.58</v>
      </c>
      <c r="O1010" s="932">
        <v>356385.01</v>
      </c>
      <c r="P1010" s="932">
        <v>239676</v>
      </c>
      <c r="Q1010" s="932">
        <v>419432.99</v>
      </c>
      <c r="R1010" s="932">
        <v>262794.74</v>
      </c>
      <c r="S1010" s="932">
        <v>459890.79</v>
      </c>
      <c r="T1010" s="932">
        <v>285147.06</v>
      </c>
      <c r="U1010" s="932">
        <v>499007.35</v>
      </c>
    </row>
    <row r="1011" spans="1:21" ht="14.5">
      <c r="A1011" s="931">
        <v>5</v>
      </c>
      <c r="B1011" s="931" t="s">
        <v>273</v>
      </c>
      <c r="C1011" s="931" t="s">
        <v>302</v>
      </c>
      <c r="D1011" s="931" t="s">
        <v>493</v>
      </c>
      <c r="E1011" s="931" t="s">
        <v>241</v>
      </c>
      <c r="F1011" s="931">
        <v>2</v>
      </c>
      <c r="G1011" s="931" t="s">
        <v>21</v>
      </c>
      <c r="H1011" s="932">
        <v>86605.97</v>
      </c>
      <c r="I1011" s="932">
        <v>151560.45000000001</v>
      </c>
      <c r="J1011" s="932">
        <v>113421.58</v>
      </c>
      <c r="K1011" s="932">
        <v>198487.77</v>
      </c>
      <c r="L1011" s="932">
        <v>137373.96</v>
      </c>
      <c r="M1011" s="932">
        <v>240404.43</v>
      </c>
      <c r="N1011" s="932">
        <v>168022.84</v>
      </c>
      <c r="O1011" s="932">
        <v>294039.96000000002</v>
      </c>
      <c r="P1011" s="932">
        <v>199290.31</v>
      </c>
      <c r="Q1011" s="932">
        <v>348758.04</v>
      </c>
      <c r="R1011" s="932">
        <v>219590.7</v>
      </c>
      <c r="S1011" s="932">
        <v>384283.72</v>
      </c>
      <c r="T1011" s="932">
        <v>238558.17</v>
      </c>
      <c r="U1011" s="932">
        <v>417476.79</v>
      </c>
    </row>
    <row r="1012" spans="1:21" ht="14.5">
      <c r="A1012" s="931">
        <v>5</v>
      </c>
      <c r="B1012" s="931" t="s">
        <v>273</v>
      </c>
      <c r="C1012" s="931" t="s">
        <v>302</v>
      </c>
      <c r="D1012" s="931" t="s">
        <v>493</v>
      </c>
      <c r="E1012" s="931" t="s">
        <v>241</v>
      </c>
      <c r="F1012" s="931">
        <v>3</v>
      </c>
      <c r="G1012" s="931" t="s">
        <v>46</v>
      </c>
      <c r="H1012" s="932">
        <v>82761.460000000006</v>
      </c>
      <c r="I1012" s="932">
        <v>144832.56</v>
      </c>
      <c r="J1012" s="932">
        <v>112854.82</v>
      </c>
      <c r="K1012" s="932">
        <v>197495.94</v>
      </c>
      <c r="L1012" s="932">
        <v>142904.26</v>
      </c>
      <c r="M1012" s="932">
        <v>250082.45</v>
      </c>
      <c r="N1012" s="932">
        <v>188357.84</v>
      </c>
      <c r="O1012" s="932">
        <v>329626.21999999997</v>
      </c>
      <c r="P1012" s="932">
        <v>233402.45</v>
      </c>
      <c r="Q1012" s="932">
        <v>408454.29</v>
      </c>
      <c r="R1012" s="932">
        <v>262977.78999999998</v>
      </c>
      <c r="S1012" s="932">
        <v>460211.13</v>
      </c>
      <c r="T1012" s="932">
        <v>292189.59000000003</v>
      </c>
      <c r="U1012" s="932">
        <v>511331.79</v>
      </c>
    </row>
    <row r="1013" spans="1:21" ht="14.5">
      <c r="A1013" s="931">
        <v>5</v>
      </c>
      <c r="B1013" s="931" t="s">
        <v>273</v>
      </c>
      <c r="C1013" s="931" t="s">
        <v>302</v>
      </c>
      <c r="D1013" s="931" t="s">
        <v>493</v>
      </c>
      <c r="E1013" s="931" t="s">
        <v>241</v>
      </c>
      <c r="F1013" s="931">
        <v>4</v>
      </c>
      <c r="G1013" s="931" t="s">
        <v>23</v>
      </c>
      <c r="H1013" s="932">
        <v>88831.9</v>
      </c>
      <c r="I1013" s="932">
        <v>142131.04</v>
      </c>
      <c r="J1013" s="932">
        <v>124364.66</v>
      </c>
      <c r="K1013" s="932">
        <v>198983.46</v>
      </c>
      <c r="L1013" s="932">
        <v>159897.42000000001</v>
      </c>
      <c r="M1013" s="932">
        <v>255835.88</v>
      </c>
      <c r="N1013" s="932">
        <v>213196.56</v>
      </c>
      <c r="O1013" s="932">
        <v>341114.5</v>
      </c>
      <c r="P1013" s="932">
        <v>266495.7</v>
      </c>
      <c r="Q1013" s="932">
        <v>426393.13</v>
      </c>
      <c r="R1013" s="932">
        <v>302028.46000000002</v>
      </c>
      <c r="S1013" s="932">
        <v>483245.55</v>
      </c>
      <c r="T1013" s="932">
        <v>337561.22</v>
      </c>
      <c r="U1013" s="932">
        <v>540097.96</v>
      </c>
    </row>
    <row r="1014" spans="1:21" ht="14.5">
      <c r="A1014" s="931">
        <v>5</v>
      </c>
      <c r="B1014" s="931" t="s">
        <v>273</v>
      </c>
      <c r="C1014" s="931" t="s">
        <v>302</v>
      </c>
      <c r="D1014" s="931" t="s">
        <v>493</v>
      </c>
      <c r="E1014" s="931" t="s">
        <v>306</v>
      </c>
      <c r="F1014" s="931">
        <v>1</v>
      </c>
      <c r="G1014" s="931" t="s">
        <v>171</v>
      </c>
      <c r="H1014" s="932">
        <v>107985.15</v>
      </c>
      <c r="I1014" s="932">
        <v>188974.01</v>
      </c>
      <c r="J1014" s="932">
        <v>140071.03</v>
      </c>
      <c r="K1014" s="932">
        <v>245124.3</v>
      </c>
      <c r="L1014" s="932">
        <v>167383.98000000001</v>
      </c>
      <c r="M1014" s="932">
        <v>292921.96000000002</v>
      </c>
      <c r="N1014" s="932">
        <v>199494.09</v>
      </c>
      <c r="O1014" s="932">
        <v>349114.66</v>
      </c>
      <c r="P1014" s="932">
        <v>234788.98</v>
      </c>
      <c r="Q1014" s="932">
        <v>410880.71</v>
      </c>
      <c r="R1014" s="932">
        <v>257437.73</v>
      </c>
      <c r="S1014" s="932">
        <v>450516.03</v>
      </c>
      <c r="T1014" s="932">
        <v>279336.95</v>
      </c>
      <c r="U1014" s="932">
        <v>488839.67</v>
      </c>
    </row>
    <row r="1015" spans="1:21" ht="14.5">
      <c r="A1015" s="931">
        <v>5</v>
      </c>
      <c r="B1015" s="931" t="s">
        <v>273</v>
      </c>
      <c r="C1015" s="931" t="s">
        <v>302</v>
      </c>
      <c r="D1015" s="931" t="s">
        <v>493</v>
      </c>
      <c r="E1015" s="931" t="s">
        <v>306</v>
      </c>
      <c r="F1015" s="931">
        <v>2</v>
      </c>
      <c r="G1015" s="931" t="s">
        <v>21</v>
      </c>
      <c r="H1015" s="932">
        <v>84814.2</v>
      </c>
      <c r="I1015" s="932">
        <v>148424.85</v>
      </c>
      <c r="J1015" s="932">
        <v>111079.37</v>
      </c>
      <c r="K1015" s="932">
        <v>194388.9</v>
      </c>
      <c r="L1015" s="932">
        <v>134541.72</v>
      </c>
      <c r="M1015" s="932">
        <v>235448.01</v>
      </c>
      <c r="N1015" s="932">
        <v>164566.89000000001</v>
      </c>
      <c r="O1015" s="932">
        <v>287992.06</v>
      </c>
      <c r="P1015" s="932">
        <v>195195.16</v>
      </c>
      <c r="Q1015" s="932">
        <v>341591.54</v>
      </c>
      <c r="R1015" s="932">
        <v>215080.83</v>
      </c>
      <c r="S1015" s="932">
        <v>376391.45</v>
      </c>
      <c r="T1015" s="932">
        <v>233661.57</v>
      </c>
      <c r="U1015" s="932">
        <v>408907.75</v>
      </c>
    </row>
    <row r="1016" spans="1:21" ht="14.5">
      <c r="A1016" s="931">
        <v>5</v>
      </c>
      <c r="B1016" s="931" t="s">
        <v>273</v>
      </c>
      <c r="C1016" s="931" t="s">
        <v>302</v>
      </c>
      <c r="D1016" s="931" t="s">
        <v>493</v>
      </c>
      <c r="E1016" s="931" t="s">
        <v>306</v>
      </c>
      <c r="F1016" s="931">
        <v>3</v>
      </c>
      <c r="G1016" s="931" t="s">
        <v>46</v>
      </c>
      <c r="H1016" s="932">
        <v>81033.929999999993</v>
      </c>
      <c r="I1016" s="932">
        <v>141809.38</v>
      </c>
      <c r="J1016" s="932">
        <v>110495.32</v>
      </c>
      <c r="K1016" s="932">
        <v>193366.82</v>
      </c>
      <c r="L1016" s="932">
        <v>139913.65</v>
      </c>
      <c r="M1016" s="932">
        <v>244848.89</v>
      </c>
      <c r="N1016" s="932">
        <v>184413.14</v>
      </c>
      <c r="O1016" s="932">
        <v>322722.99</v>
      </c>
      <c r="P1016" s="932">
        <v>228511.67</v>
      </c>
      <c r="Q1016" s="932">
        <v>399895.42</v>
      </c>
      <c r="R1016" s="932">
        <v>257465.19</v>
      </c>
      <c r="S1016" s="932">
        <v>450564.09</v>
      </c>
      <c r="T1016" s="932">
        <v>286062.32</v>
      </c>
      <c r="U1016" s="932">
        <v>500609.05</v>
      </c>
    </row>
    <row r="1017" spans="1:21" ht="14.5">
      <c r="A1017" s="931">
        <v>5</v>
      </c>
      <c r="B1017" s="931" t="s">
        <v>273</v>
      </c>
      <c r="C1017" s="931" t="s">
        <v>302</v>
      </c>
      <c r="D1017" s="931" t="s">
        <v>493</v>
      </c>
      <c r="E1017" s="931" t="s">
        <v>306</v>
      </c>
      <c r="F1017" s="931">
        <v>4</v>
      </c>
      <c r="G1017" s="931" t="s">
        <v>23</v>
      </c>
      <c r="H1017" s="932">
        <v>87004.14</v>
      </c>
      <c r="I1017" s="932">
        <v>139206.62</v>
      </c>
      <c r="J1017" s="932">
        <v>121805.79</v>
      </c>
      <c r="K1017" s="932">
        <v>194889.27</v>
      </c>
      <c r="L1017" s="932">
        <v>156607.45000000001</v>
      </c>
      <c r="M1017" s="932">
        <v>250571.92</v>
      </c>
      <c r="N1017" s="932">
        <v>208809.93</v>
      </c>
      <c r="O1017" s="932">
        <v>334095.89</v>
      </c>
      <c r="P1017" s="932">
        <v>261012.41</v>
      </c>
      <c r="Q1017" s="932">
        <v>417619.87</v>
      </c>
      <c r="R1017" s="932">
        <v>295814.07</v>
      </c>
      <c r="S1017" s="932">
        <v>473302.52</v>
      </c>
      <c r="T1017" s="932">
        <v>330615.71999999997</v>
      </c>
      <c r="U1017" s="932">
        <v>528985.17000000004</v>
      </c>
    </row>
    <row r="1018" spans="1:21" ht="14.5">
      <c r="A1018" s="931">
        <v>5</v>
      </c>
      <c r="B1018" s="931" t="s">
        <v>273</v>
      </c>
      <c r="C1018" s="931" t="s">
        <v>302</v>
      </c>
      <c r="D1018" s="931" t="s">
        <v>493</v>
      </c>
      <c r="E1018" s="931" t="s">
        <v>1103</v>
      </c>
      <c r="F1018" s="931">
        <v>1</v>
      </c>
      <c r="G1018" s="931" t="s">
        <v>171</v>
      </c>
      <c r="H1018" s="932">
        <v>105132.86</v>
      </c>
      <c r="I1018" s="932">
        <v>183982.51</v>
      </c>
      <c r="J1018" s="932">
        <v>136358.09</v>
      </c>
      <c r="K1018" s="932">
        <v>238626.67</v>
      </c>
      <c r="L1018" s="932">
        <v>162935.95000000001</v>
      </c>
      <c r="M1018" s="932">
        <v>285137.90999999997</v>
      </c>
      <c r="N1018" s="932">
        <v>194176.85</v>
      </c>
      <c r="O1018" s="932">
        <v>339809.48</v>
      </c>
      <c r="P1018" s="932">
        <v>228520.9</v>
      </c>
      <c r="Q1018" s="932">
        <v>399911.58</v>
      </c>
      <c r="R1018" s="932">
        <v>250559.2</v>
      </c>
      <c r="S1018" s="932">
        <v>438478.6</v>
      </c>
      <c r="T1018" s="932">
        <v>271862.73</v>
      </c>
      <c r="U1018" s="932">
        <v>475759.77</v>
      </c>
    </row>
    <row r="1019" spans="1:21" ht="14.5">
      <c r="A1019" s="931">
        <v>5</v>
      </c>
      <c r="B1019" s="931" t="s">
        <v>273</v>
      </c>
      <c r="C1019" s="931" t="s">
        <v>302</v>
      </c>
      <c r="D1019" s="931" t="s">
        <v>493</v>
      </c>
      <c r="E1019" s="931" t="s">
        <v>1103</v>
      </c>
      <c r="F1019" s="931">
        <v>2</v>
      </c>
      <c r="G1019" s="931" t="s">
        <v>21</v>
      </c>
      <c r="H1019" s="932">
        <v>82657.039999999994</v>
      </c>
      <c r="I1019" s="932">
        <v>144649.82</v>
      </c>
      <c r="J1019" s="932">
        <v>108236.19</v>
      </c>
      <c r="K1019" s="932">
        <v>189413.33</v>
      </c>
      <c r="L1019" s="932">
        <v>131078.96</v>
      </c>
      <c r="M1019" s="932">
        <v>229388.18</v>
      </c>
      <c r="N1019" s="932">
        <v>160297.46</v>
      </c>
      <c r="O1019" s="932">
        <v>280520.56</v>
      </c>
      <c r="P1019" s="932">
        <v>190114.91</v>
      </c>
      <c r="Q1019" s="932">
        <v>332701.08</v>
      </c>
      <c r="R1019" s="932">
        <v>209473.01</v>
      </c>
      <c r="S1019" s="932">
        <v>366577.76</v>
      </c>
      <c r="T1019" s="932">
        <v>227557.6</v>
      </c>
      <c r="U1019" s="932">
        <v>398225.81</v>
      </c>
    </row>
    <row r="1020" spans="1:21" ht="14.5">
      <c r="A1020" s="931">
        <v>5</v>
      </c>
      <c r="B1020" s="931" t="s">
        <v>273</v>
      </c>
      <c r="C1020" s="931" t="s">
        <v>302</v>
      </c>
      <c r="D1020" s="931" t="s">
        <v>493</v>
      </c>
      <c r="E1020" s="931" t="s">
        <v>1103</v>
      </c>
      <c r="F1020" s="931">
        <v>3</v>
      </c>
      <c r="G1020" s="931" t="s">
        <v>46</v>
      </c>
      <c r="H1020" s="932">
        <v>79036.25</v>
      </c>
      <c r="I1020" s="932">
        <v>138313.44</v>
      </c>
      <c r="J1020" s="932">
        <v>107787.14</v>
      </c>
      <c r="K1020" s="932">
        <v>188627.5</v>
      </c>
      <c r="L1020" s="932">
        <v>136496.26</v>
      </c>
      <c r="M1020" s="932">
        <v>238868.45</v>
      </c>
      <c r="N1020" s="932">
        <v>179920.76</v>
      </c>
      <c r="O1020" s="932">
        <v>314861.33</v>
      </c>
      <c r="P1020" s="932">
        <v>222956.34</v>
      </c>
      <c r="Q1020" s="932">
        <v>390173.6</v>
      </c>
      <c r="R1020" s="932">
        <v>251214.59</v>
      </c>
      <c r="S1020" s="932">
        <v>439625.54</v>
      </c>
      <c r="T1020" s="932">
        <v>279127.14</v>
      </c>
      <c r="U1020" s="932">
        <v>488472.49</v>
      </c>
    </row>
    <row r="1021" spans="1:21" ht="14.5">
      <c r="A1021" s="931">
        <v>5</v>
      </c>
      <c r="B1021" s="931" t="s">
        <v>273</v>
      </c>
      <c r="C1021" s="931" t="s">
        <v>302</v>
      </c>
      <c r="D1021" s="931" t="s">
        <v>493</v>
      </c>
      <c r="E1021" s="931" t="s">
        <v>1103</v>
      </c>
      <c r="F1021" s="931">
        <v>4</v>
      </c>
      <c r="G1021" s="931" t="s">
        <v>23</v>
      </c>
      <c r="H1021" s="932">
        <v>84749.61</v>
      </c>
      <c r="I1021" s="932">
        <v>135599.38</v>
      </c>
      <c r="J1021" s="932">
        <v>118649.46</v>
      </c>
      <c r="K1021" s="932">
        <v>189839.13</v>
      </c>
      <c r="L1021" s="932">
        <v>152549.29999999999</v>
      </c>
      <c r="M1021" s="932">
        <v>244078.89</v>
      </c>
      <c r="N1021" s="932">
        <v>203399.07</v>
      </c>
      <c r="O1021" s="932">
        <v>325438.51</v>
      </c>
      <c r="P1021" s="932">
        <v>254248.84</v>
      </c>
      <c r="Q1021" s="932">
        <v>406798.14</v>
      </c>
      <c r="R1021" s="932">
        <v>288148.68</v>
      </c>
      <c r="S1021" s="932">
        <v>461037.89</v>
      </c>
      <c r="T1021" s="932">
        <v>322048.52</v>
      </c>
      <c r="U1021" s="932">
        <v>515277.65</v>
      </c>
    </row>
    <row r="1022" spans="1:21" ht="14.5">
      <c r="A1022" s="931">
        <v>5</v>
      </c>
      <c r="B1022" s="931" t="s">
        <v>273</v>
      </c>
      <c r="C1022" s="931" t="s">
        <v>302</v>
      </c>
      <c r="D1022" s="931" t="s">
        <v>493</v>
      </c>
      <c r="E1022" s="931" t="s">
        <v>1104</v>
      </c>
      <c r="F1022" s="931">
        <v>1</v>
      </c>
      <c r="G1022" s="931" t="s">
        <v>171</v>
      </c>
      <c r="H1022" s="932">
        <v>102347.16</v>
      </c>
      <c r="I1022" s="932">
        <v>179107.54</v>
      </c>
      <c r="J1022" s="932">
        <v>132765.91</v>
      </c>
      <c r="K1022" s="932">
        <v>232340.35</v>
      </c>
      <c r="L1022" s="932">
        <v>158661.26</v>
      </c>
      <c r="M1022" s="932">
        <v>277657.2</v>
      </c>
      <c r="N1022" s="932">
        <v>189107.87</v>
      </c>
      <c r="O1022" s="932">
        <v>330938.77</v>
      </c>
      <c r="P1022" s="932">
        <v>222571.42</v>
      </c>
      <c r="Q1022" s="932">
        <v>389499.98</v>
      </c>
      <c r="R1022" s="932">
        <v>244045.2</v>
      </c>
      <c r="S1022" s="932">
        <v>427079.09</v>
      </c>
      <c r="T1022" s="932">
        <v>264811.68</v>
      </c>
      <c r="U1022" s="932">
        <v>463420.45</v>
      </c>
    </row>
    <row r="1023" spans="1:21" ht="14.5">
      <c r="A1023" s="931">
        <v>5</v>
      </c>
      <c r="B1023" s="931" t="s">
        <v>273</v>
      </c>
      <c r="C1023" s="931" t="s">
        <v>302</v>
      </c>
      <c r="D1023" s="931" t="s">
        <v>493</v>
      </c>
      <c r="E1023" s="931" t="s">
        <v>1104</v>
      </c>
      <c r="F1023" s="931">
        <v>2</v>
      </c>
      <c r="G1023" s="931" t="s">
        <v>21</v>
      </c>
      <c r="H1023" s="932">
        <v>80334.759999999995</v>
      </c>
      <c r="I1023" s="932">
        <v>140585.82999999999</v>
      </c>
      <c r="J1023" s="932">
        <v>105223.84</v>
      </c>
      <c r="K1023" s="932">
        <v>184141.72</v>
      </c>
      <c r="L1023" s="932">
        <v>127461.11</v>
      </c>
      <c r="M1023" s="932">
        <v>223056.94</v>
      </c>
      <c r="N1023" s="932">
        <v>155927.03</v>
      </c>
      <c r="O1023" s="932">
        <v>272872.3</v>
      </c>
      <c r="P1023" s="932">
        <v>184957.3</v>
      </c>
      <c r="Q1023" s="932">
        <v>323675.27</v>
      </c>
      <c r="R1023" s="932">
        <v>203806.14</v>
      </c>
      <c r="S1023" s="932">
        <v>356660.74</v>
      </c>
      <c r="T1023" s="932">
        <v>221420.07</v>
      </c>
      <c r="U1023" s="932">
        <v>387485.12</v>
      </c>
    </row>
    <row r="1024" spans="1:21" ht="14.5">
      <c r="A1024" s="931">
        <v>5</v>
      </c>
      <c r="B1024" s="931" t="s">
        <v>273</v>
      </c>
      <c r="C1024" s="931" t="s">
        <v>302</v>
      </c>
      <c r="D1024" s="931" t="s">
        <v>493</v>
      </c>
      <c r="E1024" s="931" t="s">
        <v>1104</v>
      </c>
      <c r="F1024" s="931">
        <v>3</v>
      </c>
      <c r="G1024" s="931" t="s">
        <v>46</v>
      </c>
      <c r="H1024" s="932">
        <v>76715.11</v>
      </c>
      <c r="I1024" s="932">
        <v>134251.44</v>
      </c>
      <c r="J1024" s="932">
        <v>104596.58</v>
      </c>
      <c r="K1024" s="932">
        <v>183044.01</v>
      </c>
      <c r="L1024" s="932">
        <v>132437.14000000001</v>
      </c>
      <c r="M1024" s="932">
        <v>231764.99</v>
      </c>
      <c r="N1024" s="932">
        <v>174551.37</v>
      </c>
      <c r="O1024" s="932">
        <v>305464.90000000002</v>
      </c>
      <c r="P1024" s="932">
        <v>216284.7</v>
      </c>
      <c r="Q1024" s="932">
        <v>378498.22</v>
      </c>
      <c r="R1024" s="932">
        <v>243683.69</v>
      </c>
      <c r="S1024" s="932">
        <v>426446.47</v>
      </c>
      <c r="T1024" s="932">
        <v>270744.11</v>
      </c>
      <c r="U1024" s="932">
        <v>473802.19</v>
      </c>
    </row>
    <row r="1025" spans="1:21" ht="14.5">
      <c r="A1025" s="931">
        <v>5</v>
      </c>
      <c r="B1025" s="931" t="s">
        <v>273</v>
      </c>
      <c r="C1025" s="931" t="s">
        <v>302</v>
      </c>
      <c r="D1025" s="931" t="s">
        <v>493</v>
      </c>
      <c r="E1025" s="931" t="s">
        <v>1104</v>
      </c>
      <c r="F1025" s="931">
        <v>4</v>
      </c>
      <c r="G1025" s="931" t="s">
        <v>23</v>
      </c>
      <c r="H1025" s="932">
        <v>82434.73</v>
      </c>
      <c r="I1025" s="932">
        <v>131895.56</v>
      </c>
      <c r="J1025" s="932">
        <v>115408.62</v>
      </c>
      <c r="K1025" s="932">
        <v>184653.79</v>
      </c>
      <c r="L1025" s="932">
        <v>148382.51</v>
      </c>
      <c r="M1025" s="932">
        <v>237412.01</v>
      </c>
      <c r="N1025" s="932">
        <v>197843.34</v>
      </c>
      <c r="O1025" s="932">
        <v>316549.34999999998</v>
      </c>
      <c r="P1025" s="932">
        <v>247304.18</v>
      </c>
      <c r="Q1025" s="932">
        <v>395686.69</v>
      </c>
      <c r="R1025" s="932">
        <v>280278.07</v>
      </c>
      <c r="S1025" s="932">
        <v>448444.91</v>
      </c>
      <c r="T1025" s="932">
        <v>313251.96000000002</v>
      </c>
      <c r="U1025" s="932">
        <v>501203.14</v>
      </c>
    </row>
    <row r="1026" spans="1:21" ht="14.5">
      <c r="A1026" s="931">
        <v>5</v>
      </c>
      <c r="B1026" s="931" t="s">
        <v>273</v>
      </c>
      <c r="C1026" s="931" t="s">
        <v>302</v>
      </c>
      <c r="D1026" s="931" t="s">
        <v>493</v>
      </c>
      <c r="E1026" s="931" t="s">
        <v>307</v>
      </c>
      <c r="F1026" s="931">
        <v>1</v>
      </c>
      <c r="G1026" s="931" t="s">
        <v>171</v>
      </c>
      <c r="H1026" s="932">
        <v>110173.75</v>
      </c>
      <c r="I1026" s="932">
        <v>192804.06</v>
      </c>
      <c r="J1026" s="932">
        <v>142872.32000000001</v>
      </c>
      <c r="K1026" s="932">
        <v>250026.56</v>
      </c>
      <c r="L1026" s="932">
        <v>170699.73</v>
      </c>
      <c r="M1026" s="932">
        <v>298724.53000000003</v>
      </c>
      <c r="N1026" s="932">
        <v>203400.31</v>
      </c>
      <c r="O1026" s="932">
        <v>355950.55</v>
      </c>
      <c r="P1026" s="932">
        <v>239357.41</v>
      </c>
      <c r="Q1026" s="932">
        <v>418875.46</v>
      </c>
      <c r="R1026" s="932">
        <v>262430.21000000002</v>
      </c>
      <c r="S1026" s="932">
        <v>459252.87</v>
      </c>
      <c r="T1026" s="932">
        <v>284723.87</v>
      </c>
      <c r="U1026" s="932">
        <v>498266.77</v>
      </c>
    </row>
    <row r="1027" spans="1:21" ht="14.5">
      <c r="A1027" s="931">
        <v>5</v>
      </c>
      <c r="B1027" s="931" t="s">
        <v>273</v>
      </c>
      <c r="C1027" s="931" t="s">
        <v>302</v>
      </c>
      <c r="D1027" s="931" t="s">
        <v>493</v>
      </c>
      <c r="E1027" s="931" t="s">
        <v>307</v>
      </c>
      <c r="F1027" s="931">
        <v>2</v>
      </c>
      <c r="G1027" s="931" t="s">
        <v>21</v>
      </c>
      <c r="H1027" s="932">
        <v>86771.09</v>
      </c>
      <c r="I1027" s="932">
        <v>151849.41</v>
      </c>
      <c r="J1027" s="932">
        <v>113590.75</v>
      </c>
      <c r="K1027" s="932">
        <v>198783.81</v>
      </c>
      <c r="L1027" s="932">
        <v>137529.04999999999</v>
      </c>
      <c r="M1027" s="932">
        <v>240675.83</v>
      </c>
      <c r="N1027" s="932">
        <v>168123.84</v>
      </c>
      <c r="O1027" s="932">
        <v>294216.71999999997</v>
      </c>
      <c r="P1027" s="932">
        <v>199367.66</v>
      </c>
      <c r="Q1027" s="932">
        <v>348893.4</v>
      </c>
      <c r="R1027" s="932">
        <v>219649.74</v>
      </c>
      <c r="S1027" s="932">
        <v>384387.05</v>
      </c>
      <c r="T1027" s="932">
        <v>238591.73</v>
      </c>
      <c r="U1027" s="932">
        <v>417535.53</v>
      </c>
    </row>
    <row r="1028" spans="1:21" ht="14.5">
      <c r="A1028" s="931">
        <v>5</v>
      </c>
      <c r="B1028" s="931" t="s">
        <v>273</v>
      </c>
      <c r="C1028" s="931" t="s">
        <v>302</v>
      </c>
      <c r="D1028" s="931" t="s">
        <v>493</v>
      </c>
      <c r="E1028" s="931" t="s">
        <v>307</v>
      </c>
      <c r="F1028" s="931">
        <v>3</v>
      </c>
      <c r="G1028" s="931" t="s">
        <v>46</v>
      </c>
      <c r="H1028" s="932">
        <v>83084.929999999993</v>
      </c>
      <c r="I1028" s="932">
        <v>145398.63</v>
      </c>
      <c r="J1028" s="932">
        <v>113337.2</v>
      </c>
      <c r="K1028" s="932">
        <v>198340.11</v>
      </c>
      <c r="L1028" s="932">
        <v>143545.98000000001</v>
      </c>
      <c r="M1028" s="932">
        <v>251205.46</v>
      </c>
      <c r="N1028" s="932">
        <v>189234.86</v>
      </c>
      <c r="O1028" s="932">
        <v>331161</v>
      </c>
      <c r="P1028" s="932">
        <v>234518.77</v>
      </c>
      <c r="Q1028" s="932">
        <v>410407.85</v>
      </c>
      <c r="R1028" s="932">
        <v>264258.09000000003</v>
      </c>
      <c r="S1028" s="932">
        <v>462451.66</v>
      </c>
      <c r="T1028" s="932">
        <v>293637.45</v>
      </c>
      <c r="U1028" s="932">
        <v>513865.54</v>
      </c>
    </row>
    <row r="1029" spans="1:21" ht="14.5">
      <c r="A1029" s="931">
        <v>5</v>
      </c>
      <c r="B1029" s="931" t="s">
        <v>273</v>
      </c>
      <c r="C1029" s="931" t="s">
        <v>302</v>
      </c>
      <c r="D1029" s="931" t="s">
        <v>493</v>
      </c>
      <c r="E1029" s="931" t="s">
        <v>307</v>
      </c>
      <c r="F1029" s="931">
        <v>4</v>
      </c>
      <c r="G1029" s="931" t="s">
        <v>23</v>
      </c>
      <c r="H1029" s="932">
        <v>88892.26</v>
      </c>
      <c r="I1029" s="932">
        <v>142227.62</v>
      </c>
      <c r="J1029" s="932">
        <v>124449.17</v>
      </c>
      <c r="K1029" s="932">
        <v>199118.67</v>
      </c>
      <c r="L1029" s="932">
        <v>160006.07</v>
      </c>
      <c r="M1029" s="932">
        <v>256009.72</v>
      </c>
      <c r="N1029" s="932">
        <v>213341.43</v>
      </c>
      <c r="O1029" s="932">
        <v>341346.29</v>
      </c>
      <c r="P1029" s="932">
        <v>266676.78000000003</v>
      </c>
      <c r="Q1029" s="932">
        <v>426682.86</v>
      </c>
      <c r="R1029" s="932">
        <v>302233.69</v>
      </c>
      <c r="S1029" s="932">
        <v>483573.91</v>
      </c>
      <c r="T1029" s="932">
        <v>337790.59</v>
      </c>
      <c r="U1029" s="932">
        <v>540464.96</v>
      </c>
    </row>
    <row r="1030" spans="1:21" ht="14.5">
      <c r="A1030" s="931">
        <v>5</v>
      </c>
      <c r="B1030" s="931" t="s">
        <v>273</v>
      </c>
      <c r="C1030" s="931" t="s">
        <v>302</v>
      </c>
      <c r="D1030" s="931" t="s">
        <v>493</v>
      </c>
      <c r="E1030" s="931" t="s">
        <v>308</v>
      </c>
      <c r="F1030" s="931">
        <v>1</v>
      </c>
      <c r="G1030" s="931" t="s">
        <v>171</v>
      </c>
      <c r="H1030" s="932">
        <v>104005.26</v>
      </c>
      <c r="I1030" s="932">
        <v>182009.21</v>
      </c>
      <c r="J1030" s="932">
        <v>134897.07</v>
      </c>
      <c r="K1030" s="932">
        <v>236069.87</v>
      </c>
      <c r="L1030" s="932">
        <v>161191.4</v>
      </c>
      <c r="M1030" s="932">
        <v>282084.95</v>
      </c>
      <c r="N1030" s="932">
        <v>192099.6</v>
      </c>
      <c r="O1030" s="932">
        <v>336174.3</v>
      </c>
      <c r="P1030" s="932">
        <v>226077.39</v>
      </c>
      <c r="Q1030" s="932">
        <v>395635.43</v>
      </c>
      <c r="R1030" s="932">
        <v>247880.69</v>
      </c>
      <c r="S1030" s="932">
        <v>433791.21</v>
      </c>
      <c r="T1030" s="932">
        <v>268957.67</v>
      </c>
      <c r="U1030" s="932">
        <v>470675.92</v>
      </c>
    </row>
    <row r="1031" spans="1:21" ht="14.5">
      <c r="A1031" s="931">
        <v>5</v>
      </c>
      <c r="B1031" s="931" t="s">
        <v>273</v>
      </c>
      <c r="C1031" s="931" t="s">
        <v>302</v>
      </c>
      <c r="D1031" s="931" t="s">
        <v>493</v>
      </c>
      <c r="E1031" s="931" t="s">
        <v>308</v>
      </c>
      <c r="F1031" s="931">
        <v>2</v>
      </c>
      <c r="G1031" s="931" t="s">
        <v>21</v>
      </c>
      <c r="H1031" s="932">
        <v>81761.149999999994</v>
      </c>
      <c r="I1031" s="932">
        <v>143082.01</v>
      </c>
      <c r="J1031" s="932">
        <v>107065.08</v>
      </c>
      <c r="K1031" s="932">
        <v>187363.89</v>
      </c>
      <c r="L1031" s="932">
        <v>129662.83</v>
      </c>
      <c r="M1031" s="932">
        <v>226909.96</v>
      </c>
      <c r="N1031" s="932">
        <v>158569.49</v>
      </c>
      <c r="O1031" s="932">
        <v>277496.59999999998</v>
      </c>
      <c r="P1031" s="932">
        <v>188067.33</v>
      </c>
      <c r="Q1031" s="932">
        <v>329117.82</v>
      </c>
      <c r="R1031" s="932">
        <v>207218.06</v>
      </c>
      <c r="S1031" s="932">
        <v>362631.61</v>
      </c>
      <c r="T1031" s="932">
        <v>225109.3</v>
      </c>
      <c r="U1031" s="932">
        <v>393941.27</v>
      </c>
    </row>
    <row r="1032" spans="1:21" ht="14.5">
      <c r="A1032" s="931">
        <v>5</v>
      </c>
      <c r="B1032" s="931" t="s">
        <v>273</v>
      </c>
      <c r="C1032" s="931" t="s">
        <v>302</v>
      </c>
      <c r="D1032" s="931" t="s">
        <v>493</v>
      </c>
      <c r="E1032" s="931" t="s">
        <v>308</v>
      </c>
      <c r="F1032" s="931">
        <v>3</v>
      </c>
      <c r="G1032" s="931" t="s">
        <v>46</v>
      </c>
      <c r="H1032" s="932">
        <v>78172.490000000005</v>
      </c>
      <c r="I1032" s="932">
        <v>136801.85</v>
      </c>
      <c r="J1032" s="932">
        <v>106607.39</v>
      </c>
      <c r="K1032" s="932">
        <v>186562.93</v>
      </c>
      <c r="L1032" s="932">
        <v>135000.95000000001</v>
      </c>
      <c r="M1032" s="932">
        <v>236251.66</v>
      </c>
      <c r="N1032" s="932">
        <v>177948.4</v>
      </c>
      <c r="O1032" s="932">
        <v>311409.71000000002</v>
      </c>
      <c r="P1032" s="932">
        <v>220510.95</v>
      </c>
      <c r="Q1032" s="932">
        <v>385894.15</v>
      </c>
      <c r="R1032" s="932">
        <v>248458.29</v>
      </c>
      <c r="S1032" s="932">
        <v>434802.01</v>
      </c>
      <c r="T1032" s="932">
        <v>276063.5</v>
      </c>
      <c r="U1032" s="932">
        <v>483111.12</v>
      </c>
    </row>
    <row r="1033" spans="1:21" ht="14.5">
      <c r="A1033" s="931">
        <v>5</v>
      </c>
      <c r="B1033" s="931" t="s">
        <v>273</v>
      </c>
      <c r="C1033" s="931" t="s">
        <v>302</v>
      </c>
      <c r="D1033" s="931" t="s">
        <v>493</v>
      </c>
      <c r="E1033" s="931" t="s">
        <v>308</v>
      </c>
      <c r="F1033" s="931">
        <v>4</v>
      </c>
      <c r="G1033" s="931" t="s">
        <v>23</v>
      </c>
      <c r="H1033" s="932">
        <v>83835.73</v>
      </c>
      <c r="I1033" s="932">
        <v>134137.17000000001</v>
      </c>
      <c r="J1033" s="932">
        <v>117370.02</v>
      </c>
      <c r="K1033" s="932">
        <v>187792.03</v>
      </c>
      <c r="L1033" s="932">
        <v>150904.31</v>
      </c>
      <c r="M1033" s="932">
        <v>241446.9</v>
      </c>
      <c r="N1033" s="932">
        <v>201205.75</v>
      </c>
      <c r="O1033" s="932">
        <v>321929.2</v>
      </c>
      <c r="P1033" s="932">
        <v>251507.18</v>
      </c>
      <c r="Q1033" s="932">
        <v>402411.5</v>
      </c>
      <c r="R1033" s="932">
        <v>285041.46999999997</v>
      </c>
      <c r="S1033" s="932">
        <v>456066.37</v>
      </c>
      <c r="T1033" s="932">
        <v>318575.77</v>
      </c>
      <c r="U1033" s="932">
        <v>509721.23</v>
      </c>
    </row>
    <row r="1034" spans="1:21" ht="14.5">
      <c r="A1034" s="931">
        <v>5</v>
      </c>
      <c r="B1034" s="931" t="s">
        <v>273</v>
      </c>
      <c r="C1034" s="931" t="s">
        <v>302</v>
      </c>
      <c r="D1034" s="931" t="s">
        <v>493</v>
      </c>
      <c r="E1034" s="931" t="s">
        <v>1105</v>
      </c>
      <c r="F1034" s="931">
        <v>1</v>
      </c>
      <c r="G1034" s="931" t="s">
        <v>171</v>
      </c>
      <c r="H1034" s="932">
        <v>105132.86</v>
      </c>
      <c r="I1034" s="932">
        <v>183982.51</v>
      </c>
      <c r="J1034" s="932">
        <v>136358.09</v>
      </c>
      <c r="K1034" s="932">
        <v>238626.67</v>
      </c>
      <c r="L1034" s="932">
        <v>162935.95000000001</v>
      </c>
      <c r="M1034" s="932">
        <v>285137.90999999997</v>
      </c>
      <c r="N1034" s="932">
        <v>194176.85</v>
      </c>
      <c r="O1034" s="932">
        <v>339809.48</v>
      </c>
      <c r="P1034" s="932">
        <v>228520.9</v>
      </c>
      <c r="Q1034" s="932">
        <v>399911.58</v>
      </c>
      <c r="R1034" s="932">
        <v>250559.2</v>
      </c>
      <c r="S1034" s="932">
        <v>438478.6</v>
      </c>
      <c r="T1034" s="932">
        <v>271862.73</v>
      </c>
      <c r="U1034" s="932">
        <v>475759.77</v>
      </c>
    </row>
    <row r="1035" spans="1:21" ht="14.5">
      <c r="A1035" s="931">
        <v>5</v>
      </c>
      <c r="B1035" s="931" t="s">
        <v>273</v>
      </c>
      <c r="C1035" s="931" t="s">
        <v>302</v>
      </c>
      <c r="D1035" s="931" t="s">
        <v>493</v>
      </c>
      <c r="E1035" s="931" t="s">
        <v>1105</v>
      </c>
      <c r="F1035" s="931">
        <v>2</v>
      </c>
      <c r="G1035" s="931" t="s">
        <v>21</v>
      </c>
      <c r="H1035" s="932">
        <v>82657.039999999994</v>
      </c>
      <c r="I1035" s="932">
        <v>144649.82</v>
      </c>
      <c r="J1035" s="932">
        <v>108236.19</v>
      </c>
      <c r="K1035" s="932">
        <v>189413.33</v>
      </c>
      <c r="L1035" s="932">
        <v>131078.96</v>
      </c>
      <c r="M1035" s="932">
        <v>229388.18</v>
      </c>
      <c r="N1035" s="932">
        <v>160297.46</v>
      </c>
      <c r="O1035" s="932">
        <v>280520.56</v>
      </c>
      <c r="P1035" s="932">
        <v>190114.91</v>
      </c>
      <c r="Q1035" s="932">
        <v>332701.08</v>
      </c>
      <c r="R1035" s="932">
        <v>209473.01</v>
      </c>
      <c r="S1035" s="932">
        <v>366577.76</v>
      </c>
      <c r="T1035" s="932">
        <v>227557.6</v>
      </c>
      <c r="U1035" s="932">
        <v>398225.81</v>
      </c>
    </row>
    <row r="1036" spans="1:21" ht="14.5">
      <c r="A1036" s="931">
        <v>5</v>
      </c>
      <c r="B1036" s="931" t="s">
        <v>273</v>
      </c>
      <c r="C1036" s="931" t="s">
        <v>302</v>
      </c>
      <c r="D1036" s="931" t="s">
        <v>493</v>
      </c>
      <c r="E1036" s="931" t="s">
        <v>1105</v>
      </c>
      <c r="F1036" s="931">
        <v>3</v>
      </c>
      <c r="G1036" s="931" t="s">
        <v>46</v>
      </c>
      <c r="H1036" s="932">
        <v>79036.25</v>
      </c>
      <c r="I1036" s="932">
        <v>138313.44</v>
      </c>
      <c r="J1036" s="932">
        <v>107787.14</v>
      </c>
      <c r="K1036" s="932">
        <v>188627.5</v>
      </c>
      <c r="L1036" s="932">
        <v>136496.26</v>
      </c>
      <c r="M1036" s="932">
        <v>238868.45</v>
      </c>
      <c r="N1036" s="932">
        <v>179920.76</v>
      </c>
      <c r="O1036" s="932">
        <v>314861.33</v>
      </c>
      <c r="P1036" s="932">
        <v>222956.34</v>
      </c>
      <c r="Q1036" s="932">
        <v>390173.6</v>
      </c>
      <c r="R1036" s="932">
        <v>251214.59</v>
      </c>
      <c r="S1036" s="932">
        <v>439625.54</v>
      </c>
      <c r="T1036" s="932">
        <v>279127.14</v>
      </c>
      <c r="U1036" s="932">
        <v>488472.49</v>
      </c>
    </row>
    <row r="1037" spans="1:21" ht="14.5">
      <c r="A1037" s="931">
        <v>5</v>
      </c>
      <c r="B1037" s="931" t="s">
        <v>273</v>
      </c>
      <c r="C1037" s="931" t="s">
        <v>302</v>
      </c>
      <c r="D1037" s="931" t="s">
        <v>493</v>
      </c>
      <c r="E1037" s="931" t="s">
        <v>1105</v>
      </c>
      <c r="F1037" s="931">
        <v>4</v>
      </c>
      <c r="G1037" s="931" t="s">
        <v>23</v>
      </c>
      <c r="H1037" s="932">
        <v>84749.61</v>
      </c>
      <c r="I1037" s="932">
        <v>135599.38</v>
      </c>
      <c r="J1037" s="932">
        <v>118649.46</v>
      </c>
      <c r="K1037" s="932">
        <v>189839.13</v>
      </c>
      <c r="L1037" s="932">
        <v>152549.29999999999</v>
      </c>
      <c r="M1037" s="932">
        <v>244078.89</v>
      </c>
      <c r="N1037" s="932">
        <v>203399.07</v>
      </c>
      <c r="O1037" s="932">
        <v>325438.51</v>
      </c>
      <c r="P1037" s="932">
        <v>254248.84</v>
      </c>
      <c r="Q1037" s="932">
        <v>406798.14</v>
      </c>
      <c r="R1037" s="932">
        <v>288148.68</v>
      </c>
      <c r="S1037" s="932">
        <v>461037.89</v>
      </c>
      <c r="T1037" s="932">
        <v>322048.52</v>
      </c>
      <c r="U1037" s="932">
        <v>515277.65</v>
      </c>
    </row>
    <row r="1038" spans="1:21" ht="14.5">
      <c r="A1038" s="931">
        <v>5</v>
      </c>
      <c r="B1038" s="931" t="s">
        <v>273</v>
      </c>
      <c r="C1038" s="931" t="s">
        <v>302</v>
      </c>
      <c r="D1038" s="931" t="s">
        <v>493</v>
      </c>
      <c r="E1038" s="931" t="s">
        <v>277</v>
      </c>
      <c r="F1038" s="931">
        <v>1</v>
      </c>
      <c r="G1038" s="931" t="s">
        <v>171</v>
      </c>
      <c r="H1038" s="932">
        <v>107985.15</v>
      </c>
      <c r="I1038" s="932">
        <v>188974.01</v>
      </c>
      <c r="J1038" s="932">
        <v>140071.03</v>
      </c>
      <c r="K1038" s="932">
        <v>245124.3</v>
      </c>
      <c r="L1038" s="932">
        <v>167383.98000000001</v>
      </c>
      <c r="M1038" s="932">
        <v>292921.96000000002</v>
      </c>
      <c r="N1038" s="932">
        <v>199494.09</v>
      </c>
      <c r="O1038" s="932">
        <v>349114.66</v>
      </c>
      <c r="P1038" s="932">
        <v>234788.98</v>
      </c>
      <c r="Q1038" s="932">
        <v>410880.71</v>
      </c>
      <c r="R1038" s="932">
        <v>257437.73</v>
      </c>
      <c r="S1038" s="932">
        <v>450516.03</v>
      </c>
      <c r="T1038" s="932">
        <v>279336.95</v>
      </c>
      <c r="U1038" s="932">
        <v>488839.67</v>
      </c>
    </row>
    <row r="1039" spans="1:21" ht="14.5">
      <c r="A1039" s="931">
        <v>5</v>
      </c>
      <c r="B1039" s="931" t="s">
        <v>273</v>
      </c>
      <c r="C1039" s="931" t="s">
        <v>302</v>
      </c>
      <c r="D1039" s="931" t="s">
        <v>493</v>
      </c>
      <c r="E1039" s="931" t="s">
        <v>277</v>
      </c>
      <c r="F1039" s="931">
        <v>2</v>
      </c>
      <c r="G1039" s="931" t="s">
        <v>21</v>
      </c>
      <c r="H1039" s="932">
        <v>84814.2</v>
      </c>
      <c r="I1039" s="932">
        <v>148424.85</v>
      </c>
      <c r="J1039" s="932">
        <v>111079.37</v>
      </c>
      <c r="K1039" s="932">
        <v>194388.9</v>
      </c>
      <c r="L1039" s="932">
        <v>134541.72</v>
      </c>
      <c r="M1039" s="932">
        <v>235448.01</v>
      </c>
      <c r="N1039" s="932">
        <v>164566.89000000001</v>
      </c>
      <c r="O1039" s="932">
        <v>287992.06</v>
      </c>
      <c r="P1039" s="932">
        <v>195195.16</v>
      </c>
      <c r="Q1039" s="932">
        <v>341591.54</v>
      </c>
      <c r="R1039" s="932">
        <v>215080.83</v>
      </c>
      <c r="S1039" s="932">
        <v>376391.45</v>
      </c>
      <c r="T1039" s="932">
        <v>233661.57</v>
      </c>
      <c r="U1039" s="932">
        <v>408907.75</v>
      </c>
    </row>
    <row r="1040" spans="1:21" ht="14.5">
      <c r="A1040" s="931">
        <v>5</v>
      </c>
      <c r="B1040" s="931" t="s">
        <v>273</v>
      </c>
      <c r="C1040" s="931" t="s">
        <v>302</v>
      </c>
      <c r="D1040" s="931" t="s">
        <v>493</v>
      </c>
      <c r="E1040" s="931" t="s">
        <v>277</v>
      </c>
      <c r="F1040" s="931">
        <v>3</v>
      </c>
      <c r="G1040" s="931" t="s">
        <v>46</v>
      </c>
      <c r="H1040" s="932">
        <v>81033.929999999993</v>
      </c>
      <c r="I1040" s="932">
        <v>141809.38</v>
      </c>
      <c r="J1040" s="932">
        <v>110495.32</v>
      </c>
      <c r="K1040" s="932">
        <v>193366.82</v>
      </c>
      <c r="L1040" s="932">
        <v>139913.65</v>
      </c>
      <c r="M1040" s="932">
        <v>244848.89</v>
      </c>
      <c r="N1040" s="932">
        <v>184413.14</v>
      </c>
      <c r="O1040" s="932">
        <v>322722.99</v>
      </c>
      <c r="P1040" s="932">
        <v>228511.67</v>
      </c>
      <c r="Q1040" s="932">
        <v>399895.42</v>
      </c>
      <c r="R1040" s="932">
        <v>257465.19</v>
      </c>
      <c r="S1040" s="932">
        <v>450564.09</v>
      </c>
      <c r="T1040" s="932">
        <v>286062.32</v>
      </c>
      <c r="U1040" s="932">
        <v>500609.05</v>
      </c>
    </row>
    <row r="1041" spans="1:21" ht="14.5">
      <c r="A1041" s="931">
        <v>5</v>
      </c>
      <c r="B1041" s="931" t="s">
        <v>273</v>
      </c>
      <c r="C1041" s="931" t="s">
        <v>302</v>
      </c>
      <c r="D1041" s="931" t="s">
        <v>493</v>
      </c>
      <c r="E1041" s="931" t="s">
        <v>277</v>
      </c>
      <c r="F1041" s="931">
        <v>4</v>
      </c>
      <c r="G1041" s="931" t="s">
        <v>23</v>
      </c>
      <c r="H1041" s="932">
        <v>87004.14</v>
      </c>
      <c r="I1041" s="932">
        <v>139206.62</v>
      </c>
      <c r="J1041" s="932">
        <v>121805.79</v>
      </c>
      <c r="K1041" s="932">
        <v>194889.27</v>
      </c>
      <c r="L1041" s="932">
        <v>156607.45000000001</v>
      </c>
      <c r="M1041" s="932">
        <v>250571.92</v>
      </c>
      <c r="N1041" s="932">
        <v>208809.93</v>
      </c>
      <c r="O1041" s="932">
        <v>334095.89</v>
      </c>
      <c r="P1041" s="932">
        <v>261012.41</v>
      </c>
      <c r="Q1041" s="932">
        <v>417619.87</v>
      </c>
      <c r="R1041" s="932">
        <v>295814.07</v>
      </c>
      <c r="S1041" s="932">
        <v>473302.52</v>
      </c>
      <c r="T1041" s="932">
        <v>330615.71999999997</v>
      </c>
      <c r="U1041" s="932">
        <v>528985.17000000004</v>
      </c>
    </row>
    <row r="1042" spans="1:21" ht="14.5">
      <c r="A1042" s="931">
        <v>5</v>
      </c>
      <c r="B1042" s="931" t="s">
        <v>273</v>
      </c>
      <c r="C1042" s="931" t="s">
        <v>302</v>
      </c>
      <c r="D1042" s="931" t="s">
        <v>493</v>
      </c>
      <c r="E1042" s="931" t="s">
        <v>309</v>
      </c>
      <c r="F1042" s="931">
        <v>1</v>
      </c>
      <c r="G1042" s="931" t="s">
        <v>171</v>
      </c>
      <c r="H1042" s="932">
        <v>113623.13</v>
      </c>
      <c r="I1042" s="932">
        <v>198840.47</v>
      </c>
      <c r="J1042" s="932">
        <v>147376.13</v>
      </c>
      <c r="K1042" s="932">
        <v>257908.23</v>
      </c>
      <c r="L1042" s="932">
        <v>176106.69</v>
      </c>
      <c r="M1042" s="932">
        <v>308186.71000000002</v>
      </c>
      <c r="N1042" s="932">
        <v>209880.31</v>
      </c>
      <c r="O1042" s="932">
        <v>367290.54</v>
      </c>
      <c r="P1042" s="932">
        <v>247006.52</v>
      </c>
      <c r="Q1042" s="932">
        <v>432261.41</v>
      </c>
      <c r="R1042" s="932">
        <v>270830.25</v>
      </c>
      <c r="S1042" s="932">
        <v>473952.94</v>
      </c>
      <c r="T1042" s="932">
        <v>293862.21000000002</v>
      </c>
      <c r="U1042" s="932">
        <v>514258.86</v>
      </c>
    </row>
    <row r="1043" spans="1:21" ht="14.5">
      <c r="A1043" s="931">
        <v>5</v>
      </c>
      <c r="B1043" s="931" t="s">
        <v>273</v>
      </c>
      <c r="C1043" s="931" t="s">
        <v>302</v>
      </c>
      <c r="D1043" s="931" t="s">
        <v>493</v>
      </c>
      <c r="E1043" s="931" t="s">
        <v>309</v>
      </c>
      <c r="F1043" s="931">
        <v>2</v>
      </c>
      <c r="G1043" s="931" t="s">
        <v>21</v>
      </c>
      <c r="H1043" s="932">
        <v>89293.63</v>
      </c>
      <c r="I1043" s="932">
        <v>156263.85999999999</v>
      </c>
      <c r="J1043" s="932">
        <v>116934.9</v>
      </c>
      <c r="K1043" s="932">
        <v>204636.07</v>
      </c>
      <c r="L1043" s="932">
        <v>141622.32</v>
      </c>
      <c r="M1043" s="932">
        <v>247839.06</v>
      </c>
      <c r="N1043" s="932">
        <v>173206.75</v>
      </c>
      <c r="O1043" s="932">
        <v>303111.81</v>
      </c>
      <c r="P1043" s="932">
        <v>205433.02</v>
      </c>
      <c r="Q1043" s="932">
        <v>359507.79</v>
      </c>
      <c r="R1043" s="932">
        <v>226355.51</v>
      </c>
      <c r="S1043" s="932">
        <v>396122.13</v>
      </c>
      <c r="T1043" s="932">
        <v>245903.06</v>
      </c>
      <c r="U1043" s="932">
        <v>430330.35</v>
      </c>
    </row>
    <row r="1044" spans="1:21" ht="14.5">
      <c r="A1044" s="931">
        <v>5</v>
      </c>
      <c r="B1044" s="931" t="s">
        <v>273</v>
      </c>
      <c r="C1044" s="931" t="s">
        <v>302</v>
      </c>
      <c r="D1044" s="931" t="s">
        <v>493</v>
      </c>
      <c r="E1044" s="931" t="s">
        <v>309</v>
      </c>
      <c r="F1044" s="931">
        <v>3</v>
      </c>
      <c r="G1044" s="931" t="s">
        <v>46</v>
      </c>
      <c r="H1044" s="932">
        <v>85352.75</v>
      </c>
      <c r="I1044" s="932">
        <v>149367.32</v>
      </c>
      <c r="J1044" s="932">
        <v>116394.07</v>
      </c>
      <c r="K1044" s="932">
        <v>203689.61</v>
      </c>
      <c r="L1044" s="932">
        <v>147390.16</v>
      </c>
      <c r="M1044" s="932">
        <v>257932.78</v>
      </c>
      <c r="N1044" s="932">
        <v>194274.89</v>
      </c>
      <c r="O1044" s="932">
        <v>339981.06</v>
      </c>
      <c r="P1044" s="932">
        <v>240738.63</v>
      </c>
      <c r="Q1044" s="932">
        <v>421292.6</v>
      </c>
      <c r="R1044" s="932">
        <v>271246.68</v>
      </c>
      <c r="S1044" s="932">
        <v>474681.68</v>
      </c>
      <c r="T1044" s="932">
        <v>301380.51</v>
      </c>
      <c r="U1044" s="932">
        <v>527415.88</v>
      </c>
    </row>
    <row r="1045" spans="1:21" ht="14.5">
      <c r="A1045" s="931">
        <v>5</v>
      </c>
      <c r="B1045" s="931" t="s">
        <v>273</v>
      </c>
      <c r="C1045" s="931" t="s">
        <v>302</v>
      </c>
      <c r="D1045" s="931" t="s">
        <v>493</v>
      </c>
      <c r="E1045" s="931" t="s">
        <v>309</v>
      </c>
      <c r="F1045" s="931">
        <v>4</v>
      </c>
      <c r="G1045" s="931" t="s">
        <v>23</v>
      </c>
      <c r="H1045" s="932">
        <v>91573.55</v>
      </c>
      <c r="I1045" s="932">
        <v>146517.67000000001</v>
      </c>
      <c r="J1045" s="932">
        <v>128202.96</v>
      </c>
      <c r="K1045" s="932">
        <v>205124.74</v>
      </c>
      <c r="L1045" s="932">
        <v>164832.38</v>
      </c>
      <c r="M1045" s="932">
        <v>263731.81</v>
      </c>
      <c r="N1045" s="932">
        <v>219776.51</v>
      </c>
      <c r="O1045" s="932">
        <v>351642.42</v>
      </c>
      <c r="P1045" s="932">
        <v>274720.64000000001</v>
      </c>
      <c r="Q1045" s="932">
        <v>439553.02</v>
      </c>
      <c r="R1045" s="932">
        <v>311350.05</v>
      </c>
      <c r="S1045" s="932">
        <v>498160.09</v>
      </c>
      <c r="T1045" s="932">
        <v>347979.47</v>
      </c>
      <c r="U1045" s="932">
        <v>556767.16</v>
      </c>
    </row>
    <row r="1046" spans="1:21" ht="14.5">
      <c r="A1046" s="931">
        <v>5</v>
      </c>
      <c r="B1046" s="931" t="s">
        <v>273</v>
      </c>
      <c r="C1046" s="931" t="s">
        <v>302</v>
      </c>
      <c r="D1046" s="931" t="s">
        <v>493</v>
      </c>
      <c r="E1046" s="931" t="s">
        <v>310</v>
      </c>
      <c r="F1046" s="931">
        <v>1</v>
      </c>
      <c r="G1046" s="931" t="s">
        <v>171</v>
      </c>
      <c r="H1046" s="932">
        <v>110770.84</v>
      </c>
      <c r="I1046" s="932">
        <v>193848.98</v>
      </c>
      <c r="J1046" s="932">
        <v>143663.20000000001</v>
      </c>
      <c r="K1046" s="932">
        <v>251410.61</v>
      </c>
      <c r="L1046" s="932">
        <v>171658.67</v>
      </c>
      <c r="M1046" s="932">
        <v>300402.67</v>
      </c>
      <c r="N1046" s="932">
        <v>204563.07</v>
      </c>
      <c r="O1046" s="932">
        <v>357985.37</v>
      </c>
      <c r="P1046" s="932">
        <v>240738.46</v>
      </c>
      <c r="Q1046" s="932">
        <v>421292.3</v>
      </c>
      <c r="R1046" s="932">
        <v>263951.73</v>
      </c>
      <c r="S1046" s="932">
        <v>461915.53</v>
      </c>
      <c r="T1046" s="932">
        <v>286387.99</v>
      </c>
      <c r="U1046" s="932">
        <v>501178.98</v>
      </c>
    </row>
    <row r="1047" spans="1:21" ht="14.5">
      <c r="A1047" s="931">
        <v>5</v>
      </c>
      <c r="B1047" s="931" t="s">
        <v>273</v>
      </c>
      <c r="C1047" s="931" t="s">
        <v>302</v>
      </c>
      <c r="D1047" s="931" t="s">
        <v>493</v>
      </c>
      <c r="E1047" s="931" t="s">
        <v>310</v>
      </c>
      <c r="F1047" s="931">
        <v>2</v>
      </c>
      <c r="G1047" s="931" t="s">
        <v>21</v>
      </c>
      <c r="H1047" s="932">
        <v>87136.48</v>
      </c>
      <c r="I1047" s="932">
        <v>152488.82999999999</v>
      </c>
      <c r="J1047" s="932">
        <v>114091.72</v>
      </c>
      <c r="K1047" s="932">
        <v>199660.5</v>
      </c>
      <c r="L1047" s="932">
        <v>138159.56</v>
      </c>
      <c r="M1047" s="932">
        <v>241779.24</v>
      </c>
      <c r="N1047" s="932">
        <v>168937.32</v>
      </c>
      <c r="O1047" s="932">
        <v>295640.32000000001</v>
      </c>
      <c r="P1047" s="932">
        <v>200352.77</v>
      </c>
      <c r="Q1047" s="932">
        <v>350617.34</v>
      </c>
      <c r="R1047" s="932">
        <v>220747.69</v>
      </c>
      <c r="S1047" s="932">
        <v>386308.46</v>
      </c>
      <c r="T1047" s="932">
        <v>239799.1</v>
      </c>
      <c r="U1047" s="932">
        <v>419648.42</v>
      </c>
    </row>
    <row r="1048" spans="1:21" ht="14.5">
      <c r="A1048" s="931">
        <v>5</v>
      </c>
      <c r="B1048" s="931" t="s">
        <v>273</v>
      </c>
      <c r="C1048" s="931" t="s">
        <v>302</v>
      </c>
      <c r="D1048" s="931" t="s">
        <v>493</v>
      </c>
      <c r="E1048" s="931" t="s">
        <v>310</v>
      </c>
      <c r="F1048" s="931">
        <v>3</v>
      </c>
      <c r="G1048" s="931" t="s">
        <v>46</v>
      </c>
      <c r="H1048" s="932">
        <v>83355.08</v>
      </c>
      <c r="I1048" s="932">
        <v>145871.39000000001</v>
      </c>
      <c r="J1048" s="932">
        <v>113685.89</v>
      </c>
      <c r="K1048" s="932">
        <v>198950.3</v>
      </c>
      <c r="L1048" s="932">
        <v>143972.76999999999</v>
      </c>
      <c r="M1048" s="932">
        <v>251952.34</v>
      </c>
      <c r="N1048" s="932">
        <v>189782.52</v>
      </c>
      <c r="O1048" s="932">
        <v>332119.40999999997</v>
      </c>
      <c r="P1048" s="932">
        <v>235183.31</v>
      </c>
      <c r="Q1048" s="932">
        <v>411570.79</v>
      </c>
      <c r="R1048" s="932">
        <v>264996.09000000003</v>
      </c>
      <c r="S1048" s="932">
        <v>463743.16</v>
      </c>
      <c r="T1048" s="932">
        <v>294445.34000000003</v>
      </c>
      <c r="U1048" s="932">
        <v>515279.35</v>
      </c>
    </row>
    <row r="1049" spans="1:21" ht="14.5">
      <c r="A1049" s="931">
        <v>5</v>
      </c>
      <c r="B1049" s="931" t="s">
        <v>273</v>
      </c>
      <c r="C1049" s="931" t="s">
        <v>302</v>
      </c>
      <c r="D1049" s="931" t="s">
        <v>493</v>
      </c>
      <c r="E1049" s="931" t="s">
        <v>310</v>
      </c>
      <c r="F1049" s="931">
        <v>4</v>
      </c>
      <c r="G1049" s="931" t="s">
        <v>23</v>
      </c>
      <c r="H1049" s="932">
        <v>89319.02</v>
      </c>
      <c r="I1049" s="932">
        <v>142910.44</v>
      </c>
      <c r="J1049" s="932">
        <v>125046.63</v>
      </c>
      <c r="K1049" s="932">
        <v>200074.61</v>
      </c>
      <c r="L1049" s="932">
        <v>160774.24</v>
      </c>
      <c r="M1049" s="932">
        <v>257238.79</v>
      </c>
      <c r="N1049" s="932">
        <v>214365.65</v>
      </c>
      <c r="O1049" s="932">
        <v>342985.05</v>
      </c>
      <c r="P1049" s="932">
        <v>267957.07</v>
      </c>
      <c r="Q1049" s="932">
        <v>428731.31</v>
      </c>
      <c r="R1049" s="932">
        <v>303684.67</v>
      </c>
      <c r="S1049" s="932">
        <v>485895.49</v>
      </c>
      <c r="T1049" s="932">
        <v>339412.28</v>
      </c>
      <c r="U1049" s="932">
        <v>543059.66</v>
      </c>
    </row>
    <row r="1050" spans="1:21" ht="14.5">
      <c r="A1050" s="931">
        <v>5</v>
      </c>
      <c r="B1050" s="931" t="s">
        <v>273</v>
      </c>
      <c r="C1050" s="931" t="s">
        <v>311</v>
      </c>
      <c r="D1050" s="931" t="s">
        <v>494</v>
      </c>
      <c r="E1050" s="931" t="s">
        <v>1106</v>
      </c>
      <c r="F1050" s="931">
        <v>1</v>
      </c>
      <c r="G1050" s="931" t="s">
        <v>171</v>
      </c>
      <c r="H1050" s="932">
        <v>114883.91</v>
      </c>
      <c r="I1050" s="932">
        <v>201046.85</v>
      </c>
      <c r="J1050" s="932">
        <v>149078.66</v>
      </c>
      <c r="K1050" s="932">
        <v>260887.66</v>
      </c>
      <c r="L1050" s="932">
        <v>178197.91</v>
      </c>
      <c r="M1050" s="932">
        <v>311846.34999999998</v>
      </c>
      <c r="N1050" s="932">
        <v>212454.09</v>
      </c>
      <c r="O1050" s="932">
        <v>371794.67</v>
      </c>
      <c r="P1050" s="932">
        <v>250087.22</v>
      </c>
      <c r="Q1050" s="932">
        <v>437652.64</v>
      </c>
      <c r="R1050" s="932">
        <v>274237.82</v>
      </c>
      <c r="S1050" s="932">
        <v>479916.19</v>
      </c>
      <c r="T1050" s="932">
        <v>297613.65000000002</v>
      </c>
      <c r="U1050" s="932">
        <v>520823.89</v>
      </c>
    </row>
    <row r="1051" spans="1:21" ht="14.5">
      <c r="A1051" s="931">
        <v>5</v>
      </c>
      <c r="B1051" s="931" t="s">
        <v>273</v>
      </c>
      <c r="C1051" s="931" t="s">
        <v>311</v>
      </c>
      <c r="D1051" s="931" t="s">
        <v>494</v>
      </c>
      <c r="E1051" s="931" t="s">
        <v>1106</v>
      </c>
      <c r="F1051" s="931">
        <v>2</v>
      </c>
      <c r="G1051" s="931" t="s">
        <v>21</v>
      </c>
      <c r="H1051" s="932">
        <v>89859.29</v>
      </c>
      <c r="I1051" s="932">
        <v>157253.75</v>
      </c>
      <c r="J1051" s="932">
        <v>117767.67</v>
      </c>
      <c r="K1051" s="932">
        <v>206093.43</v>
      </c>
      <c r="L1051" s="932">
        <v>142728.26999999999</v>
      </c>
      <c r="M1051" s="932">
        <v>249774.47</v>
      </c>
      <c r="N1051" s="932">
        <v>174732.72</v>
      </c>
      <c r="O1051" s="932">
        <v>305782.25</v>
      </c>
      <c r="P1051" s="932">
        <v>207325.91</v>
      </c>
      <c r="Q1051" s="932">
        <v>362820.33</v>
      </c>
      <c r="R1051" s="932">
        <v>228492.37</v>
      </c>
      <c r="S1051" s="932">
        <v>399861.64</v>
      </c>
      <c r="T1051" s="932">
        <v>248284.24</v>
      </c>
      <c r="U1051" s="932">
        <v>434497.42</v>
      </c>
    </row>
    <row r="1052" spans="1:21" ht="14.5">
      <c r="A1052" s="931">
        <v>5</v>
      </c>
      <c r="B1052" s="931" t="s">
        <v>273</v>
      </c>
      <c r="C1052" s="931" t="s">
        <v>311</v>
      </c>
      <c r="D1052" s="931" t="s">
        <v>494</v>
      </c>
      <c r="E1052" s="931" t="s">
        <v>1106</v>
      </c>
      <c r="F1052" s="931">
        <v>3</v>
      </c>
      <c r="G1052" s="931" t="s">
        <v>46</v>
      </c>
      <c r="H1052" s="932">
        <v>85569.58</v>
      </c>
      <c r="I1052" s="932">
        <v>149746.76</v>
      </c>
      <c r="J1052" s="932">
        <v>116609.05</v>
      </c>
      <c r="K1052" s="932">
        <v>204065.84</v>
      </c>
      <c r="L1052" s="932">
        <v>147602.01999999999</v>
      </c>
      <c r="M1052" s="932">
        <v>258303.53</v>
      </c>
      <c r="N1052" s="932">
        <v>194493.22</v>
      </c>
      <c r="O1052" s="932">
        <v>340363.13</v>
      </c>
      <c r="P1052" s="932">
        <v>240951.39</v>
      </c>
      <c r="Q1052" s="932">
        <v>421664.94</v>
      </c>
      <c r="R1052" s="932">
        <v>271442.37</v>
      </c>
      <c r="S1052" s="932">
        <v>475024.14</v>
      </c>
      <c r="T1052" s="932">
        <v>301548.43</v>
      </c>
      <c r="U1052" s="932">
        <v>527709.76</v>
      </c>
    </row>
    <row r="1053" spans="1:21" ht="14.5">
      <c r="A1053" s="931">
        <v>5</v>
      </c>
      <c r="B1053" s="931" t="s">
        <v>273</v>
      </c>
      <c r="C1053" s="931" t="s">
        <v>311</v>
      </c>
      <c r="D1053" s="931" t="s">
        <v>494</v>
      </c>
      <c r="E1053" s="931" t="s">
        <v>1106</v>
      </c>
      <c r="F1053" s="931">
        <v>4</v>
      </c>
      <c r="G1053" s="931" t="s">
        <v>23</v>
      </c>
      <c r="H1053" s="932">
        <v>92366.71</v>
      </c>
      <c r="I1053" s="932">
        <v>147786.74</v>
      </c>
      <c r="J1053" s="932">
        <v>129313.39</v>
      </c>
      <c r="K1053" s="932">
        <v>206901.43</v>
      </c>
      <c r="L1053" s="932">
        <v>166260.07999999999</v>
      </c>
      <c r="M1053" s="932">
        <v>266016.13</v>
      </c>
      <c r="N1053" s="932">
        <v>221680.1</v>
      </c>
      <c r="O1053" s="932">
        <v>354688.17</v>
      </c>
      <c r="P1053" s="932">
        <v>277100.13</v>
      </c>
      <c r="Q1053" s="932">
        <v>443360.22</v>
      </c>
      <c r="R1053" s="932">
        <v>314046.81</v>
      </c>
      <c r="S1053" s="932">
        <v>502474.91</v>
      </c>
      <c r="T1053" s="932">
        <v>350993.5</v>
      </c>
      <c r="U1053" s="932">
        <v>561589.61</v>
      </c>
    </row>
    <row r="1054" spans="1:21" ht="14.5">
      <c r="A1054" s="931">
        <v>5</v>
      </c>
      <c r="B1054" s="931" t="s">
        <v>273</v>
      </c>
      <c r="C1054" s="931" t="s">
        <v>311</v>
      </c>
      <c r="D1054" s="931" t="s">
        <v>494</v>
      </c>
      <c r="E1054" s="931" t="s">
        <v>312</v>
      </c>
      <c r="F1054" s="931">
        <v>1</v>
      </c>
      <c r="G1054" s="931" t="s">
        <v>171</v>
      </c>
      <c r="H1054" s="932">
        <v>115878.33</v>
      </c>
      <c r="I1054" s="932">
        <v>202787.08</v>
      </c>
      <c r="J1054" s="932">
        <v>150298.19</v>
      </c>
      <c r="K1054" s="932">
        <v>263021.83</v>
      </c>
      <c r="L1054" s="932">
        <v>179595.79</v>
      </c>
      <c r="M1054" s="932">
        <v>314292.64</v>
      </c>
      <c r="N1054" s="932">
        <v>214034.81</v>
      </c>
      <c r="O1054" s="932">
        <v>374560.92</v>
      </c>
      <c r="P1054" s="932">
        <v>251893.56</v>
      </c>
      <c r="Q1054" s="932">
        <v>440813.74</v>
      </c>
      <c r="R1054" s="932">
        <v>276187.28000000003</v>
      </c>
      <c r="S1054" s="932">
        <v>483327.75</v>
      </c>
      <c r="T1054" s="932">
        <v>299672.34000000003</v>
      </c>
      <c r="U1054" s="932">
        <v>524426.59</v>
      </c>
    </row>
    <row r="1055" spans="1:21" ht="14.5">
      <c r="A1055" s="931">
        <v>5</v>
      </c>
      <c r="B1055" s="931" t="s">
        <v>273</v>
      </c>
      <c r="C1055" s="931" t="s">
        <v>311</v>
      </c>
      <c r="D1055" s="931" t="s">
        <v>494</v>
      </c>
      <c r="E1055" s="931" t="s">
        <v>312</v>
      </c>
      <c r="F1055" s="931">
        <v>2</v>
      </c>
      <c r="G1055" s="931" t="s">
        <v>21</v>
      </c>
      <c r="H1055" s="932">
        <v>91085.41</v>
      </c>
      <c r="I1055" s="932">
        <v>159399.47</v>
      </c>
      <c r="J1055" s="932">
        <v>119277.11</v>
      </c>
      <c r="K1055" s="932">
        <v>208734.95</v>
      </c>
      <c r="L1055" s="932">
        <v>144454.57</v>
      </c>
      <c r="M1055" s="932">
        <v>252795.5</v>
      </c>
      <c r="N1055" s="932">
        <v>176662.71</v>
      </c>
      <c r="O1055" s="932">
        <v>309159.74</v>
      </c>
      <c r="P1055" s="932">
        <v>209528.18</v>
      </c>
      <c r="Q1055" s="932">
        <v>366674.32</v>
      </c>
      <c r="R1055" s="932">
        <v>230865.4</v>
      </c>
      <c r="S1055" s="932">
        <v>404014.44</v>
      </c>
      <c r="T1055" s="932">
        <v>250799.67</v>
      </c>
      <c r="U1055" s="932">
        <v>438899.43</v>
      </c>
    </row>
    <row r="1056" spans="1:21" ht="14.5">
      <c r="A1056" s="931">
        <v>5</v>
      </c>
      <c r="B1056" s="931" t="s">
        <v>273</v>
      </c>
      <c r="C1056" s="931" t="s">
        <v>311</v>
      </c>
      <c r="D1056" s="931" t="s">
        <v>494</v>
      </c>
      <c r="E1056" s="931" t="s">
        <v>312</v>
      </c>
      <c r="F1056" s="931">
        <v>3</v>
      </c>
      <c r="G1056" s="931" t="s">
        <v>46</v>
      </c>
      <c r="H1056" s="932">
        <v>87080.29</v>
      </c>
      <c r="I1056" s="932">
        <v>152390.5</v>
      </c>
      <c r="J1056" s="932">
        <v>118753.57</v>
      </c>
      <c r="K1056" s="932">
        <v>207818.75</v>
      </c>
      <c r="L1056" s="932">
        <v>150380.76999999999</v>
      </c>
      <c r="M1056" s="932">
        <v>263166.34999999998</v>
      </c>
      <c r="N1056" s="932">
        <v>198219.61</v>
      </c>
      <c r="O1056" s="932">
        <v>346884.32</v>
      </c>
      <c r="P1056" s="932">
        <v>245629.43</v>
      </c>
      <c r="Q1056" s="932">
        <v>429851.5</v>
      </c>
      <c r="R1056" s="932">
        <v>276759.28999999998</v>
      </c>
      <c r="S1056" s="932">
        <v>484328.76</v>
      </c>
      <c r="T1056" s="932">
        <v>307507.8</v>
      </c>
      <c r="U1056" s="932">
        <v>538138.66</v>
      </c>
    </row>
    <row r="1057" spans="1:21" ht="14.5">
      <c r="A1057" s="931">
        <v>5</v>
      </c>
      <c r="B1057" s="931" t="s">
        <v>273</v>
      </c>
      <c r="C1057" s="931" t="s">
        <v>311</v>
      </c>
      <c r="D1057" s="931" t="s">
        <v>494</v>
      </c>
      <c r="E1057" s="931" t="s">
        <v>312</v>
      </c>
      <c r="F1057" s="931">
        <v>4</v>
      </c>
      <c r="G1057" s="931" t="s">
        <v>23</v>
      </c>
      <c r="H1057" s="932">
        <v>93401.32</v>
      </c>
      <c r="I1057" s="932">
        <v>149442.10999999999</v>
      </c>
      <c r="J1057" s="932">
        <v>130761.84</v>
      </c>
      <c r="K1057" s="932">
        <v>209218.95</v>
      </c>
      <c r="L1057" s="932">
        <v>168122.37</v>
      </c>
      <c r="M1057" s="932">
        <v>268995.78999999998</v>
      </c>
      <c r="N1057" s="932">
        <v>224163.16</v>
      </c>
      <c r="O1057" s="932">
        <v>358661.06</v>
      </c>
      <c r="P1057" s="932">
        <v>280203.95</v>
      </c>
      <c r="Q1057" s="932">
        <v>448326.32</v>
      </c>
      <c r="R1057" s="932">
        <v>317564.46999999997</v>
      </c>
      <c r="S1057" s="932">
        <v>508103.17</v>
      </c>
      <c r="T1057" s="932">
        <v>354925</v>
      </c>
      <c r="U1057" s="932">
        <v>567880.01</v>
      </c>
    </row>
    <row r="1058" spans="1:21" ht="14.5">
      <c r="A1058" s="931">
        <v>5</v>
      </c>
      <c r="B1058" s="931" t="s">
        <v>273</v>
      </c>
      <c r="C1058" s="931" t="s">
        <v>311</v>
      </c>
      <c r="D1058" s="931" t="s">
        <v>494</v>
      </c>
      <c r="E1058" s="931" t="s">
        <v>313</v>
      </c>
      <c r="F1058" s="931">
        <v>1</v>
      </c>
      <c r="G1058" s="931" t="s">
        <v>171</v>
      </c>
      <c r="H1058" s="932">
        <v>118861.57</v>
      </c>
      <c r="I1058" s="932">
        <v>208007.75</v>
      </c>
      <c r="J1058" s="932">
        <v>153956.75</v>
      </c>
      <c r="K1058" s="932">
        <v>269424.31</v>
      </c>
      <c r="L1058" s="932">
        <v>183789.42</v>
      </c>
      <c r="M1058" s="932">
        <v>321631.48</v>
      </c>
      <c r="N1058" s="932">
        <v>218776.95</v>
      </c>
      <c r="O1058" s="932">
        <v>382859.66</v>
      </c>
      <c r="P1058" s="932">
        <v>257312.56</v>
      </c>
      <c r="Q1058" s="932">
        <v>450296.97</v>
      </c>
      <c r="R1058" s="932">
        <v>282035.64</v>
      </c>
      <c r="S1058" s="932">
        <v>493562.37</v>
      </c>
      <c r="T1058" s="932">
        <v>305848.36</v>
      </c>
      <c r="U1058" s="932">
        <v>535234.63</v>
      </c>
    </row>
    <row r="1059" spans="1:21" ht="14.5">
      <c r="A1059" s="931">
        <v>5</v>
      </c>
      <c r="B1059" s="931" t="s">
        <v>273</v>
      </c>
      <c r="C1059" s="931" t="s">
        <v>311</v>
      </c>
      <c r="D1059" s="931" t="s">
        <v>494</v>
      </c>
      <c r="E1059" s="931" t="s">
        <v>313</v>
      </c>
      <c r="F1059" s="931">
        <v>2</v>
      </c>
      <c r="G1059" s="931" t="s">
        <v>21</v>
      </c>
      <c r="H1059" s="932">
        <v>94763.78</v>
      </c>
      <c r="I1059" s="932">
        <v>165836.62</v>
      </c>
      <c r="J1059" s="932">
        <v>123805.43</v>
      </c>
      <c r="K1059" s="932">
        <v>216659.5</v>
      </c>
      <c r="L1059" s="932">
        <v>149633.47</v>
      </c>
      <c r="M1059" s="932">
        <v>261858.57</v>
      </c>
      <c r="N1059" s="932">
        <v>182452.66</v>
      </c>
      <c r="O1059" s="932">
        <v>319292.15999999997</v>
      </c>
      <c r="P1059" s="932">
        <v>216134.99</v>
      </c>
      <c r="Q1059" s="932">
        <v>378236.23</v>
      </c>
      <c r="R1059" s="932">
        <v>237984.46</v>
      </c>
      <c r="S1059" s="932">
        <v>416472.81</v>
      </c>
      <c r="T1059" s="932">
        <v>258345.96</v>
      </c>
      <c r="U1059" s="932">
        <v>452105.43</v>
      </c>
    </row>
    <row r="1060" spans="1:21" ht="14.5">
      <c r="A1060" s="931">
        <v>5</v>
      </c>
      <c r="B1060" s="931" t="s">
        <v>273</v>
      </c>
      <c r="C1060" s="931" t="s">
        <v>311</v>
      </c>
      <c r="D1060" s="931" t="s">
        <v>494</v>
      </c>
      <c r="E1060" s="931" t="s">
        <v>313</v>
      </c>
      <c r="F1060" s="931">
        <v>3</v>
      </c>
      <c r="G1060" s="931" t="s">
        <v>46</v>
      </c>
      <c r="H1060" s="932">
        <v>91612.42</v>
      </c>
      <c r="I1060" s="932">
        <v>160321.73000000001</v>
      </c>
      <c r="J1060" s="932">
        <v>125187.12</v>
      </c>
      <c r="K1060" s="932">
        <v>219077.46</v>
      </c>
      <c r="L1060" s="932">
        <v>158717.03</v>
      </c>
      <c r="M1060" s="932">
        <v>277754.8</v>
      </c>
      <c r="N1060" s="932">
        <v>209398.77</v>
      </c>
      <c r="O1060" s="932">
        <v>366447.85</v>
      </c>
      <c r="P1060" s="932">
        <v>259663.52</v>
      </c>
      <c r="Q1060" s="932">
        <v>454411.16</v>
      </c>
      <c r="R1060" s="932">
        <v>292710.03999999998</v>
      </c>
      <c r="S1060" s="932">
        <v>512242.57</v>
      </c>
      <c r="T1060" s="932">
        <v>325385.90000000002</v>
      </c>
      <c r="U1060" s="932">
        <v>569425.31999999995</v>
      </c>
    </row>
    <row r="1061" spans="1:21" ht="14.5">
      <c r="A1061" s="931">
        <v>5</v>
      </c>
      <c r="B1061" s="931" t="s">
        <v>273</v>
      </c>
      <c r="C1061" s="931" t="s">
        <v>311</v>
      </c>
      <c r="D1061" s="931" t="s">
        <v>494</v>
      </c>
      <c r="E1061" s="931" t="s">
        <v>313</v>
      </c>
      <c r="F1061" s="931">
        <v>4</v>
      </c>
      <c r="G1061" s="931" t="s">
        <v>23</v>
      </c>
      <c r="H1061" s="932">
        <v>96505.12</v>
      </c>
      <c r="I1061" s="932">
        <v>154408.20000000001</v>
      </c>
      <c r="J1061" s="932">
        <v>135107.17000000001</v>
      </c>
      <c r="K1061" s="932">
        <v>216171.48</v>
      </c>
      <c r="L1061" s="932">
        <v>173709.22</v>
      </c>
      <c r="M1061" s="932">
        <v>277934.76</v>
      </c>
      <c r="N1061" s="932">
        <v>231612.3</v>
      </c>
      <c r="O1061" s="932">
        <v>370579.69</v>
      </c>
      <c r="P1061" s="932">
        <v>289515.37</v>
      </c>
      <c r="Q1061" s="932">
        <v>463224.61</v>
      </c>
      <c r="R1061" s="932">
        <v>328117.42</v>
      </c>
      <c r="S1061" s="932">
        <v>524987.89</v>
      </c>
      <c r="T1061" s="932">
        <v>366719.47</v>
      </c>
      <c r="U1061" s="932">
        <v>586751.17000000004</v>
      </c>
    </row>
    <row r="1062" spans="1:21" ht="14.5">
      <c r="A1062" s="931">
        <v>5</v>
      </c>
      <c r="B1062" s="931" t="s">
        <v>273</v>
      </c>
      <c r="C1062" s="931" t="s">
        <v>311</v>
      </c>
      <c r="D1062" s="931" t="s">
        <v>494</v>
      </c>
      <c r="E1062" s="931" t="s">
        <v>1107</v>
      </c>
      <c r="F1062" s="931">
        <v>1</v>
      </c>
      <c r="G1062" s="931" t="s">
        <v>171</v>
      </c>
      <c r="H1062" s="932">
        <v>121980.22</v>
      </c>
      <c r="I1062" s="932">
        <v>213465.39</v>
      </c>
      <c r="J1062" s="932">
        <v>158152.68</v>
      </c>
      <c r="K1062" s="932">
        <v>276767.19</v>
      </c>
      <c r="L1062" s="932">
        <v>188930.78</v>
      </c>
      <c r="M1062" s="932">
        <v>330628.86</v>
      </c>
      <c r="N1062" s="932">
        <v>225087.25</v>
      </c>
      <c r="O1062" s="932">
        <v>393902.69</v>
      </c>
      <c r="P1062" s="932">
        <v>264854.98</v>
      </c>
      <c r="Q1062" s="932">
        <v>463496.21</v>
      </c>
      <c r="R1062" s="932">
        <v>290372.27</v>
      </c>
      <c r="S1062" s="932">
        <v>508151.47</v>
      </c>
      <c r="T1062" s="932">
        <v>315015.33</v>
      </c>
      <c r="U1062" s="932">
        <v>551276.84</v>
      </c>
    </row>
    <row r="1063" spans="1:21" ht="14.5">
      <c r="A1063" s="931">
        <v>5</v>
      </c>
      <c r="B1063" s="931" t="s">
        <v>273</v>
      </c>
      <c r="C1063" s="931" t="s">
        <v>311</v>
      </c>
      <c r="D1063" s="931" t="s">
        <v>494</v>
      </c>
      <c r="E1063" s="931" t="s">
        <v>1107</v>
      </c>
      <c r="F1063" s="931">
        <v>2</v>
      </c>
      <c r="G1063" s="931" t="s">
        <v>21</v>
      </c>
      <c r="H1063" s="932">
        <v>96260.47</v>
      </c>
      <c r="I1063" s="932">
        <v>168455.81</v>
      </c>
      <c r="J1063" s="932">
        <v>125971.94</v>
      </c>
      <c r="K1063" s="932">
        <v>220450.9</v>
      </c>
      <c r="L1063" s="932">
        <v>152475.87</v>
      </c>
      <c r="M1063" s="932">
        <v>266832.77</v>
      </c>
      <c r="N1063" s="932">
        <v>186318.06</v>
      </c>
      <c r="O1063" s="932">
        <v>326056.61</v>
      </c>
      <c r="P1063" s="932">
        <v>220905.85</v>
      </c>
      <c r="Q1063" s="932">
        <v>386585.23</v>
      </c>
      <c r="R1063" s="932">
        <v>243356.1</v>
      </c>
      <c r="S1063" s="932">
        <v>425873.18</v>
      </c>
      <c r="T1063" s="932">
        <v>264315.65999999997</v>
      </c>
      <c r="U1063" s="932">
        <v>462552.4</v>
      </c>
    </row>
    <row r="1064" spans="1:21" ht="14.5">
      <c r="A1064" s="931">
        <v>5</v>
      </c>
      <c r="B1064" s="931" t="s">
        <v>273</v>
      </c>
      <c r="C1064" s="931" t="s">
        <v>311</v>
      </c>
      <c r="D1064" s="931" t="s">
        <v>494</v>
      </c>
      <c r="E1064" s="931" t="s">
        <v>1107</v>
      </c>
      <c r="F1064" s="931">
        <v>3</v>
      </c>
      <c r="G1064" s="931" t="s">
        <v>46</v>
      </c>
      <c r="H1064" s="932">
        <v>92316.2</v>
      </c>
      <c r="I1064" s="932">
        <v>161553.35</v>
      </c>
      <c r="J1064" s="932">
        <v>125965.75999999999</v>
      </c>
      <c r="K1064" s="932">
        <v>220440.08</v>
      </c>
      <c r="L1064" s="932">
        <v>159567.51999999999</v>
      </c>
      <c r="M1064" s="932">
        <v>279243.15000000002</v>
      </c>
      <c r="N1064" s="932">
        <v>210383.06</v>
      </c>
      <c r="O1064" s="932">
        <v>368170.36</v>
      </c>
      <c r="P1064" s="932">
        <v>260753.56</v>
      </c>
      <c r="Q1064" s="932">
        <v>456318.73</v>
      </c>
      <c r="R1064" s="932">
        <v>293839.38</v>
      </c>
      <c r="S1064" s="932">
        <v>514218.92</v>
      </c>
      <c r="T1064" s="932">
        <v>326529.59999999998</v>
      </c>
      <c r="U1064" s="932">
        <v>571426.80000000005</v>
      </c>
    </row>
    <row r="1065" spans="1:21" ht="14.5">
      <c r="A1065" s="931">
        <v>5</v>
      </c>
      <c r="B1065" s="931" t="s">
        <v>273</v>
      </c>
      <c r="C1065" s="931" t="s">
        <v>311</v>
      </c>
      <c r="D1065" s="931" t="s">
        <v>494</v>
      </c>
      <c r="E1065" s="931" t="s">
        <v>1107</v>
      </c>
      <c r="F1065" s="931">
        <v>4</v>
      </c>
      <c r="G1065" s="931" t="s">
        <v>23</v>
      </c>
      <c r="H1065" s="932">
        <v>98518.2</v>
      </c>
      <c r="I1065" s="932">
        <v>157629.13</v>
      </c>
      <c r="J1065" s="932">
        <v>137925.49</v>
      </c>
      <c r="K1065" s="932">
        <v>220680.78</v>
      </c>
      <c r="L1065" s="932">
        <v>177332.77</v>
      </c>
      <c r="M1065" s="932">
        <v>283732.43</v>
      </c>
      <c r="N1065" s="932">
        <v>236443.69</v>
      </c>
      <c r="O1065" s="932">
        <v>378309.91</v>
      </c>
      <c r="P1065" s="932">
        <v>295554.61</v>
      </c>
      <c r="Q1065" s="932">
        <v>472887.39</v>
      </c>
      <c r="R1065" s="932">
        <v>334961.90000000002</v>
      </c>
      <c r="S1065" s="932">
        <v>535939.04</v>
      </c>
      <c r="T1065" s="932">
        <v>374369.18</v>
      </c>
      <c r="U1065" s="932">
        <v>598990.68999999994</v>
      </c>
    </row>
    <row r="1066" spans="1:21" ht="14.5">
      <c r="A1066" s="931">
        <v>5</v>
      </c>
      <c r="B1066" s="931" t="s">
        <v>273</v>
      </c>
      <c r="C1066" s="931" t="s">
        <v>311</v>
      </c>
      <c r="D1066" s="931" t="s">
        <v>494</v>
      </c>
      <c r="E1066" s="931" t="s">
        <v>1108</v>
      </c>
      <c r="F1066" s="931">
        <v>1</v>
      </c>
      <c r="G1066" s="931" t="s">
        <v>171</v>
      </c>
      <c r="H1066" s="932">
        <v>115017.09</v>
      </c>
      <c r="I1066" s="932">
        <v>201279.91</v>
      </c>
      <c r="J1066" s="932">
        <v>149320.16</v>
      </c>
      <c r="K1066" s="932">
        <v>261310.28</v>
      </c>
      <c r="L1066" s="932">
        <v>178544.58</v>
      </c>
      <c r="M1066" s="932">
        <v>312453.01</v>
      </c>
      <c r="N1066" s="932">
        <v>212950.62</v>
      </c>
      <c r="O1066" s="932">
        <v>372663.59</v>
      </c>
      <c r="P1066" s="932">
        <v>250724.4</v>
      </c>
      <c r="Q1066" s="932">
        <v>438767.7</v>
      </c>
      <c r="R1066" s="932">
        <v>274966.88</v>
      </c>
      <c r="S1066" s="932">
        <v>481192.03</v>
      </c>
      <c r="T1066" s="932">
        <v>298460.03000000003</v>
      </c>
      <c r="U1066" s="932">
        <v>522305.05</v>
      </c>
    </row>
    <row r="1067" spans="1:21" ht="14.5">
      <c r="A1067" s="931">
        <v>5</v>
      </c>
      <c r="B1067" s="931" t="s">
        <v>273</v>
      </c>
      <c r="C1067" s="931" t="s">
        <v>311</v>
      </c>
      <c r="D1067" s="931" t="s">
        <v>494</v>
      </c>
      <c r="E1067" s="931" t="s">
        <v>1108</v>
      </c>
      <c r="F1067" s="931">
        <v>2</v>
      </c>
      <c r="G1067" s="931" t="s">
        <v>21</v>
      </c>
      <c r="H1067" s="932">
        <v>89529.05</v>
      </c>
      <c r="I1067" s="932">
        <v>156675.82999999999</v>
      </c>
      <c r="J1067" s="932">
        <v>117429.34</v>
      </c>
      <c r="K1067" s="932">
        <v>205501.35</v>
      </c>
      <c r="L1067" s="932">
        <v>142418.09</v>
      </c>
      <c r="M1067" s="932">
        <v>249231.66</v>
      </c>
      <c r="N1067" s="932">
        <v>174530.7</v>
      </c>
      <c r="O1067" s="932">
        <v>305428.73</v>
      </c>
      <c r="P1067" s="932">
        <v>207171.21</v>
      </c>
      <c r="Q1067" s="932">
        <v>362549.61</v>
      </c>
      <c r="R1067" s="932">
        <v>228374.28</v>
      </c>
      <c r="S1067" s="932">
        <v>399654.99</v>
      </c>
      <c r="T1067" s="932">
        <v>248217.11</v>
      </c>
      <c r="U1067" s="932">
        <v>434379.94</v>
      </c>
    </row>
    <row r="1068" spans="1:21" ht="14.5">
      <c r="A1068" s="931">
        <v>5</v>
      </c>
      <c r="B1068" s="931" t="s">
        <v>273</v>
      </c>
      <c r="C1068" s="931" t="s">
        <v>311</v>
      </c>
      <c r="D1068" s="931" t="s">
        <v>494</v>
      </c>
      <c r="E1068" s="931" t="s">
        <v>1108</v>
      </c>
      <c r="F1068" s="931">
        <v>3</v>
      </c>
      <c r="G1068" s="931" t="s">
        <v>46</v>
      </c>
      <c r="H1068" s="932">
        <v>84922.63</v>
      </c>
      <c r="I1068" s="932">
        <v>148614.60999999999</v>
      </c>
      <c r="J1068" s="932">
        <v>115644.29</v>
      </c>
      <c r="K1068" s="932">
        <v>202377.5</v>
      </c>
      <c r="L1068" s="932">
        <v>146318.57</v>
      </c>
      <c r="M1068" s="932">
        <v>256057.5</v>
      </c>
      <c r="N1068" s="932">
        <v>192739.19</v>
      </c>
      <c r="O1068" s="932">
        <v>337293.57</v>
      </c>
      <c r="P1068" s="932">
        <v>238718.76</v>
      </c>
      <c r="Q1068" s="932">
        <v>417757.82</v>
      </c>
      <c r="R1068" s="932">
        <v>268881.75</v>
      </c>
      <c r="S1068" s="932">
        <v>470543.07</v>
      </c>
      <c r="T1068" s="932">
        <v>298652.71000000002</v>
      </c>
      <c r="U1068" s="932">
        <v>522642.25</v>
      </c>
    </row>
    <row r="1069" spans="1:21" ht="14.5">
      <c r="A1069" s="931">
        <v>5</v>
      </c>
      <c r="B1069" s="931" t="s">
        <v>273</v>
      </c>
      <c r="C1069" s="931" t="s">
        <v>311</v>
      </c>
      <c r="D1069" s="931" t="s">
        <v>494</v>
      </c>
      <c r="E1069" s="931" t="s">
        <v>1108</v>
      </c>
      <c r="F1069" s="931">
        <v>4</v>
      </c>
      <c r="G1069" s="931" t="s">
        <v>23</v>
      </c>
      <c r="H1069" s="932">
        <v>92245.99</v>
      </c>
      <c r="I1069" s="932">
        <v>147593.57999999999</v>
      </c>
      <c r="J1069" s="932">
        <v>129144.38</v>
      </c>
      <c r="K1069" s="932">
        <v>206631.02</v>
      </c>
      <c r="L1069" s="932">
        <v>166042.78</v>
      </c>
      <c r="M1069" s="932">
        <v>265668.45</v>
      </c>
      <c r="N1069" s="932">
        <v>221390.37</v>
      </c>
      <c r="O1069" s="932">
        <v>354224.6</v>
      </c>
      <c r="P1069" s="932">
        <v>276737.96999999997</v>
      </c>
      <c r="Q1069" s="932">
        <v>442780.75</v>
      </c>
      <c r="R1069" s="932">
        <v>313636.36</v>
      </c>
      <c r="S1069" s="932">
        <v>501818.19</v>
      </c>
      <c r="T1069" s="932">
        <v>350534.76</v>
      </c>
      <c r="U1069" s="932">
        <v>560855.62</v>
      </c>
    </row>
    <row r="1070" spans="1:21" ht="14.5">
      <c r="A1070" s="931">
        <v>5</v>
      </c>
      <c r="B1070" s="931" t="s">
        <v>273</v>
      </c>
      <c r="C1070" s="931" t="s">
        <v>311</v>
      </c>
      <c r="D1070" s="931" t="s">
        <v>494</v>
      </c>
      <c r="E1070" s="931" t="s">
        <v>314</v>
      </c>
      <c r="F1070" s="931">
        <v>1</v>
      </c>
      <c r="G1070" s="931" t="s">
        <v>171</v>
      </c>
      <c r="H1070" s="932">
        <v>117005.93</v>
      </c>
      <c r="I1070" s="932">
        <v>204760.37</v>
      </c>
      <c r="J1070" s="932">
        <v>151759.21</v>
      </c>
      <c r="K1070" s="932">
        <v>265578.61</v>
      </c>
      <c r="L1070" s="932">
        <v>181340.34</v>
      </c>
      <c r="M1070" s="932">
        <v>317345.59000000003</v>
      </c>
      <c r="N1070" s="932">
        <v>216112.06</v>
      </c>
      <c r="O1070" s="932">
        <v>378196.1</v>
      </c>
      <c r="P1070" s="932">
        <v>254337.07</v>
      </c>
      <c r="Q1070" s="932">
        <v>445089.88</v>
      </c>
      <c r="R1070" s="932">
        <v>278865.78999999998</v>
      </c>
      <c r="S1070" s="932">
        <v>488015.13</v>
      </c>
      <c r="T1070" s="932">
        <v>302577.39</v>
      </c>
      <c r="U1070" s="932">
        <v>529510.43000000005</v>
      </c>
    </row>
    <row r="1071" spans="1:21" ht="14.5">
      <c r="A1071" s="931">
        <v>5</v>
      </c>
      <c r="B1071" s="931" t="s">
        <v>273</v>
      </c>
      <c r="C1071" s="931" t="s">
        <v>311</v>
      </c>
      <c r="D1071" s="931" t="s">
        <v>494</v>
      </c>
      <c r="E1071" s="931" t="s">
        <v>314</v>
      </c>
      <c r="F1071" s="931">
        <v>2</v>
      </c>
      <c r="G1071" s="931" t="s">
        <v>21</v>
      </c>
      <c r="H1071" s="932">
        <v>91981.3</v>
      </c>
      <c r="I1071" s="932">
        <v>160967.26999999999</v>
      </c>
      <c r="J1071" s="932">
        <v>120448.22</v>
      </c>
      <c r="K1071" s="932">
        <v>210784.38</v>
      </c>
      <c r="L1071" s="932">
        <v>145870.69</v>
      </c>
      <c r="M1071" s="932">
        <v>255273.71</v>
      </c>
      <c r="N1071" s="932">
        <v>178390.68</v>
      </c>
      <c r="O1071" s="932">
        <v>312183.69</v>
      </c>
      <c r="P1071" s="932">
        <v>211575.75</v>
      </c>
      <c r="Q1071" s="932">
        <v>370257.57</v>
      </c>
      <c r="R1071" s="932">
        <v>233120.33</v>
      </c>
      <c r="S1071" s="932">
        <v>407960.58</v>
      </c>
      <c r="T1071" s="932">
        <v>253247.97</v>
      </c>
      <c r="U1071" s="932">
        <v>443183.95</v>
      </c>
    </row>
    <row r="1072" spans="1:21" ht="14.5">
      <c r="A1072" s="931">
        <v>5</v>
      </c>
      <c r="B1072" s="931" t="s">
        <v>273</v>
      </c>
      <c r="C1072" s="931" t="s">
        <v>311</v>
      </c>
      <c r="D1072" s="931" t="s">
        <v>494</v>
      </c>
      <c r="E1072" s="931" t="s">
        <v>314</v>
      </c>
      <c r="F1072" s="931">
        <v>3</v>
      </c>
      <c r="G1072" s="931" t="s">
        <v>46</v>
      </c>
      <c r="H1072" s="932">
        <v>87944.05</v>
      </c>
      <c r="I1072" s="932">
        <v>153902.09</v>
      </c>
      <c r="J1072" s="932">
        <v>119933.32</v>
      </c>
      <c r="K1072" s="932">
        <v>209883.31</v>
      </c>
      <c r="L1072" s="932">
        <v>151876.07</v>
      </c>
      <c r="M1072" s="932">
        <v>265783.13</v>
      </c>
      <c r="N1072" s="932">
        <v>200191.96</v>
      </c>
      <c r="O1072" s="932">
        <v>350335.93</v>
      </c>
      <c r="P1072" s="932">
        <v>248074.82</v>
      </c>
      <c r="Q1072" s="932">
        <v>434130.94</v>
      </c>
      <c r="R1072" s="932">
        <v>279515.59000000003</v>
      </c>
      <c r="S1072" s="932">
        <v>489152.28</v>
      </c>
      <c r="T1072" s="932">
        <v>310571.44</v>
      </c>
      <c r="U1072" s="932">
        <v>543500.02</v>
      </c>
    </row>
    <row r="1073" spans="1:21" ht="14.5">
      <c r="A1073" s="931">
        <v>5</v>
      </c>
      <c r="B1073" s="931" t="s">
        <v>273</v>
      </c>
      <c r="C1073" s="931" t="s">
        <v>311</v>
      </c>
      <c r="D1073" s="931" t="s">
        <v>494</v>
      </c>
      <c r="E1073" s="931" t="s">
        <v>314</v>
      </c>
      <c r="F1073" s="931">
        <v>4</v>
      </c>
      <c r="G1073" s="931" t="s">
        <v>23</v>
      </c>
      <c r="H1073" s="932">
        <v>94315.199999999997</v>
      </c>
      <c r="I1073" s="932">
        <v>150904.32000000001</v>
      </c>
      <c r="J1073" s="932">
        <v>132041.28</v>
      </c>
      <c r="K1073" s="932">
        <v>211266.05</v>
      </c>
      <c r="L1073" s="932">
        <v>169767.36</v>
      </c>
      <c r="M1073" s="932">
        <v>271627.77</v>
      </c>
      <c r="N1073" s="932">
        <v>226356.47</v>
      </c>
      <c r="O1073" s="932">
        <v>362170.36</v>
      </c>
      <c r="P1073" s="932">
        <v>282945.59000000003</v>
      </c>
      <c r="Q1073" s="932">
        <v>452712.95</v>
      </c>
      <c r="R1073" s="932">
        <v>320671.67</v>
      </c>
      <c r="S1073" s="932">
        <v>513074.68</v>
      </c>
      <c r="T1073" s="932">
        <v>358397.75</v>
      </c>
      <c r="U1073" s="932">
        <v>573436.41</v>
      </c>
    </row>
    <row r="1074" spans="1:21" ht="14.5">
      <c r="A1074" s="931">
        <v>5</v>
      </c>
      <c r="B1074" s="931" t="s">
        <v>273</v>
      </c>
      <c r="C1074" s="931" t="s">
        <v>311</v>
      </c>
      <c r="D1074" s="931" t="s">
        <v>494</v>
      </c>
      <c r="E1074" s="931" t="s">
        <v>315</v>
      </c>
      <c r="F1074" s="931">
        <v>1</v>
      </c>
      <c r="G1074" s="931" t="s">
        <v>171</v>
      </c>
      <c r="H1074" s="932">
        <v>119061.34</v>
      </c>
      <c r="I1074" s="932">
        <v>208357.35</v>
      </c>
      <c r="J1074" s="932">
        <v>154319</v>
      </c>
      <c r="K1074" s="932">
        <v>270058.25</v>
      </c>
      <c r="L1074" s="932">
        <v>184309.42</v>
      </c>
      <c r="M1074" s="932">
        <v>322541.49</v>
      </c>
      <c r="N1074" s="932">
        <v>219521.75</v>
      </c>
      <c r="O1074" s="932">
        <v>384163.06</v>
      </c>
      <c r="P1074" s="932">
        <v>258268.32</v>
      </c>
      <c r="Q1074" s="932">
        <v>451969.57</v>
      </c>
      <c r="R1074" s="932">
        <v>283129.21999999997</v>
      </c>
      <c r="S1074" s="932">
        <v>495476.13</v>
      </c>
      <c r="T1074" s="932">
        <v>307117.93</v>
      </c>
      <c r="U1074" s="932">
        <v>537456.37</v>
      </c>
    </row>
    <row r="1075" spans="1:21" ht="14.5">
      <c r="A1075" s="931">
        <v>5</v>
      </c>
      <c r="B1075" s="931" t="s">
        <v>273</v>
      </c>
      <c r="C1075" s="931" t="s">
        <v>311</v>
      </c>
      <c r="D1075" s="931" t="s">
        <v>494</v>
      </c>
      <c r="E1075" s="931" t="s">
        <v>315</v>
      </c>
      <c r="F1075" s="931">
        <v>2</v>
      </c>
      <c r="G1075" s="931" t="s">
        <v>21</v>
      </c>
      <c r="H1075" s="932">
        <v>94268.43</v>
      </c>
      <c r="I1075" s="932">
        <v>164969.75</v>
      </c>
      <c r="J1075" s="932">
        <v>123297.93</v>
      </c>
      <c r="K1075" s="932">
        <v>215771.37</v>
      </c>
      <c r="L1075" s="932">
        <v>149168.20000000001</v>
      </c>
      <c r="M1075" s="932">
        <v>261044.35</v>
      </c>
      <c r="N1075" s="932">
        <v>182149.64</v>
      </c>
      <c r="O1075" s="932">
        <v>318761.87</v>
      </c>
      <c r="P1075" s="932">
        <v>215902.94</v>
      </c>
      <c r="Q1075" s="932">
        <v>377830.15</v>
      </c>
      <c r="R1075" s="932">
        <v>237807.33</v>
      </c>
      <c r="S1075" s="932">
        <v>416162.83</v>
      </c>
      <c r="T1075" s="932">
        <v>258245.26</v>
      </c>
      <c r="U1075" s="932">
        <v>451929.21</v>
      </c>
    </row>
    <row r="1076" spans="1:21" ht="14.5">
      <c r="A1076" s="931">
        <v>5</v>
      </c>
      <c r="B1076" s="931" t="s">
        <v>273</v>
      </c>
      <c r="C1076" s="931" t="s">
        <v>311</v>
      </c>
      <c r="D1076" s="931" t="s">
        <v>494</v>
      </c>
      <c r="E1076" s="931" t="s">
        <v>315</v>
      </c>
      <c r="F1076" s="931">
        <v>3</v>
      </c>
      <c r="G1076" s="931" t="s">
        <v>46</v>
      </c>
      <c r="H1076" s="932">
        <v>90642</v>
      </c>
      <c r="I1076" s="932">
        <v>158623.49</v>
      </c>
      <c r="J1076" s="932">
        <v>123739.96</v>
      </c>
      <c r="K1076" s="932">
        <v>216544.94</v>
      </c>
      <c r="L1076" s="932">
        <v>156791.85</v>
      </c>
      <c r="M1076" s="932">
        <v>274385.74</v>
      </c>
      <c r="N1076" s="932">
        <v>206767.71</v>
      </c>
      <c r="O1076" s="932">
        <v>361843.49</v>
      </c>
      <c r="P1076" s="932">
        <v>256314.56</v>
      </c>
      <c r="Q1076" s="932">
        <v>448550.47</v>
      </c>
      <c r="R1076" s="932">
        <v>288869.09999999998</v>
      </c>
      <c r="S1076" s="932">
        <v>505520.93</v>
      </c>
      <c r="T1076" s="932">
        <v>321042.3</v>
      </c>
      <c r="U1076" s="932">
        <v>561824.02</v>
      </c>
    </row>
    <row r="1077" spans="1:21" ht="14.5">
      <c r="A1077" s="931">
        <v>5</v>
      </c>
      <c r="B1077" s="931" t="s">
        <v>273</v>
      </c>
      <c r="C1077" s="931" t="s">
        <v>311</v>
      </c>
      <c r="D1077" s="931" t="s">
        <v>494</v>
      </c>
      <c r="E1077" s="931" t="s">
        <v>315</v>
      </c>
      <c r="F1077" s="931">
        <v>4</v>
      </c>
      <c r="G1077" s="931" t="s">
        <v>23</v>
      </c>
      <c r="H1077" s="932">
        <v>96324.04</v>
      </c>
      <c r="I1077" s="932">
        <v>154118.47</v>
      </c>
      <c r="J1077" s="932">
        <v>134853.66</v>
      </c>
      <c r="K1077" s="932">
        <v>215765.86</v>
      </c>
      <c r="L1077" s="932">
        <v>173383.28</v>
      </c>
      <c r="M1077" s="932">
        <v>277413.25</v>
      </c>
      <c r="N1077" s="932">
        <v>231177.7</v>
      </c>
      <c r="O1077" s="932">
        <v>369884.33</v>
      </c>
      <c r="P1077" s="932">
        <v>288972.13</v>
      </c>
      <c r="Q1077" s="932">
        <v>462355.41</v>
      </c>
      <c r="R1077" s="932">
        <v>327501.74</v>
      </c>
      <c r="S1077" s="932">
        <v>524002.8</v>
      </c>
      <c r="T1077" s="932">
        <v>366031.35999999999</v>
      </c>
      <c r="U1077" s="932">
        <v>585650.18999999994</v>
      </c>
    </row>
    <row r="1078" spans="1:21" ht="14.5">
      <c r="A1078" s="931">
        <v>5</v>
      </c>
      <c r="B1078" s="931" t="s">
        <v>273</v>
      </c>
      <c r="C1078" s="931" t="s">
        <v>311</v>
      </c>
      <c r="D1078" s="931" t="s">
        <v>494</v>
      </c>
      <c r="E1078" s="931" t="s">
        <v>1109</v>
      </c>
      <c r="F1078" s="931">
        <v>1</v>
      </c>
      <c r="G1078" s="931" t="s">
        <v>171</v>
      </c>
      <c r="H1078" s="932">
        <v>111434.53</v>
      </c>
      <c r="I1078" s="932">
        <v>195010.42</v>
      </c>
      <c r="J1078" s="932">
        <v>144574.84</v>
      </c>
      <c r="K1078" s="932">
        <v>253005.97</v>
      </c>
      <c r="L1078" s="932">
        <v>172790.94</v>
      </c>
      <c r="M1078" s="932">
        <v>302384.14</v>
      </c>
      <c r="N1078" s="932">
        <v>205974.09</v>
      </c>
      <c r="O1078" s="932">
        <v>360454.65</v>
      </c>
      <c r="P1078" s="932">
        <v>242438.09</v>
      </c>
      <c r="Q1078" s="932">
        <v>424266.66</v>
      </c>
      <c r="R1078" s="932">
        <v>265837.77</v>
      </c>
      <c r="S1078" s="932">
        <v>465216.1</v>
      </c>
      <c r="T1078" s="932">
        <v>288475.28999999998</v>
      </c>
      <c r="U1078" s="932">
        <v>504831.77</v>
      </c>
    </row>
    <row r="1079" spans="1:21" ht="14.5">
      <c r="A1079" s="931">
        <v>5</v>
      </c>
      <c r="B1079" s="931" t="s">
        <v>273</v>
      </c>
      <c r="C1079" s="931" t="s">
        <v>311</v>
      </c>
      <c r="D1079" s="931" t="s">
        <v>494</v>
      </c>
      <c r="E1079" s="931" t="s">
        <v>1109</v>
      </c>
      <c r="F1079" s="931">
        <v>2</v>
      </c>
      <c r="G1079" s="931" t="s">
        <v>21</v>
      </c>
      <c r="H1079" s="932">
        <v>87336.74</v>
      </c>
      <c r="I1079" s="932">
        <v>152839.29999999999</v>
      </c>
      <c r="J1079" s="932">
        <v>114423.52</v>
      </c>
      <c r="K1079" s="932">
        <v>200241.16</v>
      </c>
      <c r="L1079" s="932">
        <v>138634.99</v>
      </c>
      <c r="M1079" s="932">
        <v>242611.23</v>
      </c>
      <c r="N1079" s="932">
        <v>169649.8</v>
      </c>
      <c r="O1079" s="932">
        <v>296887.15000000002</v>
      </c>
      <c r="P1079" s="932">
        <v>201260.53</v>
      </c>
      <c r="Q1079" s="932">
        <v>352205.93</v>
      </c>
      <c r="R1079" s="932">
        <v>221786.59</v>
      </c>
      <c r="S1079" s="932">
        <v>388126.54</v>
      </c>
      <c r="T1079" s="932">
        <v>240972.9</v>
      </c>
      <c r="U1079" s="932">
        <v>421702.57</v>
      </c>
    </row>
    <row r="1080" spans="1:21" ht="14.5">
      <c r="A1080" s="931">
        <v>5</v>
      </c>
      <c r="B1080" s="931" t="s">
        <v>273</v>
      </c>
      <c r="C1080" s="931" t="s">
        <v>311</v>
      </c>
      <c r="D1080" s="931" t="s">
        <v>494</v>
      </c>
      <c r="E1080" s="931" t="s">
        <v>1109</v>
      </c>
      <c r="F1080" s="931">
        <v>3</v>
      </c>
      <c r="G1080" s="931" t="s">
        <v>46</v>
      </c>
      <c r="H1080" s="932">
        <v>83301.75</v>
      </c>
      <c r="I1080" s="932">
        <v>145778.07</v>
      </c>
      <c r="J1080" s="932">
        <v>113552.19</v>
      </c>
      <c r="K1080" s="932">
        <v>198716.33</v>
      </c>
      <c r="L1080" s="932">
        <v>143757.82999999999</v>
      </c>
      <c r="M1080" s="932">
        <v>251576.21</v>
      </c>
      <c r="N1080" s="932">
        <v>189453.17</v>
      </c>
      <c r="O1080" s="932">
        <v>331543.05</v>
      </c>
      <c r="P1080" s="932">
        <v>234731.53</v>
      </c>
      <c r="Q1080" s="932">
        <v>410780.17</v>
      </c>
      <c r="R1080" s="932">
        <v>264453.78000000003</v>
      </c>
      <c r="S1080" s="932">
        <v>462794.11</v>
      </c>
      <c r="T1080" s="932">
        <v>293805.37</v>
      </c>
      <c r="U1080" s="932">
        <v>514159.4</v>
      </c>
    </row>
    <row r="1081" spans="1:21" ht="14.5">
      <c r="A1081" s="931">
        <v>5</v>
      </c>
      <c r="B1081" s="931" t="s">
        <v>273</v>
      </c>
      <c r="C1081" s="931" t="s">
        <v>311</v>
      </c>
      <c r="D1081" s="931" t="s">
        <v>494</v>
      </c>
      <c r="E1081" s="931" t="s">
        <v>1109</v>
      </c>
      <c r="F1081" s="931">
        <v>4</v>
      </c>
      <c r="G1081" s="931" t="s">
        <v>23</v>
      </c>
      <c r="H1081" s="932">
        <v>89685.42</v>
      </c>
      <c r="I1081" s="932">
        <v>143496.68</v>
      </c>
      <c r="J1081" s="932">
        <v>125559.59</v>
      </c>
      <c r="K1081" s="932">
        <v>200895.35</v>
      </c>
      <c r="L1081" s="932">
        <v>161433.76</v>
      </c>
      <c r="M1081" s="932">
        <v>258294.02</v>
      </c>
      <c r="N1081" s="932">
        <v>215245.01</v>
      </c>
      <c r="O1081" s="932">
        <v>344392.02</v>
      </c>
      <c r="P1081" s="932">
        <v>269056.26</v>
      </c>
      <c r="Q1081" s="932">
        <v>430490.03</v>
      </c>
      <c r="R1081" s="932">
        <v>304930.43</v>
      </c>
      <c r="S1081" s="932">
        <v>487888.7</v>
      </c>
      <c r="T1081" s="932">
        <v>340804.6</v>
      </c>
      <c r="U1081" s="932">
        <v>545287.37</v>
      </c>
    </row>
    <row r="1082" spans="1:21" ht="14.5">
      <c r="A1082" s="931">
        <v>5</v>
      </c>
      <c r="B1082" s="931" t="s">
        <v>273</v>
      </c>
      <c r="C1082" s="931" t="s">
        <v>311</v>
      </c>
      <c r="D1082" s="931" t="s">
        <v>494</v>
      </c>
      <c r="E1082" s="931" t="s">
        <v>1110</v>
      </c>
      <c r="F1082" s="931">
        <v>1</v>
      </c>
      <c r="G1082" s="931" t="s">
        <v>171</v>
      </c>
      <c r="H1082" s="932">
        <v>118597.43</v>
      </c>
      <c r="I1082" s="932">
        <v>207545.51</v>
      </c>
      <c r="J1082" s="932">
        <v>153769.62</v>
      </c>
      <c r="K1082" s="932">
        <v>269096.83</v>
      </c>
      <c r="L1082" s="932">
        <v>183697.15</v>
      </c>
      <c r="M1082" s="932">
        <v>321470.01</v>
      </c>
      <c r="N1082" s="932">
        <v>218855.52</v>
      </c>
      <c r="O1082" s="932">
        <v>382997.17</v>
      </c>
      <c r="P1082" s="932">
        <v>257524.45</v>
      </c>
      <c r="Q1082" s="932">
        <v>450667.79</v>
      </c>
      <c r="R1082" s="932">
        <v>282336.76</v>
      </c>
      <c r="S1082" s="932">
        <v>494089.32</v>
      </c>
      <c r="T1082" s="932">
        <v>306300.18</v>
      </c>
      <c r="U1082" s="932">
        <v>536025.31999999995</v>
      </c>
    </row>
    <row r="1083" spans="1:21" ht="14.5">
      <c r="A1083" s="931">
        <v>5</v>
      </c>
      <c r="B1083" s="931" t="s">
        <v>273</v>
      </c>
      <c r="C1083" s="931" t="s">
        <v>311</v>
      </c>
      <c r="D1083" s="931" t="s">
        <v>494</v>
      </c>
      <c r="E1083" s="931" t="s">
        <v>1110</v>
      </c>
      <c r="F1083" s="931">
        <v>2</v>
      </c>
      <c r="G1083" s="931" t="s">
        <v>21</v>
      </c>
      <c r="H1083" s="932">
        <v>93572.81</v>
      </c>
      <c r="I1083" s="932">
        <v>163752.41</v>
      </c>
      <c r="J1083" s="932">
        <v>122458.63</v>
      </c>
      <c r="K1083" s="932">
        <v>214302.6</v>
      </c>
      <c r="L1083" s="932">
        <v>148227.51</v>
      </c>
      <c r="M1083" s="932">
        <v>259398.14</v>
      </c>
      <c r="N1083" s="932">
        <v>181134.15</v>
      </c>
      <c r="O1083" s="932">
        <v>316984.76</v>
      </c>
      <c r="P1083" s="932">
        <v>214763.13</v>
      </c>
      <c r="Q1083" s="932">
        <v>375835.48</v>
      </c>
      <c r="R1083" s="932">
        <v>236591.3</v>
      </c>
      <c r="S1083" s="932">
        <v>414034.77</v>
      </c>
      <c r="T1083" s="932">
        <v>256970.77</v>
      </c>
      <c r="U1083" s="932">
        <v>449698.84</v>
      </c>
    </row>
    <row r="1084" spans="1:21" ht="14.5">
      <c r="A1084" s="931">
        <v>5</v>
      </c>
      <c r="B1084" s="931" t="s">
        <v>273</v>
      </c>
      <c r="C1084" s="931" t="s">
        <v>311</v>
      </c>
      <c r="D1084" s="931" t="s">
        <v>494</v>
      </c>
      <c r="E1084" s="931" t="s">
        <v>1110</v>
      </c>
      <c r="F1084" s="931">
        <v>3</v>
      </c>
      <c r="G1084" s="931" t="s">
        <v>46</v>
      </c>
      <c r="H1084" s="932">
        <v>89724.91</v>
      </c>
      <c r="I1084" s="932">
        <v>157018.59</v>
      </c>
      <c r="J1084" s="932">
        <v>122426.51</v>
      </c>
      <c r="K1084" s="932">
        <v>214246.39999999999</v>
      </c>
      <c r="L1084" s="932">
        <v>155081.60999999999</v>
      </c>
      <c r="M1084" s="932">
        <v>271392.82</v>
      </c>
      <c r="N1084" s="932">
        <v>204466.01</v>
      </c>
      <c r="O1084" s="932">
        <v>357815.52</v>
      </c>
      <c r="P1084" s="932">
        <v>253417.38</v>
      </c>
      <c r="Q1084" s="932">
        <v>443480.42</v>
      </c>
      <c r="R1084" s="932">
        <v>285570.49</v>
      </c>
      <c r="S1084" s="932">
        <v>499748.36</v>
      </c>
      <c r="T1084" s="932">
        <v>317338.69</v>
      </c>
      <c r="U1084" s="932">
        <v>555342.71</v>
      </c>
    </row>
    <row r="1085" spans="1:21" ht="14.5">
      <c r="A1085" s="931">
        <v>5</v>
      </c>
      <c r="B1085" s="931" t="s">
        <v>273</v>
      </c>
      <c r="C1085" s="931" t="s">
        <v>311</v>
      </c>
      <c r="D1085" s="931" t="s">
        <v>494</v>
      </c>
      <c r="E1085" s="931" t="s">
        <v>1110</v>
      </c>
      <c r="F1085" s="931">
        <v>4</v>
      </c>
      <c r="G1085" s="931" t="s">
        <v>23</v>
      </c>
      <c r="H1085" s="932">
        <v>95776.56</v>
      </c>
      <c r="I1085" s="932">
        <v>153242.5</v>
      </c>
      <c r="J1085" s="932">
        <v>134087.18</v>
      </c>
      <c r="K1085" s="932">
        <v>214539.5</v>
      </c>
      <c r="L1085" s="932">
        <v>172397.81</v>
      </c>
      <c r="M1085" s="932">
        <v>275836.5</v>
      </c>
      <c r="N1085" s="932">
        <v>229863.75</v>
      </c>
      <c r="O1085" s="932">
        <v>367782</v>
      </c>
      <c r="P1085" s="932">
        <v>287329.68</v>
      </c>
      <c r="Q1085" s="932">
        <v>459727.5</v>
      </c>
      <c r="R1085" s="932">
        <v>325640.31</v>
      </c>
      <c r="S1085" s="932">
        <v>521024.5</v>
      </c>
      <c r="T1085" s="932">
        <v>363950.93</v>
      </c>
      <c r="U1085" s="932">
        <v>582321.5</v>
      </c>
    </row>
    <row r="1086" spans="1:21" ht="14.5">
      <c r="A1086" s="931">
        <v>5</v>
      </c>
      <c r="B1086" s="931" t="s">
        <v>273</v>
      </c>
      <c r="C1086" s="931" t="s">
        <v>311</v>
      </c>
      <c r="D1086" s="931" t="s">
        <v>494</v>
      </c>
      <c r="E1086" s="931" t="s">
        <v>316</v>
      </c>
      <c r="F1086" s="931">
        <v>1</v>
      </c>
      <c r="G1086" s="931" t="s">
        <v>171</v>
      </c>
      <c r="H1086" s="932">
        <v>111567.71</v>
      </c>
      <c r="I1086" s="932">
        <v>195243.49</v>
      </c>
      <c r="J1086" s="932">
        <v>144816.34</v>
      </c>
      <c r="K1086" s="932">
        <v>253428.59</v>
      </c>
      <c r="L1086" s="932">
        <v>173137.61</v>
      </c>
      <c r="M1086" s="932">
        <v>302990.81</v>
      </c>
      <c r="N1086" s="932">
        <v>206470.62</v>
      </c>
      <c r="O1086" s="932">
        <v>361323.58</v>
      </c>
      <c r="P1086" s="932">
        <v>243075.27</v>
      </c>
      <c r="Q1086" s="932">
        <v>425381.72</v>
      </c>
      <c r="R1086" s="932">
        <v>266566.82</v>
      </c>
      <c r="S1086" s="932">
        <v>466491.94</v>
      </c>
      <c r="T1086" s="932">
        <v>289321.67</v>
      </c>
      <c r="U1086" s="932">
        <v>506312.92</v>
      </c>
    </row>
    <row r="1087" spans="1:21" ht="14.5">
      <c r="A1087" s="931">
        <v>5</v>
      </c>
      <c r="B1087" s="931" t="s">
        <v>273</v>
      </c>
      <c r="C1087" s="931" t="s">
        <v>311</v>
      </c>
      <c r="D1087" s="931" t="s">
        <v>494</v>
      </c>
      <c r="E1087" s="931" t="s">
        <v>316</v>
      </c>
      <c r="F1087" s="931">
        <v>2</v>
      </c>
      <c r="G1087" s="931" t="s">
        <v>21</v>
      </c>
      <c r="H1087" s="932">
        <v>87006.5</v>
      </c>
      <c r="I1087" s="932">
        <v>152261.38</v>
      </c>
      <c r="J1087" s="932">
        <v>114085.19</v>
      </c>
      <c r="K1087" s="932">
        <v>199649.08</v>
      </c>
      <c r="L1087" s="932">
        <v>138324.81</v>
      </c>
      <c r="M1087" s="932">
        <v>242068.42</v>
      </c>
      <c r="N1087" s="932">
        <v>169447.79</v>
      </c>
      <c r="O1087" s="932">
        <v>296533.63</v>
      </c>
      <c r="P1087" s="932">
        <v>201105.83</v>
      </c>
      <c r="Q1087" s="932">
        <v>351935.2</v>
      </c>
      <c r="R1087" s="932">
        <v>221668.51</v>
      </c>
      <c r="S1087" s="932">
        <v>387919.88</v>
      </c>
      <c r="T1087" s="932">
        <v>240905.77</v>
      </c>
      <c r="U1087" s="932">
        <v>421585.09</v>
      </c>
    </row>
    <row r="1088" spans="1:21" ht="14.5">
      <c r="A1088" s="931">
        <v>5</v>
      </c>
      <c r="B1088" s="931" t="s">
        <v>273</v>
      </c>
      <c r="C1088" s="931" t="s">
        <v>311</v>
      </c>
      <c r="D1088" s="931" t="s">
        <v>494</v>
      </c>
      <c r="E1088" s="931" t="s">
        <v>316</v>
      </c>
      <c r="F1088" s="931">
        <v>3</v>
      </c>
      <c r="G1088" s="931" t="s">
        <v>46</v>
      </c>
      <c r="H1088" s="932">
        <v>82654.81</v>
      </c>
      <c r="I1088" s="932">
        <v>144645.91</v>
      </c>
      <c r="J1088" s="932">
        <v>112587.42</v>
      </c>
      <c r="K1088" s="932">
        <v>197027.99</v>
      </c>
      <c r="L1088" s="932">
        <v>142474.38</v>
      </c>
      <c r="M1088" s="932">
        <v>249330.17</v>
      </c>
      <c r="N1088" s="932">
        <v>187699.14</v>
      </c>
      <c r="O1088" s="932">
        <v>328473.5</v>
      </c>
      <c r="P1088" s="932">
        <v>232498.89</v>
      </c>
      <c r="Q1088" s="932">
        <v>406873.06</v>
      </c>
      <c r="R1088" s="932">
        <v>261893.16</v>
      </c>
      <c r="S1088" s="932">
        <v>458313.03</v>
      </c>
      <c r="T1088" s="932">
        <v>290909.65000000002</v>
      </c>
      <c r="U1088" s="932">
        <v>509091.89</v>
      </c>
    </row>
    <row r="1089" spans="1:21" ht="14.5">
      <c r="A1089" s="931">
        <v>5</v>
      </c>
      <c r="B1089" s="931" t="s">
        <v>273</v>
      </c>
      <c r="C1089" s="931" t="s">
        <v>311</v>
      </c>
      <c r="D1089" s="931" t="s">
        <v>494</v>
      </c>
      <c r="E1089" s="931" t="s">
        <v>316</v>
      </c>
      <c r="F1089" s="931">
        <v>4</v>
      </c>
      <c r="G1089" s="931" t="s">
        <v>23</v>
      </c>
      <c r="H1089" s="932">
        <v>89564.7</v>
      </c>
      <c r="I1089" s="932">
        <v>143303.51999999999</v>
      </c>
      <c r="J1089" s="932">
        <v>125390.58</v>
      </c>
      <c r="K1089" s="932">
        <v>200624.93</v>
      </c>
      <c r="L1089" s="932">
        <v>161216.46</v>
      </c>
      <c r="M1089" s="932">
        <v>257946.34</v>
      </c>
      <c r="N1089" s="932">
        <v>214955.28</v>
      </c>
      <c r="O1089" s="932">
        <v>343928.45</v>
      </c>
      <c r="P1089" s="932">
        <v>268694.09999999998</v>
      </c>
      <c r="Q1089" s="932">
        <v>429910.57</v>
      </c>
      <c r="R1089" s="932">
        <v>304519.98</v>
      </c>
      <c r="S1089" s="932">
        <v>487231.98</v>
      </c>
      <c r="T1089" s="932">
        <v>340345.86</v>
      </c>
      <c r="U1089" s="932">
        <v>544553.39</v>
      </c>
    </row>
    <row r="1090" spans="1:21" ht="14.5">
      <c r="A1090" s="931">
        <v>5</v>
      </c>
      <c r="B1090" s="931" t="s">
        <v>273</v>
      </c>
      <c r="C1090" s="931" t="s">
        <v>311</v>
      </c>
      <c r="D1090" s="931" t="s">
        <v>494</v>
      </c>
      <c r="E1090" s="931" t="s">
        <v>317</v>
      </c>
      <c r="F1090" s="931">
        <v>1</v>
      </c>
      <c r="G1090" s="931" t="s">
        <v>171</v>
      </c>
      <c r="H1090" s="932">
        <v>111434.53</v>
      </c>
      <c r="I1090" s="932">
        <v>195010.42</v>
      </c>
      <c r="J1090" s="932">
        <v>144574.84</v>
      </c>
      <c r="K1090" s="932">
        <v>253005.97</v>
      </c>
      <c r="L1090" s="932">
        <v>172790.94</v>
      </c>
      <c r="M1090" s="932">
        <v>302384.14</v>
      </c>
      <c r="N1090" s="932">
        <v>205974.09</v>
      </c>
      <c r="O1090" s="932">
        <v>360454.65</v>
      </c>
      <c r="P1090" s="932">
        <v>242438.09</v>
      </c>
      <c r="Q1090" s="932">
        <v>424266.66</v>
      </c>
      <c r="R1090" s="932">
        <v>265837.77</v>
      </c>
      <c r="S1090" s="932">
        <v>465216.1</v>
      </c>
      <c r="T1090" s="932">
        <v>288475.28999999998</v>
      </c>
      <c r="U1090" s="932">
        <v>504831.77</v>
      </c>
    </row>
    <row r="1091" spans="1:21" ht="14.5">
      <c r="A1091" s="931">
        <v>5</v>
      </c>
      <c r="B1091" s="931" t="s">
        <v>273</v>
      </c>
      <c r="C1091" s="931" t="s">
        <v>311</v>
      </c>
      <c r="D1091" s="931" t="s">
        <v>494</v>
      </c>
      <c r="E1091" s="931" t="s">
        <v>317</v>
      </c>
      <c r="F1091" s="931">
        <v>2</v>
      </c>
      <c r="G1091" s="931" t="s">
        <v>21</v>
      </c>
      <c r="H1091" s="932">
        <v>87336.74</v>
      </c>
      <c r="I1091" s="932">
        <v>152839.29999999999</v>
      </c>
      <c r="J1091" s="932">
        <v>114423.52</v>
      </c>
      <c r="K1091" s="932">
        <v>200241.16</v>
      </c>
      <c r="L1091" s="932">
        <v>138634.99</v>
      </c>
      <c r="M1091" s="932">
        <v>242611.23</v>
      </c>
      <c r="N1091" s="932">
        <v>169649.8</v>
      </c>
      <c r="O1091" s="932">
        <v>296887.15000000002</v>
      </c>
      <c r="P1091" s="932">
        <v>201260.53</v>
      </c>
      <c r="Q1091" s="932">
        <v>352205.93</v>
      </c>
      <c r="R1091" s="932">
        <v>221786.59</v>
      </c>
      <c r="S1091" s="932">
        <v>388126.54</v>
      </c>
      <c r="T1091" s="932">
        <v>240972.9</v>
      </c>
      <c r="U1091" s="932">
        <v>421702.57</v>
      </c>
    </row>
    <row r="1092" spans="1:21" ht="14.5">
      <c r="A1092" s="931">
        <v>5</v>
      </c>
      <c r="B1092" s="931" t="s">
        <v>273</v>
      </c>
      <c r="C1092" s="931" t="s">
        <v>311</v>
      </c>
      <c r="D1092" s="931" t="s">
        <v>494</v>
      </c>
      <c r="E1092" s="931" t="s">
        <v>317</v>
      </c>
      <c r="F1092" s="931">
        <v>3</v>
      </c>
      <c r="G1092" s="931" t="s">
        <v>46</v>
      </c>
      <c r="H1092" s="932">
        <v>83301.75</v>
      </c>
      <c r="I1092" s="932">
        <v>145778.07</v>
      </c>
      <c r="J1092" s="932">
        <v>113552.19</v>
      </c>
      <c r="K1092" s="932">
        <v>198716.33</v>
      </c>
      <c r="L1092" s="932">
        <v>143757.82999999999</v>
      </c>
      <c r="M1092" s="932">
        <v>251576.21</v>
      </c>
      <c r="N1092" s="932">
        <v>189453.17</v>
      </c>
      <c r="O1092" s="932">
        <v>331543.05</v>
      </c>
      <c r="P1092" s="932">
        <v>234731.53</v>
      </c>
      <c r="Q1092" s="932">
        <v>410780.17</v>
      </c>
      <c r="R1092" s="932">
        <v>264453.78000000003</v>
      </c>
      <c r="S1092" s="932">
        <v>462794.11</v>
      </c>
      <c r="T1092" s="932">
        <v>293805.37</v>
      </c>
      <c r="U1092" s="932">
        <v>514159.4</v>
      </c>
    </row>
    <row r="1093" spans="1:21" ht="14.5">
      <c r="A1093" s="931">
        <v>5</v>
      </c>
      <c r="B1093" s="931" t="s">
        <v>273</v>
      </c>
      <c r="C1093" s="931" t="s">
        <v>311</v>
      </c>
      <c r="D1093" s="931" t="s">
        <v>494</v>
      </c>
      <c r="E1093" s="931" t="s">
        <v>317</v>
      </c>
      <c r="F1093" s="931">
        <v>4</v>
      </c>
      <c r="G1093" s="931" t="s">
        <v>23</v>
      </c>
      <c r="H1093" s="932">
        <v>89685.42</v>
      </c>
      <c r="I1093" s="932">
        <v>143496.68</v>
      </c>
      <c r="J1093" s="932">
        <v>125559.59</v>
      </c>
      <c r="K1093" s="932">
        <v>200895.35</v>
      </c>
      <c r="L1093" s="932">
        <v>161433.76</v>
      </c>
      <c r="M1093" s="932">
        <v>258294.02</v>
      </c>
      <c r="N1093" s="932">
        <v>215245.01</v>
      </c>
      <c r="O1093" s="932">
        <v>344392.02</v>
      </c>
      <c r="P1093" s="932">
        <v>269056.26</v>
      </c>
      <c r="Q1093" s="932">
        <v>430490.03</v>
      </c>
      <c r="R1093" s="932">
        <v>304930.43</v>
      </c>
      <c r="S1093" s="932">
        <v>487888.7</v>
      </c>
      <c r="T1093" s="932">
        <v>340804.6</v>
      </c>
      <c r="U1093" s="932">
        <v>545287.37</v>
      </c>
    </row>
    <row r="1094" spans="1:21" ht="14.5">
      <c r="A1094" s="931">
        <v>6</v>
      </c>
      <c r="B1094" s="931" t="s">
        <v>318</v>
      </c>
      <c r="C1094" s="931" t="s">
        <v>319</v>
      </c>
      <c r="D1094" s="931" t="s">
        <v>495</v>
      </c>
      <c r="E1094" s="931" t="s">
        <v>258</v>
      </c>
      <c r="F1094" s="931">
        <v>1</v>
      </c>
      <c r="G1094" s="931" t="s">
        <v>171</v>
      </c>
      <c r="H1094" s="932">
        <v>94653.759999999995</v>
      </c>
      <c r="I1094" s="932">
        <v>165644.07999999999</v>
      </c>
      <c r="J1094" s="932">
        <v>122901.01</v>
      </c>
      <c r="K1094" s="932">
        <v>215076.76</v>
      </c>
      <c r="L1094" s="932">
        <v>146969.45000000001</v>
      </c>
      <c r="M1094" s="932">
        <v>257196.53</v>
      </c>
      <c r="N1094" s="932">
        <v>175311.95</v>
      </c>
      <c r="O1094" s="932">
        <v>306795.90999999997</v>
      </c>
      <c r="P1094" s="932">
        <v>206422.61</v>
      </c>
      <c r="Q1094" s="932">
        <v>361239.57</v>
      </c>
      <c r="R1094" s="932">
        <v>226389.23</v>
      </c>
      <c r="S1094" s="932">
        <v>396181.16</v>
      </c>
      <c r="T1094" s="932">
        <v>245745.88</v>
      </c>
      <c r="U1094" s="932">
        <v>430055.29</v>
      </c>
    </row>
    <row r="1095" spans="1:21" ht="14.5">
      <c r="A1095" s="931">
        <v>6</v>
      </c>
      <c r="B1095" s="931" t="s">
        <v>318</v>
      </c>
      <c r="C1095" s="931" t="s">
        <v>319</v>
      </c>
      <c r="D1095" s="931" t="s">
        <v>495</v>
      </c>
      <c r="E1095" s="931" t="s">
        <v>258</v>
      </c>
      <c r="F1095" s="931">
        <v>2</v>
      </c>
      <c r="G1095" s="931" t="s">
        <v>21</v>
      </c>
      <c r="H1095" s="932">
        <v>73568.2</v>
      </c>
      <c r="I1095" s="932">
        <v>128744.34</v>
      </c>
      <c r="J1095" s="932">
        <v>96518.6</v>
      </c>
      <c r="K1095" s="932">
        <v>168907.55</v>
      </c>
      <c r="L1095" s="932">
        <v>117082.99</v>
      </c>
      <c r="M1095" s="932">
        <v>204895.23</v>
      </c>
      <c r="N1095" s="932">
        <v>143528.19</v>
      </c>
      <c r="O1095" s="932">
        <v>251174.34</v>
      </c>
      <c r="P1095" s="932">
        <v>170392.24</v>
      </c>
      <c r="Q1095" s="932">
        <v>298186.42</v>
      </c>
      <c r="R1095" s="932">
        <v>187844.45</v>
      </c>
      <c r="S1095" s="932">
        <v>328727.78999999998</v>
      </c>
      <c r="T1095" s="932">
        <v>204181.28</v>
      </c>
      <c r="U1095" s="932">
        <v>357317.24</v>
      </c>
    </row>
    <row r="1096" spans="1:21" ht="14.5">
      <c r="A1096" s="931">
        <v>6</v>
      </c>
      <c r="B1096" s="931" t="s">
        <v>318</v>
      </c>
      <c r="C1096" s="931" t="s">
        <v>319</v>
      </c>
      <c r="D1096" s="931" t="s">
        <v>495</v>
      </c>
      <c r="E1096" s="931" t="s">
        <v>258</v>
      </c>
      <c r="F1096" s="931">
        <v>3</v>
      </c>
      <c r="G1096" s="931" t="s">
        <v>46</v>
      </c>
      <c r="H1096" s="932">
        <v>69698.33</v>
      </c>
      <c r="I1096" s="932">
        <v>121972.08</v>
      </c>
      <c r="J1096" s="932">
        <v>94891.18</v>
      </c>
      <c r="K1096" s="932">
        <v>166059.57</v>
      </c>
      <c r="L1096" s="932">
        <v>120044.84</v>
      </c>
      <c r="M1096" s="932">
        <v>210078.48</v>
      </c>
      <c r="N1096" s="932">
        <v>158113.85</v>
      </c>
      <c r="O1096" s="932">
        <v>276699.23</v>
      </c>
      <c r="P1096" s="932">
        <v>195817.99</v>
      </c>
      <c r="Q1096" s="932">
        <v>342681.47</v>
      </c>
      <c r="R1096" s="932">
        <v>220548.67</v>
      </c>
      <c r="S1096" s="932">
        <v>385960.18</v>
      </c>
      <c r="T1096" s="932">
        <v>244955.04</v>
      </c>
      <c r="U1096" s="932">
        <v>428671.31</v>
      </c>
    </row>
    <row r="1097" spans="1:21" ht="14.5">
      <c r="A1097" s="931">
        <v>6</v>
      </c>
      <c r="B1097" s="931" t="s">
        <v>318</v>
      </c>
      <c r="C1097" s="931" t="s">
        <v>319</v>
      </c>
      <c r="D1097" s="931" t="s">
        <v>495</v>
      </c>
      <c r="E1097" s="931" t="s">
        <v>258</v>
      </c>
      <c r="F1097" s="931">
        <v>4</v>
      </c>
      <c r="G1097" s="931" t="s">
        <v>23</v>
      </c>
      <c r="H1097" s="932">
        <v>75856.47</v>
      </c>
      <c r="I1097" s="932">
        <v>121370.35</v>
      </c>
      <c r="J1097" s="932">
        <v>106199.05</v>
      </c>
      <c r="K1097" s="932">
        <v>169918.49</v>
      </c>
      <c r="L1097" s="932">
        <v>136541.64000000001</v>
      </c>
      <c r="M1097" s="932">
        <v>218466.63</v>
      </c>
      <c r="N1097" s="932">
        <v>182055.52</v>
      </c>
      <c r="O1097" s="932">
        <v>291288.84000000003</v>
      </c>
      <c r="P1097" s="932">
        <v>227569.4</v>
      </c>
      <c r="Q1097" s="932">
        <v>364111.05</v>
      </c>
      <c r="R1097" s="932">
        <v>257911.99</v>
      </c>
      <c r="S1097" s="932">
        <v>412659.19</v>
      </c>
      <c r="T1097" s="932">
        <v>288254.58</v>
      </c>
      <c r="U1097" s="932">
        <v>461207.33</v>
      </c>
    </row>
    <row r="1098" spans="1:21" ht="14.5">
      <c r="A1098" s="931">
        <v>6</v>
      </c>
      <c r="B1098" s="931" t="s">
        <v>318</v>
      </c>
      <c r="C1098" s="931" t="s">
        <v>319</v>
      </c>
      <c r="D1098" s="931" t="s">
        <v>495</v>
      </c>
      <c r="E1098" s="931" t="s">
        <v>320</v>
      </c>
      <c r="F1098" s="931">
        <v>1</v>
      </c>
      <c r="G1098" s="931" t="s">
        <v>171</v>
      </c>
      <c r="H1098" s="932">
        <v>94651.54</v>
      </c>
      <c r="I1098" s="932">
        <v>165640.19</v>
      </c>
      <c r="J1098" s="932">
        <v>122605.14</v>
      </c>
      <c r="K1098" s="932">
        <v>214559</v>
      </c>
      <c r="L1098" s="932">
        <v>146368.38</v>
      </c>
      <c r="M1098" s="932">
        <v>256144.67</v>
      </c>
      <c r="N1098" s="932">
        <v>174240.32</v>
      </c>
      <c r="O1098" s="932">
        <v>304920.55</v>
      </c>
      <c r="P1098" s="932">
        <v>204936.36</v>
      </c>
      <c r="Q1098" s="932">
        <v>358638.63</v>
      </c>
      <c r="R1098" s="932">
        <v>224630.01</v>
      </c>
      <c r="S1098" s="932">
        <v>393102.52</v>
      </c>
      <c r="T1098" s="932">
        <v>243601.3</v>
      </c>
      <c r="U1098" s="932">
        <v>426302.28</v>
      </c>
    </row>
    <row r="1099" spans="1:21" ht="14.5">
      <c r="A1099" s="931">
        <v>6</v>
      </c>
      <c r="B1099" s="931" t="s">
        <v>318</v>
      </c>
      <c r="C1099" s="931" t="s">
        <v>319</v>
      </c>
      <c r="D1099" s="931" t="s">
        <v>495</v>
      </c>
      <c r="E1099" s="931" t="s">
        <v>320</v>
      </c>
      <c r="F1099" s="931">
        <v>2</v>
      </c>
      <c r="G1099" s="931" t="s">
        <v>21</v>
      </c>
      <c r="H1099" s="932">
        <v>75419.649999999994</v>
      </c>
      <c r="I1099" s="932">
        <v>131984.39000000001</v>
      </c>
      <c r="J1099" s="932">
        <v>98542.07</v>
      </c>
      <c r="K1099" s="932">
        <v>172448.62</v>
      </c>
      <c r="L1099" s="932">
        <v>119109.31</v>
      </c>
      <c r="M1099" s="932">
        <v>208441.29</v>
      </c>
      <c r="N1099" s="932">
        <v>145250.74</v>
      </c>
      <c r="O1099" s="932">
        <v>254188.79999999999</v>
      </c>
      <c r="P1099" s="932">
        <v>172073.49</v>
      </c>
      <c r="Q1099" s="932">
        <v>301128.61</v>
      </c>
      <c r="R1099" s="932">
        <v>189473.78</v>
      </c>
      <c r="S1099" s="932">
        <v>331579.12</v>
      </c>
      <c r="T1099" s="932">
        <v>205690.74</v>
      </c>
      <c r="U1099" s="932">
        <v>359958.79</v>
      </c>
    </row>
    <row r="1100" spans="1:21" ht="14.5">
      <c r="A1100" s="931">
        <v>6</v>
      </c>
      <c r="B1100" s="931" t="s">
        <v>318</v>
      </c>
      <c r="C1100" s="931" t="s">
        <v>319</v>
      </c>
      <c r="D1100" s="931" t="s">
        <v>495</v>
      </c>
      <c r="E1100" s="931" t="s">
        <v>320</v>
      </c>
      <c r="F1100" s="931">
        <v>3</v>
      </c>
      <c r="G1100" s="931" t="s">
        <v>46</v>
      </c>
      <c r="H1100" s="932">
        <v>72879.73</v>
      </c>
      <c r="I1100" s="932">
        <v>127539.53</v>
      </c>
      <c r="J1100" s="932">
        <v>99581.32</v>
      </c>
      <c r="K1100" s="932">
        <v>174267.3</v>
      </c>
      <c r="L1100" s="932">
        <v>126247.16</v>
      </c>
      <c r="M1100" s="932">
        <v>220932.52</v>
      </c>
      <c r="N1100" s="932">
        <v>166554.67000000001</v>
      </c>
      <c r="O1100" s="932">
        <v>291470.67</v>
      </c>
      <c r="P1100" s="932">
        <v>206529.39</v>
      </c>
      <c r="Q1100" s="932">
        <v>361426.44</v>
      </c>
      <c r="R1100" s="932">
        <v>232809.45</v>
      </c>
      <c r="S1100" s="932">
        <v>407416.53</v>
      </c>
      <c r="T1100" s="932">
        <v>258793.69</v>
      </c>
      <c r="U1100" s="932">
        <v>452888.95</v>
      </c>
    </row>
    <row r="1101" spans="1:21" ht="14.5">
      <c r="A1101" s="931">
        <v>6</v>
      </c>
      <c r="B1101" s="931" t="s">
        <v>318</v>
      </c>
      <c r="C1101" s="931" t="s">
        <v>319</v>
      </c>
      <c r="D1101" s="931" t="s">
        <v>495</v>
      </c>
      <c r="E1101" s="931" t="s">
        <v>320</v>
      </c>
      <c r="F1101" s="931">
        <v>4</v>
      </c>
      <c r="G1101" s="931" t="s">
        <v>23</v>
      </c>
      <c r="H1101" s="932">
        <v>76826.47</v>
      </c>
      <c r="I1101" s="932">
        <v>122922.36</v>
      </c>
      <c r="J1101" s="932">
        <v>107557.06</v>
      </c>
      <c r="K1101" s="932">
        <v>172091.31</v>
      </c>
      <c r="L1101" s="932">
        <v>138287.65</v>
      </c>
      <c r="M1101" s="932">
        <v>221260.25</v>
      </c>
      <c r="N1101" s="932">
        <v>184383.54</v>
      </c>
      <c r="O1101" s="932">
        <v>295013.67</v>
      </c>
      <c r="P1101" s="932">
        <v>230479.42</v>
      </c>
      <c r="Q1101" s="932">
        <v>368767.08</v>
      </c>
      <c r="R1101" s="932">
        <v>261210.01</v>
      </c>
      <c r="S1101" s="932">
        <v>417936.03</v>
      </c>
      <c r="T1101" s="932">
        <v>291940.59999999998</v>
      </c>
      <c r="U1101" s="932">
        <v>467104.97</v>
      </c>
    </row>
    <row r="1102" spans="1:21" ht="14.5">
      <c r="A1102" s="931">
        <v>6</v>
      </c>
      <c r="B1102" s="931" t="s">
        <v>318</v>
      </c>
      <c r="C1102" s="931" t="s">
        <v>319</v>
      </c>
      <c r="D1102" s="931" t="s">
        <v>495</v>
      </c>
      <c r="E1102" s="931" t="s">
        <v>1111</v>
      </c>
      <c r="F1102" s="931">
        <v>1</v>
      </c>
      <c r="G1102" s="931" t="s">
        <v>171</v>
      </c>
      <c r="H1102" s="932">
        <v>92929.07</v>
      </c>
      <c r="I1102" s="932">
        <v>162625.87</v>
      </c>
      <c r="J1102" s="932">
        <v>120649.09</v>
      </c>
      <c r="K1102" s="932">
        <v>211135.92</v>
      </c>
      <c r="L1102" s="932">
        <v>144265.96</v>
      </c>
      <c r="M1102" s="932">
        <v>252465.43</v>
      </c>
      <c r="N1102" s="932">
        <v>172071.94</v>
      </c>
      <c r="O1102" s="932">
        <v>301125.90000000002</v>
      </c>
      <c r="P1102" s="932">
        <v>202598.04</v>
      </c>
      <c r="Q1102" s="932">
        <v>354546.57</v>
      </c>
      <c r="R1102" s="932">
        <v>222189.21</v>
      </c>
      <c r="S1102" s="932">
        <v>388831.11</v>
      </c>
      <c r="T1102" s="932">
        <v>241176.7</v>
      </c>
      <c r="U1102" s="932">
        <v>422059.22</v>
      </c>
    </row>
    <row r="1103" spans="1:21" ht="14.5">
      <c r="A1103" s="931">
        <v>6</v>
      </c>
      <c r="B1103" s="931" t="s">
        <v>318</v>
      </c>
      <c r="C1103" s="931" t="s">
        <v>319</v>
      </c>
      <c r="D1103" s="931" t="s">
        <v>495</v>
      </c>
      <c r="E1103" s="931" t="s">
        <v>1111</v>
      </c>
      <c r="F1103" s="931">
        <v>2</v>
      </c>
      <c r="G1103" s="931" t="s">
        <v>21</v>
      </c>
      <c r="H1103" s="932">
        <v>72306.92</v>
      </c>
      <c r="I1103" s="932">
        <v>126537.12</v>
      </c>
      <c r="J1103" s="932">
        <v>94846.52</v>
      </c>
      <c r="K1103" s="932">
        <v>165981.41</v>
      </c>
      <c r="L1103" s="932">
        <v>115036.35</v>
      </c>
      <c r="M1103" s="932">
        <v>201313.61</v>
      </c>
      <c r="N1103" s="932">
        <v>140986.74</v>
      </c>
      <c r="O1103" s="932">
        <v>246726.79</v>
      </c>
      <c r="P1103" s="932">
        <v>167359.54999999999</v>
      </c>
      <c r="Q1103" s="932">
        <v>292879.21000000002</v>
      </c>
      <c r="R1103" s="932">
        <v>184491.56</v>
      </c>
      <c r="S1103" s="932">
        <v>322860.23</v>
      </c>
      <c r="T1103" s="932">
        <v>200525.61</v>
      </c>
      <c r="U1103" s="932">
        <v>350919.81</v>
      </c>
    </row>
    <row r="1104" spans="1:21" ht="14.5">
      <c r="A1104" s="931">
        <v>6</v>
      </c>
      <c r="B1104" s="931" t="s">
        <v>318</v>
      </c>
      <c r="C1104" s="931" t="s">
        <v>319</v>
      </c>
      <c r="D1104" s="931" t="s">
        <v>495</v>
      </c>
      <c r="E1104" s="931" t="s">
        <v>1111</v>
      </c>
      <c r="F1104" s="931">
        <v>3</v>
      </c>
      <c r="G1104" s="931" t="s">
        <v>46</v>
      </c>
      <c r="H1104" s="932">
        <v>68564.42</v>
      </c>
      <c r="I1104" s="932">
        <v>119987.74</v>
      </c>
      <c r="J1104" s="932">
        <v>93362.75</v>
      </c>
      <c r="K1104" s="932">
        <v>163384.81</v>
      </c>
      <c r="L1104" s="932">
        <v>118122.75</v>
      </c>
      <c r="M1104" s="932">
        <v>206714.81</v>
      </c>
      <c r="N1104" s="932">
        <v>155593.82</v>
      </c>
      <c r="O1104" s="932">
        <v>272289.19</v>
      </c>
      <c r="P1104" s="932">
        <v>192708.05</v>
      </c>
      <c r="Q1104" s="932">
        <v>337239.09</v>
      </c>
      <c r="R1104" s="932">
        <v>217054.38</v>
      </c>
      <c r="S1104" s="932">
        <v>379845.16</v>
      </c>
      <c r="T1104" s="932">
        <v>241083.51</v>
      </c>
      <c r="U1104" s="932">
        <v>421896.13</v>
      </c>
    </row>
    <row r="1105" spans="1:21" ht="14.5">
      <c r="A1105" s="931">
        <v>6</v>
      </c>
      <c r="B1105" s="931" t="s">
        <v>318</v>
      </c>
      <c r="C1105" s="931" t="s">
        <v>319</v>
      </c>
      <c r="D1105" s="931" t="s">
        <v>495</v>
      </c>
      <c r="E1105" s="931" t="s">
        <v>1111</v>
      </c>
      <c r="F1105" s="931">
        <v>4</v>
      </c>
      <c r="G1105" s="931" t="s">
        <v>23</v>
      </c>
      <c r="H1105" s="932">
        <v>74515.820000000007</v>
      </c>
      <c r="I1105" s="932">
        <v>119225.32</v>
      </c>
      <c r="J1105" s="932">
        <v>104322.15</v>
      </c>
      <c r="K1105" s="932">
        <v>166915.45000000001</v>
      </c>
      <c r="L1105" s="932">
        <v>134128.48000000001</v>
      </c>
      <c r="M1105" s="932">
        <v>214605.57</v>
      </c>
      <c r="N1105" s="932">
        <v>178837.98</v>
      </c>
      <c r="O1105" s="932">
        <v>286140.77</v>
      </c>
      <c r="P1105" s="932">
        <v>223547.47</v>
      </c>
      <c r="Q1105" s="932">
        <v>357675.96</v>
      </c>
      <c r="R1105" s="932">
        <v>253353.8</v>
      </c>
      <c r="S1105" s="932">
        <v>405366.08</v>
      </c>
      <c r="T1105" s="932">
        <v>283160.13</v>
      </c>
      <c r="U1105" s="932">
        <v>453056.21</v>
      </c>
    </row>
    <row r="1106" spans="1:21" ht="14.5">
      <c r="A1106" s="931">
        <v>6</v>
      </c>
      <c r="B1106" s="931" t="s">
        <v>318</v>
      </c>
      <c r="C1106" s="931" t="s">
        <v>319</v>
      </c>
      <c r="D1106" s="931" t="s">
        <v>495</v>
      </c>
      <c r="E1106" s="931" t="s">
        <v>321</v>
      </c>
      <c r="F1106" s="931">
        <v>1</v>
      </c>
      <c r="G1106" s="931" t="s">
        <v>171</v>
      </c>
      <c r="H1106" s="932">
        <v>91932.43</v>
      </c>
      <c r="I1106" s="932">
        <v>160881.75</v>
      </c>
      <c r="J1106" s="932">
        <v>119133.71</v>
      </c>
      <c r="K1106" s="932">
        <v>208483.99</v>
      </c>
      <c r="L1106" s="932">
        <v>142267.01999999999</v>
      </c>
      <c r="M1106" s="932">
        <v>248967.29</v>
      </c>
      <c r="N1106" s="932">
        <v>169419.6</v>
      </c>
      <c r="O1106" s="932">
        <v>296484.3</v>
      </c>
      <c r="P1106" s="932">
        <v>199305.46</v>
      </c>
      <c r="Q1106" s="932">
        <v>348784.56</v>
      </c>
      <c r="R1106" s="932">
        <v>218480.53</v>
      </c>
      <c r="S1106" s="932">
        <v>382340.94</v>
      </c>
      <c r="T1106" s="932">
        <v>236973.45</v>
      </c>
      <c r="U1106" s="932">
        <v>414703.54</v>
      </c>
    </row>
    <row r="1107" spans="1:21" ht="14.5">
      <c r="A1107" s="931">
        <v>6</v>
      </c>
      <c r="B1107" s="931" t="s">
        <v>318</v>
      </c>
      <c r="C1107" s="931" t="s">
        <v>319</v>
      </c>
      <c r="D1107" s="931" t="s">
        <v>495</v>
      </c>
      <c r="E1107" s="931" t="s">
        <v>321</v>
      </c>
      <c r="F1107" s="931">
        <v>2</v>
      </c>
      <c r="G1107" s="931" t="s">
        <v>21</v>
      </c>
      <c r="H1107" s="932">
        <v>72932.25</v>
      </c>
      <c r="I1107" s="932">
        <v>127631.44</v>
      </c>
      <c r="J1107" s="932">
        <v>95360.55</v>
      </c>
      <c r="K1107" s="932">
        <v>166880.97</v>
      </c>
      <c r="L1107" s="932">
        <v>115336.37</v>
      </c>
      <c r="M1107" s="932">
        <v>201838.65</v>
      </c>
      <c r="N1107" s="932">
        <v>140779.29999999999</v>
      </c>
      <c r="O1107" s="932">
        <v>246363.77</v>
      </c>
      <c r="P1107" s="932">
        <v>166838.54</v>
      </c>
      <c r="Q1107" s="932">
        <v>291967.44</v>
      </c>
      <c r="R1107" s="932">
        <v>183747.87</v>
      </c>
      <c r="S1107" s="932">
        <v>321558.78000000003</v>
      </c>
      <c r="T1107" s="932">
        <v>199519.64</v>
      </c>
      <c r="U1107" s="932">
        <v>349159.36</v>
      </c>
    </row>
    <row r="1108" spans="1:21" ht="14.5">
      <c r="A1108" s="931">
        <v>6</v>
      </c>
      <c r="B1108" s="931" t="s">
        <v>318</v>
      </c>
      <c r="C1108" s="931" t="s">
        <v>319</v>
      </c>
      <c r="D1108" s="931" t="s">
        <v>495</v>
      </c>
      <c r="E1108" s="931" t="s">
        <v>321</v>
      </c>
      <c r="F1108" s="931">
        <v>3</v>
      </c>
      <c r="G1108" s="931" t="s">
        <v>46</v>
      </c>
      <c r="H1108" s="932">
        <v>70235.11</v>
      </c>
      <c r="I1108" s="932">
        <v>122911.44</v>
      </c>
      <c r="J1108" s="932">
        <v>95908.37</v>
      </c>
      <c r="K1108" s="932">
        <v>167839.64</v>
      </c>
      <c r="L1108" s="932">
        <v>121546.31</v>
      </c>
      <c r="M1108" s="932">
        <v>212706.04</v>
      </c>
      <c r="N1108" s="932">
        <v>160308.26</v>
      </c>
      <c r="O1108" s="932">
        <v>280539.45</v>
      </c>
      <c r="P1108" s="932">
        <v>198741.43</v>
      </c>
      <c r="Q1108" s="932">
        <v>347797.5</v>
      </c>
      <c r="R1108" s="932">
        <v>223998.23</v>
      </c>
      <c r="S1108" s="932">
        <v>391996.91</v>
      </c>
      <c r="T1108" s="932">
        <v>248962.79</v>
      </c>
      <c r="U1108" s="932">
        <v>435684.88</v>
      </c>
    </row>
    <row r="1109" spans="1:21" ht="14.5">
      <c r="A1109" s="931">
        <v>6</v>
      </c>
      <c r="B1109" s="931" t="s">
        <v>318</v>
      </c>
      <c r="C1109" s="931" t="s">
        <v>319</v>
      </c>
      <c r="D1109" s="931" t="s">
        <v>495</v>
      </c>
      <c r="E1109" s="931" t="s">
        <v>321</v>
      </c>
      <c r="F1109" s="931">
        <v>4</v>
      </c>
      <c r="G1109" s="931" t="s">
        <v>23</v>
      </c>
      <c r="H1109" s="932">
        <v>74451.23</v>
      </c>
      <c r="I1109" s="932">
        <v>119121.97</v>
      </c>
      <c r="J1109" s="932">
        <v>104231.72</v>
      </c>
      <c r="K1109" s="932">
        <v>166770.75</v>
      </c>
      <c r="L1109" s="932">
        <v>134012.21</v>
      </c>
      <c r="M1109" s="932">
        <v>214419.54</v>
      </c>
      <c r="N1109" s="932">
        <v>178682.95</v>
      </c>
      <c r="O1109" s="932">
        <v>285892.71999999997</v>
      </c>
      <c r="P1109" s="932">
        <v>223353.68</v>
      </c>
      <c r="Q1109" s="932">
        <v>357365.9</v>
      </c>
      <c r="R1109" s="932">
        <v>253134.17</v>
      </c>
      <c r="S1109" s="932">
        <v>405014.68</v>
      </c>
      <c r="T1109" s="932">
        <v>282914.65999999997</v>
      </c>
      <c r="U1109" s="932">
        <v>452663.47</v>
      </c>
    </row>
    <row r="1110" spans="1:21" ht="14.5">
      <c r="A1110" s="931">
        <v>6</v>
      </c>
      <c r="B1110" s="931" t="s">
        <v>318</v>
      </c>
      <c r="C1110" s="931" t="s">
        <v>319</v>
      </c>
      <c r="D1110" s="931" t="s">
        <v>495</v>
      </c>
      <c r="E1110" s="931" t="s">
        <v>322</v>
      </c>
      <c r="F1110" s="931">
        <v>1</v>
      </c>
      <c r="G1110" s="931" t="s">
        <v>171</v>
      </c>
      <c r="H1110" s="932">
        <v>100091.97</v>
      </c>
      <c r="I1110" s="932">
        <v>175160.95</v>
      </c>
      <c r="J1110" s="932">
        <v>129843.87</v>
      </c>
      <c r="K1110" s="932">
        <v>227226.76</v>
      </c>
      <c r="L1110" s="932">
        <v>155172.17000000001</v>
      </c>
      <c r="M1110" s="932">
        <v>271551.28999999998</v>
      </c>
      <c r="N1110" s="932">
        <v>184953.37</v>
      </c>
      <c r="O1110" s="932">
        <v>323668.40999999997</v>
      </c>
      <c r="P1110" s="932">
        <v>217684.39</v>
      </c>
      <c r="Q1110" s="932">
        <v>380947.69</v>
      </c>
      <c r="R1110" s="932">
        <v>238688.18</v>
      </c>
      <c r="S1110" s="932">
        <v>417704.32</v>
      </c>
      <c r="T1110" s="932">
        <v>259001.58</v>
      </c>
      <c r="U1110" s="932">
        <v>453252.76</v>
      </c>
    </row>
    <row r="1111" spans="1:21" ht="14.5">
      <c r="A1111" s="931">
        <v>6</v>
      </c>
      <c r="B1111" s="931" t="s">
        <v>318</v>
      </c>
      <c r="C1111" s="931" t="s">
        <v>319</v>
      </c>
      <c r="D1111" s="931" t="s">
        <v>495</v>
      </c>
      <c r="E1111" s="931" t="s">
        <v>322</v>
      </c>
      <c r="F1111" s="931">
        <v>2</v>
      </c>
      <c r="G1111" s="931" t="s">
        <v>21</v>
      </c>
      <c r="H1111" s="932">
        <v>78542.990000000005</v>
      </c>
      <c r="I1111" s="932">
        <v>137450.23000000001</v>
      </c>
      <c r="J1111" s="932">
        <v>102881.63</v>
      </c>
      <c r="K1111" s="932">
        <v>180042.85</v>
      </c>
      <c r="L1111" s="932">
        <v>124628.86</v>
      </c>
      <c r="M1111" s="932">
        <v>218100.51</v>
      </c>
      <c r="N1111" s="932">
        <v>152471.07999999999</v>
      </c>
      <c r="O1111" s="932">
        <v>266824.39</v>
      </c>
      <c r="P1111" s="932">
        <v>180862.15</v>
      </c>
      <c r="Q1111" s="932">
        <v>316508.76</v>
      </c>
      <c r="R1111" s="932">
        <v>199296.26</v>
      </c>
      <c r="S1111" s="932">
        <v>348768.46</v>
      </c>
      <c r="T1111" s="932">
        <v>216523.47</v>
      </c>
      <c r="U1111" s="932">
        <v>378916.07</v>
      </c>
    </row>
    <row r="1112" spans="1:21" ht="14.5">
      <c r="A1112" s="931">
        <v>6</v>
      </c>
      <c r="B1112" s="931" t="s">
        <v>318</v>
      </c>
      <c r="C1112" s="931" t="s">
        <v>319</v>
      </c>
      <c r="D1112" s="931" t="s">
        <v>495</v>
      </c>
      <c r="E1112" s="931" t="s">
        <v>322</v>
      </c>
      <c r="F1112" s="931">
        <v>3</v>
      </c>
      <c r="G1112" s="931" t="s">
        <v>46</v>
      </c>
      <c r="H1112" s="932">
        <v>74987.570000000007</v>
      </c>
      <c r="I1112" s="932">
        <v>131228.25</v>
      </c>
      <c r="J1112" s="932">
        <v>102237.08</v>
      </c>
      <c r="K1112" s="932">
        <v>178914.88</v>
      </c>
      <c r="L1112" s="932">
        <v>129446.53</v>
      </c>
      <c r="M1112" s="932">
        <v>226531.42</v>
      </c>
      <c r="N1112" s="932">
        <v>170606.66</v>
      </c>
      <c r="O1112" s="932">
        <v>298561.65000000002</v>
      </c>
      <c r="P1112" s="932">
        <v>211393.91</v>
      </c>
      <c r="Q1112" s="932">
        <v>369939.34</v>
      </c>
      <c r="R1112" s="932">
        <v>238171.09</v>
      </c>
      <c r="S1112" s="932">
        <v>416799.41</v>
      </c>
      <c r="T1112" s="932">
        <v>264616.82</v>
      </c>
      <c r="U1112" s="932">
        <v>463079.44</v>
      </c>
    </row>
    <row r="1113" spans="1:21" ht="14.5">
      <c r="A1113" s="931">
        <v>6</v>
      </c>
      <c r="B1113" s="931" t="s">
        <v>318</v>
      </c>
      <c r="C1113" s="931" t="s">
        <v>319</v>
      </c>
      <c r="D1113" s="931" t="s">
        <v>495</v>
      </c>
      <c r="E1113" s="931" t="s">
        <v>322</v>
      </c>
      <c r="F1113" s="931">
        <v>4</v>
      </c>
      <c r="G1113" s="931" t="s">
        <v>23</v>
      </c>
      <c r="H1113" s="932">
        <v>80606.960000000006</v>
      </c>
      <c r="I1113" s="932">
        <v>128971.14</v>
      </c>
      <c r="J1113" s="932">
        <v>112849.74</v>
      </c>
      <c r="K1113" s="932">
        <v>180559.59</v>
      </c>
      <c r="L1113" s="932">
        <v>145092.53</v>
      </c>
      <c r="M1113" s="932">
        <v>232148.05</v>
      </c>
      <c r="N1113" s="932">
        <v>193456.7</v>
      </c>
      <c r="O1113" s="932">
        <v>309530.73</v>
      </c>
      <c r="P1113" s="932">
        <v>241820.88</v>
      </c>
      <c r="Q1113" s="932">
        <v>386913.41</v>
      </c>
      <c r="R1113" s="932">
        <v>274063.65999999997</v>
      </c>
      <c r="S1113" s="932">
        <v>438501.87</v>
      </c>
      <c r="T1113" s="932">
        <v>306306.45</v>
      </c>
      <c r="U1113" s="932">
        <v>490090.32</v>
      </c>
    </row>
    <row r="1114" spans="1:21" ht="14.5">
      <c r="A1114" s="931">
        <v>6</v>
      </c>
      <c r="B1114" s="931" t="s">
        <v>318</v>
      </c>
      <c r="C1114" s="931" t="s">
        <v>319</v>
      </c>
      <c r="D1114" s="931" t="s">
        <v>495</v>
      </c>
      <c r="E1114" s="931" t="s">
        <v>323</v>
      </c>
      <c r="F1114" s="931">
        <v>1</v>
      </c>
      <c r="G1114" s="931" t="s">
        <v>171</v>
      </c>
      <c r="H1114" s="932">
        <v>92596.11</v>
      </c>
      <c r="I1114" s="932">
        <v>162043.20000000001</v>
      </c>
      <c r="J1114" s="932">
        <v>120045.34</v>
      </c>
      <c r="K1114" s="932">
        <v>210079.35</v>
      </c>
      <c r="L1114" s="932">
        <v>143399.29</v>
      </c>
      <c r="M1114" s="932">
        <v>250948.76</v>
      </c>
      <c r="N1114" s="932">
        <v>170830.62</v>
      </c>
      <c r="O1114" s="932">
        <v>298953.58</v>
      </c>
      <c r="P1114" s="932">
        <v>201005.1</v>
      </c>
      <c r="Q1114" s="932">
        <v>351758.92</v>
      </c>
      <c r="R1114" s="932">
        <v>220366.58</v>
      </c>
      <c r="S1114" s="932">
        <v>385641.51</v>
      </c>
      <c r="T1114" s="932">
        <v>239060.76</v>
      </c>
      <c r="U1114" s="932">
        <v>418356.32</v>
      </c>
    </row>
    <row r="1115" spans="1:21" ht="14.5">
      <c r="A1115" s="931">
        <v>6</v>
      </c>
      <c r="B1115" s="931" t="s">
        <v>318</v>
      </c>
      <c r="C1115" s="931" t="s">
        <v>319</v>
      </c>
      <c r="D1115" s="931" t="s">
        <v>495</v>
      </c>
      <c r="E1115" s="931" t="s">
        <v>323</v>
      </c>
      <c r="F1115" s="931">
        <v>2</v>
      </c>
      <c r="G1115" s="931" t="s">
        <v>21</v>
      </c>
      <c r="H1115" s="932">
        <v>73132.52</v>
      </c>
      <c r="I1115" s="932">
        <v>127981.9</v>
      </c>
      <c r="J1115" s="932">
        <v>95692.35</v>
      </c>
      <c r="K1115" s="932">
        <v>167461.62</v>
      </c>
      <c r="L1115" s="932">
        <v>115811.8</v>
      </c>
      <c r="M1115" s="932">
        <v>202670.64</v>
      </c>
      <c r="N1115" s="932">
        <v>141491.76999999999</v>
      </c>
      <c r="O1115" s="932">
        <v>247610.6</v>
      </c>
      <c r="P1115" s="932">
        <v>167746.29999999999</v>
      </c>
      <c r="Q1115" s="932">
        <v>293556.02</v>
      </c>
      <c r="R1115" s="932">
        <v>184786.78</v>
      </c>
      <c r="S1115" s="932">
        <v>323376.86</v>
      </c>
      <c r="T1115" s="932">
        <v>200693.44</v>
      </c>
      <c r="U1115" s="932">
        <v>351213.51</v>
      </c>
    </row>
    <row r="1116" spans="1:21" ht="14.5">
      <c r="A1116" s="931">
        <v>6</v>
      </c>
      <c r="B1116" s="931" t="s">
        <v>318</v>
      </c>
      <c r="C1116" s="931" t="s">
        <v>319</v>
      </c>
      <c r="D1116" s="931" t="s">
        <v>495</v>
      </c>
      <c r="E1116" s="931" t="s">
        <v>323</v>
      </c>
      <c r="F1116" s="931">
        <v>3</v>
      </c>
      <c r="G1116" s="931" t="s">
        <v>46</v>
      </c>
      <c r="H1116" s="932">
        <v>70181.78</v>
      </c>
      <c r="I1116" s="932">
        <v>122818.12</v>
      </c>
      <c r="J1116" s="932">
        <v>95774.67</v>
      </c>
      <c r="K1116" s="932">
        <v>167605.67000000001</v>
      </c>
      <c r="L1116" s="932">
        <v>121331.37</v>
      </c>
      <c r="M1116" s="932">
        <v>212329.91</v>
      </c>
      <c r="N1116" s="932">
        <v>159978.91</v>
      </c>
      <c r="O1116" s="932">
        <v>279963.09000000003</v>
      </c>
      <c r="P1116" s="932">
        <v>198289.65</v>
      </c>
      <c r="Q1116" s="932">
        <v>347006.88</v>
      </c>
      <c r="R1116" s="932">
        <v>223455.92</v>
      </c>
      <c r="S1116" s="932">
        <v>391047.86</v>
      </c>
      <c r="T1116" s="932">
        <v>248322.82</v>
      </c>
      <c r="U1116" s="932">
        <v>434564.93</v>
      </c>
    </row>
    <row r="1117" spans="1:21" ht="14.5">
      <c r="A1117" s="931">
        <v>6</v>
      </c>
      <c r="B1117" s="931" t="s">
        <v>318</v>
      </c>
      <c r="C1117" s="931" t="s">
        <v>319</v>
      </c>
      <c r="D1117" s="931" t="s">
        <v>495</v>
      </c>
      <c r="E1117" s="931" t="s">
        <v>323</v>
      </c>
      <c r="F1117" s="931">
        <v>4</v>
      </c>
      <c r="G1117" s="931" t="s">
        <v>23</v>
      </c>
      <c r="H1117" s="932">
        <v>74817.63</v>
      </c>
      <c r="I1117" s="932">
        <v>119708.2</v>
      </c>
      <c r="J1117" s="932">
        <v>104744.68</v>
      </c>
      <c r="K1117" s="932">
        <v>167591.49</v>
      </c>
      <c r="L1117" s="932">
        <v>134671.73000000001</v>
      </c>
      <c r="M1117" s="932">
        <v>215474.77</v>
      </c>
      <c r="N1117" s="932">
        <v>179562.3</v>
      </c>
      <c r="O1117" s="932">
        <v>287299.69</v>
      </c>
      <c r="P1117" s="932">
        <v>224452.88</v>
      </c>
      <c r="Q1117" s="932">
        <v>359124.61</v>
      </c>
      <c r="R1117" s="932">
        <v>254379.93</v>
      </c>
      <c r="S1117" s="932">
        <v>407007.9</v>
      </c>
      <c r="T1117" s="932">
        <v>284306.98</v>
      </c>
      <c r="U1117" s="932">
        <v>454891.18</v>
      </c>
    </row>
    <row r="1118" spans="1:21" ht="14.5">
      <c r="A1118" s="931">
        <v>6</v>
      </c>
      <c r="B1118" s="931" t="s">
        <v>318</v>
      </c>
      <c r="C1118" s="931" t="s">
        <v>319</v>
      </c>
      <c r="D1118" s="931" t="s">
        <v>495</v>
      </c>
      <c r="E1118" s="931" t="s">
        <v>1112</v>
      </c>
      <c r="F1118" s="931">
        <v>1</v>
      </c>
      <c r="G1118" s="931" t="s">
        <v>171</v>
      </c>
      <c r="H1118" s="932">
        <v>99561.47</v>
      </c>
      <c r="I1118" s="932">
        <v>174232.57</v>
      </c>
      <c r="J1118" s="932">
        <v>129173.73</v>
      </c>
      <c r="K1118" s="932">
        <v>226054.03</v>
      </c>
      <c r="L1118" s="932">
        <v>154386.56</v>
      </c>
      <c r="M1118" s="932">
        <v>270176.48</v>
      </c>
      <c r="N1118" s="932">
        <v>184038.89</v>
      </c>
      <c r="O1118" s="932">
        <v>322068.05</v>
      </c>
      <c r="P1118" s="932">
        <v>216621.93</v>
      </c>
      <c r="Q1118" s="932">
        <v>379088.38</v>
      </c>
      <c r="R1118" s="932">
        <v>237531.19</v>
      </c>
      <c r="S1118" s="932">
        <v>415679.59</v>
      </c>
      <c r="T1118" s="932">
        <v>257760.64000000001</v>
      </c>
      <c r="U1118" s="932">
        <v>451081.13</v>
      </c>
    </row>
    <row r="1119" spans="1:21" ht="14.5">
      <c r="A1119" s="931">
        <v>6</v>
      </c>
      <c r="B1119" s="931" t="s">
        <v>318</v>
      </c>
      <c r="C1119" s="931" t="s">
        <v>319</v>
      </c>
      <c r="D1119" s="931" t="s">
        <v>495</v>
      </c>
      <c r="E1119" s="931" t="s">
        <v>1112</v>
      </c>
      <c r="F1119" s="931">
        <v>2</v>
      </c>
      <c r="G1119" s="931" t="s">
        <v>21</v>
      </c>
      <c r="H1119" s="932">
        <v>78012.479999999996</v>
      </c>
      <c r="I1119" s="932">
        <v>136521.85</v>
      </c>
      <c r="J1119" s="932">
        <v>102211.49</v>
      </c>
      <c r="K1119" s="932">
        <v>178870.11</v>
      </c>
      <c r="L1119" s="932">
        <v>123843.26</v>
      </c>
      <c r="M1119" s="932">
        <v>216725.7</v>
      </c>
      <c r="N1119" s="932">
        <v>151556.59</v>
      </c>
      <c r="O1119" s="932">
        <v>265224.03000000003</v>
      </c>
      <c r="P1119" s="932">
        <v>179799.69</v>
      </c>
      <c r="Q1119" s="932">
        <v>314649.45</v>
      </c>
      <c r="R1119" s="932">
        <v>198139.27</v>
      </c>
      <c r="S1119" s="932">
        <v>346743.73</v>
      </c>
      <c r="T1119" s="932">
        <v>215282.54</v>
      </c>
      <c r="U1119" s="932">
        <v>376744.44</v>
      </c>
    </row>
    <row r="1120" spans="1:21" ht="14.5">
      <c r="A1120" s="931">
        <v>6</v>
      </c>
      <c r="B1120" s="931" t="s">
        <v>318</v>
      </c>
      <c r="C1120" s="931" t="s">
        <v>319</v>
      </c>
      <c r="D1120" s="931" t="s">
        <v>495</v>
      </c>
      <c r="E1120" s="931" t="s">
        <v>1112</v>
      </c>
      <c r="F1120" s="931">
        <v>3</v>
      </c>
      <c r="G1120" s="931" t="s">
        <v>46</v>
      </c>
      <c r="H1120" s="932">
        <v>74393.960000000006</v>
      </c>
      <c r="I1120" s="932">
        <v>130189.42</v>
      </c>
      <c r="J1120" s="932">
        <v>101406.01</v>
      </c>
      <c r="K1120" s="932">
        <v>177460.52</v>
      </c>
      <c r="L1120" s="932">
        <v>128378.02</v>
      </c>
      <c r="M1120" s="932">
        <v>224661.53</v>
      </c>
      <c r="N1120" s="932">
        <v>169181.98</v>
      </c>
      <c r="O1120" s="932">
        <v>296068.46000000002</v>
      </c>
      <c r="P1120" s="932">
        <v>209613.05</v>
      </c>
      <c r="Q1120" s="932">
        <v>366822.84</v>
      </c>
      <c r="R1120" s="932">
        <v>236152.79</v>
      </c>
      <c r="S1120" s="932">
        <v>413267.38</v>
      </c>
      <c r="T1120" s="932">
        <v>262361.07</v>
      </c>
      <c r="U1120" s="932">
        <v>459131.87</v>
      </c>
    </row>
    <row r="1121" spans="1:21" ht="14.5">
      <c r="A1121" s="931">
        <v>6</v>
      </c>
      <c r="B1121" s="931" t="s">
        <v>318</v>
      </c>
      <c r="C1121" s="931" t="s">
        <v>319</v>
      </c>
      <c r="D1121" s="931" t="s">
        <v>495</v>
      </c>
      <c r="E1121" s="931" t="s">
        <v>1112</v>
      </c>
      <c r="F1121" s="931">
        <v>4</v>
      </c>
      <c r="G1121" s="931" t="s">
        <v>23</v>
      </c>
      <c r="H1121" s="932">
        <v>80119.839999999997</v>
      </c>
      <c r="I1121" s="932">
        <v>128191.74</v>
      </c>
      <c r="J1121" s="932">
        <v>112167.77</v>
      </c>
      <c r="K1121" s="932">
        <v>179468.44</v>
      </c>
      <c r="L1121" s="932">
        <v>144215.71</v>
      </c>
      <c r="M1121" s="932">
        <v>230745.14</v>
      </c>
      <c r="N1121" s="932">
        <v>192287.61</v>
      </c>
      <c r="O1121" s="932">
        <v>307660.18</v>
      </c>
      <c r="P1121" s="932">
        <v>240359.52</v>
      </c>
      <c r="Q1121" s="932">
        <v>384575.23</v>
      </c>
      <c r="R1121" s="932">
        <v>272407.45</v>
      </c>
      <c r="S1121" s="932">
        <v>435851.93</v>
      </c>
      <c r="T1121" s="932">
        <v>304455.39</v>
      </c>
      <c r="U1121" s="932">
        <v>487128.63</v>
      </c>
    </row>
    <row r="1122" spans="1:21" ht="14.5">
      <c r="A1122" s="931">
        <v>6</v>
      </c>
      <c r="B1122" s="931" t="s">
        <v>318</v>
      </c>
      <c r="C1122" s="931" t="s">
        <v>324</v>
      </c>
      <c r="D1122" s="931" t="s">
        <v>496</v>
      </c>
      <c r="E1122" s="931" t="s">
        <v>325</v>
      </c>
      <c r="F1122" s="931">
        <v>1</v>
      </c>
      <c r="G1122" s="931" t="s">
        <v>171</v>
      </c>
      <c r="H1122" s="932">
        <v>95051.08</v>
      </c>
      <c r="I1122" s="932">
        <v>166339.39000000001</v>
      </c>
      <c r="J1122" s="932">
        <v>123329.64</v>
      </c>
      <c r="K1122" s="932">
        <v>215826.87</v>
      </c>
      <c r="L1122" s="932">
        <v>147408.38</v>
      </c>
      <c r="M1122" s="932">
        <v>257964.67</v>
      </c>
      <c r="N1122" s="932">
        <v>175729.91</v>
      </c>
      <c r="O1122" s="932">
        <v>307527.34000000003</v>
      </c>
      <c r="P1122" s="932">
        <v>206847.89</v>
      </c>
      <c r="Q1122" s="932">
        <v>361983.81</v>
      </c>
      <c r="R1122" s="932">
        <v>226817.17</v>
      </c>
      <c r="S1122" s="932">
        <v>396930.04</v>
      </c>
      <c r="T1122" s="932">
        <v>246140.43</v>
      </c>
      <c r="U1122" s="932">
        <v>430745.75</v>
      </c>
    </row>
    <row r="1123" spans="1:21" ht="14.5">
      <c r="A1123" s="931">
        <v>6</v>
      </c>
      <c r="B1123" s="931" t="s">
        <v>318</v>
      </c>
      <c r="C1123" s="931" t="s">
        <v>324</v>
      </c>
      <c r="D1123" s="931" t="s">
        <v>496</v>
      </c>
      <c r="E1123" s="931" t="s">
        <v>325</v>
      </c>
      <c r="F1123" s="931">
        <v>2</v>
      </c>
      <c r="G1123" s="931" t="s">
        <v>21</v>
      </c>
      <c r="H1123" s="932">
        <v>74428.94</v>
      </c>
      <c r="I1123" s="932">
        <v>130250.64</v>
      </c>
      <c r="J1123" s="932">
        <v>97527.07</v>
      </c>
      <c r="K1123" s="932">
        <v>170672.37</v>
      </c>
      <c r="L1123" s="932">
        <v>118178.77</v>
      </c>
      <c r="M1123" s="932">
        <v>206812.85</v>
      </c>
      <c r="N1123" s="932">
        <v>144644.70000000001</v>
      </c>
      <c r="O1123" s="932">
        <v>253128.22</v>
      </c>
      <c r="P1123" s="932">
        <v>171609.4</v>
      </c>
      <c r="Q1123" s="932">
        <v>300316.45</v>
      </c>
      <c r="R1123" s="932">
        <v>189119.53</v>
      </c>
      <c r="S1123" s="932">
        <v>330959.17</v>
      </c>
      <c r="T1123" s="932">
        <v>205489.34</v>
      </c>
      <c r="U1123" s="932">
        <v>359606.35</v>
      </c>
    </row>
    <row r="1124" spans="1:21" ht="14.5">
      <c r="A1124" s="931">
        <v>6</v>
      </c>
      <c r="B1124" s="931" t="s">
        <v>318</v>
      </c>
      <c r="C1124" s="931" t="s">
        <v>324</v>
      </c>
      <c r="D1124" s="931" t="s">
        <v>496</v>
      </c>
      <c r="E1124" s="931" t="s">
        <v>325</v>
      </c>
      <c r="F1124" s="931">
        <v>3</v>
      </c>
      <c r="G1124" s="931" t="s">
        <v>46</v>
      </c>
      <c r="H1124" s="932">
        <v>70938.899999999994</v>
      </c>
      <c r="I1124" s="932">
        <v>124143.07</v>
      </c>
      <c r="J1124" s="932">
        <v>96687.02</v>
      </c>
      <c r="K1124" s="932">
        <v>169202.28</v>
      </c>
      <c r="L1124" s="932">
        <v>122396.81</v>
      </c>
      <c r="M1124" s="932">
        <v>214194.41</v>
      </c>
      <c r="N1124" s="932">
        <v>161292.57</v>
      </c>
      <c r="O1124" s="932">
        <v>282261.99</v>
      </c>
      <c r="P1124" s="932">
        <v>199831.48</v>
      </c>
      <c r="Q1124" s="932">
        <v>349705.09</v>
      </c>
      <c r="R1124" s="932">
        <v>225127.6</v>
      </c>
      <c r="S1124" s="932">
        <v>393973.29</v>
      </c>
      <c r="T1124" s="932">
        <v>250106.52</v>
      </c>
      <c r="U1124" s="932">
        <v>437686.4</v>
      </c>
    </row>
    <row r="1125" spans="1:21" ht="14.5">
      <c r="A1125" s="931">
        <v>6</v>
      </c>
      <c r="B1125" s="931" t="s">
        <v>318</v>
      </c>
      <c r="C1125" s="931" t="s">
        <v>324</v>
      </c>
      <c r="D1125" s="931" t="s">
        <v>496</v>
      </c>
      <c r="E1125" s="931" t="s">
        <v>325</v>
      </c>
      <c r="F1125" s="931">
        <v>4</v>
      </c>
      <c r="G1125" s="931" t="s">
        <v>23</v>
      </c>
      <c r="H1125" s="932">
        <v>76464.31</v>
      </c>
      <c r="I1125" s="932">
        <v>122342.9</v>
      </c>
      <c r="J1125" s="932">
        <v>107050.03</v>
      </c>
      <c r="K1125" s="932">
        <v>171280.06</v>
      </c>
      <c r="L1125" s="932">
        <v>137635.76</v>
      </c>
      <c r="M1125" s="932">
        <v>220217.22</v>
      </c>
      <c r="N1125" s="932">
        <v>183514.34</v>
      </c>
      <c r="O1125" s="932">
        <v>293622.96000000002</v>
      </c>
      <c r="P1125" s="932">
        <v>229392.93</v>
      </c>
      <c r="Q1125" s="932">
        <v>367028.69</v>
      </c>
      <c r="R1125" s="932">
        <v>259978.65</v>
      </c>
      <c r="S1125" s="932">
        <v>415965.85</v>
      </c>
      <c r="T1125" s="932">
        <v>290564.38</v>
      </c>
      <c r="U1125" s="932">
        <v>464903.01</v>
      </c>
    </row>
    <row r="1126" spans="1:21" ht="14.5">
      <c r="A1126" s="931">
        <v>6</v>
      </c>
      <c r="B1126" s="931" t="s">
        <v>318</v>
      </c>
      <c r="C1126" s="931" t="s">
        <v>324</v>
      </c>
      <c r="D1126" s="931" t="s">
        <v>496</v>
      </c>
      <c r="E1126" s="931" t="s">
        <v>326</v>
      </c>
      <c r="F1126" s="931">
        <v>1</v>
      </c>
      <c r="G1126" s="931" t="s">
        <v>171</v>
      </c>
      <c r="H1126" s="932">
        <v>98764.6</v>
      </c>
      <c r="I1126" s="932">
        <v>172838.05</v>
      </c>
      <c r="J1126" s="932">
        <v>128020.59</v>
      </c>
      <c r="K1126" s="932">
        <v>224036.04</v>
      </c>
      <c r="L1126" s="932">
        <v>152907.62</v>
      </c>
      <c r="M1126" s="932">
        <v>267588.34000000003</v>
      </c>
      <c r="N1126" s="932">
        <v>182131.34</v>
      </c>
      <c r="O1126" s="932">
        <v>318729.84000000003</v>
      </c>
      <c r="P1126" s="932">
        <v>214285.12</v>
      </c>
      <c r="Q1126" s="932">
        <v>374998.96</v>
      </c>
      <c r="R1126" s="932">
        <v>234916.1</v>
      </c>
      <c r="S1126" s="932">
        <v>411103.17</v>
      </c>
      <c r="T1126" s="932">
        <v>254826.96</v>
      </c>
      <c r="U1126" s="932">
        <v>445947.18</v>
      </c>
    </row>
    <row r="1127" spans="1:21" ht="14.5">
      <c r="A1127" s="931">
        <v>6</v>
      </c>
      <c r="B1127" s="931" t="s">
        <v>318</v>
      </c>
      <c r="C1127" s="931" t="s">
        <v>324</v>
      </c>
      <c r="D1127" s="931" t="s">
        <v>496</v>
      </c>
      <c r="E1127" s="931" t="s">
        <v>326</v>
      </c>
      <c r="F1127" s="931">
        <v>2</v>
      </c>
      <c r="G1127" s="931" t="s">
        <v>21</v>
      </c>
      <c r="H1127" s="932">
        <v>78142.460000000006</v>
      </c>
      <c r="I1127" s="932">
        <v>136749.29999999999</v>
      </c>
      <c r="J1127" s="932">
        <v>102218.02</v>
      </c>
      <c r="K1127" s="932">
        <v>178881.54</v>
      </c>
      <c r="L1127" s="932">
        <v>123678.01</v>
      </c>
      <c r="M1127" s="932">
        <v>216436.52</v>
      </c>
      <c r="N1127" s="932">
        <v>151046.13</v>
      </c>
      <c r="O1127" s="932">
        <v>264330.71999999997</v>
      </c>
      <c r="P1127" s="932">
        <v>179046.63</v>
      </c>
      <c r="Q1127" s="932">
        <v>313331.59000000003</v>
      </c>
      <c r="R1127" s="932">
        <v>197218.46</v>
      </c>
      <c r="S1127" s="932">
        <v>345132.3</v>
      </c>
      <c r="T1127" s="932">
        <v>214175.87</v>
      </c>
      <c r="U1127" s="932">
        <v>374807.77</v>
      </c>
    </row>
    <row r="1128" spans="1:21" ht="14.5">
      <c r="A1128" s="931">
        <v>6</v>
      </c>
      <c r="B1128" s="931" t="s">
        <v>318</v>
      </c>
      <c r="C1128" s="931" t="s">
        <v>324</v>
      </c>
      <c r="D1128" s="931" t="s">
        <v>496</v>
      </c>
      <c r="E1128" s="931" t="s">
        <v>326</v>
      </c>
      <c r="F1128" s="931">
        <v>3</v>
      </c>
      <c r="G1128" s="931" t="s">
        <v>46</v>
      </c>
      <c r="H1128" s="932">
        <v>75094.23</v>
      </c>
      <c r="I1128" s="932">
        <v>131414.9</v>
      </c>
      <c r="J1128" s="932">
        <v>102504.48</v>
      </c>
      <c r="K1128" s="932">
        <v>179382.84</v>
      </c>
      <c r="L1128" s="932">
        <v>129876.4</v>
      </c>
      <c r="M1128" s="932">
        <v>227283.71</v>
      </c>
      <c r="N1128" s="932">
        <v>171265.36</v>
      </c>
      <c r="O1128" s="932">
        <v>299714.38</v>
      </c>
      <c r="P1128" s="932">
        <v>212297.47</v>
      </c>
      <c r="Q1128" s="932">
        <v>371520.58</v>
      </c>
      <c r="R1128" s="932">
        <v>239255.72</v>
      </c>
      <c r="S1128" s="932">
        <v>418697.51</v>
      </c>
      <c r="T1128" s="932">
        <v>265896.77</v>
      </c>
      <c r="U1128" s="932">
        <v>465319.35</v>
      </c>
    </row>
    <row r="1129" spans="1:21" ht="14.5">
      <c r="A1129" s="931">
        <v>6</v>
      </c>
      <c r="B1129" s="931" t="s">
        <v>318</v>
      </c>
      <c r="C1129" s="931" t="s">
        <v>324</v>
      </c>
      <c r="D1129" s="931" t="s">
        <v>496</v>
      </c>
      <c r="E1129" s="931" t="s">
        <v>326</v>
      </c>
      <c r="F1129" s="931">
        <v>4</v>
      </c>
      <c r="G1129" s="931" t="s">
        <v>23</v>
      </c>
      <c r="H1129" s="932">
        <v>79874.16</v>
      </c>
      <c r="I1129" s="932">
        <v>127798.66</v>
      </c>
      <c r="J1129" s="932">
        <v>111823.82</v>
      </c>
      <c r="K1129" s="932">
        <v>178918.12</v>
      </c>
      <c r="L1129" s="932">
        <v>143773.49</v>
      </c>
      <c r="M1129" s="932">
        <v>230037.59</v>
      </c>
      <c r="N1129" s="932">
        <v>191697.99</v>
      </c>
      <c r="O1129" s="932">
        <v>306716.78000000003</v>
      </c>
      <c r="P1129" s="932">
        <v>239622.48</v>
      </c>
      <c r="Q1129" s="932">
        <v>383395.98</v>
      </c>
      <c r="R1129" s="932">
        <v>271572.15000000002</v>
      </c>
      <c r="S1129" s="932">
        <v>434515.44</v>
      </c>
      <c r="T1129" s="932">
        <v>303521.81</v>
      </c>
      <c r="U1129" s="932">
        <v>485634.9</v>
      </c>
    </row>
    <row r="1130" spans="1:21" ht="14.5">
      <c r="A1130" s="931">
        <v>6</v>
      </c>
      <c r="B1130" s="931" t="s">
        <v>318</v>
      </c>
      <c r="C1130" s="931" t="s">
        <v>324</v>
      </c>
      <c r="D1130" s="931" t="s">
        <v>496</v>
      </c>
      <c r="E1130" s="931" t="s">
        <v>284</v>
      </c>
      <c r="F1130" s="931">
        <v>1</v>
      </c>
      <c r="G1130" s="931" t="s">
        <v>171</v>
      </c>
      <c r="H1130" s="932">
        <v>99892.2</v>
      </c>
      <c r="I1130" s="932">
        <v>174811.35</v>
      </c>
      <c r="J1130" s="932">
        <v>129481.62</v>
      </c>
      <c r="K1130" s="932">
        <v>226592.83</v>
      </c>
      <c r="L1130" s="932">
        <v>154652.16</v>
      </c>
      <c r="M1130" s="932">
        <v>270641.28999999998</v>
      </c>
      <c r="N1130" s="932">
        <v>184208.58</v>
      </c>
      <c r="O1130" s="932">
        <v>322365.01</v>
      </c>
      <c r="P1130" s="932">
        <v>216728.63</v>
      </c>
      <c r="Q1130" s="932">
        <v>379275.1</v>
      </c>
      <c r="R1130" s="932">
        <v>237594.6</v>
      </c>
      <c r="S1130" s="932">
        <v>415790.56</v>
      </c>
      <c r="T1130" s="932">
        <v>257732.01</v>
      </c>
      <c r="U1130" s="932">
        <v>451031.02</v>
      </c>
    </row>
    <row r="1131" spans="1:21" ht="14.5">
      <c r="A1131" s="931">
        <v>6</v>
      </c>
      <c r="B1131" s="931" t="s">
        <v>318</v>
      </c>
      <c r="C1131" s="931" t="s">
        <v>324</v>
      </c>
      <c r="D1131" s="931" t="s">
        <v>496</v>
      </c>
      <c r="E1131" s="931" t="s">
        <v>284</v>
      </c>
      <c r="F1131" s="931">
        <v>2</v>
      </c>
      <c r="G1131" s="931" t="s">
        <v>21</v>
      </c>
      <c r="H1131" s="932">
        <v>79038.34</v>
      </c>
      <c r="I1131" s="932">
        <v>138317.1</v>
      </c>
      <c r="J1131" s="932">
        <v>103389.13</v>
      </c>
      <c r="K1131" s="932">
        <v>180930.97</v>
      </c>
      <c r="L1131" s="932">
        <v>125094.13</v>
      </c>
      <c r="M1131" s="932">
        <v>218914.73</v>
      </c>
      <c r="N1131" s="932">
        <v>152774.1</v>
      </c>
      <c r="O1131" s="932">
        <v>267354.67</v>
      </c>
      <c r="P1131" s="932">
        <v>181094.2</v>
      </c>
      <c r="Q1131" s="932">
        <v>316914.84000000003</v>
      </c>
      <c r="R1131" s="932">
        <v>199473.39</v>
      </c>
      <c r="S1131" s="932">
        <v>349078.44</v>
      </c>
      <c r="T1131" s="932">
        <v>216624.17</v>
      </c>
      <c r="U1131" s="932">
        <v>379092.29</v>
      </c>
    </row>
    <row r="1132" spans="1:21" ht="14.5">
      <c r="A1132" s="931">
        <v>6</v>
      </c>
      <c r="B1132" s="931" t="s">
        <v>318</v>
      </c>
      <c r="C1132" s="931" t="s">
        <v>324</v>
      </c>
      <c r="D1132" s="931" t="s">
        <v>496</v>
      </c>
      <c r="E1132" s="931" t="s">
        <v>284</v>
      </c>
      <c r="F1132" s="931">
        <v>3</v>
      </c>
      <c r="G1132" s="931" t="s">
        <v>46</v>
      </c>
      <c r="H1132" s="932">
        <v>75957.990000000005</v>
      </c>
      <c r="I1132" s="932">
        <v>132926.49</v>
      </c>
      <c r="J1132" s="932">
        <v>103684.23</v>
      </c>
      <c r="K1132" s="932">
        <v>181447.4</v>
      </c>
      <c r="L1132" s="932">
        <v>131371.70000000001</v>
      </c>
      <c r="M1132" s="932">
        <v>229900.48</v>
      </c>
      <c r="N1132" s="932">
        <v>173237.71</v>
      </c>
      <c r="O1132" s="932">
        <v>303166</v>
      </c>
      <c r="P1132" s="932">
        <v>214742.87</v>
      </c>
      <c r="Q1132" s="932">
        <v>375800.01</v>
      </c>
      <c r="R1132" s="932">
        <v>242012.02</v>
      </c>
      <c r="S1132" s="932">
        <v>423521.03</v>
      </c>
      <c r="T1132" s="932">
        <v>268960.40999999997</v>
      </c>
      <c r="U1132" s="932">
        <v>470680.72</v>
      </c>
    </row>
    <row r="1133" spans="1:21" ht="14.5">
      <c r="A1133" s="931">
        <v>6</v>
      </c>
      <c r="B1133" s="931" t="s">
        <v>318</v>
      </c>
      <c r="C1133" s="931" t="s">
        <v>324</v>
      </c>
      <c r="D1133" s="931" t="s">
        <v>496</v>
      </c>
      <c r="E1133" s="931" t="s">
        <v>284</v>
      </c>
      <c r="F1133" s="931">
        <v>4</v>
      </c>
      <c r="G1133" s="931" t="s">
        <v>23</v>
      </c>
      <c r="H1133" s="932">
        <v>80788.039999999994</v>
      </c>
      <c r="I1133" s="932">
        <v>129260.87</v>
      </c>
      <c r="J1133" s="932">
        <v>113103.26</v>
      </c>
      <c r="K1133" s="932">
        <v>180965.22</v>
      </c>
      <c r="L1133" s="932">
        <v>145418.48000000001</v>
      </c>
      <c r="M1133" s="932">
        <v>232669.56</v>
      </c>
      <c r="N1133" s="932">
        <v>193891.3</v>
      </c>
      <c r="O1133" s="932">
        <v>310226.09000000003</v>
      </c>
      <c r="P1133" s="932">
        <v>242364.13</v>
      </c>
      <c r="Q1133" s="932">
        <v>387782.61</v>
      </c>
      <c r="R1133" s="932">
        <v>274679.34000000003</v>
      </c>
      <c r="S1133" s="932">
        <v>439486.95</v>
      </c>
      <c r="T1133" s="932">
        <v>306994.56</v>
      </c>
      <c r="U1133" s="932">
        <v>491191.3</v>
      </c>
    </row>
    <row r="1134" spans="1:21" ht="14.5">
      <c r="A1134" s="931">
        <v>6</v>
      </c>
      <c r="B1134" s="931" t="s">
        <v>318</v>
      </c>
      <c r="C1134" s="931" t="s">
        <v>324</v>
      </c>
      <c r="D1134" s="931" t="s">
        <v>496</v>
      </c>
      <c r="E1134" s="931" t="s">
        <v>327</v>
      </c>
      <c r="F1134" s="931">
        <v>1</v>
      </c>
      <c r="G1134" s="931" t="s">
        <v>171</v>
      </c>
      <c r="H1134" s="932">
        <v>98034.33</v>
      </c>
      <c r="I1134" s="932">
        <v>171560.07</v>
      </c>
      <c r="J1134" s="932">
        <v>126988.21</v>
      </c>
      <c r="K1134" s="932">
        <v>222229.37</v>
      </c>
      <c r="L1134" s="932">
        <v>151602.01999999999</v>
      </c>
      <c r="M1134" s="932">
        <v>265303.53000000003</v>
      </c>
      <c r="N1134" s="932">
        <v>180472.05</v>
      </c>
      <c r="O1134" s="932">
        <v>315826.09000000003</v>
      </c>
      <c r="P1134" s="932">
        <v>212266.89</v>
      </c>
      <c r="Q1134" s="932">
        <v>371467.06</v>
      </c>
      <c r="R1134" s="932">
        <v>232665.53</v>
      </c>
      <c r="S1134" s="932">
        <v>407164.68</v>
      </c>
      <c r="T1134" s="932">
        <v>252316.47</v>
      </c>
      <c r="U1134" s="932">
        <v>441553.81</v>
      </c>
    </row>
    <row r="1135" spans="1:21" ht="14.5">
      <c r="A1135" s="931">
        <v>6</v>
      </c>
      <c r="B1135" s="931" t="s">
        <v>318</v>
      </c>
      <c r="C1135" s="931" t="s">
        <v>324</v>
      </c>
      <c r="D1135" s="931" t="s">
        <v>496</v>
      </c>
      <c r="E1135" s="931" t="s">
        <v>327</v>
      </c>
      <c r="F1135" s="931">
        <v>2</v>
      </c>
      <c r="G1135" s="931" t="s">
        <v>21</v>
      </c>
      <c r="H1135" s="932">
        <v>78107.31</v>
      </c>
      <c r="I1135" s="932">
        <v>136687.79</v>
      </c>
      <c r="J1135" s="932">
        <v>102055.38</v>
      </c>
      <c r="K1135" s="932">
        <v>178596.92</v>
      </c>
      <c r="L1135" s="932">
        <v>123357.67</v>
      </c>
      <c r="M1135" s="932">
        <v>215875.93</v>
      </c>
      <c r="N1135" s="932">
        <v>150434.66</v>
      </c>
      <c r="O1135" s="932">
        <v>263260.65000000002</v>
      </c>
      <c r="P1135" s="932">
        <v>178216.21</v>
      </c>
      <c r="Q1135" s="932">
        <v>311878.37</v>
      </c>
      <c r="R1135" s="932">
        <v>196238.6</v>
      </c>
      <c r="S1135" s="932">
        <v>343417.54</v>
      </c>
      <c r="T1135" s="932">
        <v>213035.64</v>
      </c>
      <c r="U1135" s="932">
        <v>372812.36</v>
      </c>
    </row>
    <row r="1136" spans="1:21" ht="14.5">
      <c r="A1136" s="931">
        <v>6</v>
      </c>
      <c r="B1136" s="931" t="s">
        <v>318</v>
      </c>
      <c r="C1136" s="931" t="s">
        <v>324</v>
      </c>
      <c r="D1136" s="931" t="s">
        <v>496</v>
      </c>
      <c r="E1136" s="931" t="s">
        <v>327</v>
      </c>
      <c r="F1136" s="931">
        <v>3</v>
      </c>
      <c r="G1136" s="931" t="s">
        <v>46</v>
      </c>
      <c r="H1136" s="932">
        <v>75471.03</v>
      </c>
      <c r="I1136" s="932">
        <v>132074.29999999999</v>
      </c>
      <c r="J1136" s="932">
        <v>103120.56</v>
      </c>
      <c r="K1136" s="932">
        <v>180460.98</v>
      </c>
      <c r="L1136" s="932">
        <v>130733.06</v>
      </c>
      <c r="M1136" s="932">
        <v>228782.86</v>
      </c>
      <c r="N1136" s="932">
        <v>172471.73</v>
      </c>
      <c r="O1136" s="932">
        <v>301825.52</v>
      </c>
      <c r="P1136" s="932">
        <v>213865.57</v>
      </c>
      <c r="Q1136" s="932">
        <v>374264.75</v>
      </c>
      <c r="R1136" s="932">
        <v>241078.34</v>
      </c>
      <c r="S1136" s="932">
        <v>421887.1</v>
      </c>
      <c r="T1136" s="932">
        <v>267984.59999999998</v>
      </c>
      <c r="U1136" s="932">
        <v>468973.06</v>
      </c>
    </row>
    <row r="1137" spans="1:21" ht="14.5">
      <c r="A1137" s="931">
        <v>6</v>
      </c>
      <c r="B1137" s="931" t="s">
        <v>318</v>
      </c>
      <c r="C1137" s="931" t="s">
        <v>324</v>
      </c>
      <c r="D1137" s="931" t="s">
        <v>496</v>
      </c>
      <c r="E1137" s="931" t="s">
        <v>327</v>
      </c>
      <c r="F1137" s="931">
        <v>4</v>
      </c>
      <c r="G1137" s="931" t="s">
        <v>23</v>
      </c>
      <c r="H1137" s="932">
        <v>79568.12</v>
      </c>
      <c r="I1137" s="932">
        <v>127309</v>
      </c>
      <c r="J1137" s="932">
        <v>111395.37</v>
      </c>
      <c r="K1137" s="932">
        <v>178232.59</v>
      </c>
      <c r="L1137" s="932">
        <v>143222.62</v>
      </c>
      <c r="M1137" s="932">
        <v>229156.19</v>
      </c>
      <c r="N1137" s="932">
        <v>190963.49</v>
      </c>
      <c r="O1137" s="932">
        <v>305541.59000000003</v>
      </c>
      <c r="P1137" s="932">
        <v>238704.36</v>
      </c>
      <c r="Q1137" s="932">
        <v>381926.99</v>
      </c>
      <c r="R1137" s="932">
        <v>270531.61</v>
      </c>
      <c r="S1137" s="932">
        <v>432850.59</v>
      </c>
      <c r="T1137" s="932">
        <v>302358.86</v>
      </c>
      <c r="U1137" s="932">
        <v>483774.19</v>
      </c>
    </row>
    <row r="1138" spans="1:21" ht="14.5">
      <c r="A1138" s="931">
        <v>6</v>
      </c>
      <c r="B1138" s="931" t="s">
        <v>318</v>
      </c>
      <c r="C1138" s="931" t="s">
        <v>324</v>
      </c>
      <c r="D1138" s="931" t="s">
        <v>496</v>
      </c>
      <c r="E1138" s="931" t="s">
        <v>328</v>
      </c>
      <c r="F1138" s="931">
        <v>1</v>
      </c>
      <c r="G1138" s="931" t="s">
        <v>171</v>
      </c>
      <c r="H1138" s="932">
        <v>95714.77</v>
      </c>
      <c r="I1138" s="932">
        <v>167500.84</v>
      </c>
      <c r="J1138" s="932">
        <v>124241.28</v>
      </c>
      <c r="K1138" s="932">
        <v>217422.23</v>
      </c>
      <c r="L1138" s="932">
        <v>148540.66</v>
      </c>
      <c r="M1138" s="932">
        <v>259946.15</v>
      </c>
      <c r="N1138" s="932">
        <v>177140.93</v>
      </c>
      <c r="O1138" s="932">
        <v>309996.62</v>
      </c>
      <c r="P1138" s="932">
        <v>208547.53</v>
      </c>
      <c r="Q1138" s="932">
        <v>364958.18</v>
      </c>
      <c r="R1138" s="932">
        <v>228703.21</v>
      </c>
      <c r="S1138" s="932">
        <v>400230.62</v>
      </c>
      <c r="T1138" s="932">
        <v>248227.74</v>
      </c>
      <c r="U1138" s="932">
        <v>434398.55</v>
      </c>
    </row>
    <row r="1139" spans="1:21" ht="14.5">
      <c r="A1139" s="931">
        <v>6</v>
      </c>
      <c r="B1139" s="931" t="s">
        <v>318</v>
      </c>
      <c r="C1139" s="931" t="s">
        <v>324</v>
      </c>
      <c r="D1139" s="931" t="s">
        <v>496</v>
      </c>
      <c r="E1139" s="931" t="s">
        <v>328</v>
      </c>
      <c r="F1139" s="931">
        <v>2</v>
      </c>
      <c r="G1139" s="931" t="s">
        <v>21</v>
      </c>
      <c r="H1139" s="932">
        <v>74629.2</v>
      </c>
      <c r="I1139" s="932">
        <v>130601.1</v>
      </c>
      <c r="J1139" s="932">
        <v>97858.87</v>
      </c>
      <c r="K1139" s="932">
        <v>171253.02</v>
      </c>
      <c r="L1139" s="932">
        <v>118654.2</v>
      </c>
      <c r="M1139" s="932">
        <v>207644.85</v>
      </c>
      <c r="N1139" s="932">
        <v>145357.17000000001</v>
      </c>
      <c r="O1139" s="932">
        <v>254375.05</v>
      </c>
      <c r="P1139" s="932">
        <v>172517.16</v>
      </c>
      <c r="Q1139" s="932">
        <v>301905.03000000003</v>
      </c>
      <c r="R1139" s="932">
        <v>190158.43</v>
      </c>
      <c r="S1139" s="932">
        <v>332777.25</v>
      </c>
      <c r="T1139" s="932">
        <v>206663.14</v>
      </c>
      <c r="U1139" s="932">
        <v>361660.5</v>
      </c>
    </row>
    <row r="1140" spans="1:21" ht="14.5">
      <c r="A1140" s="931">
        <v>6</v>
      </c>
      <c r="B1140" s="931" t="s">
        <v>318</v>
      </c>
      <c r="C1140" s="931" t="s">
        <v>324</v>
      </c>
      <c r="D1140" s="931" t="s">
        <v>496</v>
      </c>
      <c r="E1140" s="931" t="s">
        <v>328</v>
      </c>
      <c r="F1140" s="931">
        <v>3</v>
      </c>
      <c r="G1140" s="931" t="s">
        <v>46</v>
      </c>
      <c r="H1140" s="932">
        <v>70885.570000000007</v>
      </c>
      <c r="I1140" s="932">
        <v>124049.75</v>
      </c>
      <c r="J1140" s="932">
        <v>96553.31</v>
      </c>
      <c r="K1140" s="932">
        <v>168968.3</v>
      </c>
      <c r="L1140" s="932">
        <v>122181.87</v>
      </c>
      <c r="M1140" s="932">
        <v>213818.27</v>
      </c>
      <c r="N1140" s="932">
        <v>160963.21</v>
      </c>
      <c r="O1140" s="932">
        <v>281685.62</v>
      </c>
      <c r="P1140" s="932">
        <v>199379.69</v>
      </c>
      <c r="Q1140" s="932">
        <v>348914.47</v>
      </c>
      <c r="R1140" s="932">
        <v>224585.28</v>
      </c>
      <c r="S1140" s="932">
        <v>393024.23</v>
      </c>
      <c r="T1140" s="932">
        <v>249466.54</v>
      </c>
      <c r="U1140" s="932">
        <v>436566.44</v>
      </c>
    </row>
    <row r="1141" spans="1:21" ht="14.5">
      <c r="A1141" s="931">
        <v>6</v>
      </c>
      <c r="B1141" s="931" t="s">
        <v>318</v>
      </c>
      <c r="C1141" s="931" t="s">
        <v>324</v>
      </c>
      <c r="D1141" s="931" t="s">
        <v>496</v>
      </c>
      <c r="E1141" s="931" t="s">
        <v>328</v>
      </c>
      <c r="F1141" s="931">
        <v>4</v>
      </c>
      <c r="G1141" s="931" t="s">
        <v>23</v>
      </c>
      <c r="H1141" s="932">
        <v>76830.710000000006</v>
      </c>
      <c r="I1141" s="932">
        <v>122929.14</v>
      </c>
      <c r="J1141" s="932">
        <v>107562.99</v>
      </c>
      <c r="K1141" s="932">
        <v>172100.79</v>
      </c>
      <c r="L1141" s="932">
        <v>138295.28</v>
      </c>
      <c r="M1141" s="932">
        <v>221272.45</v>
      </c>
      <c r="N1141" s="932">
        <v>184393.7</v>
      </c>
      <c r="O1141" s="932">
        <v>295029.93</v>
      </c>
      <c r="P1141" s="932">
        <v>230492.13</v>
      </c>
      <c r="Q1141" s="932">
        <v>368787.41</v>
      </c>
      <c r="R1141" s="932">
        <v>261224.41</v>
      </c>
      <c r="S1141" s="932">
        <v>417959.07</v>
      </c>
      <c r="T1141" s="932">
        <v>291956.7</v>
      </c>
      <c r="U1141" s="932">
        <v>467130.72</v>
      </c>
    </row>
    <row r="1142" spans="1:21" ht="14.5">
      <c r="A1142" s="931">
        <v>6</v>
      </c>
      <c r="B1142" s="931" t="s">
        <v>318</v>
      </c>
      <c r="C1142" s="931" t="s">
        <v>324</v>
      </c>
      <c r="D1142" s="931" t="s">
        <v>496</v>
      </c>
      <c r="E1142" s="931" t="s">
        <v>329</v>
      </c>
      <c r="F1142" s="931">
        <v>1</v>
      </c>
      <c r="G1142" s="931" t="s">
        <v>171</v>
      </c>
      <c r="H1142" s="932">
        <v>102744.49</v>
      </c>
      <c r="I1142" s="932">
        <v>179802.85</v>
      </c>
      <c r="J1142" s="932">
        <v>133194.54999999999</v>
      </c>
      <c r="K1142" s="932">
        <v>233090.46</v>
      </c>
      <c r="L1142" s="932">
        <v>159100.19</v>
      </c>
      <c r="M1142" s="932">
        <v>278425.34000000003</v>
      </c>
      <c r="N1142" s="932">
        <v>189525.83</v>
      </c>
      <c r="O1142" s="932">
        <v>331670.19</v>
      </c>
      <c r="P1142" s="932">
        <v>222996.7</v>
      </c>
      <c r="Q1142" s="932">
        <v>390244.23</v>
      </c>
      <c r="R1142" s="932">
        <v>244473.13</v>
      </c>
      <c r="S1142" s="932">
        <v>427827.99</v>
      </c>
      <c r="T1142" s="932">
        <v>265206.24</v>
      </c>
      <c r="U1142" s="932">
        <v>464110.92</v>
      </c>
    </row>
    <row r="1143" spans="1:21" ht="14.5">
      <c r="A1143" s="931">
        <v>6</v>
      </c>
      <c r="B1143" s="931" t="s">
        <v>318</v>
      </c>
      <c r="C1143" s="931" t="s">
        <v>324</v>
      </c>
      <c r="D1143" s="931" t="s">
        <v>496</v>
      </c>
      <c r="E1143" s="931" t="s">
        <v>329</v>
      </c>
      <c r="F1143" s="931">
        <v>2</v>
      </c>
      <c r="G1143" s="931" t="s">
        <v>21</v>
      </c>
      <c r="H1143" s="932">
        <v>81195.5</v>
      </c>
      <c r="I1143" s="932">
        <v>142092.13</v>
      </c>
      <c r="J1143" s="932">
        <v>106232.31</v>
      </c>
      <c r="K1143" s="932">
        <v>185906.54</v>
      </c>
      <c r="L1143" s="932">
        <v>128556.89</v>
      </c>
      <c r="M1143" s="932">
        <v>224974.56</v>
      </c>
      <c r="N1143" s="932">
        <v>157043.53</v>
      </c>
      <c r="O1143" s="932">
        <v>274826.18</v>
      </c>
      <c r="P1143" s="932">
        <v>186174.46</v>
      </c>
      <c r="Q1143" s="932">
        <v>325805.3</v>
      </c>
      <c r="R1143" s="932">
        <v>205081.21</v>
      </c>
      <c r="S1143" s="932">
        <v>358892.13</v>
      </c>
      <c r="T1143" s="932">
        <v>222728.13</v>
      </c>
      <c r="U1143" s="932">
        <v>389774.23</v>
      </c>
    </row>
    <row r="1144" spans="1:21" ht="14.5">
      <c r="A1144" s="931">
        <v>6</v>
      </c>
      <c r="B1144" s="931" t="s">
        <v>318</v>
      </c>
      <c r="C1144" s="931" t="s">
        <v>324</v>
      </c>
      <c r="D1144" s="931" t="s">
        <v>496</v>
      </c>
      <c r="E1144" s="931" t="s">
        <v>329</v>
      </c>
      <c r="F1144" s="931">
        <v>3</v>
      </c>
      <c r="G1144" s="931" t="s">
        <v>46</v>
      </c>
      <c r="H1144" s="932">
        <v>77955.67</v>
      </c>
      <c r="I1144" s="932">
        <v>136422.42000000001</v>
      </c>
      <c r="J1144" s="932">
        <v>106392.41</v>
      </c>
      <c r="K1144" s="932">
        <v>186186.71</v>
      </c>
      <c r="L1144" s="932">
        <v>134789.1</v>
      </c>
      <c r="M1144" s="932">
        <v>235880.92</v>
      </c>
      <c r="N1144" s="932">
        <v>177730.09</v>
      </c>
      <c r="O1144" s="932">
        <v>311027.65000000002</v>
      </c>
      <c r="P1144" s="932">
        <v>220298.19</v>
      </c>
      <c r="Q1144" s="932">
        <v>385521.83</v>
      </c>
      <c r="R1144" s="932">
        <v>248262.61</v>
      </c>
      <c r="S1144" s="932">
        <v>434459.57</v>
      </c>
      <c r="T1144" s="932">
        <v>275895.58</v>
      </c>
      <c r="U1144" s="932">
        <v>482817.26</v>
      </c>
    </row>
    <row r="1145" spans="1:21" ht="14.5">
      <c r="A1145" s="931">
        <v>6</v>
      </c>
      <c r="B1145" s="931" t="s">
        <v>318</v>
      </c>
      <c r="C1145" s="931" t="s">
        <v>324</v>
      </c>
      <c r="D1145" s="931" t="s">
        <v>496</v>
      </c>
      <c r="E1145" s="931" t="s">
        <v>329</v>
      </c>
      <c r="F1145" s="931">
        <v>4</v>
      </c>
      <c r="G1145" s="931" t="s">
        <v>23</v>
      </c>
      <c r="H1145" s="932">
        <v>83042.570000000007</v>
      </c>
      <c r="I1145" s="932">
        <v>132868.10999999999</v>
      </c>
      <c r="J1145" s="932">
        <v>116259.59</v>
      </c>
      <c r="K1145" s="932">
        <v>186015.35</v>
      </c>
      <c r="L1145" s="932">
        <v>149476.62</v>
      </c>
      <c r="M1145" s="932">
        <v>239162.6</v>
      </c>
      <c r="N1145" s="932">
        <v>199302.16</v>
      </c>
      <c r="O1145" s="932">
        <v>318883.46000000002</v>
      </c>
      <c r="P1145" s="932">
        <v>249127.7</v>
      </c>
      <c r="Q1145" s="932">
        <v>398604.33</v>
      </c>
      <c r="R1145" s="932">
        <v>282344.73</v>
      </c>
      <c r="S1145" s="932">
        <v>451751.57</v>
      </c>
      <c r="T1145" s="932">
        <v>315561.76</v>
      </c>
      <c r="U1145" s="932">
        <v>504898.82</v>
      </c>
    </row>
    <row r="1146" spans="1:21" ht="14.5">
      <c r="A1146" s="931">
        <v>6</v>
      </c>
      <c r="B1146" s="931" t="s">
        <v>318</v>
      </c>
      <c r="C1146" s="931" t="s">
        <v>324</v>
      </c>
      <c r="D1146" s="931" t="s">
        <v>496</v>
      </c>
      <c r="E1146" s="931" t="s">
        <v>330</v>
      </c>
      <c r="F1146" s="931">
        <v>1</v>
      </c>
      <c r="G1146" s="931" t="s">
        <v>171</v>
      </c>
      <c r="H1146" s="932">
        <v>99428.29</v>
      </c>
      <c r="I1146" s="932">
        <v>173999.51</v>
      </c>
      <c r="J1146" s="932">
        <v>128932.23</v>
      </c>
      <c r="K1146" s="932">
        <v>225631.41</v>
      </c>
      <c r="L1146" s="932">
        <v>154039.9</v>
      </c>
      <c r="M1146" s="932">
        <v>269569.82</v>
      </c>
      <c r="N1146" s="932">
        <v>183542.36</v>
      </c>
      <c r="O1146" s="932">
        <v>321199.13</v>
      </c>
      <c r="P1146" s="932">
        <v>215984.76</v>
      </c>
      <c r="Q1146" s="932">
        <v>377973.34</v>
      </c>
      <c r="R1146" s="932">
        <v>236802.15</v>
      </c>
      <c r="S1146" s="932">
        <v>414403.76</v>
      </c>
      <c r="T1146" s="932">
        <v>256914.28</v>
      </c>
      <c r="U1146" s="932">
        <v>449599.98</v>
      </c>
    </row>
    <row r="1147" spans="1:21" ht="14.5">
      <c r="A1147" s="931">
        <v>6</v>
      </c>
      <c r="B1147" s="931" t="s">
        <v>318</v>
      </c>
      <c r="C1147" s="931" t="s">
        <v>324</v>
      </c>
      <c r="D1147" s="931" t="s">
        <v>496</v>
      </c>
      <c r="E1147" s="931" t="s">
        <v>330</v>
      </c>
      <c r="F1147" s="931">
        <v>2</v>
      </c>
      <c r="G1147" s="931" t="s">
        <v>21</v>
      </c>
      <c r="H1147" s="932">
        <v>78342.720000000001</v>
      </c>
      <c r="I1147" s="932">
        <v>137099.76999999999</v>
      </c>
      <c r="J1147" s="932">
        <v>102549.83</v>
      </c>
      <c r="K1147" s="932">
        <v>179462.2</v>
      </c>
      <c r="L1147" s="932">
        <v>124153.44</v>
      </c>
      <c r="M1147" s="932">
        <v>217268.52</v>
      </c>
      <c r="N1147" s="932">
        <v>151758.60999999999</v>
      </c>
      <c r="O1147" s="932">
        <v>265577.56</v>
      </c>
      <c r="P1147" s="932">
        <v>179954.39</v>
      </c>
      <c r="Q1147" s="932">
        <v>314920.19</v>
      </c>
      <c r="R1147" s="932">
        <v>198257.37</v>
      </c>
      <c r="S1147" s="932">
        <v>346950.39</v>
      </c>
      <c r="T1147" s="932">
        <v>215349.68</v>
      </c>
      <c r="U1147" s="932">
        <v>376861.93</v>
      </c>
    </row>
    <row r="1148" spans="1:21" ht="14.5">
      <c r="A1148" s="931">
        <v>6</v>
      </c>
      <c r="B1148" s="931" t="s">
        <v>318</v>
      </c>
      <c r="C1148" s="931" t="s">
        <v>324</v>
      </c>
      <c r="D1148" s="931" t="s">
        <v>496</v>
      </c>
      <c r="E1148" s="931" t="s">
        <v>330</v>
      </c>
      <c r="F1148" s="931">
        <v>3</v>
      </c>
      <c r="G1148" s="931" t="s">
        <v>46</v>
      </c>
      <c r="H1148" s="932">
        <v>75040.899999999994</v>
      </c>
      <c r="I1148" s="932">
        <v>131321.57999999999</v>
      </c>
      <c r="J1148" s="932">
        <v>102370.78</v>
      </c>
      <c r="K1148" s="932">
        <v>179148.87</v>
      </c>
      <c r="L1148" s="932">
        <v>129661.47</v>
      </c>
      <c r="M1148" s="932">
        <v>226907.57</v>
      </c>
      <c r="N1148" s="932">
        <v>170936.02</v>
      </c>
      <c r="O1148" s="932">
        <v>299138.03000000003</v>
      </c>
      <c r="P1148" s="932">
        <v>211845.7</v>
      </c>
      <c r="Q1148" s="932">
        <v>370729.97</v>
      </c>
      <c r="R1148" s="932">
        <v>238713.41</v>
      </c>
      <c r="S1148" s="932">
        <v>417748.47</v>
      </c>
      <c r="T1148" s="932">
        <v>265256.81</v>
      </c>
      <c r="U1148" s="932">
        <v>464199.41</v>
      </c>
    </row>
    <row r="1149" spans="1:21" ht="14.5">
      <c r="A1149" s="931">
        <v>6</v>
      </c>
      <c r="B1149" s="931" t="s">
        <v>318</v>
      </c>
      <c r="C1149" s="931" t="s">
        <v>324</v>
      </c>
      <c r="D1149" s="931" t="s">
        <v>496</v>
      </c>
      <c r="E1149" s="931" t="s">
        <v>330</v>
      </c>
      <c r="F1149" s="931">
        <v>4</v>
      </c>
      <c r="G1149" s="931" t="s">
        <v>23</v>
      </c>
      <c r="H1149" s="932">
        <v>80240.56</v>
      </c>
      <c r="I1149" s="932">
        <v>128384.9</v>
      </c>
      <c r="J1149" s="932">
        <v>112336.79</v>
      </c>
      <c r="K1149" s="932">
        <v>179738.86</v>
      </c>
      <c r="L1149" s="932">
        <v>144433.01</v>
      </c>
      <c r="M1149" s="932">
        <v>231092.82</v>
      </c>
      <c r="N1149" s="932">
        <v>192577.35</v>
      </c>
      <c r="O1149" s="932">
        <v>308123.77</v>
      </c>
      <c r="P1149" s="932">
        <v>240721.69</v>
      </c>
      <c r="Q1149" s="932">
        <v>385154.71</v>
      </c>
      <c r="R1149" s="932">
        <v>272817.90999999997</v>
      </c>
      <c r="S1149" s="932">
        <v>436508.67</v>
      </c>
      <c r="T1149" s="932">
        <v>304914.14</v>
      </c>
      <c r="U1149" s="932">
        <v>487862.63</v>
      </c>
    </row>
    <row r="1150" spans="1:21" ht="14.5">
      <c r="A1150" s="931">
        <v>6</v>
      </c>
      <c r="B1150" s="931" t="s">
        <v>318</v>
      </c>
      <c r="C1150" s="931" t="s">
        <v>331</v>
      </c>
      <c r="D1150" s="931" t="s">
        <v>497</v>
      </c>
      <c r="E1150" s="931" t="s">
        <v>332</v>
      </c>
      <c r="F1150" s="931">
        <v>1</v>
      </c>
      <c r="G1150" s="931" t="s">
        <v>171</v>
      </c>
      <c r="H1150" s="932">
        <v>100489.29</v>
      </c>
      <c r="I1150" s="932">
        <v>175856.27</v>
      </c>
      <c r="J1150" s="932">
        <v>130272.51</v>
      </c>
      <c r="K1150" s="932">
        <v>227976.88</v>
      </c>
      <c r="L1150" s="932">
        <v>155611.10999999999</v>
      </c>
      <c r="M1150" s="932">
        <v>272319.44</v>
      </c>
      <c r="N1150" s="932">
        <v>185371.34</v>
      </c>
      <c r="O1150" s="932">
        <v>324399.84000000003</v>
      </c>
      <c r="P1150" s="932">
        <v>218109.68</v>
      </c>
      <c r="Q1150" s="932">
        <v>381691.95</v>
      </c>
      <c r="R1150" s="932">
        <v>239116.13</v>
      </c>
      <c r="S1150" s="932">
        <v>418453.22</v>
      </c>
      <c r="T1150" s="932">
        <v>259396.14</v>
      </c>
      <c r="U1150" s="932">
        <v>453943.24</v>
      </c>
    </row>
    <row r="1151" spans="1:21" ht="14.5">
      <c r="A1151" s="931">
        <v>6</v>
      </c>
      <c r="B1151" s="931" t="s">
        <v>318</v>
      </c>
      <c r="C1151" s="931" t="s">
        <v>331</v>
      </c>
      <c r="D1151" s="931" t="s">
        <v>497</v>
      </c>
      <c r="E1151" s="931" t="s">
        <v>332</v>
      </c>
      <c r="F1151" s="931">
        <v>2</v>
      </c>
      <c r="G1151" s="931" t="s">
        <v>21</v>
      </c>
      <c r="H1151" s="932">
        <v>79403.73</v>
      </c>
      <c r="I1151" s="932">
        <v>138956.53</v>
      </c>
      <c r="J1151" s="932">
        <v>103890.1</v>
      </c>
      <c r="K1151" s="932">
        <v>181807.67</v>
      </c>
      <c r="L1151" s="932">
        <v>125724.65</v>
      </c>
      <c r="M1151" s="932">
        <v>220018.14</v>
      </c>
      <c r="N1151" s="932">
        <v>153587.59</v>
      </c>
      <c r="O1151" s="932">
        <v>268778.28000000003</v>
      </c>
      <c r="P1151" s="932">
        <v>182079.31</v>
      </c>
      <c r="Q1151" s="932">
        <v>318638.8</v>
      </c>
      <c r="R1151" s="932">
        <v>200571.34</v>
      </c>
      <c r="S1151" s="932">
        <v>350999.85</v>
      </c>
      <c r="T1151" s="932">
        <v>217831.54</v>
      </c>
      <c r="U1151" s="932">
        <v>381205.19</v>
      </c>
    </row>
    <row r="1152" spans="1:21" ht="14.5">
      <c r="A1152" s="931">
        <v>6</v>
      </c>
      <c r="B1152" s="931" t="s">
        <v>318</v>
      </c>
      <c r="C1152" s="931" t="s">
        <v>331</v>
      </c>
      <c r="D1152" s="931" t="s">
        <v>497</v>
      </c>
      <c r="E1152" s="931" t="s">
        <v>332</v>
      </c>
      <c r="F1152" s="931">
        <v>3</v>
      </c>
      <c r="G1152" s="931" t="s">
        <v>46</v>
      </c>
      <c r="H1152" s="932">
        <v>76228.14</v>
      </c>
      <c r="I1152" s="932">
        <v>133399.25</v>
      </c>
      <c r="J1152" s="932">
        <v>104032.91</v>
      </c>
      <c r="K1152" s="932">
        <v>182057.60000000001</v>
      </c>
      <c r="L1152" s="932">
        <v>131798.5</v>
      </c>
      <c r="M1152" s="932">
        <v>230647.37</v>
      </c>
      <c r="N1152" s="932">
        <v>173785.38</v>
      </c>
      <c r="O1152" s="932">
        <v>304124.42</v>
      </c>
      <c r="P1152" s="932">
        <v>215407.41</v>
      </c>
      <c r="Q1152" s="932">
        <v>376962.96</v>
      </c>
      <c r="R1152" s="932">
        <v>242750.02</v>
      </c>
      <c r="S1152" s="932">
        <v>424812.53</v>
      </c>
      <c r="T1152" s="932">
        <v>269768.3</v>
      </c>
      <c r="U1152" s="932">
        <v>472094.53</v>
      </c>
    </row>
    <row r="1153" spans="1:21" ht="14.5">
      <c r="A1153" s="931">
        <v>6</v>
      </c>
      <c r="B1153" s="931" t="s">
        <v>318</v>
      </c>
      <c r="C1153" s="931" t="s">
        <v>331</v>
      </c>
      <c r="D1153" s="931" t="s">
        <v>497</v>
      </c>
      <c r="E1153" s="931" t="s">
        <v>332</v>
      </c>
      <c r="F1153" s="931">
        <v>4</v>
      </c>
      <c r="G1153" s="931" t="s">
        <v>23</v>
      </c>
      <c r="H1153" s="932">
        <v>81214.8</v>
      </c>
      <c r="I1153" s="932">
        <v>129943.69</v>
      </c>
      <c r="J1153" s="932">
        <v>113700.73</v>
      </c>
      <c r="K1153" s="932">
        <v>181921.17</v>
      </c>
      <c r="L1153" s="932">
        <v>146186.65</v>
      </c>
      <c r="M1153" s="932">
        <v>233898.64</v>
      </c>
      <c r="N1153" s="932">
        <v>194915.53</v>
      </c>
      <c r="O1153" s="932">
        <v>311864.86</v>
      </c>
      <c r="P1153" s="932">
        <v>243644.41</v>
      </c>
      <c r="Q1153" s="932">
        <v>389831.07</v>
      </c>
      <c r="R1153" s="932">
        <v>276130.34000000003</v>
      </c>
      <c r="S1153" s="932">
        <v>441808.54</v>
      </c>
      <c r="T1153" s="932">
        <v>308616.26</v>
      </c>
      <c r="U1153" s="932">
        <v>493786.02</v>
      </c>
    </row>
    <row r="1154" spans="1:21" ht="14.5">
      <c r="A1154" s="931">
        <v>6</v>
      </c>
      <c r="B1154" s="931" t="s">
        <v>318</v>
      </c>
      <c r="C1154" s="931" t="s">
        <v>331</v>
      </c>
      <c r="D1154" s="931" t="s">
        <v>497</v>
      </c>
      <c r="E1154" s="931" t="s">
        <v>333</v>
      </c>
      <c r="F1154" s="931">
        <v>1</v>
      </c>
      <c r="G1154" s="931" t="s">
        <v>171</v>
      </c>
      <c r="H1154" s="932">
        <v>99494.88</v>
      </c>
      <c r="I1154" s="932">
        <v>174116.03</v>
      </c>
      <c r="J1154" s="932">
        <v>129052.98</v>
      </c>
      <c r="K1154" s="932">
        <v>225842.72</v>
      </c>
      <c r="L1154" s="932">
        <v>154213.23000000001</v>
      </c>
      <c r="M1154" s="932">
        <v>269873.15000000002</v>
      </c>
      <c r="N1154" s="932">
        <v>183790.62</v>
      </c>
      <c r="O1154" s="932">
        <v>321633.59000000003</v>
      </c>
      <c r="P1154" s="932">
        <v>216303.35</v>
      </c>
      <c r="Q1154" s="932">
        <v>378530.85</v>
      </c>
      <c r="R1154" s="932">
        <v>237166.67</v>
      </c>
      <c r="S1154" s="932">
        <v>415041.67</v>
      </c>
      <c r="T1154" s="932">
        <v>257337.46</v>
      </c>
      <c r="U1154" s="932">
        <v>450340.55</v>
      </c>
    </row>
    <row r="1155" spans="1:21" ht="14.5">
      <c r="A1155" s="931">
        <v>6</v>
      </c>
      <c r="B1155" s="931" t="s">
        <v>318</v>
      </c>
      <c r="C1155" s="931" t="s">
        <v>331</v>
      </c>
      <c r="D1155" s="931" t="s">
        <v>497</v>
      </c>
      <c r="E1155" s="931" t="s">
        <v>333</v>
      </c>
      <c r="F1155" s="931">
        <v>2</v>
      </c>
      <c r="G1155" s="931" t="s">
        <v>21</v>
      </c>
      <c r="H1155" s="932">
        <v>78177.600000000006</v>
      </c>
      <c r="I1155" s="932">
        <v>136810.79999999999</v>
      </c>
      <c r="J1155" s="932">
        <v>102380.66</v>
      </c>
      <c r="K1155" s="932">
        <v>179166.15</v>
      </c>
      <c r="L1155" s="932">
        <v>123998.35</v>
      </c>
      <c r="M1155" s="932">
        <v>216997.11</v>
      </c>
      <c r="N1155" s="932">
        <v>151657.60000000001</v>
      </c>
      <c r="O1155" s="932">
        <v>265400.78999999998</v>
      </c>
      <c r="P1155" s="932">
        <v>179877.04</v>
      </c>
      <c r="Q1155" s="932">
        <v>314784.81</v>
      </c>
      <c r="R1155" s="932">
        <v>198198.32</v>
      </c>
      <c r="S1155" s="932">
        <v>346847.05</v>
      </c>
      <c r="T1155" s="932">
        <v>215316.1</v>
      </c>
      <c r="U1155" s="932">
        <v>376803.18</v>
      </c>
    </row>
    <row r="1156" spans="1:21" ht="14.5">
      <c r="A1156" s="931">
        <v>6</v>
      </c>
      <c r="B1156" s="931" t="s">
        <v>318</v>
      </c>
      <c r="C1156" s="931" t="s">
        <v>331</v>
      </c>
      <c r="D1156" s="931" t="s">
        <v>497</v>
      </c>
      <c r="E1156" s="931" t="s">
        <v>333</v>
      </c>
      <c r="F1156" s="931">
        <v>3</v>
      </c>
      <c r="G1156" s="931" t="s">
        <v>46</v>
      </c>
      <c r="H1156" s="932">
        <v>74717.429999999993</v>
      </c>
      <c r="I1156" s="932">
        <v>130755.5</v>
      </c>
      <c r="J1156" s="932">
        <v>101888.39</v>
      </c>
      <c r="K1156" s="932">
        <v>178304.69</v>
      </c>
      <c r="L1156" s="932">
        <v>129019.74</v>
      </c>
      <c r="M1156" s="932">
        <v>225784.54</v>
      </c>
      <c r="N1156" s="932">
        <v>170058.99</v>
      </c>
      <c r="O1156" s="932">
        <v>297603.23</v>
      </c>
      <c r="P1156" s="932">
        <v>210729.37</v>
      </c>
      <c r="Q1156" s="932">
        <v>368776.4</v>
      </c>
      <c r="R1156" s="932">
        <v>237433.09</v>
      </c>
      <c r="S1156" s="932">
        <v>415507.92</v>
      </c>
      <c r="T1156" s="932">
        <v>263808.93</v>
      </c>
      <c r="U1156" s="932">
        <v>461665.63</v>
      </c>
    </row>
    <row r="1157" spans="1:21" ht="14.5">
      <c r="A1157" s="931">
        <v>6</v>
      </c>
      <c r="B1157" s="931" t="s">
        <v>318</v>
      </c>
      <c r="C1157" s="931" t="s">
        <v>331</v>
      </c>
      <c r="D1157" s="931" t="s">
        <v>497</v>
      </c>
      <c r="E1157" s="931" t="s">
        <v>333</v>
      </c>
      <c r="F1157" s="931">
        <v>4</v>
      </c>
      <c r="G1157" s="931" t="s">
        <v>23</v>
      </c>
      <c r="H1157" s="932">
        <v>80180.2</v>
      </c>
      <c r="I1157" s="932">
        <v>128288.32000000001</v>
      </c>
      <c r="J1157" s="932">
        <v>112252.28</v>
      </c>
      <c r="K1157" s="932">
        <v>179603.65</v>
      </c>
      <c r="L1157" s="932">
        <v>144324.35999999999</v>
      </c>
      <c r="M1157" s="932">
        <v>230918.98</v>
      </c>
      <c r="N1157" s="932">
        <v>192432.48</v>
      </c>
      <c r="O1157" s="932">
        <v>307891.96999999997</v>
      </c>
      <c r="P1157" s="932">
        <v>240540.6</v>
      </c>
      <c r="Q1157" s="932">
        <v>384864.96</v>
      </c>
      <c r="R1157" s="932">
        <v>272612.68</v>
      </c>
      <c r="S1157" s="932">
        <v>436180.29</v>
      </c>
      <c r="T1157" s="932">
        <v>304684.76</v>
      </c>
      <c r="U1157" s="932">
        <v>487495.62</v>
      </c>
    </row>
    <row r="1158" spans="1:21" ht="14.5">
      <c r="A1158" s="931">
        <v>6</v>
      </c>
      <c r="B1158" s="931" t="s">
        <v>318</v>
      </c>
      <c r="C1158" s="931" t="s">
        <v>331</v>
      </c>
      <c r="D1158" s="931" t="s">
        <v>497</v>
      </c>
      <c r="E1158" s="931" t="s">
        <v>1113</v>
      </c>
      <c r="F1158" s="931">
        <v>1</v>
      </c>
      <c r="G1158" s="931" t="s">
        <v>171</v>
      </c>
      <c r="H1158" s="932">
        <v>100555.89</v>
      </c>
      <c r="I1158" s="932">
        <v>175972.8</v>
      </c>
      <c r="J1158" s="932">
        <v>130393.26</v>
      </c>
      <c r="K1158" s="932">
        <v>228188.2</v>
      </c>
      <c r="L1158" s="932">
        <v>155784.44</v>
      </c>
      <c r="M1158" s="932">
        <v>272622.77</v>
      </c>
      <c r="N1158" s="932">
        <v>185619.6</v>
      </c>
      <c r="O1158" s="932">
        <v>324834.31</v>
      </c>
      <c r="P1158" s="932">
        <v>218428.27</v>
      </c>
      <c r="Q1158" s="932">
        <v>382249.48</v>
      </c>
      <c r="R1158" s="932">
        <v>239480.65</v>
      </c>
      <c r="S1158" s="932">
        <v>419091.14</v>
      </c>
      <c r="T1158" s="932">
        <v>259819.33</v>
      </c>
      <c r="U1158" s="932">
        <v>454683.82</v>
      </c>
    </row>
    <row r="1159" spans="1:21" ht="14.5">
      <c r="A1159" s="931">
        <v>6</v>
      </c>
      <c r="B1159" s="931" t="s">
        <v>318</v>
      </c>
      <c r="C1159" s="931" t="s">
        <v>331</v>
      </c>
      <c r="D1159" s="931" t="s">
        <v>497</v>
      </c>
      <c r="E1159" s="931" t="s">
        <v>1113</v>
      </c>
      <c r="F1159" s="931">
        <v>2</v>
      </c>
      <c r="G1159" s="931" t="s">
        <v>21</v>
      </c>
      <c r="H1159" s="932">
        <v>79238.61</v>
      </c>
      <c r="I1159" s="932">
        <v>138667.57</v>
      </c>
      <c r="J1159" s="932">
        <v>103720.93</v>
      </c>
      <c r="K1159" s="932">
        <v>181511.63</v>
      </c>
      <c r="L1159" s="932">
        <v>125569.56</v>
      </c>
      <c r="M1159" s="932">
        <v>219746.73</v>
      </c>
      <c r="N1159" s="932">
        <v>153486.57999999999</v>
      </c>
      <c r="O1159" s="932">
        <v>268601.51</v>
      </c>
      <c r="P1159" s="932">
        <v>182001.96</v>
      </c>
      <c r="Q1159" s="932">
        <v>318503.44</v>
      </c>
      <c r="R1159" s="932">
        <v>200512.3</v>
      </c>
      <c r="S1159" s="932">
        <v>350896.53</v>
      </c>
      <c r="T1159" s="932">
        <v>217797.97</v>
      </c>
      <c r="U1159" s="932">
        <v>381146.45</v>
      </c>
    </row>
    <row r="1160" spans="1:21" ht="14.5">
      <c r="A1160" s="931">
        <v>6</v>
      </c>
      <c r="B1160" s="931" t="s">
        <v>318</v>
      </c>
      <c r="C1160" s="931" t="s">
        <v>331</v>
      </c>
      <c r="D1160" s="931" t="s">
        <v>497</v>
      </c>
      <c r="E1160" s="931" t="s">
        <v>1113</v>
      </c>
      <c r="F1160" s="931">
        <v>3</v>
      </c>
      <c r="G1160" s="931" t="s">
        <v>46</v>
      </c>
      <c r="H1160" s="932">
        <v>75904.67</v>
      </c>
      <c r="I1160" s="932">
        <v>132833.17000000001</v>
      </c>
      <c r="J1160" s="932">
        <v>103550.53</v>
      </c>
      <c r="K1160" s="932">
        <v>181213.43</v>
      </c>
      <c r="L1160" s="932">
        <v>131156.76999999999</v>
      </c>
      <c r="M1160" s="932">
        <v>229524.35</v>
      </c>
      <c r="N1160" s="932">
        <v>172908.37</v>
      </c>
      <c r="O1160" s="932">
        <v>302589.64</v>
      </c>
      <c r="P1160" s="932">
        <v>214291.09</v>
      </c>
      <c r="Q1160" s="932">
        <v>375009.41</v>
      </c>
      <c r="R1160" s="932">
        <v>241469.71</v>
      </c>
      <c r="S1160" s="932">
        <v>422571.99</v>
      </c>
      <c r="T1160" s="932">
        <v>268320.44</v>
      </c>
      <c r="U1160" s="932">
        <v>469560.78</v>
      </c>
    </row>
    <row r="1161" spans="1:21" ht="14.5">
      <c r="A1161" s="931">
        <v>6</v>
      </c>
      <c r="B1161" s="931" t="s">
        <v>318</v>
      </c>
      <c r="C1161" s="931" t="s">
        <v>331</v>
      </c>
      <c r="D1161" s="931" t="s">
        <v>497</v>
      </c>
      <c r="E1161" s="931" t="s">
        <v>1113</v>
      </c>
      <c r="F1161" s="931">
        <v>4</v>
      </c>
      <c r="G1161" s="931" t="s">
        <v>23</v>
      </c>
      <c r="H1161" s="932">
        <v>81154.44</v>
      </c>
      <c r="I1161" s="932">
        <v>129847.11</v>
      </c>
      <c r="J1161" s="932">
        <v>113616.22</v>
      </c>
      <c r="K1161" s="932">
        <v>181785.96</v>
      </c>
      <c r="L1161" s="932">
        <v>146078</v>
      </c>
      <c r="M1161" s="932">
        <v>233724.79999999999</v>
      </c>
      <c r="N1161" s="932">
        <v>194770.67</v>
      </c>
      <c r="O1161" s="932">
        <v>311633.07</v>
      </c>
      <c r="P1161" s="932">
        <v>243463.33</v>
      </c>
      <c r="Q1161" s="932">
        <v>389541.34</v>
      </c>
      <c r="R1161" s="932">
        <v>275925.11</v>
      </c>
      <c r="S1161" s="932">
        <v>441480.18</v>
      </c>
      <c r="T1161" s="932">
        <v>308386.89</v>
      </c>
      <c r="U1161" s="932">
        <v>493419.03</v>
      </c>
    </row>
    <row r="1162" spans="1:21" ht="14.5">
      <c r="A1162" s="931">
        <v>6</v>
      </c>
      <c r="B1162" s="931" t="s">
        <v>318</v>
      </c>
      <c r="C1162" s="931" t="s">
        <v>331</v>
      </c>
      <c r="D1162" s="931" t="s">
        <v>497</v>
      </c>
      <c r="E1162" s="931" t="s">
        <v>1114</v>
      </c>
      <c r="F1162" s="931">
        <v>1</v>
      </c>
      <c r="G1162" s="931" t="s">
        <v>171</v>
      </c>
      <c r="H1162" s="932">
        <v>98167.51</v>
      </c>
      <c r="I1162" s="932">
        <v>171793.14</v>
      </c>
      <c r="J1162" s="932">
        <v>127229.71</v>
      </c>
      <c r="K1162" s="932">
        <v>222651.99</v>
      </c>
      <c r="L1162" s="932">
        <v>151948.68</v>
      </c>
      <c r="M1162" s="932">
        <v>265910.2</v>
      </c>
      <c r="N1162" s="932">
        <v>180968.58</v>
      </c>
      <c r="O1162" s="932">
        <v>316695.02</v>
      </c>
      <c r="P1162" s="932">
        <v>212904.07</v>
      </c>
      <c r="Q1162" s="932">
        <v>372582.12</v>
      </c>
      <c r="R1162" s="932">
        <v>233394.58</v>
      </c>
      <c r="S1162" s="932">
        <v>408440.52</v>
      </c>
      <c r="T1162" s="932">
        <v>253162.84</v>
      </c>
      <c r="U1162" s="932">
        <v>443034.97</v>
      </c>
    </row>
    <row r="1163" spans="1:21" ht="14.5">
      <c r="A1163" s="931">
        <v>6</v>
      </c>
      <c r="B1163" s="931" t="s">
        <v>318</v>
      </c>
      <c r="C1163" s="931" t="s">
        <v>331</v>
      </c>
      <c r="D1163" s="931" t="s">
        <v>497</v>
      </c>
      <c r="E1163" s="931" t="s">
        <v>1114</v>
      </c>
      <c r="F1163" s="931">
        <v>2</v>
      </c>
      <c r="G1163" s="931" t="s">
        <v>21</v>
      </c>
      <c r="H1163" s="932">
        <v>77777.070000000007</v>
      </c>
      <c r="I1163" s="932">
        <v>136109.88</v>
      </c>
      <c r="J1163" s="932">
        <v>101717.05</v>
      </c>
      <c r="K1163" s="932">
        <v>178004.84</v>
      </c>
      <c r="L1163" s="932">
        <v>123047.5</v>
      </c>
      <c r="M1163" s="932">
        <v>215333.12</v>
      </c>
      <c r="N1163" s="932">
        <v>150232.65</v>
      </c>
      <c r="O1163" s="932">
        <v>262907.13</v>
      </c>
      <c r="P1163" s="932">
        <v>178061.51</v>
      </c>
      <c r="Q1163" s="932">
        <v>311607.65000000002</v>
      </c>
      <c r="R1163" s="932">
        <v>196120.51</v>
      </c>
      <c r="S1163" s="932">
        <v>343210.89</v>
      </c>
      <c r="T1163" s="932">
        <v>212968.5</v>
      </c>
      <c r="U1163" s="932">
        <v>372694.88</v>
      </c>
    </row>
    <row r="1164" spans="1:21" ht="14.5">
      <c r="A1164" s="931">
        <v>6</v>
      </c>
      <c r="B1164" s="931" t="s">
        <v>318</v>
      </c>
      <c r="C1164" s="931" t="s">
        <v>331</v>
      </c>
      <c r="D1164" s="931" t="s">
        <v>497</v>
      </c>
      <c r="E1164" s="931" t="s">
        <v>1114</v>
      </c>
      <c r="F1164" s="931">
        <v>3</v>
      </c>
      <c r="G1164" s="931" t="s">
        <v>46</v>
      </c>
      <c r="H1164" s="932">
        <v>74824.08</v>
      </c>
      <c r="I1164" s="932">
        <v>130942.14</v>
      </c>
      <c r="J1164" s="932">
        <v>102155.8</v>
      </c>
      <c r="K1164" s="932">
        <v>178772.64</v>
      </c>
      <c r="L1164" s="932">
        <v>129449.61</v>
      </c>
      <c r="M1164" s="932">
        <v>226536.83</v>
      </c>
      <c r="N1164" s="932">
        <v>170717.69</v>
      </c>
      <c r="O1164" s="932">
        <v>298755.96000000002</v>
      </c>
      <c r="P1164" s="932">
        <v>211632.94</v>
      </c>
      <c r="Q1164" s="932">
        <v>370357.64</v>
      </c>
      <c r="R1164" s="932">
        <v>238517.73</v>
      </c>
      <c r="S1164" s="932">
        <v>417406.02</v>
      </c>
      <c r="T1164" s="932">
        <v>265088.88</v>
      </c>
      <c r="U1164" s="932">
        <v>463905.55</v>
      </c>
    </row>
    <row r="1165" spans="1:21" ht="14.5">
      <c r="A1165" s="931">
        <v>6</v>
      </c>
      <c r="B1165" s="931" t="s">
        <v>318</v>
      </c>
      <c r="C1165" s="931" t="s">
        <v>331</v>
      </c>
      <c r="D1165" s="931" t="s">
        <v>497</v>
      </c>
      <c r="E1165" s="931" t="s">
        <v>1114</v>
      </c>
      <c r="F1165" s="931">
        <v>4</v>
      </c>
      <c r="G1165" s="931" t="s">
        <v>23</v>
      </c>
      <c r="H1165" s="932">
        <v>79447.399999999994</v>
      </c>
      <c r="I1165" s="932">
        <v>127115.84</v>
      </c>
      <c r="J1165" s="932">
        <v>111226.36</v>
      </c>
      <c r="K1165" s="932">
        <v>177962.18</v>
      </c>
      <c r="L1165" s="932">
        <v>143005.32</v>
      </c>
      <c r="M1165" s="932">
        <v>228808.52</v>
      </c>
      <c r="N1165" s="932">
        <v>190673.76</v>
      </c>
      <c r="O1165" s="932">
        <v>305078.02</v>
      </c>
      <c r="P1165" s="932">
        <v>238342.2</v>
      </c>
      <c r="Q1165" s="932">
        <v>381347.53</v>
      </c>
      <c r="R1165" s="932">
        <v>270121.15999999997</v>
      </c>
      <c r="S1165" s="932">
        <v>432193.86</v>
      </c>
      <c r="T1165" s="932">
        <v>301900.12</v>
      </c>
      <c r="U1165" s="932">
        <v>483040.2</v>
      </c>
    </row>
    <row r="1166" spans="1:21" ht="14.5">
      <c r="A1166" s="931">
        <v>6</v>
      </c>
      <c r="B1166" s="931" t="s">
        <v>318</v>
      </c>
      <c r="C1166" s="931" t="s">
        <v>331</v>
      </c>
      <c r="D1166" s="931" t="s">
        <v>497</v>
      </c>
      <c r="E1166" s="931" t="s">
        <v>1115</v>
      </c>
      <c r="F1166" s="931">
        <v>1</v>
      </c>
      <c r="G1166" s="931" t="s">
        <v>171</v>
      </c>
      <c r="H1166" s="932">
        <v>97239.679999999993</v>
      </c>
      <c r="I1166" s="932">
        <v>170169.44</v>
      </c>
      <c r="J1166" s="932">
        <v>126130.93</v>
      </c>
      <c r="K1166" s="932">
        <v>220729.13</v>
      </c>
      <c r="L1166" s="932">
        <v>150724.14000000001</v>
      </c>
      <c r="M1166" s="932">
        <v>263767.24</v>
      </c>
      <c r="N1166" s="932">
        <v>179636.13</v>
      </c>
      <c r="O1166" s="932">
        <v>314363.21999999997</v>
      </c>
      <c r="P1166" s="932">
        <v>211416.32000000001</v>
      </c>
      <c r="Q1166" s="932">
        <v>369978.56</v>
      </c>
      <c r="R1166" s="932">
        <v>231809.65</v>
      </c>
      <c r="S1166" s="932">
        <v>405666.89</v>
      </c>
      <c r="T1166" s="932">
        <v>251527.34</v>
      </c>
      <c r="U1166" s="932">
        <v>440172.85</v>
      </c>
    </row>
    <row r="1167" spans="1:21" ht="14.5">
      <c r="A1167" s="931">
        <v>6</v>
      </c>
      <c r="B1167" s="931" t="s">
        <v>318</v>
      </c>
      <c r="C1167" s="931" t="s">
        <v>331</v>
      </c>
      <c r="D1167" s="931" t="s">
        <v>497</v>
      </c>
      <c r="E1167" s="931" t="s">
        <v>1115</v>
      </c>
      <c r="F1167" s="931">
        <v>2</v>
      </c>
      <c r="G1167" s="931" t="s">
        <v>21</v>
      </c>
      <c r="H1167" s="932">
        <v>76385.83</v>
      </c>
      <c r="I1167" s="932">
        <v>133675.20000000001</v>
      </c>
      <c r="J1167" s="932">
        <v>100038.44</v>
      </c>
      <c r="K1167" s="932">
        <v>175067.28</v>
      </c>
      <c r="L1167" s="932">
        <v>121166.1</v>
      </c>
      <c r="M1167" s="932">
        <v>212040.68</v>
      </c>
      <c r="N1167" s="932">
        <v>148201.65</v>
      </c>
      <c r="O1167" s="932">
        <v>259352.88</v>
      </c>
      <c r="P1167" s="932">
        <v>175781.89</v>
      </c>
      <c r="Q1167" s="932">
        <v>307618.31</v>
      </c>
      <c r="R1167" s="932">
        <v>193688.44</v>
      </c>
      <c r="S1167" s="932">
        <v>338954.77</v>
      </c>
      <c r="T1167" s="932">
        <v>210419.5</v>
      </c>
      <c r="U1167" s="932">
        <v>368234.13</v>
      </c>
    </row>
    <row r="1168" spans="1:21" ht="14.5">
      <c r="A1168" s="931">
        <v>6</v>
      </c>
      <c r="B1168" s="931" t="s">
        <v>318</v>
      </c>
      <c r="C1168" s="931" t="s">
        <v>331</v>
      </c>
      <c r="D1168" s="931" t="s">
        <v>497</v>
      </c>
      <c r="E1168" s="931" t="s">
        <v>1115</v>
      </c>
      <c r="F1168" s="931">
        <v>3</v>
      </c>
      <c r="G1168" s="931" t="s">
        <v>46</v>
      </c>
      <c r="H1168" s="932">
        <v>72989.899999999994</v>
      </c>
      <c r="I1168" s="932">
        <v>127732.32</v>
      </c>
      <c r="J1168" s="932">
        <v>99528.9</v>
      </c>
      <c r="K1168" s="932">
        <v>174175.57</v>
      </c>
      <c r="L1168" s="932">
        <v>126029.13</v>
      </c>
      <c r="M1168" s="932">
        <v>220550.99</v>
      </c>
      <c r="N1168" s="932">
        <v>166114.29</v>
      </c>
      <c r="O1168" s="932">
        <v>290700</v>
      </c>
      <c r="P1168" s="932">
        <v>205838.58</v>
      </c>
      <c r="Q1168" s="932">
        <v>360217.52</v>
      </c>
      <c r="R1168" s="932">
        <v>231920.5</v>
      </c>
      <c r="S1168" s="932">
        <v>405860.87</v>
      </c>
      <c r="T1168" s="932">
        <v>257681.65</v>
      </c>
      <c r="U1168" s="932">
        <v>450942.89</v>
      </c>
    </row>
    <row r="1169" spans="1:21" ht="14.5">
      <c r="A1169" s="931">
        <v>6</v>
      </c>
      <c r="B1169" s="931" t="s">
        <v>318</v>
      </c>
      <c r="C1169" s="931" t="s">
        <v>331</v>
      </c>
      <c r="D1169" s="931" t="s">
        <v>497</v>
      </c>
      <c r="E1169" s="931" t="s">
        <v>1115</v>
      </c>
      <c r="F1169" s="931">
        <v>4</v>
      </c>
      <c r="G1169" s="931" t="s">
        <v>23</v>
      </c>
      <c r="H1169" s="932">
        <v>78352.429999999993</v>
      </c>
      <c r="I1169" s="932">
        <v>125363.9</v>
      </c>
      <c r="J1169" s="932">
        <v>109693.41</v>
      </c>
      <c r="K1169" s="932">
        <v>175509.45</v>
      </c>
      <c r="L1169" s="932">
        <v>141034.38</v>
      </c>
      <c r="M1169" s="932">
        <v>225655.01</v>
      </c>
      <c r="N1169" s="932">
        <v>188045.84</v>
      </c>
      <c r="O1169" s="932">
        <v>300873.34999999998</v>
      </c>
      <c r="P1169" s="932">
        <v>235057.3</v>
      </c>
      <c r="Q1169" s="932">
        <v>376091.69</v>
      </c>
      <c r="R1169" s="932">
        <v>266398.27</v>
      </c>
      <c r="S1169" s="932">
        <v>426237.25</v>
      </c>
      <c r="T1169" s="932">
        <v>297739.25</v>
      </c>
      <c r="U1169" s="932">
        <v>476382.8</v>
      </c>
    </row>
    <row r="1170" spans="1:21" ht="14.5">
      <c r="A1170" s="931">
        <v>6</v>
      </c>
      <c r="B1170" s="931" t="s">
        <v>318</v>
      </c>
      <c r="C1170" s="931" t="s">
        <v>331</v>
      </c>
      <c r="D1170" s="931" t="s">
        <v>497</v>
      </c>
      <c r="E1170" s="931" t="s">
        <v>1116</v>
      </c>
      <c r="F1170" s="931">
        <v>1</v>
      </c>
      <c r="G1170" s="931" t="s">
        <v>171</v>
      </c>
      <c r="H1170" s="932">
        <v>100091.97</v>
      </c>
      <c r="I1170" s="932">
        <v>175160.95</v>
      </c>
      <c r="J1170" s="932">
        <v>129843.87</v>
      </c>
      <c r="K1170" s="932">
        <v>227226.76</v>
      </c>
      <c r="L1170" s="932">
        <v>155172.17000000001</v>
      </c>
      <c r="M1170" s="932">
        <v>271551.28999999998</v>
      </c>
      <c r="N1170" s="932">
        <v>184953.37</v>
      </c>
      <c r="O1170" s="932">
        <v>323668.40999999997</v>
      </c>
      <c r="P1170" s="932">
        <v>217684.39</v>
      </c>
      <c r="Q1170" s="932">
        <v>380947.69</v>
      </c>
      <c r="R1170" s="932">
        <v>238688.18</v>
      </c>
      <c r="S1170" s="932">
        <v>417704.32</v>
      </c>
      <c r="T1170" s="932">
        <v>259001.58</v>
      </c>
      <c r="U1170" s="932">
        <v>453252.76</v>
      </c>
    </row>
    <row r="1171" spans="1:21" ht="14.5">
      <c r="A1171" s="931">
        <v>6</v>
      </c>
      <c r="B1171" s="931" t="s">
        <v>318</v>
      </c>
      <c r="C1171" s="931" t="s">
        <v>331</v>
      </c>
      <c r="D1171" s="931" t="s">
        <v>497</v>
      </c>
      <c r="E1171" s="931" t="s">
        <v>1116</v>
      </c>
      <c r="F1171" s="931">
        <v>2</v>
      </c>
      <c r="G1171" s="931" t="s">
        <v>21</v>
      </c>
      <c r="H1171" s="932">
        <v>78542.990000000005</v>
      </c>
      <c r="I1171" s="932">
        <v>137450.23000000001</v>
      </c>
      <c r="J1171" s="932">
        <v>102881.63</v>
      </c>
      <c r="K1171" s="932">
        <v>180042.85</v>
      </c>
      <c r="L1171" s="932">
        <v>124628.86</v>
      </c>
      <c r="M1171" s="932">
        <v>218100.51</v>
      </c>
      <c r="N1171" s="932">
        <v>152471.07999999999</v>
      </c>
      <c r="O1171" s="932">
        <v>266824.39</v>
      </c>
      <c r="P1171" s="932">
        <v>180862.15</v>
      </c>
      <c r="Q1171" s="932">
        <v>316508.76</v>
      </c>
      <c r="R1171" s="932">
        <v>199296.26</v>
      </c>
      <c r="S1171" s="932">
        <v>348768.46</v>
      </c>
      <c r="T1171" s="932">
        <v>216523.47</v>
      </c>
      <c r="U1171" s="932">
        <v>378916.07</v>
      </c>
    </row>
    <row r="1172" spans="1:21" ht="14.5">
      <c r="A1172" s="931">
        <v>6</v>
      </c>
      <c r="B1172" s="931" t="s">
        <v>318</v>
      </c>
      <c r="C1172" s="931" t="s">
        <v>331</v>
      </c>
      <c r="D1172" s="931" t="s">
        <v>497</v>
      </c>
      <c r="E1172" s="931" t="s">
        <v>1116</v>
      </c>
      <c r="F1172" s="931">
        <v>3</v>
      </c>
      <c r="G1172" s="931" t="s">
        <v>46</v>
      </c>
      <c r="H1172" s="932">
        <v>74987.570000000007</v>
      </c>
      <c r="I1172" s="932">
        <v>131228.25</v>
      </c>
      <c r="J1172" s="932">
        <v>102237.08</v>
      </c>
      <c r="K1172" s="932">
        <v>178914.88</v>
      </c>
      <c r="L1172" s="932">
        <v>129446.53</v>
      </c>
      <c r="M1172" s="932">
        <v>226531.42</v>
      </c>
      <c r="N1172" s="932">
        <v>170606.66</v>
      </c>
      <c r="O1172" s="932">
        <v>298561.65000000002</v>
      </c>
      <c r="P1172" s="932">
        <v>211393.91</v>
      </c>
      <c r="Q1172" s="932">
        <v>369939.34</v>
      </c>
      <c r="R1172" s="932">
        <v>238171.09</v>
      </c>
      <c r="S1172" s="932">
        <v>416799.41</v>
      </c>
      <c r="T1172" s="932">
        <v>264616.82</v>
      </c>
      <c r="U1172" s="932">
        <v>463079.44</v>
      </c>
    </row>
    <row r="1173" spans="1:21" ht="14.5">
      <c r="A1173" s="931">
        <v>6</v>
      </c>
      <c r="B1173" s="931" t="s">
        <v>318</v>
      </c>
      <c r="C1173" s="931" t="s">
        <v>331</v>
      </c>
      <c r="D1173" s="931" t="s">
        <v>497</v>
      </c>
      <c r="E1173" s="931" t="s">
        <v>1116</v>
      </c>
      <c r="F1173" s="931">
        <v>4</v>
      </c>
      <c r="G1173" s="931" t="s">
        <v>23</v>
      </c>
      <c r="H1173" s="932">
        <v>80606.960000000006</v>
      </c>
      <c r="I1173" s="932">
        <v>128971.14</v>
      </c>
      <c r="J1173" s="932">
        <v>112849.74</v>
      </c>
      <c r="K1173" s="932">
        <v>180559.59</v>
      </c>
      <c r="L1173" s="932">
        <v>145092.53</v>
      </c>
      <c r="M1173" s="932">
        <v>232148.05</v>
      </c>
      <c r="N1173" s="932">
        <v>193456.7</v>
      </c>
      <c r="O1173" s="932">
        <v>309530.73</v>
      </c>
      <c r="P1173" s="932">
        <v>241820.88</v>
      </c>
      <c r="Q1173" s="932">
        <v>386913.41</v>
      </c>
      <c r="R1173" s="932">
        <v>274063.65999999997</v>
      </c>
      <c r="S1173" s="932">
        <v>438501.87</v>
      </c>
      <c r="T1173" s="932">
        <v>306306.45</v>
      </c>
      <c r="U1173" s="932">
        <v>490090.32</v>
      </c>
    </row>
    <row r="1174" spans="1:21" ht="14.5">
      <c r="A1174" s="931">
        <v>6</v>
      </c>
      <c r="B1174" s="931" t="s">
        <v>318</v>
      </c>
      <c r="C1174" s="931" t="s">
        <v>331</v>
      </c>
      <c r="D1174" s="931" t="s">
        <v>497</v>
      </c>
      <c r="E1174" s="931" t="s">
        <v>334</v>
      </c>
      <c r="F1174" s="931">
        <v>1</v>
      </c>
      <c r="G1174" s="931" t="s">
        <v>171</v>
      </c>
      <c r="H1174" s="932">
        <v>100489.29</v>
      </c>
      <c r="I1174" s="932">
        <v>175856.27</v>
      </c>
      <c r="J1174" s="932">
        <v>130272.51</v>
      </c>
      <c r="K1174" s="932">
        <v>227976.88</v>
      </c>
      <c r="L1174" s="932">
        <v>155611.10999999999</v>
      </c>
      <c r="M1174" s="932">
        <v>272319.44</v>
      </c>
      <c r="N1174" s="932">
        <v>185371.34</v>
      </c>
      <c r="O1174" s="932">
        <v>324399.84000000003</v>
      </c>
      <c r="P1174" s="932">
        <v>218109.68</v>
      </c>
      <c r="Q1174" s="932">
        <v>381691.95</v>
      </c>
      <c r="R1174" s="932">
        <v>239116.13</v>
      </c>
      <c r="S1174" s="932">
        <v>418453.22</v>
      </c>
      <c r="T1174" s="932">
        <v>259396.14</v>
      </c>
      <c r="U1174" s="932">
        <v>453943.24</v>
      </c>
    </row>
    <row r="1175" spans="1:21" ht="14.5">
      <c r="A1175" s="931">
        <v>6</v>
      </c>
      <c r="B1175" s="931" t="s">
        <v>318</v>
      </c>
      <c r="C1175" s="931" t="s">
        <v>331</v>
      </c>
      <c r="D1175" s="931" t="s">
        <v>497</v>
      </c>
      <c r="E1175" s="931" t="s">
        <v>334</v>
      </c>
      <c r="F1175" s="931">
        <v>2</v>
      </c>
      <c r="G1175" s="931" t="s">
        <v>21</v>
      </c>
      <c r="H1175" s="932">
        <v>79403.73</v>
      </c>
      <c r="I1175" s="932">
        <v>138956.53</v>
      </c>
      <c r="J1175" s="932">
        <v>103890.1</v>
      </c>
      <c r="K1175" s="932">
        <v>181807.67</v>
      </c>
      <c r="L1175" s="932">
        <v>125724.65</v>
      </c>
      <c r="M1175" s="932">
        <v>220018.14</v>
      </c>
      <c r="N1175" s="932">
        <v>153587.59</v>
      </c>
      <c r="O1175" s="932">
        <v>268778.28000000003</v>
      </c>
      <c r="P1175" s="932">
        <v>182079.31</v>
      </c>
      <c r="Q1175" s="932">
        <v>318638.8</v>
      </c>
      <c r="R1175" s="932">
        <v>200571.34</v>
      </c>
      <c r="S1175" s="932">
        <v>350999.85</v>
      </c>
      <c r="T1175" s="932">
        <v>217831.54</v>
      </c>
      <c r="U1175" s="932">
        <v>381205.19</v>
      </c>
    </row>
    <row r="1176" spans="1:21" ht="14.5">
      <c r="A1176" s="931">
        <v>6</v>
      </c>
      <c r="B1176" s="931" t="s">
        <v>318</v>
      </c>
      <c r="C1176" s="931" t="s">
        <v>331</v>
      </c>
      <c r="D1176" s="931" t="s">
        <v>497</v>
      </c>
      <c r="E1176" s="931" t="s">
        <v>334</v>
      </c>
      <c r="F1176" s="931">
        <v>3</v>
      </c>
      <c r="G1176" s="931" t="s">
        <v>46</v>
      </c>
      <c r="H1176" s="932">
        <v>76228.14</v>
      </c>
      <c r="I1176" s="932">
        <v>133399.25</v>
      </c>
      <c r="J1176" s="932">
        <v>104032.91</v>
      </c>
      <c r="K1176" s="932">
        <v>182057.60000000001</v>
      </c>
      <c r="L1176" s="932">
        <v>131798.5</v>
      </c>
      <c r="M1176" s="932">
        <v>230647.37</v>
      </c>
      <c r="N1176" s="932">
        <v>173785.38</v>
      </c>
      <c r="O1176" s="932">
        <v>304124.42</v>
      </c>
      <c r="P1176" s="932">
        <v>215407.41</v>
      </c>
      <c r="Q1176" s="932">
        <v>376962.96</v>
      </c>
      <c r="R1176" s="932">
        <v>242750.02</v>
      </c>
      <c r="S1176" s="932">
        <v>424812.53</v>
      </c>
      <c r="T1176" s="932">
        <v>269768.3</v>
      </c>
      <c r="U1176" s="932">
        <v>472094.53</v>
      </c>
    </row>
    <row r="1177" spans="1:21" ht="14.5">
      <c r="A1177" s="931">
        <v>6</v>
      </c>
      <c r="B1177" s="931" t="s">
        <v>318</v>
      </c>
      <c r="C1177" s="931" t="s">
        <v>331</v>
      </c>
      <c r="D1177" s="931" t="s">
        <v>497</v>
      </c>
      <c r="E1177" s="931" t="s">
        <v>334</v>
      </c>
      <c r="F1177" s="931">
        <v>4</v>
      </c>
      <c r="G1177" s="931" t="s">
        <v>23</v>
      </c>
      <c r="H1177" s="932">
        <v>81214.8</v>
      </c>
      <c r="I1177" s="932">
        <v>129943.69</v>
      </c>
      <c r="J1177" s="932">
        <v>113700.73</v>
      </c>
      <c r="K1177" s="932">
        <v>181921.17</v>
      </c>
      <c r="L1177" s="932">
        <v>146186.65</v>
      </c>
      <c r="M1177" s="932">
        <v>233898.64</v>
      </c>
      <c r="N1177" s="932">
        <v>194915.53</v>
      </c>
      <c r="O1177" s="932">
        <v>311864.86</v>
      </c>
      <c r="P1177" s="932">
        <v>243644.41</v>
      </c>
      <c r="Q1177" s="932">
        <v>389831.07</v>
      </c>
      <c r="R1177" s="932">
        <v>276130.34000000003</v>
      </c>
      <c r="S1177" s="932">
        <v>441808.54</v>
      </c>
      <c r="T1177" s="932">
        <v>308616.26</v>
      </c>
      <c r="U1177" s="932">
        <v>493786.02</v>
      </c>
    </row>
    <row r="1178" spans="1:21" ht="14.5">
      <c r="A1178" s="931">
        <v>6</v>
      </c>
      <c r="B1178" s="931" t="s">
        <v>318</v>
      </c>
      <c r="C1178" s="931" t="s">
        <v>335</v>
      </c>
      <c r="D1178" s="931" t="s">
        <v>498</v>
      </c>
      <c r="E1178" s="931" t="s">
        <v>336</v>
      </c>
      <c r="F1178" s="931">
        <v>1</v>
      </c>
      <c r="G1178" s="931" t="s">
        <v>171</v>
      </c>
      <c r="H1178" s="932">
        <v>96112.09</v>
      </c>
      <c r="I1178" s="932">
        <v>168196.15</v>
      </c>
      <c r="J1178" s="932">
        <v>124669.91</v>
      </c>
      <c r="K1178" s="932">
        <v>218172.35</v>
      </c>
      <c r="L1178" s="932">
        <v>148979.59</v>
      </c>
      <c r="M1178" s="932">
        <v>260714.29</v>
      </c>
      <c r="N1178" s="932">
        <v>177558.88</v>
      </c>
      <c r="O1178" s="932">
        <v>310728.05</v>
      </c>
      <c r="P1178" s="932">
        <v>208972.81</v>
      </c>
      <c r="Q1178" s="932">
        <v>365702.42</v>
      </c>
      <c r="R1178" s="932">
        <v>229131.15</v>
      </c>
      <c r="S1178" s="932">
        <v>400979.51</v>
      </c>
      <c r="T1178" s="932">
        <v>248622.29</v>
      </c>
      <c r="U1178" s="932">
        <v>435089.01</v>
      </c>
    </row>
    <row r="1179" spans="1:21" ht="14.5">
      <c r="A1179" s="931">
        <v>6</v>
      </c>
      <c r="B1179" s="931" t="s">
        <v>318</v>
      </c>
      <c r="C1179" s="931" t="s">
        <v>335</v>
      </c>
      <c r="D1179" s="931" t="s">
        <v>498</v>
      </c>
      <c r="E1179" s="931" t="s">
        <v>336</v>
      </c>
      <c r="F1179" s="931">
        <v>2</v>
      </c>
      <c r="G1179" s="931" t="s">
        <v>21</v>
      </c>
      <c r="H1179" s="932">
        <v>75489.94</v>
      </c>
      <c r="I1179" s="932">
        <v>132107.4</v>
      </c>
      <c r="J1179" s="932">
        <v>98867.34</v>
      </c>
      <c r="K1179" s="932">
        <v>173017.84</v>
      </c>
      <c r="L1179" s="932">
        <v>119749.98</v>
      </c>
      <c r="M1179" s="932">
        <v>209562.47</v>
      </c>
      <c r="N1179" s="932">
        <v>146473.68</v>
      </c>
      <c r="O1179" s="932">
        <v>256328.93</v>
      </c>
      <c r="P1179" s="932">
        <v>173734.32</v>
      </c>
      <c r="Q1179" s="932">
        <v>304035.06</v>
      </c>
      <c r="R1179" s="932">
        <v>191433.5</v>
      </c>
      <c r="S1179" s="932">
        <v>335008.63</v>
      </c>
      <c r="T1179" s="932">
        <v>207971.20000000001</v>
      </c>
      <c r="U1179" s="932">
        <v>363949.61</v>
      </c>
    </row>
    <row r="1180" spans="1:21" ht="14.5">
      <c r="A1180" s="931">
        <v>6</v>
      </c>
      <c r="B1180" s="931" t="s">
        <v>318</v>
      </c>
      <c r="C1180" s="931" t="s">
        <v>335</v>
      </c>
      <c r="D1180" s="931" t="s">
        <v>498</v>
      </c>
      <c r="E1180" s="931" t="s">
        <v>336</v>
      </c>
      <c r="F1180" s="931">
        <v>3</v>
      </c>
      <c r="G1180" s="931" t="s">
        <v>46</v>
      </c>
      <c r="H1180" s="932">
        <v>72126.13</v>
      </c>
      <c r="I1180" s="932">
        <v>126220.73</v>
      </c>
      <c r="J1180" s="932">
        <v>98349.15</v>
      </c>
      <c r="K1180" s="932">
        <v>172111.01</v>
      </c>
      <c r="L1180" s="932">
        <v>124533.83</v>
      </c>
      <c r="M1180" s="932">
        <v>217934.21</v>
      </c>
      <c r="N1180" s="932">
        <v>164141.93</v>
      </c>
      <c r="O1180" s="932">
        <v>287248.39</v>
      </c>
      <c r="P1180" s="932">
        <v>203393.19</v>
      </c>
      <c r="Q1180" s="932">
        <v>355938.08</v>
      </c>
      <c r="R1180" s="932">
        <v>229164.2</v>
      </c>
      <c r="S1180" s="932">
        <v>401037.35</v>
      </c>
      <c r="T1180" s="932">
        <v>254618.01</v>
      </c>
      <c r="U1180" s="932">
        <v>445581.52</v>
      </c>
    </row>
    <row r="1181" spans="1:21" ht="14.5">
      <c r="A1181" s="931">
        <v>6</v>
      </c>
      <c r="B1181" s="931" t="s">
        <v>318</v>
      </c>
      <c r="C1181" s="931" t="s">
        <v>335</v>
      </c>
      <c r="D1181" s="931" t="s">
        <v>498</v>
      </c>
      <c r="E1181" s="931" t="s">
        <v>336</v>
      </c>
      <c r="F1181" s="931">
        <v>4</v>
      </c>
      <c r="G1181" s="931" t="s">
        <v>23</v>
      </c>
      <c r="H1181" s="932">
        <v>77438.55</v>
      </c>
      <c r="I1181" s="932">
        <v>123901.69</v>
      </c>
      <c r="J1181" s="932">
        <v>108413.97</v>
      </c>
      <c r="K1181" s="932">
        <v>173462.36</v>
      </c>
      <c r="L1181" s="932">
        <v>139389.39000000001</v>
      </c>
      <c r="M1181" s="932">
        <v>223023.03</v>
      </c>
      <c r="N1181" s="932">
        <v>185852.53</v>
      </c>
      <c r="O1181" s="932">
        <v>297364.05</v>
      </c>
      <c r="P1181" s="932">
        <v>232315.66</v>
      </c>
      <c r="Q1181" s="932">
        <v>371705.06</v>
      </c>
      <c r="R1181" s="932">
        <v>263291.08</v>
      </c>
      <c r="S1181" s="932">
        <v>421265.73</v>
      </c>
      <c r="T1181" s="932">
        <v>294266.5</v>
      </c>
      <c r="U1181" s="932">
        <v>470826.41</v>
      </c>
    </row>
    <row r="1182" spans="1:21" ht="14.5">
      <c r="A1182" s="931">
        <v>6</v>
      </c>
      <c r="B1182" s="931" t="s">
        <v>318</v>
      </c>
      <c r="C1182" s="931" t="s">
        <v>335</v>
      </c>
      <c r="D1182" s="931" t="s">
        <v>498</v>
      </c>
      <c r="E1182" s="931" t="s">
        <v>337</v>
      </c>
      <c r="F1182" s="931">
        <v>1</v>
      </c>
      <c r="G1182" s="931" t="s">
        <v>171</v>
      </c>
      <c r="H1182" s="932">
        <v>95381.81</v>
      </c>
      <c r="I1182" s="932">
        <v>166918.17000000001</v>
      </c>
      <c r="J1182" s="932">
        <v>123637.53</v>
      </c>
      <c r="K1182" s="932">
        <v>216365.67</v>
      </c>
      <c r="L1182" s="932">
        <v>147673.99</v>
      </c>
      <c r="M1182" s="932">
        <v>258429.48</v>
      </c>
      <c r="N1182" s="932">
        <v>175899.6</v>
      </c>
      <c r="O1182" s="932">
        <v>307824.3</v>
      </c>
      <c r="P1182" s="932">
        <v>206954.58</v>
      </c>
      <c r="Q1182" s="932">
        <v>362170.52</v>
      </c>
      <c r="R1182" s="932">
        <v>226880.58</v>
      </c>
      <c r="S1182" s="932">
        <v>397041.02</v>
      </c>
      <c r="T1182" s="932">
        <v>246111.8</v>
      </c>
      <c r="U1182" s="932">
        <v>430695.65</v>
      </c>
    </row>
    <row r="1183" spans="1:21" ht="14.5">
      <c r="A1183" s="931">
        <v>6</v>
      </c>
      <c r="B1183" s="931" t="s">
        <v>318</v>
      </c>
      <c r="C1183" s="931" t="s">
        <v>335</v>
      </c>
      <c r="D1183" s="931" t="s">
        <v>498</v>
      </c>
      <c r="E1183" s="931" t="s">
        <v>337</v>
      </c>
      <c r="F1183" s="931">
        <v>2</v>
      </c>
      <c r="G1183" s="931" t="s">
        <v>21</v>
      </c>
      <c r="H1183" s="932">
        <v>75454.789999999994</v>
      </c>
      <c r="I1183" s="932">
        <v>132045.89000000001</v>
      </c>
      <c r="J1183" s="932">
        <v>98704.7</v>
      </c>
      <c r="K1183" s="932">
        <v>172733.23</v>
      </c>
      <c r="L1183" s="932">
        <v>119429.65</v>
      </c>
      <c r="M1183" s="932">
        <v>209001.88</v>
      </c>
      <c r="N1183" s="932">
        <v>145862.21</v>
      </c>
      <c r="O1183" s="932">
        <v>255258.86</v>
      </c>
      <c r="P1183" s="932">
        <v>172903.91</v>
      </c>
      <c r="Q1183" s="932">
        <v>302581.83</v>
      </c>
      <c r="R1183" s="932">
        <v>190453.64</v>
      </c>
      <c r="S1183" s="932">
        <v>333293.88</v>
      </c>
      <c r="T1183" s="932">
        <v>206830.97</v>
      </c>
      <c r="U1183" s="932">
        <v>361954.2</v>
      </c>
    </row>
    <row r="1184" spans="1:21" ht="14.5">
      <c r="A1184" s="931">
        <v>6</v>
      </c>
      <c r="B1184" s="931" t="s">
        <v>318</v>
      </c>
      <c r="C1184" s="931" t="s">
        <v>335</v>
      </c>
      <c r="D1184" s="931" t="s">
        <v>498</v>
      </c>
      <c r="E1184" s="931" t="s">
        <v>337</v>
      </c>
      <c r="F1184" s="931">
        <v>3</v>
      </c>
      <c r="G1184" s="931" t="s">
        <v>46</v>
      </c>
      <c r="H1184" s="932">
        <v>72502.929999999993</v>
      </c>
      <c r="I1184" s="932">
        <v>126880.13</v>
      </c>
      <c r="J1184" s="932">
        <v>98965.23</v>
      </c>
      <c r="K1184" s="932">
        <v>173189.15</v>
      </c>
      <c r="L1184" s="932">
        <v>125390.49</v>
      </c>
      <c r="M1184" s="932">
        <v>219433.36</v>
      </c>
      <c r="N1184" s="932">
        <v>165348.29999999999</v>
      </c>
      <c r="O1184" s="932">
        <v>289359.52</v>
      </c>
      <c r="P1184" s="932">
        <v>204961.29</v>
      </c>
      <c r="Q1184" s="932">
        <v>358682.26</v>
      </c>
      <c r="R1184" s="932">
        <v>230986.82</v>
      </c>
      <c r="S1184" s="932">
        <v>404226.93</v>
      </c>
      <c r="T1184" s="932">
        <v>256705.85</v>
      </c>
      <c r="U1184" s="932">
        <v>449235.23</v>
      </c>
    </row>
    <row r="1185" spans="1:21" ht="14.5">
      <c r="A1185" s="931">
        <v>6</v>
      </c>
      <c r="B1185" s="931" t="s">
        <v>318</v>
      </c>
      <c r="C1185" s="931" t="s">
        <v>335</v>
      </c>
      <c r="D1185" s="931" t="s">
        <v>498</v>
      </c>
      <c r="E1185" s="931" t="s">
        <v>337</v>
      </c>
      <c r="F1185" s="931">
        <v>4</v>
      </c>
      <c r="G1185" s="931" t="s">
        <v>23</v>
      </c>
      <c r="H1185" s="932">
        <v>77132.509999999995</v>
      </c>
      <c r="I1185" s="932">
        <v>123412.02</v>
      </c>
      <c r="J1185" s="932">
        <v>107985.52</v>
      </c>
      <c r="K1185" s="932">
        <v>172776.83</v>
      </c>
      <c r="L1185" s="932">
        <v>138838.51999999999</v>
      </c>
      <c r="M1185" s="932">
        <v>222141.64</v>
      </c>
      <c r="N1185" s="932">
        <v>185118.03</v>
      </c>
      <c r="O1185" s="932">
        <v>296188.86</v>
      </c>
      <c r="P1185" s="932">
        <v>231397.54</v>
      </c>
      <c r="Q1185" s="932">
        <v>370236.07</v>
      </c>
      <c r="R1185" s="932">
        <v>262250.55</v>
      </c>
      <c r="S1185" s="932">
        <v>419600.88</v>
      </c>
      <c r="T1185" s="932">
        <v>293103.55</v>
      </c>
      <c r="U1185" s="932">
        <v>468965.69</v>
      </c>
    </row>
    <row r="1186" spans="1:21" ht="14.5">
      <c r="A1186" s="931">
        <v>6</v>
      </c>
      <c r="B1186" s="931" t="s">
        <v>318</v>
      </c>
      <c r="C1186" s="931" t="s">
        <v>335</v>
      </c>
      <c r="D1186" s="931" t="s">
        <v>498</v>
      </c>
      <c r="E1186" s="931" t="s">
        <v>338</v>
      </c>
      <c r="F1186" s="931">
        <v>1</v>
      </c>
      <c r="G1186" s="931" t="s">
        <v>171</v>
      </c>
      <c r="H1186" s="932">
        <v>94121.03</v>
      </c>
      <c r="I1186" s="932">
        <v>164711.79999999999</v>
      </c>
      <c r="J1186" s="932">
        <v>121935</v>
      </c>
      <c r="K1186" s="932">
        <v>213386.25</v>
      </c>
      <c r="L1186" s="932">
        <v>145582.78</v>
      </c>
      <c r="M1186" s="932">
        <v>254769.86</v>
      </c>
      <c r="N1186" s="932">
        <v>173325.82</v>
      </c>
      <c r="O1186" s="932">
        <v>303320.19</v>
      </c>
      <c r="P1186" s="932">
        <v>203873.89</v>
      </c>
      <c r="Q1186" s="932">
        <v>356779.31</v>
      </c>
      <c r="R1186" s="932">
        <v>223473.02</v>
      </c>
      <c r="S1186" s="932">
        <v>391077.78</v>
      </c>
      <c r="T1186" s="932">
        <v>242360.36</v>
      </c>
      <c r="U1186" s="932">
        <v>424130.64</v>
      </c>
    </row>
    <row r="1187" spans="1:21" ht="14.5">
      <c r="A1187" s="931">
        <v>6</v>
      </c>
      <c r="B1187" s="931" t="s">
        <v>318</v>
      </c>
      <c r="C1187" s="931" t="s">
        <v>335</v>
      </c>
      <c r="D1187" s="931" t="s">
        <v>498</v>
      </c>
      <c r="E1187" s="931" t="s">
        <v>338</v>
      </c>
      <c r="F1187" s="931">
        <v>2</v>
      </c>
      <c r="G1187" s="931" t="s">
        <v>21</v>
      </c>
      <c r="H1187" s="932">
        <v>74889.14</v>
      </c>
      <c r="I1187" s="932">
        <v>131056</v>
      </c>
      <c r="J1187" s="932">
        <v>97871.93</v>
      </c>
      <c r="K1187" s="932">
        <v>171275.87</v>
      </c>
      <c r="L1187" s="932">
        <v>118323.7</v>
      </c>
      <c r="M1187" s="932">
        <v>207066.47</v>
      </c>
      <c r="N1187" s="932">
        <v>144336.25</v>
      </c>
      <c r="O1187" s="932">
        <v>252588.43</v>
      </c>
      <c r="P1187" s="932">
        <v>171011.03</v>
      </c>
      <c r="Q1187" s="932">
        <v>299269.3</v>
      </c>
      <c r="R1187" s="932">
        <v>188316.79</v>
      </c>
      <c r="S1187" s="932">
        <v>329554.38</v>
      </c>
      <c r="T1187" s="932">
        <v>204449.8</v>
      </c>
      <c r="U1187" s="932">
        <v>357787.14</v>
      </c>
    </row>
    <row r="1188" spans="1:21" ht="14.5">
      <c r="A1188" s="931">
        <v>6</v>
      </c>
      <c r="B1188" s="931" t="s">
        <v>318</v>
      </c>
      <c r="C1188" s="931" t="s">
        <v>335</v>
      </c>
      <c r="D1188" s="931" t="s">
        <v>498</v>
      </c>
      <c r="E1188" s="931" t="s">
        <v>338</v>
      </c>
      <c r="F1188" s="931">
        <v>3</v>
      </c>
      <c r="G1188" s="931" t="s">
        <v>46</v>
      </c>
      <c r="H1188" s="932">
        <v>72286.11</v>
      </c>
      <c r="I1188" s="932">
        <v>126500.69</v>
      </c>
      <c r="J1188" s="932">
        <v>98750.25</v>
      </c>
      <c r="K1188" s="932">
        <v>172812.93</v>
      </c>
      <c r="L1188" s="932">
        <v>125178.64</v>
      </c>
      <c r="M1188" s="932">
        <v>219062.61</v>
      </c>
      <c r="N1188" s="932">
        <v>165129.98000000001</v>
      </c>
      <c r="O1188" s="932">
        <v>288977.46000000002</v>
      </c>
      <c r="P1188" s="932">
        <v>204748.53</v>
      </c>
      <c r="Q1188" s="932">
        <v>358309.93</v>
      </c>
      <c r="R1188" s="932">
        <v>230791.13</v>
      </c>
      <c r="S1188" s="932">
        <v>403884.48</v>
      </c>
      <c r="T1188" s="932">
        <v>256537.92</v>
      </c>
      <c r="U1188" s="932">
        <v>448941.37</v>
      </c>
    </row>
    <row r="1189" spans="1:21" ht="14.5">
      <c r="A1189" s="931">
        <v>6</v>
      </c>
      <c r="B1189" s="931" t="s">
        <v>318</v>
      </c>
      <c r="C1189" s="931" t="s">
        <v>335</v>
      </c>
      <c r="D1189" s="931" t="s">
        <v>498</v>
      </c>
      <c r="E1189" s="931" t="s">
        <v>338</v>
      </c>
      <c r="F1189" s="931">
        <v>4</v>
      </c>
      <c r="G1189" s="931" t="s">
        <v>23</v>
      </c>
      <c r="H1189" s="932">
        <v>76339.350000000006</v>
      </c>
      <c r="I1189" s="932">
        <v>122142.96</v>
      </c>
      <c r="J1189" s="932">
        <v>106875.09</v>
      </c>
      <c r="K1189" s="932">
        <v>171000.15</v>
      </c>
      <c r="L1189" s="932">
        <v>137410.82999999999</v>
      </c>
      <c r="M1189" s="932">
        <v>219857.33</v>
      </c>
      <c r="N1189" s="932">
        <v>183214.44</v>
      </c>
      <c r="O1189" s="932">
        <v>293143.11</v>
      </c>
      <c r="P1189" s="932">
        <v>229018.05</v>
      </c>
      <c r="Q1189" s="932">
        <v>366428.89</v>
      </c>
      <c r="R1189" s="932">
        <v>259553.79</v>
      </c>
      <c r="S1189" s="932">
        <v>415286.07</v>
      </c>
      <c r="T1189" s="932">
        <v>290089.53000000003</v>
      </c>
      <c r="U1189" s="932">
        <v>464143.26</v>
      </c>
    </row>
    <row r="1190" spans="1:21" ht="14.5">
      <c r="A1190" s="931">
        <v>6</v>
      </c>
      <c r="B1190" s="931" t="s">
        <v>318</v>
      </c>
      <c r="C1190" s="931" t="s">
        <v>335</v>
      </c>
      <c r="D1190" s="931" t="s">
        <v>498</v>
      </c>
      <c r="E1190" s="931" t="s">
        <v>339</v>
      </c>
      <c r="F1190" s="931">
        <v>1</v>
      </c>
      <c r="G1190" s="931" t="s">
        <v>171</v>
      </c>
      <c r="H1190" s="932">
        <v>101219.57</v>
      </c>
      <c r="I1190" s="932">
        <v>177134.25</v>
      </c>
      <c r="J1190" s="932">
        <v>131304.89000000001</v>
      </c>
      <c r="K1190" s="932">
        <v>229783.56</v>
      </c>
      <c r="L1190" s="932">
        <v>156916.71</v>
      </c>
      <c r="M1190" s="932">
        <v>274604.25</v>
      </c>
      <c r="N1190" s="932">
        <v>187030.62</v>
      </c>
      <c r="O1190" s="932">
        <v>327303.59000000003</v>
      </c>
      <c r="P1190" s="932">
        <v>220127.91</v>
      </c>
      <c r="Q1190" s="932">
        <v>385223.84</v>
      </c>
      <c r="R1190" s="932">
        <v>241366.69</v>
      </c>
      <c r="S1190" s="932">
        <v>422391.71</v>
      </c>
      <c r="T1190" s="932">
        <v>261906.63</v>
      </c>
      <c r="U1190" s="932">
        <v>458336.61</v>
      </c>
    </row>
    <row r="1191" spans="1:21" ht="14.5">
      <c r="A1191" s="931">
        <v>6</v>
      </c>
      <c r="B1191" s="931" t="s">
        <v>318</v>
      </c>
      <c r="C1191" s="931" t="s">
        <v>335</v>
      </c>
      <c r="D1191" s="931" t="s">
        <v>498</v>
      </c>
      <c r="E1191" s="931" t="s">
        <v>339</v>
      </c>
      <c r="F1191" s="931">
        <v>2</v>
      </c>
      <c r="G1191" s="931" t="s">
        <v>21</v>
      </c>
      <c r="H1191" s="932">
        <v>79438.880000000005</v>
      </c>
      <c r="I1191" s="932">
        <v>139018.03</v>
      </c>
      <c r="J1191" s="932">
        <v>104052.73</v>
      </c>
      <c r="K1191" s="932">
        <v>182092.29</v>
      </c>
      <c r="L1191" s="932">
        <v>126044.99</v>
      </c>
      <c r="M1191" s="932">
        <v>220578.73</v>
      </c>
      <c r="N1191" s="932">
        <v>154199.04999999999</v>
      </c>
      <c r="O1191" s="932">
        <v>269848.34999999998</v>
      </c>
      <c r="P1191" s="932">
        <v>182909.73</v>
      </c>
      <c r="Q1191" s="932">
        <v>320092.02</v>
      </c>
      <c r="R1191" s="932">
        <v>201551.2</v>
      </c>
      <c r="S1191" s="932">
        <v>352714.61</v>
      </c>
      <c r="T1191" s="932">
        <v>218971.77</v>
      </c>
      <c r="U1191" s="932">
        <v>383200.6</v>
      </c>
    </row>
    <row r="1192" spans="1:21" ht="14.5">
      <c r="A1192" s="931">
        <v>6</v>
      </c>
      <c r="B1192" s="931" t="s">
        <v>318</v>
      </c>
      <c r="C1192" s="931" t="s">
        <v>335</v>
      </c>
      <c r="D1192" s="931" t="s">
        <v>498</v>
      </c>
      <c r="E1192" s="931" t="s">
        <v>339</v>
      </c>
      <c r="F1192" s="931">
        <v>3</v>
      </c>
      <c r="G1192" s="931" t="s">
        <v>46</v>
      </c>
      <c r="H1192" s="932">
        <v>75851.34</v>
      </c>
      <c r="I1192" s="932">
        <v>132739.85</v>
      </c>
      <c r="J1192" s="932">
        <v>103416.83</v>
      </c>
      <c r="K1192" s="932">
        <v>180979.45</v>
      </c>
      <c r="L1192" s="932">
        <v>130941.84</v>
      </c>
      <c r="M1192" s="932">
        <v>229148.21</v>
      </c>
      <c r="N1192" s="932">
        <v>172579.02</v>
      </c>
      <c r="O1192" s="932">
        <v>302013.28000000003</v>
      </c>
      <c r="P1192" s="932">
        <v>213839.31</v>
      </c>
      <c r="Q1192" s="932">
        <v>374218.79</v>
      </c>
      <c r="R1192" s="932">
        <v>240927.4</v>
      </c>
      <c r="S1192" s="932">
        <v>421622.95</v>
      </c>
      <c r="T1192" s="932">
        <v>267680.46999999997</v>
      </c>
      <c r="U1192" s="932">
        <v>468440.83</v>
      </c>
    </row>
    <row r="1193" spans="1:21" ht="14.5">
      <c r="A1193" s="931">
        <v>6</v>
      </c>
      <c r="B1193" s="931" t="s">
        <v>318</v>
      </c>
      <c r="C1193" s="931" t="s">
        <v>335</v>
      </c>
      <c r="D1193" s="931" t="s">
        <v>498</v>
      </c>
      <c r="E1193" s="931" t="s">
        <v>339</v>
      </c>
      <c r="F1193" s="931">
        <v>4</v>
      </c>
      <c r="G1193" s="931" t="s">
        <v>23</v>
      </c>
      <c r="H1193" s="932">
        <v>81520.84</v>
      </c>
      <c r="I1193" s="932">
        <v>130433.35</v>
      </c>
      <c r="J1193" s="932">
        <v>114129.18</v>
      </c>
      <c r="K1193" s="932">
        <v>182606.69</v>
      </c>
      <c r="L1193" s="932">
        <v>146737.51999999999</v>
      </c>
      <c r="M1193" s="932">
        <v>234780.03</v>
      </c>
      <c r="N1193" s="932">
        <v>195650.03</v>
      </c>
      <c r="O1193" s="932">
        <v>313040.05</v>
      </c>
      <c r="P1193" s="932">
        <v>244562.53</v>
      </c>
      <c r="Q1193" s="932">
        <v>391300.06</v>
      </c>
      <c r="R1193" s="932">
        <v>277170.87</v>
      </c>
      <c r="S1193" s="932">
        <v>443473.4</v>
      </c>
      <c r="T1193" s="932">
        <v>309779.21000000002</v>
      </c>
      <c r="U1193" s="932">
        <v>495646.74</v>
      </c>
    </row>
    <row r="1194" spans="1:21" ht="14.5">
      <c r="A1194" s="931">
        <v>6</v>
      </c>
      <c r="B1194" s="931" t="s">
        <v>318</v>
      </c>
      <c r="C1194" s="931" t="s">
        <v>335</v>
      </c>
      <c r="D1194" s="931" t="s">
        <v>498</v>
      </c>
      <c r="E1194" s="931" t="s">
        <v>340</v>
      </c>
      <c r="F1194" s="931">
        <v>1</v>
      </c>
      <c r="G1194" s="931" t="s">
        <v>171</v>
      </c>
      <c r="H1194" s="932">
        <v>96509.41</v>
      </c>
      <c r="I1194" s="932">
        <v>168891.46</v>
      </c>
      <c r="J1194" s="932">
        <v>125098.55</v>
      </c>
      <c r="K1194" s="932">
        <v>218922.46</v>
      </c>
      <c r="L1194" s="932">
        <v>149418.53</v>
      </c>
      <c r="M1194" s="932">
        <v>261482.43</v>
      </c>
      <c r="N1194" s="932">
        <v>177976.84</v>
      </c>
      <c r="O1194" s="932">
        <v>311459.48</v>
      </c>
      <c r="P1194" s="932">
        <v>209398.09</v>
      </c>
      <c r="Q1194" s="932">
        <v>366446.66</v>
      </c>
      <c r="R1194" s="932">
        <v>229559.08</v>
      </c>
      <c r="S1194" s="932">
        <v>401728.4</v>
      </c>
      <c r="T1194" s="932">
        <v>249016.85</v>
      </c>
      <c r="U1194" s="932">
        <v>435779.49</v>
      </c>
    </row>
    <row r="1195" spans="1:21" ht="14.5">
      <c r="A1195" s="931">
        <v>6</v>
      </c>
      <c r="B1195" s="931" t="s">
        <v>318</v>
      </c>
      <c r="C1195" s="931" t="s">
        <v>335</v>
      </c>
      <c r="D1195" s="931" t="s">
        <v>498</v>
      </c>
      <c r="E1195" s="931" t="s">
        <v>340</v>
      </c>
      <c r="F1195" s="931">
        <v>2</v>
      </c>
      <c r="G1195" s="931" t="s">
        <v>21</v>
      </c>
      <c r="H1195" s="932">
        <v>76350.679999999993</v>
      </c>
      <c r="I1195" s="932">
        <v>133613.69</v>
      </c>
      <c r="J1195" s="932">
        <v>99875.81</v>
      </c>
      <c r="K1195" s="932">
        <v>174782.66</v>
      </c>
      <c r="L1195" s="932">
        <v>120845.77</v>
      </c>
      <c r="M1195" s="932">
        <v>211480.09</v>
      </c>
      <c r="N1195" s="932">
        <v>147590.18</v>
      </c>
      <c r="O1195" s="932">
        <v>258282.81</v>
      </c>
      <c r="P1195" s="932">
        <v>174951.48</v>
      </c>
      <c r="Q1195" s="932">
        <v>306165.08</v>
      </c>
      <c r="R1195" s="932">
        <v>192708.58</v>
      </c>
      <c r="S1195" s="932">
        <v>337240.01</v>
      </c>
      <c r="T1195" s="932">
        <v>209279.27</v>
      </c>
      <c r="U1195" s="932">
        <v>366238.71999999997</v>
      </c>
    </row>
    <row r="1196" spans="1:21" ht="14.5">
      <c r="A1196" s="931">
        <v>6</v>
      </c>
      <c r="B1196" s="931" t="s">
        <v>318</v>
      </c>
      <c r="C1196" s="931" t="s">
        <v>335</v>
      </c>
      <c r="D1196" s="931" t="s">
        <v>498</v>
      </c>
      <c r="E1196" s="931" t="s">
        <v>340</v>
      </c>
      <c r="F1196" s="931">
        <v>3</v>
      </c>
      <c r="G1196" s="931" t="s">
        <v>46</v>
      </c>
      <c r="H1196" s="932">
        <v>73366.7</v>
      </c>
      <c r="I1196" s="932">
        <v>128391.72</v>
      </c>
      <c r="J1196" s="932">
        <v>100144.98</v>
      </c>
      <c r="K1196" s="932">
        <v>175253.71</v>
      </c>
      <c r="L1196" s="932">
        <v>126885.79</v>
      </c>
      <c r="M1196" s="932">
        <v>222050.14</v>
      </c>
      <c r="N1196" s="932">
        <v>167320.65</v>
      </c>
      <c r="O1196" s="932">
        <v>292811.14</v>
      </c>
      <c r="P1196" s="932">
        <v>207406.68</v>
      </c>
      <c r="Q1196" s="932">
        <v>362961.69</v>
      </c>
      <c r="R1196" s="932">
        <v>233743.12</v>
      </c>
      <c r="S1196" s="932">
        <v>409050.45</v>
      </c>
      <c r="T1196" s="932">
        <v>259769.48</v>
      </c>
      <c r="U1196" s="932">
        <v>454596.6</v>
      </c>
    </row>
    <row r="1197" spans="1:21" ht="14.5">
      <c r="A1197" s="931">
        <v>6</v>
      </c>
      <c r="B1197" s="931" t="s">
        <v>318</v>
      </c>
      <c r="C1197" s="931" t="s">
        <v>335</v>
      </c>
      <c r="D1197" s="931" t="s">
        <v>498</v>
      </c>
      <c r="E1197" s="931" t="s">
        <v>340</v>
      </c>
      <c r="F1197" s="931">
        <v>4</v>
      </c>
      <c r="G1197" s="931" t="s">
        <v>23</v>
      </c>
      <c r="H1197" s="932">
        <v>78046.39</v>
      </c>
      <c r="I1197" s="932">
        <v>124874.23</v>
      </c>
      <c r="J1197" s="932">
        <v>109264.95</v>
      </c>
      <c r="K1197" s="932">
        <v>174823.93</v>
      </c>
      <c r="L1197" s="932">
        <v>140483.51</v>
      </c>
      <c r="M1197" s="932">
        <v>224773.62</v>
      </c>
      <c r="N1197" s="932">
        <v>187311.35</v>
      </c>
      <c r="O1197" s="932">
        <v>299698.15999999997</v>
      </c>
      <c r="P1197" s="932">
        <v>234139.18</v>
      </c>
      <c r="Q1197" s="932">
        <v>374622.7</v>
      </c>
      <c r="R1197" s="932">
        <v>265357.74</v>
      </c>
      <c r="S1197" s="932">
        <v>424572.39</v>
      </c>
      <c r="T1197" s="932">
        <v>296576.3</v>
      </c>
      <c r="U1197" s="932">
        <v>474522.09</v>
      </c>
    </row>
    <row r="1198" spans="1:21" ht="14.5">
      <c r="A1198" s="931">
        <v>6</v>
      </c>
      <c r="B1198" s="931" t="s">
        <v>318</v>
      </c>
      <c r="C1198" s="931" t="s">
        <v>341</v>
      </c>
      <c r="D1198" s="931" t="s">
        <v>499</v>
      </c>
      <c r="E1198" s="931" t="s">
        <v>342</v>
      </c>
      <c r="F1198" s="931">
        <v>1</v>
      </c>
      <c r="G1198" s="931" t="s">
        <v>171</v>
      </c>
      <c r="H1198" s="932">
        <v>97703.59</v>
      </c>
      <c r="I1198" s="932">
        <v>170981.29</v>
      </c>
      <c r="J1198" s="932">
        <v>126680.32000000001</v>
      </c>
      <c r="K1198" s="932">
        <v>221690.56</v>
      </c>
      <c r="L1198" s="932">
        <v>151336.41</v>
      </c>
      <c r="M1198" s="932">
        <v>264838.71000000002</v>
      </c>
      <c r="N1198" s="932">
        <v>180302.35</v>
      </c>
      <c r="O1198" s="932">
        <v>315529.12</v>
      </c>
      <c r="P1198" s="932">
        <v>212160.19</v>
      </c>
      <c r="Q1198" s="932">
        <v>371280.33</v>
      </c>
      <c r="R1198" s="932">
        <v>232602.11</v>
      </c>
      <c r="S1198" s="932">
        <v>407053.7</v>
      </c>
      <c r="T1198" s="932">
        <v>252345.09</v>
      </c>
      <c r="U1198" s="932">
        <v>441603.91</v>
      </c>
    </row>
    <row r="1199" spans="1:21" ht="14.5">
      <c r="A1199" s="931">
        <v>6</v>
      </c>
      <c r="B1199" s="931" t="s">
        <v>318</v>
      </c>
      <c r="C1199" s="931" t="s">
        <v>341</v>
      </c>
      <c r="D1199" s="931" t="s">
        <v>499</v>
      </c>
      <c r="E1199" s="931" t="s">
        <v>342</v>
      </c>
      <c r="F1199" s="931">
        <v>2</v>
      </c>
      <c r="G1199" s="931" t="s">
        <v>21</v>
      </c>
      <c r="H1199" s="932">
        <v>77081.45</v>
      </c>
      <c r="I1199" s="932">
        <v>134892.54</v>
      </c>
      <c r="J1199" s="932">
        <v>100877.75</v>
      </c>
      <c r="K1199" s="932">
        <v>176536.06</v>
      </c>
      <c r="L1199" s="932">
        <v>122106.8</v>
      </c>
      <c r="M1199" s="932">
        <v>213686.89</v>
      </c>
      <c r="N1199" s="932">
        <v>149217.14000000001</v>
      </c>
      <c r="O1199" s="932">
        <v>261130</v>
      </c>
      <c r="P1199" s="932">
        <v>176921.7</v>
      </c>
      <c r="Q1199" s="932">
        <v>309612.96999999997</v>
      </c>
      <c r="R1199" s="932">
        <v>194904.47</v>
      </c>
      <c r="S1199" s="932">
        <v>341082.82</v>
      </c>
      <c r="T1199" s="932">
        <v>211694</v>
      </c>
      <c r="U1199" s="932">
        <v>370464.5</v>
      </c>
    </row>
    <row r="1200" spans="1:21" ht="14.5">
      <c r="A1200" s="931">
        <v>6</v>
      </c>
      <c r="B1200" s="931" t="s">
        <v>318</v>
      </c>
      <c r="C1200" s="931" t="s">
        <v>341</v>
      </c>
      <c r="D1200" s="931" t="s">
        <v>499</v>
      </c>
      <c r="E1200" s="931" t="s">
        <v>342</v>
      </c>
      <c r="F1200" s="931">
        <v>3</v>
      </c>
      <c r="G1200" s="931" t="s">
        <v>46</v>
      </c>
      <c r="H1200" s="932">
        <v>73906.990000000005</v>
      </c>
      <c r="I1200" s="932">
        <v>129337.23</v>
      </c>
      <c r="J1200" s="932">
        <v>100842.34</v>
      </c>
      <c r="K1200" s="932">
        <v>176474.1</v>
      </c>
      <c r="L1200" s="932">
        <v>127739.37</v>
      </c>
      <c r="M1200" s="932">
        <v>223543.9</v>
      </c>
      <c r="N1200" s="932">
        <v>168415.99</v>
      </c>
      <c r="O1200" s="932">
        <v>294727.96999999997</v>
      </c>
      <c r="P1200" s="932">
        <v>208735.75</v>
      </c>
      <c r="Q1200" s="932">
        <v>365287.57</v>
      </c>
      <c r="R1200" s="932">
        <v>235219.11</v>
      </c>
      <c r="S1200" s="932">
        <v>411633.43</v>
      </c>
      <c r="T1200" s="932">
        <v>261385.26</v>
      </c>
      <c r="U1200" s="932">
        <v>457424.21</v>
      </c>
    </row>
    <row r="1201" spans="1:21" ht="14.5">
      <c r="A1201" s="931">
        <v>6</v>
      </c>
      <c r="B1201" s="931" t="s">
        <v>318</v>
      </c>
      <c r="C1201" s="931" t="s">
        <v>341</v>
      </c>
      <c r="D1201" s="931" t="s">
        <v>499</v>
      </c>
      <c r="E1201" s="931" t="s">
        <v>342</v>
      </c>
      <c r="F1201" s="931">
        <v>4</v>
      </c>
      <c r="G1201" s="931" t="s">
        <v>23</v>
      </c>
      <c r="H1201" s="932">
        <v>78899.92</v>
      </c>
      <c r="I1201" s="932">
        <v>126239.87</v>
      </c>
      <c r="J1201" s="932">
        <v>110459.88</v>
      </c>
      <c r="K1201" s="932">
        <v>176735.81</v>
      </c>
      <c r="L1201" s="932">
        <v>142019.85</v>
      </c>
      <c r="M1201" s="932">
        <v>227231.76</v>
      </c>
      <c r="N1201" s="932">
        <v>189359.8</v>
      </c>
      <c r="O1201" s="932">
        <v>302975.68</v>
      </c>
      <c r="P1201" s="932">
        <v>236699.75</v>
      </c>
      <c r="Q1201" s="932">
        <v>378719.6</v>
      </c>
      <c r="R1201" s="932">
        <v>268259.71000000002</v>
      </c>
      <c r="S1201" s="932">
        <v>429215.55</v>
      </c>
      <c r="T1201" s="932">
        <v>299819.68</v>
      </c>
      <c r="U1201" s="932">
        <v>479711.49</v>
      </c>
    </row>
    <row r="1202" spans="1:21" ht="14.5">
      <c r="A1202" s="931">
        <v>6</v>
      </c>
      <c r="B1202" s="931" t="s">
        <v>318</v>
      </c>
      <c r="C1202" s="931" t="s">
        <v>341</v>
      </c>
      <c r="D1202" s="931" t="s">
        <v>499</v>
      </c>
      <c r="E1202" s="931" t="s">
        <v>343</v>
      </c>
      <c r="F1202" s="931">
        <v>1</v>
      </c>
      <c r="G1202" s="931" t="s">
        <v>171</v>
      </c>
      <c r="H1202" s="932">
        <v>98367.28</v>
      </c>
      <c r="I1202" s="932">
        <v>172142.74</v>
      </c>
      <c r="J1202" s="932">
        <v>127591.96</v>
      </c>
      <c r="K1202" s="932">
        <v>223285.93</v>
      </c>
      <c r="L1202" s="932">
        <v>152468.68</v>
      </c>
      <c r="M1202" s="932">
        <v>266820.2</v>
      </c>
      <c r="N1202" s="932">
        <v>181713.38</v>
      </c>
      <c r="O1202" s="932">
        <v>317998.40999999997</v>
      </c>
      <c r="P1202" s="932">
        <v>213859.84</v>
      </c>
      <c r="Q1202" s="932">
        <v>374254.71</v>
      </c>
      <c r="R1202" s="932">
        <v>234488.16</v>
      </c>
      <c r="S1202" s="932">
        <v>410354.29</v>
      </c>
      <c r="T1202" s="932">
        <v>254432.41</v>
      </c>
      <c r="U1202" s="932">
        <v>445256.71</v>
      </c>
    </row>
    <row r="1203" spans="1:21" ht="14.5">
      <c r="A1203" s="931">
        <v>6</v>
      </c>
      <c r="B1203" s="931" t="s">
        <v>318</v>
      </c>
      <c r="C1203" s="931" t="s">
        <v>341</v>
      </c>
      <c r="D1203" s="931" t="s">
        <v>499</v>
      </c>
      <c r="E1203" s="931" t="s">
        <v>343</v>
      </c>
      <c r="F1203" s="931">
        <v>2</v>
      </c>
      <c r="G1203" s="931" t="s">
        <v>21</v>
      </c>
      <c r="H1203" s="932">
        <v>77281.72</v>
      </c>
      <c r="I1203" s="932">
        <v>135243</v>
      </c>
      <c r="J1203" s="932">
        <v>101209.55</v>
      </c>
      <c r="K1203" s="932">
        <v>177116.72</v>
      </c>
      <c r="L1203" s="932">
        <v>122582.23</v>
      </c>
      <c r="M1203" s="932">
        <v>214518.9</v>
      </c>
      <c r="N1203" s="932">
        <v>149929.62</v>
      </c>
      <c r="O1203" s="932">
        <v>262376.84000000003</v>
      </c>
      <c r="P1203" s="932">
        <v>177829.47</v>
      </c>
      <c r="Q1203" s="932">
        <v>311201.57</v>
      </c>
      <c r="R1203" s="932">
        <v>195943.38</v>
      </c>
      <c r="S1203" s="932">
        <v>342900.92</v>
      </c>
      <c r="T1203" s="932">
        <v>212867.81</v>
      </c>
      <c r="U1203" s="932">
        <v>372518.66</v>
      </c>
    </row>
    <row r="1204" spans="1:21" ht="14.5">
      <c r="A1204" s="931">
        <v>6</v>
      </c>
      <c r="B1204" s="931" t="s">
        <v>318</v>
      </c>
      <c r="C1204" s="931" t="s">
        <v>341</v>
      </c>
      <c r="D1204" s="931" t="s">
        <v>499</v>
      </c>
      <c r="E1204" s="931" t="s">
        <v>343</v>
      </c>
      <c r="F1204" s="931">
        <v>3</v>
      </c>
      <c r="G1204" s="931" t="s">
        <v>46</v>
      </c>
      <c r="H1204" s="932">
        <v>73853.66</v>
      </c>
      <c r="I1204" s="932">
        <v>129243.91</v>
      </c>
      <c r="J1204" s="932">
        <v>100708.65</v>
      </c>
      <c r="K1204" s="932">
        <v>176240.13</v>
      </c>
      <c r="L1204" s="932">
        <v>127524.44</v>
      </c>
      <c r="M1204" s="932">
        <v>223167.77</v>
      </c>
      <c r="N1204" s="932">
        <v>168086.64</v>
      </c>
      <c r="O1204" s="932">
        <v>294151.62</v>
      </c>
      <c r="P1204" s="932">
        <v>208283.98</v>
      </c>
      <c r="Q1204" s="932">
        <v>364496.96</v>
      </c>
      <c r="R1204" s="932">
        <v>234676.8</v>
      </c>
      <c r="S1204" s="932">
        <v>410684.4</v>
      </c>
      <c r="T1204" s="932">
        <v>260745.29</v>
      </c>
      <c r="U1204" s="932">
        <v>456304.26</v>
      </c>
    </row>
    <row r="1205" spans="1:21" ht="14.5">
      <c r="A1205" s="931">
        <v>6</v>
      </c>
      <c r="B1205" s="931" t="s">
        <v>318</v>
      </c>
      <c r="C1205" s="931" t="s">
        <v>341</v>
      </c>
      <c r="D1205" s="931" t="s">
        <v>499</v>
      </c>
      <c r="E1205" s="931" t="s">
        <v>343</v>
      </c>
      <c r="F1205" s="931">
        <v>4</v>
      </c>
      <c r="G1205" s="931" t="s">
        <v>23</v>
      </c>
      <c r="H1205" s="932">
        <v>79266.320000000007</v>
      </c>
      <c r="I1205" s="932">
        <v>126826.11</v>
      </c>
      <c r="J1205" s="932">
        <v>110972.84</v>
      </c>
      <c r="K1205" s="932">
        <v>177556.55</v>
      </c>
      <c r="L1205" s="932">
        <v>142679.37</v>
      </c>
      <c r="M1205" s="932">
        <v>228287</v>
      </c>
      <c r="N1205" s="932">
        <v>190239.16</v>
      </c>
      <c r="O1205" s="932">
        <v>304382.65999999997</v>
      </c>
      <c r="P1205" s="932">
        <v>237798.95</v>
      </c>
      <c r="Q1205" s="932">
        <v>380478.33</v>
      </c>
      <c r="R1205" s="932">
        <v>269505.48</v>
      </c>
      <c r="S1205" s="932">
        <v>431208.77</v>
      </c>
      <c r="T1205" s="932">
        <v>301212.01</v>
      </c>
      <c r="U1205" s="932">
        <v>481939.22</v>
      </c>
    </row>
    <row r="1206" spans="1:21" ht="14.5">
      <c r="A1206" s="931">
        <v>6</v>
      </c>
      <c r="B1206" s="931" t="s">
        <v>318</v>
      </c>
      <c r="C1206" s="931" t="s">
        <v>341</v>
      </c>
      <c r="D1206" s="931" t="s">
        <v>499</v>
      </c>
      <c r="E1206" s="931" t="s">
        <v>344</v>
      </c>
      <c r="F1206" s="931">
        <v>1</v>
      </c>
      <c r="G1206" s="931" t="s">
        <v>171</v>
      </c>
      <c r="H1206" s="932">
        <v>94254.22</v>
      </c>
      <c r="I1206" s="932">
        <v>164944.88</v>
      </c>
      <c r="J1206" s="932">
        <v>122176.51</v>
      </c>
      <c r="K1206" s="932">
        <v>213808.89</v>
      </c>
      <c r="L1206" s="932">
        <v>145929.45000000001</v>
      </c>
      <c r="M1206" s="932">
        <v>255376.53</v>
      </c>
      <c r="N1206" s="932">
        <v>173822.36</v>
      </c>
      <c r="O1206" s="932">
        <v>304189.13</v>
      </c>
      <c r="P1206" s="932">
        <v>204511.08</v>
      </c>
      <c r="Q1206" s="932">
        <v>357894.38</v>
      </c>
      <c r="R1206" s="932">
        <v>224202.08</v>
      </c>
      <c r="S1206" s="932">
        <v>392353.63</v>
      </c>
      <c r="T1206" s="932">
        <v>243206.75</v>
      </c>
      <c r="U1206" s="932">
        <v>425611.81</v>
      </c>
    </row>
    <row r="1207" spans="1:21" ht="14.5">
      <c r="A1207" s="931">
        <v>6</v>
      </c>
      <c r="B1207" s="931" t="s">
        <v>318</v>
      </c>
      <c r="C1207" s="931" t="s">
        <v>341</v>
      </c>
      <c r="D1207" s="931" t="s">
        <v>499</v>
      </c>
      <c r="E1207" s="931" t="s">
        <v>344</v>
      </c>
      <c r="F1207" s="931">
        <v>2</v>
      </c>
      <c r="G1207" s="931" t="s">
        <v>21</v>
      </c>
      <c r="H1207" s="932">
        <v>74558.91</v>
      </c>
      <c r="I1207" s="932">
        <v>130478.09</v>
      </c>
      <c r="J1207" s="932">
        <v>97533.6</v>
      </c>
      <c r="K1207" s="932">
        <v>170683.8</v>
      </c>
      <c r="L1207" s="932">
        <v>118013.53</v>
      </c>
      <c r="M1207" s="932">
        <v>206523.67</v>
      </c>
      <c r="N1207" s="932">
        <v>144134.24</v>
      </c>
      <c r="O1207" s="932">
        <v>252234.91</v>
      </c>
      <c r="P1207" s="932">
        <v>170856.33</v>
      </c>
      <c r="Q1207" s="932">
        <v>298998.58</v>
      </c>
      <c r="R1207" s="932">
        <v>188198.71</v>
      </c>
      <c r="S1207" s="932">
        <v>329347.74</v>
      </c>
      <c r="T1207" s="932">
        <v>204382.67</v>
      </c>
      <c r="U1207" s="932">
        <v>357669.68</v>
      </c>
    </row>
    <row r="1208" spans="1:21" ht="14.5">
      <c r="A1208" s="931">
        <v>6</v>
      </c>
      <c r="B1208" s="931" t="s">
        <v>318</v>
      </c>
      <c r="C1208" s="931" t="s">
        <v>341</v>
      </c>
      <c r="D1208" s="931" t="s">
        <v>499</v>
      </c>
      <c r="E1208" s="931" t="s">
        <v>344</v>
      </c>
      <c r="F1208" s="931">
        <v>3</v>
      </c>
      <c r="G1208" s="931" t="s">
        <v>46</v>
      </c>
      <c r="H1208" s="932">
        <v>71639.17</v>
      </c>
      <c r="I1208" s="932">
        <v>125368.54</v>
      </c>
      <c r="J1208" s="932">
        <v>97785.48</v>
      </c>
      <c r="K1208" s="932">
        <v>171124.59</v>
      </c>
      <c r="L1208" s="932">
        <v>123895.19</v>
      </c>
      <c r="M1208" s="932">
        <v>216816.59</v>
      </c>
      <c r="N1208" s="932">
        <v>163375.95000000001</v>
      </c>
      <c r="O1208" s="932">
        <v>285907.90999999997</v>
      </c>
      <c r="P1208" s="932">
        <v>202515.9</v>
      </c>
      <c r="Q1208" s="932">
        <v>354402.82</v>
      </c>
      <c r="R1208" s="932">
        <v>228230.52</v>
      </c>
      <c r="S1208" s="932">
        <v>399403.41</v>
      </c>
      <c r="T1208" s="932">
        <v>253642.21</v>
      </c>
      <c r="U1208" s="932">
        <v>443873.86</v>
      </c>
    </row>
    <row r="1209" spans="1:21" ht="14.5">
      <c r="A1209" s="931">
        <v>6</v>
      </c>
      <c r="B1209" s="931" t="s">
        <v>318</v>
      </c>
      <c r="C1209" s="931" t="s">
        <v>341</v>
      </c>
      <c r="D1209" s="931" t="s">
        <v>499</v>
      </c>
      <c r="E1209" s="931" t="s">
        <v>344</v>
      </c>
      <c r="F1209" s="931">
        <v>4</v>
      </c>
      <c r="G1209" s="931" t="s">
        <v>23</v>
      </c>
      <c r="H1209" s="932">
        <v>76218.63</v>
      </c>
      <c r="I1209" s="932">
        <v>121949.81</v>
      </c>
      <c r="J1209" s="932">
        <v>106706.08</v>
      </c>
      <c r="K1209" s="932">
        <v>170729.74</v>
      </c>
      <c r="L1209" s="932">
        <v>137193.54</v>
      </c>
      <c r="M1209" s="932">
        <v>219509.66</v>
      </c>
      <c r="N1209" s="932">
        <v>182924.72</v>
      </c>
      <c r="O1209" s="932">
        <v>292679.55</v>
      </c>
      <c r="P1209" s="932">
        <v>228655.9</v>
      </c>
      <c r="Q1209" s="932">
        <v>365849.44</v>
      </c>
      <c r="R1209" s="932">
        <v>259143.35</v>
      </c>
      <c r="S1209" s="932">
        <v>414629.36</v>
      </c>
      <c r="T1209" s="932">
        <v>289630.8</v>
      </c>
      <c r="U1209" s="932">
        <v>463409.29</v>
      </c>
    </row>
    <row r="1210" spans="1:21" ht="14.5">
      <c r="A1210" s="931">
        <v>6</v>
      </c>
      <c r="B1210" s="931" t="s">
        <v>318</v>
      </c>
      <c r="C1210" s="931" t="s">
        <v>341</v>
      </c>
      <c r="D1210" s="931" t="s">
        <v>499</v>
      </c>
      <c r="E1210" s="931" t="s">
        <v>345</v>
      </c>
      <c r="F1210" s="931">
        <v>1</v>
      </c>
      <c r="G1210" s="931" t="s">
        <v>171</v>
      </c>
      <c r="H1210" s="932">
        <v>99825.61</v>
      </c>
      <c r="I1210" s="932">
        <v>174694.81</v>
      </c>
      <c r="J1210" s="932">
        <v>129360.87</v>
      </c>
      <c r="K1210" s="932">
        <v>226381.51</v>
      </c>
      <c r="L1210" s="932">
        <v>154478.82999999999</v>
      </c>
      <c r="M1210" s="932">
        <v>270337.96000000002</v>
      </c>
      <c r="N1210" s="932">
        <v>183960.31</v>
      </c>
      <c r="O1210" s="932">
        <v>321930.55</v>
      </c>
      <c r="P1210" s="932">
        <v>216410.04</v>
      </c>
      <c r="Q1210" s="932">
        <v>378717.57</v>
      </c>
      <c r="R1210" s="932">
        <v>237230.07999999999</v>
      </c>
      <c r="S1210" s="932">
        <v>415152.64000000001</v>
      </c>
      <c r="T1210" s="932">
        <v>257308.82</v>
      </c>
      <c r="U1210" s="932">
        <v>450290.44</v>
      </c>
    </row>
    <row r="1211" spans="1:21" ht="14.5">
      <c r="A1211" s="931">
        <v>6</v>
      </c>
      <c r="B1211" s="931" t="s">
        <v>318</v>
      </c>
      <c r="C1211" s="931" t="s">
        <v>341</v>
      </c>
      <c r="D1211" s="931" t="s">
        <v>499</v>
      </c>
      <c r="E1211" s="931" t="s">
        <v>345</v>
      </c>
      <c r="F1211" s="931">
        <v>2</v>
      </c>
      <c r="G1211" s="931" t="s">
        <v>21</v>
      </c>
      <c r="H1211" s="932">
        <v>79203.460000000006</v>
      </c>
      <c r="I1211" s="932">
        <v>138606.06</v>
      </c>
      <c r="J1211" s="932">
        <v>103558.29</v>
      </c>
      <c r="K1211" s="932">
        <v>181227.01</v>
      </c>
      <c r="L1211" s="932">
        <v>125249.22</v>
      </c>
      <c r="M1211" s="932">
        <v>219186.14</v>
      </c>
      <c r="N1211" s="932">
        <v>152875.10999999999</v>
      </c>
      <c r="O1211" s="932">
        <v>267531.44</v>
      </c>
      <c r="P1211" s="932">
        <v>181171.55</v>
      </c>
      <c r="Q1211" s="932">
        <v>317050.2</v>
      </c>
      <c r="R1211" s="932">
        <v>199532.43</v>
      </c>
      <c r="S1211" s="932">
        <v>349181.76</v>
      </c>
      <c r="T1211" s="932">
        <v>216657.73</v>
      </c>
      <c r="U1211" s="932">
        <v>379151.03</v>
      </c>
    </row>
    <row r="1212" spans="1:21" ht="14.5">
      <c r="A1212" s="931">
        <v>6</v>
      </c>
      <c r="B1212" s="931" t="s">
        <v>318</v>
      </c>
      <c r="C1212" s="931" t="s">
        <v>341</v>
      </c>
      <c r="D1212" s="931" t="s">
        <v>499</v>
      </c>
      <c r="E1212" s="931" t="s">
        <v>345</v>
      </c>
      <c r="F1212" s="931">
        <v>3</v>
      </c>
      <c r="G1212" s="931" t="s">
        <v>46</v>
      </c>
      <c r="H1212" s="932">
        <v>76281.460000000006</v>
      </c>
      <c r="I1212" s="932">
        <v>133492.56</v>
      </c>
      <c r="J1212" s="932">
        <v>104166.61</v>
      </c>
      <c r="K1212" s="932">
        <v>182291.57</v>
      </c>
      <c r="L1212" s="932">
        <v>132013.43</v>
      </c>
      <c r="M1212" s="932">
        <v>231023.5</v>
      </c>
      <c r="N1212" s="932">
        <v>174114.73</v>
      </c>
      <c r="O1212" s="932">
        <v>304700.78000000003</v>
      </c>
      <c r="P1212" s="932">
        <v>215859.18</v>
      </c>
      <c r="Q1212" s="932">
        <v>377753.57</v>
      </c>
      <c r="R1212" s="932">
        <v>243292.32</v>
      </c>
      <c r="S1212" s="932">
        <v>425761.57</v>
      </c>
      <c r="T1212" s="932">
        <v>270408.27</v>
      </c>
      <c r="U1212" s="932">
        <v>473214.47</v>
      </c>
    </row>
    <row r="1213" spans="1:21" ht="14.5">
      <c r="A1213" s="931">
        <v>6</v>
      </c>
      <c r="B1213" s="931" t="s">
        <v>318</v>
      </c>
      <c r="C1213" s="931" t="s">
        <v>341</v>
      </c>
      <c r="D1213" s="931" t="s">
        <v>499</v>
      </c>
      <c r="E1213" s="931" t="s">
        <v>345</v>
      </c>
      <c r="F1213" s="931">
        <v>4</v>
      </c>
      <c r="G1213" s="931" t="s">
        <v>23</v>
      </c>
      <c r="H1213" s="932">
        <v>80848.399999999994</v>
      </c>
      <c r="I1213" s="932">
        <v>129357.45</v>
      </c>
      <c r="J1213" s="932">
        <v>113187.76</v>
      </c>
      <c r="K1213" s="932">
        <v>181100.42</v>
      </c>
      <c r="L1213" s="932">
        <v>145527.12</v>
      </c>
      <c r="M1213" s="932">
        <v>232843.4</v>
      </c>
      <c r="N1213" s="932">
        <v>194036.17</v>
      </c>
      <c r="O1213" s="932">
        <v>310457.87</v>
      </c>
      <c r="P1213" s="932">
        <v>242545.21</v>
      </c>
      <c r="Q1213" s="932">
        <v>388072.34</v>
      </c>
      <c r="R1213" s="932">
        <v>274884.57</v>
      </c>
      <c r="S1213" s="932">
        <v>439815.32</v>
      </c>
      <c r="T1213" s="932">
        <v>307223.93</v>
      </c>
      <c r="U1213" s="932">
        <v>491558.29</v>
      </c>
    </row>
    <row r="1214" spans="1:21" ht="14.5">
      <c r="A1214" s="931">
        <v>6</v>
      </c>
      <c r="B1214" s="931" t="s">
        <v>318</v>
      </c>
      <c r="C1214" s="931" t="s">
        <v>341</v>
      </c>
      <c r="D1214" s="931" t="s">
        <v>499</v>
      </c>
      <c r="E1214" s="931" t="s">
        <v>346</v>
      </c>
      <c r="F1214" s="931">
        <v>1</v>
      </c>
      <c r="G1214" s="931" t="s">
        <v>171</v>
      </c>
      <c r="H1214" s="932">
        <v>99892.2</v>
      </c>
      <c r="I1214" s="932">
        <v>174811.35</v>
      </c>
      <c r="J1214" s="932">
        <v>129481.62</v>
      </c>
      <c r="K1214" s="932">
        <v>226592.83</v>
      </c>
      <c r="L1214" s="932">
        <v>154652.16</v>
      </c>
      <c r="M1214" s="932">
        <v>270641.28999999998</v>
      </c>
      <c r="N1214" s="932">
        <v>184208.58</v>
      </c>
      <c r="O1214" s="932">
        <v>322365.01</v>
      </c>
      <c r="P1214" s="932">
        <v>216728.63</v>
      </c>
      <c r="Q1214" s="932">
        <v>379275.1</v>
      </c>
      <c r="R1214" s="932">
        <v>237594.6</v>
      </c>
      <c r="S1214" s="932">
        <v>415790.56</v>
      </c>
      <c r="T1214" s="932">
        <v>257732.01</v>
      </c>
      <c r="U1214" s="932">
        <v>451031.02</v>
      </c>
    </row>
    <row r="1215" spans="1:21" ht="14.5">
      <c r="A1215" s="931">
        <v>6</v>
      </c>
      <c r="B1215" s="931" t="s">
        <v>318</v>
      </c>
      <c r="C1215" s="931" t="s">
        <v>341</v>
      </c>
      <c r="D1215" s="931" t="s">
        <v>499</v>
      </c>
      <c r="E1215" s="931" t="s">
        <v>346</v>
      </c>
      <c r="F1215" s="931">
        <v>2</v>
      </c>
      <c r="G1215" s="931" t="s">
        <v>21</v>
      </c>
      <c r="H1215" s="932">
        <v>79038.34</v>
      </c>
      <c r="I1215" s="932">
        <v>138317.1</v>
      </c>
      <c r="J1215" s="932">
        <v>103389.13</v>
      </c>
      <c r="K1215" s="932">
        <v>180930.97</v>
      </c>
      <c r="L1215" s="932">
        <v>125094.13</v>
      </c>
      <c r="M1215" s="932">
        <v>218914.73</v>
      </c>
      <c r="N1215" s="932">
        <v>152774.1</v>
      </c>
      <c r="O1215" s="932">
        <v>267354.67</v>
      </c>
      <c r="P1215" s="932">
        <v>181094.2</v>
      </c>
      <c r="Q1215" s="932">
        <v>316914.84000000003</v>
      </c>
      <c r="R1215" s="932">
        <v>199473.39</v>
      </c>
      <c r="S1215" s="932">
        <v>349078.44</v>
      </c>
      <c r="T1215" s="932">
        <v>216624.17</v>
      </c>
      <c r="U1215" s="932">
        <v>379092.29</v>
      </c>
    </row>
    <row r="1216" spans="1:21" ht="14.5">
      <c r="A1216" s="931">
        <v>6</v>
      </c>
      <c r="B1216" s="931" t="s">
        <v>318</v>
      </c>
      <c r="C1216" s="931" t="s">
        <v>341</v>
      </c>
      <c r="D1216" s="931" t="s">
        <v>499</v>
      </c>
      <c r="E1216" s="931" t="s">
        <v>346</v>
      </c>
      <c r="F1216" s="931">
        <v>3</v>
      </c>
      <c r="G1216" s="931" t="s">
        <v>46</v>
      </c>
      <c r="H1216" s="932">
        <v>75957.990000000005</v>
      </c>
      <c r="I1216" s="932">
        <v>132926.49</v>
      </c>
      <c r="J1216" s="932">
        <v>103684.23</v>
      </c>
      <c r="K1216" s="932">
        <v>181447.4</v>
      </c>
      <c r="L1216" s="932">
        <v>131371.70000000001</v>
      </c>
      <c r="M1216" s="932">
        <v>229900.48</v>
      </c>
      <c r="N1216" s="932">
        <v>173237.71</v>
      </c>
      <c r="O1216" s="932">
        <v>303166</v>
      </c>
      <c r="P1216" s="932">
        <v>214742.87</v>
      </c>
      <c r="Q1216" s="932">
        <v>375800.01</v>
      </c>
      <c r="R1216" s="932">
        <v>242012.02</v>
      </c>
      <c r="S1216" s="932">
        <v>423521.03</v>
      </c>
      <c r="T1216" s="932">
        <v>268960.40999999997</v>
      </c>
      <c r="U1216" s="932">
        <v>470680.72</v>
      </c>
    </row>
    <row r="1217" spans="1:21" ht="14.5">
      <c r="A1217" s="931">
        <v>6</v>
      </c>
      <c r="B1217" s="931" t="s">
        <v>318</v>
      </c>
      <c r="C1217" s="931" t="s">
        <v>341</v>
      </c>
      <c r="D1217" s="931" t="s">
        <v>499</v>
      </c>
      <c r="E1217" s="931" t="s">
        <v>346</v>
      </c>
      <c r="F1217" s="931">
        <v>4</v>
      </c>
      <c r="G1217" s="931" t="s">
        <v>23</v>
      </c>
      <c r="H1217" s="932">
        <v>80788.039999999994</v>
      </c>
      <c r="I1217" s="932">
        <v>129260.87</v>
      </c>
      <c r="J1217" s="932">
        <v>113103.26</v>
      </c>
      <c r="K1217" s="932">
        <v>180965.22</v>
      </c>
      <c r="L1217" s="932">
        <v>145418.48000000001</v>
      </c>
      <c r="M1217" s="932">
        <v>232669.56</v>
      </c>
      <c r="N1217" s="932">
        <v>193891.3</v>
      </c>
      <c r="O1217" s="932">
        <v>310226.09000000003</v>
      </c>
      <c r="P1217" s="932">
        <v>242364.13</v>
      </c>
      <c r="Q1217" s="932">
        <v>387782.61</v>
      </c>
      <c r="R1217" s="932">
        <v>274679.34000000003</v>
      </c>
      <c r="S1217" s="932">
        <v>439486.95</v>
      </c>
      <c r="T1217" s="932">
        <v>306994.56</v>
      </c>
      <c r="U1217" s="932">
        <v>491191.3</v>
      </c>
    </row>
    <row r="1218" spans="1:21" ht="14.5">
      <c r="A1218" s="931">
        <v>6</v>
      </c>
      <c r="B1218" s="931" t="s">
        <v>318</v>
      </c>
      <c r="C1218" s="931" t="s">
        <v>341</v>
      </c>
      <c r="D1218" s="931" t="s">
        <v>499</v>
      </c>
      <c r="E1218" s="931" t="s">
        <v>1117</v>
      </c>
      <c r="F1218" s="931">
        <v>1</v>
      </c>
      <c r="G1218" s="931" t="s">
        <v>171</v>
      </c>
      <c r="H1218" s="932">
        <v>99428.29</v>
      </c>
      <c r="I1218" s="932">
        <v>173999.51</v>
      </c>
      <c r="J1218" s="932">
        <v>128932.23</v>
      </c>
      <c r="K1218" s="932">
        <v>225631.41</v>
      </c>
      <c r="L1218" s="932">
        <v>154039.9</v>
      </c>
      <c r="M1218" s="932">
        <v>269569.82</v>
      </c>
      <c r="N1218" s="932">
        <v>183542.36</v>
      </c>
      <c r="O1218" s="932">
        <v>321199.13</v>
      </c>
      <c r="P1218" s="932">
        <v>215984.76</v>
      </c>
      <c r="Q1218" s="932">
        <v>377973.34</v>
      </c>
      <c r="R1218" s="932">
        <v>236802.15</v>
      </c>
      <c r="S1218" s="932">
        <v>414403.76</v>
      </c>
      <c r="T1218" s="932">
        <v>256914.28</v>
      </c>
      <c r="U1218" s="932">
        <v>449599.98</v>
      </c>
    </row>
    <row r="1219" spans="1:21" ht="14.5">
      <c r="A1219" s="931">
        <v>6</v>
      </c>
      <c r="B1219" s="931" t="s">
        <v>318</v>
      </c>
      <c r="C1219" s="931" t="s">
        <v>341</v>
      </c>
      <c r="D1219" s="931" t="s">
        <v>499</v>
      </c>
      <c r="E1219" s="931" t="s">
        <v>1117</v>
      </c>
      <c r="F1219" s="931">
        <v>2</v>
      </c>
      <c r="G1219" s="931" t="s">
        <v>21</v>
      </c>
      <c r="H1219" s="932">
        <v>78342.720000000001</v>
      </c>
      <c r="I1219" s="932">
        <v>137099.76999999999</v>
      </c>
      <c r="J1219" s="932">
        <v>102549.83</v>
      </c>
      <c r="K1219" s="932">
        <v>179462.2</v>
      </c>
      <c r="L1219" s="932">
        <v>124153.44</v>
      </c>
      <c r="M1219" s="932">
        <v>217268.52</v>
      </c>
      <c r="N1219" s="932">
        <v>151758.60999999999</v>
      </c>
      <c r="O1219" s="932">
        <v>265577.56</v>
      </c>
      <c r="P1219" s="932">
        <v>179954.39</v>
      </c>
      <c r="Q1219" s="932">
        <v>314920.19</v>
      </c>
      <c r="R1219" s="932">
        <v>198257.37</v>
      </c>
      <c r="S1219" s="932">
        <v>346950.39</v>
      </c>
      <c r="T1219" s="932">
        <v>215349.68</v>
      </c>
      <c r="U1219" s="932">
        <v>376861.93</v>
      </c>
    </row>
    <row r="1220" spans="1:21" ht="14.5">
      <c r="A1220" s="931">
        <v>6</v>
      </c>
      <c r="B1220" s="931" t="s">
        <v>318</v>
      </c>
      <c r="C1220" s="931" t="s">
        <v>341</v>
      </c>
      <c r="D1220" s="931" t="s">
        <v>499</v>
      </c>
      <c r="E1220" s="931" t="s">
        <v>1117</v>
      </c>
      <c r="F1220" s="931">
        <v>3</v>
      </c>
      <c r="G1220" s="931" t="s">
        <v>46</v>
      </c>
      <c r="H1220" s="932">
        <v>75040.899999999994</v>
      </c>
      <c r="I1220" s="932">
        <v>131321.57999999999</v>
      </c>
      <c r="J1220" s="932">
        <v>102370.78</v>
      </c>
      <c r="K1220" s="932">
        <v>179148.87</v>
      </c>
      <c r="L1220" s="932">
        <v>129661.47</v>
      </c>
      <c r="M1220" s="932">
        <v>226907.57</v>
      </c>
      <c r="N1220" s="932">
        <v>170936.02</v>
      </c>
      <c r="O1220" s="932">
        <v>299138.03000000003</v>
      </c>
      <c r="P1220" s="932">
        <v>211845.7</v>
      </c>
      <c r="Q1220" s="932">
        <v>370729.97</v>
      </c>
      <c r="R1220" s="932">
        <v>238713.41</v>
      </c>
      <c r="S1220" s="932">
        <v>417748.47</v>
      </c>
      <c r="T1220" s="932">
        <v>265256.81</v>
      </c>
      <c r="U1220" s="932">
        <v>464199.41</v>
      </c>
    </row>
    <row r="1221" spans="1:21" ht="14.5">
      <c r="A1221" s="931">
        <v>6</v>
      </c>
      <c r="B1221" s="931" t="s">
        <v>318</v>
      </c>
      <c r="C1221" s="931" t="s">
        <v>341</v>
      </c>
      <c r="D1221" s="931" t="s">
        <v>499</v>
      </c>
      <c r="E1221" s="931" t="s">
        <v>1117</v>
      </c>
      <c r="F1221" s="931">
        <v>4</v>
      </c>
      <c r="G1221" s="931" t="s">
        <v>23</v>
      </c>
      <c r="H1221" s="932">
        <v>80240.56</v>
      </c>
      <c r="I1221" s="932">
        <v>128384.9</v>
      </c>
      <c r="J1221" s="932">
        <v>112336.79</v>
      </c>
      <c r="K1221" s="932">
        <v>179738.86</v>
      </c>
      <c r="L1221" s="932">
        <v>144433.01</v>
      </c>
      <c r="M1221" s="932">
        <v>231092.82</v>
      </c>
      <c r="N1221" s="932">
        <v>192577.35</v>
      </c>
      <c r="O1221" s="932">
        <v>308123.77</v>
      </c>
      <c r="P1221" s="932">
        <v>240721.69</v>
      </c>
      <c r="Q1221" s="932">
        <v>385154.71</v>
      </c>
      <c r="R1221" s="932">
        <v>272817.90999999997</v>
      </c>
      <c r="S1221" s="932">
        <v>436508.67</v>
      </c>
      <c r="T1221" s="932">
        <v>304914.14</v>
      </c>
      <c r="U1221" s="932">
        <v>487862.63</v>
      </c>
    </row>
    <row r="1222" spans="1:21" ht="14.5">
      <c r="A1222" s="931">
        <v>6</v>
      </c>
      <c r="B1222" s="931" t="s">
        <v>318</v>
      </c>
      <c r="C1222" s="931" t="s">
        <v>341</v>
      </c>
      <c r="D1222" s="931" t="s">
        <v>499</v>
      </c>
      <c r="E1222" s="931" t="s">
        <v>347</v>
      </c>
      <c r="F1222" s="931">
        <v>1</v>
      </c>
      <c r="G1222" s="931" t="s">
        <v>171</v>
      </c>
      <c r="H1222" s="932">
        <v>96576</v>
      </c>
      <c r="I1222" s="932">
        <v>169008</v>
      </c>
      <c r="J1222" s="932">
        <v>125219.3</v>
      </c>
      <c r="K1222" s="932">
        <v>219133.77</v>
      </c>
      <c r="L1222" s="932">
        <v>149591.87</v>
      </c>
      <c r="M1222" s="932">
        <v>261785.76</v>
      </c>
      <c r="N1222" s="932">
        <v>178225.11</v>
      </c>
      <c r="O1222" s="932">
        <v>311893.94</v>
      </c>
      <c r="P1222" s="932">
        <v>209716.68</v>
      </c>
      <c r="Q1222" s="932">
        <v>367004.19</v>
      </c>
      <c r="R1222" s="932">
        <v>229923.61</v>
      </c>
      <c r="S1222" s="932">
        <v>402366.32</v>
      </c>
      <c r="T1222" s="932">
        <v>249440.04</v>
      </c>
      <c r="U1222" s="932">
        <v>436520.07</v>
      </c>
    </row>
    <row r="1223" spans="1:21" ht="14.5">
      <c r="A1223" s="931">
        <v>6</v>
      </c>
      <c r="B1223" s="931" t="s">
        <v>318</v>
      </c>
      <c r="C1223" s="931" t="s">
        <v>341</v>
      </c>
      <c r="D1223" s="931" t="s">
        <v>499</v>
      </c>
      <c r="E1223" s="931" t="s">
        <v>347</v>
      </c>
      <c r="F1223" s="931">
        <v>2</v>
      </c>
      <c r="G1223" s="931" t="s">
        <v>21</v>
      </c>
      <c r="H1223" s="932">
        <v>76185.56</v>
      </c>
      <c r="I1223" s="932">
        <v>133324.73000000001</v>
      </c>
      <c r="J1223" s="932">
        <v>99706.64</v>
      </c>
      <c r="K1223" s="932">
        <v>174486.62</v>
      </c>
      <c r="L1223" s="932">
        <v>120690.68</v>
      </c>
      <c r="M1223" s="932">
        <v>211208.68</v>
      </c>
      <c r="N1223" s="932">
        <v>147489.17000000001</v>
      </c>
      <c r="O1223" s="932">
        <v>258106.05</v>
      </c>
      <c r="P1223" s="932">
        <v>174874.13</v>
      </c>
      <c r="Q1223" s="932">
        <v>306029.71999999997</v>
      </c>
      <c r="R1223" s="932">
        <v>192649.54</v>
      </c>
      <c r="S1223" s="932">
        <v>337136.69</v>
      </c>
      <c r="T1223" s="932">
        <v>209245.7</v>
      </c>
      <c r="U1223" s="932">
        <v>366179.98</v>
      </c>
    </row>
    <row r="1224" spans="1:21" ht="14.5">
      <c r="A1224" s="931">
        <v>6</v>
      </c>
      <c r="B1224" s="931" t="s">
        <v>318</v>
      </c>
      <c r="C1224" s="931" t="s">
        <v>341</v>
      </c>
      <c r="D1224" s="931" t="s">
        <v>499</v>
      </c>
      <c r="E1224" s="931" t="s">
        <v>347</v>
      </c>
      <c r="F1224" s="931">
        <v>3</v>
      </c>
      <c r="G1224" s="931" t="s">
        <v>46</v>
      </c>
      <c r="H1224" s="932">
        <v>73043.22</v>
      </c>
      <c r="I1224" s="932">
        <v>127825.64</v>
      </c>
      <c r="J1224" s="932">
        <v>99662.6</v>
      </c>
      <c r="K1224" s="932">
        <v>174409.54</v>
      </c>
      <c r="L1224" s="932">
        <v>126244.07</v>
      </c>
      <c r="M1224" s="932">
        <v>220927.12</v>
      </c>
      <c r="N1224" s="932">
        <v>166443.63</v>
      </c>
      <c r="O1224" s="932">
        <v>291276.36</v>
      </c>
      <c r="P1224" s="932">
        <v>206290.36</v>
      </c>
      <c r="Q1224" s="932">
        <v>361008.14</v>
      </c>
      <c r="R1224" s="932">
        <v>232462.81</v>
      </c>
      <c r="S1224" s="932">
        <v>406809.92</v>
      </c>
      <c r="T1224" s="932">
        <v>258321.62</v>
      </c>
      <c r="U1224" s="932">
        <v>452062.84</v>
      </c>
    </row>
    <row r="1225" spans="1:21" ht="14.5">
      <c r="A1225" s="931">
        <v>6</v>
      </c>
      <c r="B1225" s="931" t="s">
        <v>318</v>
      </c>
      <c r="C1225" s="931" t="s">
        <v>341</v>
      </c>
      <c r="D1225" s="931" t="s">
        <v>499</v>
      </c>
      <c r="E1225" s="931" t="s">
        <v>347</v>
      </c>
      <c r="F1225" s="931">
        <v>4</v>
      </c>
      <c r="G1225" s="931" t="s">
        <v>23</v>
      </c>
      <c r="H1225" s="932">
        <v>77986.03</v>
      </c>
      <c r="I1225" s="932">
        <v>124777.66</v>
      </c>
      <c r="J1225" s="932">
        <v>109180.45</v>
      </c>
      <c r="K1225" s="932">
        <v>174688.72</v>
      </c>
      <c r="L1225" s="932">
        <v>140374.85999999999</v>
      </c>
      <c r="M1225" s="932">
        <v>224599.78</v>
      </c>
      <c r="N1225" s="932">
        <v>187166.48</v>
      </c>
      <c r="O1225" s="932">
        <v>299466.38</v>
      </c>
      <c r="P1225" s="932">
        <v>233958.1</v>
      </c>
      <c r="Q1225" s="932">
        <v>374332.97</v>
      </c>
      <c r="R1225" s="932">
        <v>265152.52</v>
      </c>
      <c r="S1225" s="932">
        <v>424244.03</v>
      </c>
      <c r="T1225" s="932">
        <v>296346.93</v>
      </c>
      <c r="U1225" s="932">
        <v>474155.09</v>
      </c>
    </row>
    <row r="1226" spans="1:21" ht="14.5">
      <c r="A1226" s="931">
        <v>6</v>
      </c>
      <c r="B1226" s="931" t="s">
        <v>318</v>
      </c>
      <c r="C1226" s="931" t="s">
        <v>341</v>
      </c>
      <c r="D1226" s="931" t="s">
        <v>499</v>
      </c>
      <c r="E1226" s="931" t="s">
        <v>765</v>
      </c>
      <c r="F1226" s="931">
        <v>1</v>
      </c>
      <c r="G1226" s="931" t="s">
        <v>171</v>
      </c>
      <c r="H1226" s="932">
        <v>98300.69</v>
      </c>
      <c r="I1226" s="932">
        <v>172026.2</v>
      </c>
      <c r="J1226" s="932">
        <v>127471.2</v>
      </c>
      <c r="K1226" s="932">
        <v>223074.61</v>
      </c>
      <c r="L1226" s="932">
        <v>152295.35</v>
      </c>
      <c r="M1226" s="932">
        <v>266516.86</v>
      </c>
      <c r="N1226" s="932">
        <v>181465.11</v>
      </c>
      <c r="O1226" s="932">
        <v>317563.93</v>
      </c>
      <c r="P1226" s="932">
        <v>213541.24</v>
      </c>
      <c r="Q1226" s="932">
        <v>373697.17</v>
      </c>
      <c r="R1226" s="932">
        <v>234123.63</v>
      </c>
      <c r="S1226" s="932">
        <v>409716.35</v>
      </c>
      <c r="T1226" s="932">
        <v>254009.21</v>
      </c>
      <c r="U1226" s="932">
        <v>444516.11</v>
      </c>
    </row>
    <row r="1227" spans="1:21" ht="14.5">
      <c r="A1227" s="931">
        <v>6</v>
      </c>
      <c r="B1227" s="931" t="s">
        <v>318</v>
      </c>
      <c r="C1227" s="931" t="s">
        <v>341</v>
      </c>
      <c r="D1227" s="931" t="s">
        <v>499</v>
      </c>
      <c r="E1227" s="931" t="s">
        <v>765</v>
      </c>
      <c r="F1227" s="931">
        <v>2</v>
      </c>
      <c r="G1227" s="931" t="s">
        <v>21</v>
      </c>
      <c r="H1227" s="932">
        <v>77446.83</v>
      </c>
      <c r="I1227" s="932">
        <v>135531.96</v>
      </c>
      <c r="J1227" s="932">
        <v>101378.72</v>
      </c>
      <c r="K1227" s="932">
        <v>177412.75</v>
      </c>
      <c r="L1227" s="932">
        <v>122737.31</v>
      </c>
      <c r="M1227" s="932">
        <v>214790.3</v>
      </c>
      <c r="N1227" s="932">
        <v>150030.63</v>
      </c>
      <c r="O1227" s="932">
        <v>262553.59999999998</v>
      </c>
      <c r="P1227" s="932">
        <v>177906.81</v>
      </c>
      <c r="Q1227" s="932">
        <v>311336.92</v>
      </c>
      <c r="R1227" s="932">
        <v>196002.42</v>
      </c>
      <c r="S1227" s="932">
        <v>343004.23</v>
      </c>
      <c r="T1227" s="932">
        <v>212901.36</v>
      </c>
      <c r="U1227" s="932">
        <v>372577.39</v>
      </c>
    </row>
    <row r="1228" spans="1:21" ht="14.5">
      <c r="A1228" s="931">
        <v>6</v>
      </c>
      <c r="B1228" s="931" t="s">
        <v>318</v>
      </c>
      <c r="C1228" s="931" t="s">
        <v>341</v>
      </c>
      <c r="D1228" s="931" t="s">
        <v>499</v>
      </c>
      <c r="E1228" s="931" t="s">
        <v>765</v>
      </c>
      <c r="F1228" s="931">
        <v>3</v>
      </c>
      <c r="G1228" s="931" t="s">
        <v>46</v>
      </c>
      <c r="H1228" s="932">
        <v>74177.13</v>
      </c>
      <c r="I1228" s="932">
        <v>129809.99</v>
      </c>
      <c r="J1228" s="932">
        <v>101191.03</v>
      </c>
      <c r="K1228" s="932">
        <v>177084.3</v>
      </c>
      <c r="L1228" s="932">
        <v>128166.16</v>
      </c>
      <c r="M1228" s="932">
        <v>224290.78</v>
      </c>
      <c r="N1228" s="932">
        <v>168963.65</v>
      </c>
      <c r="O1228" s="932">
        <v>295686.39</v>
      </c>
      <c r="P1228" s="932">
        <v>209400.29</v>
      </c>
      <c r="Q1228" s="932">
        <v>366450.51</v>
      </c>
      <c r="R1228" s="932">
        <v>235957.1</v>
      </c>
      <c r="S1228" s="932">
        <v>412924.93</v>
      </c>
      <c r="T1228" s="932">
        <v>262193.15000000002</v>
      </c>
      <c r="U1228" s="932">
        <v>458838.01</v>
      </c>
    </row>
    <row r="1229" spans="1:21" ht="14.5">
      <c r="A1229" s="931">
        <v>6</v>
      </c>
      <c r="B1229" s="931" t="s">
        <v>318</v>
      </c>
      <c r="C1229" s="931" t="s">
        <v>341</v>
      </c>
      <c r="D1229" s="931" t="s">
        <v>499</v>
      </c>
      <c r="E1229" s="931" t="s">
        <v>765</v>
      </c>
      <c r="F1229" s="931">
        <v>4</v>
      </c>
      <c r="G1229" s="931" t="s">
        <v>23</v>
      </c>
      <c r="H1229" s="932">
        <v>79326.679999999993</v>
      </c>
      <c r="I1229" s="932">
        <v>126922.68</v>
      </c>
      <c r="J1229" s="932">
        <v>111057.35</v>
      </c>
      <c r="K1229" s="932">
        <v>177691.76</v>
      </c>
      <c r="L1229" s="932">
        <v>142788.01999999999</v>
      </c>
      <c r="M1229" s="932">
        <v>228460.83</v>
      </c>
      <c r="N1229" s="932">
        <v>190384.02</v>
      </c>
      <c r="O1229" s="932">
        <v>304614.44</v>
      </c>
      <c r="P1229" s="932">
        <v>237980.03</v>
      </c>
      <c r="Q1229" s="932">
        <v>380768.05</v>
      </c>
      <c r="R1229" s="932">
        <v>269710.7</v>
      </c>
      <c r="S1229" s="932">
        <v>431537.12</v>
      </c>
      <c r="T1229" s="932">
        <v>301441.37</v>
      </c>
      <c r="U1229" s="932">
        <v>482306.2</v>
      </c>
    </row>
    <row r="1230" spans="1:21" ht="14.5">
      <c r="A1230" s="931">
        <v>6</v>
      </c>
      <c r="B1230" s="931" t="s">
        <v>318</v>
      </c>
      <c r="C1230" s="931" t="s">
        <v>341</v>
      </c>
      <c r="D1230" s="931" t="s">
        <v>499</v>
      </c>
      <c r="E1230" s="931" t="s">
        <v>1118</v>
      </c>
      <c r="F1230" s="931">
        <v>1</v>
      </c>
      <c r="G1230" s="931" t="s">
        <v>171</v>
      </c>
      <c r="H1230" s="932">
        <v>94984.49</v>
      </c>
      <c r="I1230" s="932">
        <v>166222.85999999999</v>
      </c>
      <c r="J1230" s="932">
        <v>123208.89</v>
      </c>
      <c r="K1230" s="932">
        <v>215615.56</v>
      </c>
      <c r="L1230" s="932">
        <v>147235.04999999999</v>
      </c>
      <c r="M1230" s="932">
        <v>257661.34</v>
      </c>
      <c r="N1230" s="932">
        <v>175481.64</v>
      </c>
      <c r="O1230" s="932">
        <v>307092.87</v>
      </c>
      <c r="P1230" s="932">
        <v>206529.3</v>
      </c>
      <c r="Q1230" s="932">
        <v>361426.28</v>
      </c>
      <c r="R1230" s="932">
        <v>226452.64</v>
      </c>
      <c r="S1230" s="932">
        <v>396292.13</v>
      </c>
      <c r="T1230" s="932">
        <v>245717.24</v>
      </c>
      <c r="U1230" s="932">
        <v>430005.18</v>
      </c>
    </row>
    <row r="1231" spans="1:21" ht="14.5">
      <c r="A1231" s="931">
        <v>6</v>
      </c>
      <c r="B1231" s="931" t="s">
        <v>318</v>
      </c>
      <c r="C1231" s="931" t="s">
        <v>341</v>
      </c>
      <c r="D1231" s="931" t="s">
        <v>499</v>
      </c>
      <c r="E1231" s="931" t="s">
        <v>1118</v>
      </c>
      <c r="F1231" s="931">
        <v>2</v>
      </c>
      <c r="G1231" s="931" t="s">
        <v>21</v>
      </c>
      <c r="H1231" s="932">
        <v>74594.05</v>
      </c>
      <c r="I1231" s="932">
        <v>130539.6</v>
      </c>
      <c r="J1231" s="932">
        <v>97696.23</v>
      </c>
      <c r="K1231" s="932">
        <v>170968.41</v>
      </c>
      <c r="L1231" s="932">
        <v>118333.86</v>
      </c>
      <c r="M1231" s="932">
        <v>207084.26</v>
      </c>
      <c r="N1231" s="932">
        <v>144745.71</v>
      </c>
      <c r="O1231" s="932">
        <v>253304.98</v>
      </c>
      <c r="P1231" s="932">
        <v>171686.75</v>
      </c>
      <c r="Q1231" s="932">
        <v>300451.81</v>
      </c>
      <c r="R1231" s="932">
        <v>189178.57</v>
      </c>
      <c r="S1231" s="932">
        <v>331062.5</v>
      </c>
      <c r="T1231" s="932">
        <v>205522.91</v>
      </c>
      <c r="U1231" s="932">
        <v>359665.09</v>
      </c>
    </row>
    <row r="1232" spans="1:21" ht="14.5">
      <c r="A1232" s="931">
        <v>6</v>
      </c>
      <c r="B1232" s="931" t="s">
        <v>318</v>
      </c>
      <c r="C1232" s="931" t="s">
        <v>341</v>
      </c>
      <c r="D1232" s="931" t="s">
        <v>499</v>
      </c>
      <c r="E1232" s="931" t="s">
        <v>1118</v>
      </c>
      <c r="F1232" s="931">
        <v>3</v>
      </c>
      <c r="G1232" s="931" t="s">
        <v>46</v>
      </c>
      <c r="H1232" s="932">
        <v>71262.37</v>
      </c>
      <c r="I1232" s="932">
        <v>124709.15</v>
      </c>
      <c r="J1232" s="932">
        <v>97169.4</v>
      </c>
      <c r="K1232" s="932">
        <v>170046.45</v>
      </c>
      <c r="L1232" s="932">
        <v>123038.53</v>
      </c>
      <c r="M1232" s="932">
        <v>215317.43</v>
      </c>
      <c r="N1232" s="932">
        <v>162169.57999999999</v>
      </c>
      <c r="O1232" s="932">
        <v>283796.77</v>
      </c>
      <c r="P1232" s="932">
        <v>200947.8</v>
      </c>
      <c r="Q1232" s="932">
        <v>351658.65</v>
      </c>
      <c r="R1232" s="932">
        <v>226407.9</v>
      </c>
      <c r="S1232" s="932">
        <v>396213.83</v>
      </c>
      <c r="T1232" s="932">
        <v>251554.38</v>
      </c>
      <c r="U1232" s="932">
        <v>440220.15999999997</v>
      </c>
    </row>
    <row r="1233" spans="1:21" ht="14.5">
      <c r="A1233" s="931">
        <v>6</v>
      </c>
      <c r="B1233" s="931" t="s">
        <v>318</v>
      </c>
      <c r="C1233" s="931" t="s">
        <v>341</v>
      </c>
      <c r="D1233" s="931" t="s">
        <v>499</v>
      </c>
      <c r="E1233" s="931" t="s">
        <v>1118</v>
      </c>
      <c r="F1233" s="931">
        <v>4</v>
      </c>
      <c r="G1233" s="931" t="s">
        <v>23</v>
      </c>
      <c r="H1233" s="932">
        <v>76524.67</v>
      </c>
      <c r="I1233" s="932">
        <v>122439.48</v>
      </c>
      <c r="J1233" s="932">
        <v>107134.54</v>
      </c>
      <c r="K1233" s="932">
        <v>171415.27</v>
      </c>
      <c r="L1233" s="932">
        <v>137744.41</v>
      </c>
      <c r="M1233" s="932">
        <v>220391.06</v>
      </c>
      <c r="N1233" s="932">
        <v>183659.21</v>
      </c>
      <c r="O1233" s="932">
        <v>293854.74</v>
      </c>
      <c r="P1233" s="932">
        <v>229574.01</v>
      </c>
      <c r="Q1233" s="932">
        <v>367318.43</v>
      </c>
      <c r="R1233" s="932">
        <v>260183.88</v>
      </c>
      <c r="S1233" s="932">
        <v>416294.22</v>
      </c>
      <c r="T1233" s="932">
        <v>290793.75</v>
      </c>
      <c r="U1233" s="932">
        <v>465270.01</v>
      </c>
    </row>
    <row r="1234" spans="1:21" ht="14.5">
      <c r="A1234" s="931">
        <v>6</v>
      </c>
      <c r="B1234" s="931" t="s">
        <v>318</v>
      </c>
      <c r="C1234" s="931" t="s">
        <v>341</v>
      </c>
      <c r="D1234" s="931" t="s">
        <v>499</v>
      </c>
      <c r="E1234" s="931" t="s">
        <v>348</v>
      </c>
      <c r="F1234" s="931">
        <v>1</v>
      </c>
      <c r="G1234" s="931" t="s">
        <v>171</v>
      </c>
      <c r="H1234" s="932">
        <v>98234.1</v>
      </c>
      <c r="I1234" s="932">
        <v>171909.67</v>
      </c>
      <c r="J1234" s="932">
        <v>127350.46</v>
      </c>
      <c r="K1234" s="932">
        <v>222863.3</v>
      </c>
      <c r="L1234" s="932">
        <v>152122.01999999999</v>
      </c>
      <c r="M1234" s="932">
        <v>266213.53000000003</v>
      </c>
      <c r="N1234" s="932">
        <v>181216.85</v>
      </c>
      <c r="O1234" s="932">
        <v>317129.48</v>
      </c>
      <c r="P1234" s="932">
        <v>213222.66</v>
      </c>
      <c r="Q1234" s="932">
        <v>373139.65</v>
      </c>
      <c r="R1234" s="932">
        <v>233759.11</v>
      </c>
      <c r="S1234" s="932">
        <v>409078.44</v>
      </c>
      <c r="T1234" s="932">
        <v>253586.03</v>
      </c>
      <c r="U1234" s="932">
        <v>443775.55</v>
      </c>
    </row>
    <row r="1235" spans="1:21" ht="14.5">
      <c r="A1235" s="931">
        <v>6</v>
      </c>
      <c r="B1235" s="931" t="s">
        <v>318</v>
      </c>
      <c r="C1235" s="931" t="s">
        <v>341</v>
      </c>
      <c r="D1235" s="931" t="s">
        <v>499</v>
      </c>
      <c r="E1235" s="931" t="s">
        <v>348</v>
      </c>
      <c r="F1235" s="931">
        <v>2</v>
      </c>
      <c r="G1235" s="931" t="s">
        <v>21</v>
      </c>
      <c r="H1235" s="932">
        <v>77611.95</v>
      </c>
      <c r="I1235" s="932">
        <v>135820.92000000001</v>
      </c>
      <c r="J1235" s="932">
        <v>101547.89</v>
      </c>
      <c r="K1235" s="932">
        <v>177708.79999999999</v>
      </c>
      <c r="L1235" s="932">
        <v>122892.41</v>
      </c>
      <c r="M1235" s="932">
        <v>215061.71</v>
      </c>
      <c r="N1235" s="932">
        <v>150131.64000000001</v>
      </c>
      <c r="O1235" s="932">
        <v>262730.37</v>
      </c>
      <c r="P1235" s="932">
        <v>177984.16</v>
      </c>
      <c r="Q1235" s="932">
        <v>311472.28999999998</v>
      </c>
      <c r="R1235" s="932">
        <v>196061.47</v>
      </c>
      <c r="S1235" s="932">
        <v>343107.57</v>
      </c>
      <c r="T1235" s="932">
        <v>212934.94</v>
      </c>
      <c r="U1235" s="932">
        <v>372636.14</v>
      </c>
    </row>
    <row r="1236" spans="1:21" ht="14.5">
      <c r="A1236" s="931">
        <v>6</v>
      </c>
      <c r="B1236" s="931" t="s">
        <v>318</v>
      </c>
      <c r="C1236" s="931" t="s">
        <v>341</v>
      </c>
      <c r="D1236" s="931" t="s">
        <v>499</v>
      </c>
      <c r="E1236" s="931" t="s">
        <v>348</v>
      </c>
      <c r="F1236" s="931">
        <v>3</v>
      </c>
      <c r="G1236" s="931" t="s">
        <v>46</v>
      </c>
      <c r="H1236" s="932">
        <v>74500.61</v>
      </c>
      <c r="I1236" s="932">
        <v>130376.07</v>
      </c>
      <c r="J1236" s="932">
        <v>101673.41</v>
      </c>
      <c r="K1236" s="932">
        <v>177928.47</v>
      </c>
      <c r="L1236" s="932">
        <v>128807.89</v>
      </c>
      <c r="M1236" s="932">
        <v>225413.81</v>
      </c>
      <c r="N1236" s="932">
        <v>169840.68</v>
      </c>
      <c r="O1236" s="932">
        <v>297221.19</v>
      </c>
      <c r="P1236" s="932">
        <v>210516.62</v>
      </c>
      <c r="Q1236" s="932">
        <v>368404.08</v>
      </c>
      <c r="R1236" s="932">
        <v>237237.42</v>
      </c>
      <c r="S1236" s="932">
        <v>415165.48</v>
      </c>
      <c r="T1236" s="932">
        <v>263641.02</v>
      </c>
      <c r="U1236" s="932">
        <v>461371.79</v>
      </c>
    </row>
    <row r="1237" spans="1:21" ht="14.5">
      <c r="A1237" s="931">
        <v>6</v>
      </c>
      <c r="B1237" s="931" t="s">
        <v>318</v>
      </c>
      <c r="C1237" s="931" t="s">
        <v>341</v>
      </c>
      <c r="D1237" s="931" t="s">
        <v>499</v>
      </c>
      <c r="E1237" s="931" t="s">
        <v>348</v>
      </c>
      <c r="F1237" s="931">
        <v>4</v>
      </c>
      <c r="G1237" s="931" t="s">
        <v>23</v>
      </c>
      <c r="H1237" s="932">
        <v>79387.039999999994</v>
      </c>
      <c r="I1237" s="932">
        <v>127019.26</v>
      </c>
      <c r="J1237" s="932">
        <v>111141.86</v>
      </c>
      <c r="K1237" s="932">
        <v>177826.97</v>
      </c>
      <c r="L1237" s="932">
        <v>142896.67000000001</v>
      </c>
      <c r="M1237" s="932">
        <v>228634.68</v>
      </c>
      <c r="N1237" s="932">
        <v>190528.89</v>
      </c>
      <c r="O1237" s="932">
        <v>304846.24</v>
      </c>
      <c r="P1237" s="932">
        <v>238161.12</v>
      </c>
      <c r="Q1237" s="932">
        <v>381057.79</v>
      </c>
      <c r="R1237" s="932">
        <v>269915.93</v>
      </c>
      <c r="S1237" s="932">
        <v>431865.5</v>
      </c>
      <c r="T1237" s="932">
        <v>301670.75</v>
      </c>
      <c r="U1237" s="932">
        <v>482673.21</v>
      </c>
    </row>
    <row r="1238" spans="1:21" ht="14.5">
      <c r="A1238" s="931">
        <v>6</v>
      </c>
      <c r="B1238" s="931" t="s">
        <v>318</v>
      </c>
      <c r="C1238" s="931" t="s">
        <v>341</v>
      </c>
      <c r="D1238" s="931" t="s">
        <v>499</v>
      </c>
      <c r="E1238" s="931" t="s">
        <v>349</v>
      </c>
      <c r="F1238" s="931">
        <v>1</v>
      </c>
      <c r="G1238" s="931" t="s">
        <v>171</v>
      </c>
      <c r="H1238" s="932">
        <v>90074.559999999998</v>
      </c>
      <c r="I1238" s="932">
        <v>157630.47</v>
      </c>
      <c r="J1238" s="932">
        <v>116640.3</v>
      </c>
      <c r="K1238" s="932">
        <v>204120.52</v>
      </c>
      <c r="L1238" s="932">
        <v>139216.87</v>
      </c>
      <c r="M1238" s="932">
        <v>243629.52</v>
      </c>
      <c r="N1238" s="932">
        <v>165683.07</v>
      </c>
      <c r="O1238" s="932">
        <v>289945.37</v>
      </c>
      <c r="P1238" s="932">
        <v>194843.72</v>
      </c>
      <c r="Q1238" s="932">
        <v>340976.51</v>
      </c>
      <c r="R1238" s="932">
        <v>213551.46</v>
      </c>
      <c r="S1238" s="932">
        <v>373715.05</v>
      </c>
      <c r="T1238" s="932">
        <v>231557.9</v>
      </c>
      <c r="U1238" s="932">
        <v>405226.32</v>
      </c>
    </row>
    <row r="1239" spans="1:21" ht="14.5">
      <c r="A1239" s="931">
        <v>6</v>
      </c>
      <c r="B1239" s="931" t="s">
        <v>318</v>
      </c>
      <c r="C1239" s="931" t="s">
        <v>341</v>
      </c>
      <c r="D1239" s="931" t="s">
        <v>499</v>
      </c>
      <c r="E1239" s="931" t="s">
        <v>349</v>
      </c>
      <c r="F1239" s="931">
        <v>2</v>
      </c>
      <c r="G1239" s="931" t="s">
        <v>21</v>
      </c>
      <c r="H1239" s="932">
        <v>72001.22</v>
      </c>
      <c r="I1239" s="932">
        <v>126002.13</v>
      </c>
      <c r="J1239" s="932">
        <v>94026.81</v>
      </c>
      <c r="K1239" s="932">
        <v>164546.91</v>
      </c>
      <c r="L1239" s="932">
        <v>113599.91</v>
      </c>
      <c r="M1239" s="932">
        <v>198799.84</v>
      </c>
      <c r="N1239" s="932">
        <v>138439.85</v>
      </c>
      <c r="O1239" s="932">
        <v>242269.74</v>
      </c>
      <c r="P1239" s="932">
        <v>163960.54999999999</v>
      </c>
      <c r="Q1239" s="932">
        <v>286930.96000000002</v>
      </c>
      <c r="R1239" s="932">
        <v>180513.07</v>
      </c>
      <c r="S1239" s="932">
        <v>315897.88</v>
      </c>
      <c r="T1239" s="932">
        <v>195931.1</v>
      </c>
      <c r="U1239" s="932">
        <v>342879.42</v>
      </c>
    </row>
    <row r="1240" spans="1:21" ht="14.5">
      <c r="A1240" s="931">
        <v>6</v>
      </c>
      <c r="B1240" s="931" t="s">
        <v>318</v>
      </c>
      <c r="C1240" s="931" t="s">
        <v>341</v>
      </c>
      <c r="D1240" s="931" t="s">
        <v>499</v>
      </c>
      <c r="E1240" s="931" t="s">
        <v>349</v>
      </c>
      <c r="F1240" s="931">
        <v>3</v>
      </c>
      <c r="G1240" s="931" t="s">
        <v>46</v>
      </c>
      <c r="H1240" s="932">
        <v>69748.14</v>
      </c>
      <c r="I1240" s="932">
        <v>122059.25</v>
      </c>
      <c r="J1240" s="932">
        <v>95344.7</v>
      </c>
      <c r="K1240" s="932">
        <v>166853.23000000001</v>
      </c>
      <c r="L1240" s="932">
        <v>120907.67</v>
      </c>
      <c r="M1240" s="932">
        <v>211588.42</v>
      </c>
      <c r="N1240" s="932">
        <v>159542.26999999999</v>
      </c>
      <c r="O1240" s="932">
        <v>279198.96999999997</v>
      </c>
      <c r="P1240" s="932">
        <v>197864.13</v>
      </c>
      <c r="Q1240" s="932">
        <v>346262.23</v>
      </c>
      <c r="R1240" s="932">
        <v>223064.55</v>
      </c>
      <c r="S1240" s="932">
        <v>390362.96</v>
      </c>
      <c r="T1240" s="932">
        <v>247986.98</v>
      </c>
      <c r="U1240" s="932">
        <v>433977.21</v>
      </c>
    </row>
    <row r="1241" spans="1:21" ht="14.5">
      <c r="A1241" s="931">
        <v>6</v>
      </c>
      <c r="B1241" s="931" t="s">
        <v>318</v>
      </c>
      <c r="C1241" s="931" t="s">
        <v>341</v>
      </c>
      <c r="D1241" s="931" t="s">
        <v>499</v>
      </c>
      <c r="E1241" s="931" t="s">
        <v>349</v>
      </c>
      <c r="F1241" s="931">
        <v>4</v>
      </c>
      <c r="G1241" s="931" t="s">
        <v>23</v>
      </c>
      <c r="H1241" s="932">
        <v>73231.3</v>
      </c>
      <c r="I1241" s="932">
        <v>117170.09</v>
      </c>
      <c r="J1241" s="932">
        <v>102523.83</v>
      </c>
      <c r="K1241" s="932">
        <v>164038.12</v>
      </c>
      <c r="L1241" s="932">
        <v>131816.35</v>
      </c>
      <c r="M1241" s="932">
        <v>210906.16</v>
      </c>
      <c r="N1241" s="932">
        <v>175755.13</v>
      </c>
      <c r="O1241" s="932">
        <v>281208.21000000002</v>
      </c>
      <c r="P1241" s="932">
        <v>219693.91</v>
      </c>
      <c r="Q1241" s="932">
        <v>351510.26</v>
      </c>
      <c r="R1241" s="932">
        <v>248986.43</v>
      </c>
      <c r="S1241" s="932">
        <v>398378.3</v>
      </c>
      <c r="T1241" s="932">
        <v>278278.96000000002</v>
      </c>
      <c r="U1241" s="932">
        <v>445246.34</v>
      </c>
    </row>
    <row r="1242" spans="1:21" ht="14.5">
      <c r="A1242" s="931">
        <v>6</v>
      </c>
      <c r="B1242" s="931" t="s">
        <v>318</v>
      </c>
      <c r="C1242" s="931" t="s">
        <v>341</v>
      </c>
      <c r="D1242" s="931" t="s">
        <v>499</v>
      </c>
      <c r="E1242" s="931" t="s">
        <v>449</v>
      </c>
      <c r="F1242" s="931">
        <v>1</v>
      </c>
      <c r="G1242" s="931" t="s">
        <v>171</v>
      </c>
      <c r="H1242" s="932">
        <v>95781.36</v>
      </c>
      <c r="I1242" s="932">
        <v>167617.37</v>
      </c>
      <c r="J1242" s="932">
        <v>124362.03</v>
      </c>
      <c r="K1242" s="932">
        <v>217633.55</v>
      </c>
      <c r="L1242" s="932">
        <v>148713.99</v>
      </c>
      <c r="M1242" s="932">
        <v>260249.48</v>
      </c>
      <c r="N1242" s="932">
        <v>177389.19</v>
      </c>
      <c r="O1242" s="932">
        <v>310431.08</v>
      </c>
      <c r="P1242" s="932">
        <v>208866.12</v>
      </c>
      <c r="Q1242" s="932">
        <v>365515.71</v>
      </c>
      <c r="R1242" s="932">
        <v>229067.74</v>
      </c>
      <c r="S1242" s="932">
        <v>400868.54</v>
      </c>
      <c r="T1242" s="932">
        <v>248650.93</v>
      </c>
      <c r="U1242" s="932">
        <v>435139.12</v>
      </c>
    </row>
    <row r="1243" spans="1:21" ht="14.5">
      <c r="A1243" s="931">
        <v>6</v>
      </c>
      <c r="B1243" s="931" t="s">
        <v>318</v>
      </c>
      <c r="C1243" s="931" t="s">
        <v>341</v>
      </c>
      <c r="D1243" s="931" t="s">
        <v>499</v>
      </c>
      <c r="E1243" s="931" t="s">
        <v>449</v>
      </c>
      <c r="F1243" s="931">
        <v>2</v>
      </c>
      <c r="G1243" s="931" t="s">
        <v>21</v>
      </c>
      <c r="H1243" s="932">
        <v>74464.08</v>
      </c>
      <c r="I1243" s="932">
        <v>130312.14</v>
      </c>
      <c r="J1243" s="932">
        <v>97689.7</v>
      </c>
      <c r="K1243" s="932">
        <v>170956.98</v>
      </c>
      <c r="L1243" s="932">
        <v>118499.11</v>
      </c>
      <c r="M1243" s="932">
        <v>207373.44</v>
      </c>
      <c r="N1243" s="932">
        <v>145256.17000000001</v>
      </c>
      <c r="O1243" s="932">
        <v>254198.29</v>
      </c>
      <c r="P1243" s="932">
        <v>172439.81</v>
      </c>
      <c r="Q1243" s="932">
        <v>301769.67</v>
      </c>
      <c r="R1243" s="932">
        <v>190099.39</v>
      </c>
      <c r="S1243" s="932">
        <v>332673.91999999998</v>
      </c>
      <c r="T1243" s="932">
        <v>206629.57</v>
      </c>
      <c r="U1243" s="932">
        <v>361601.76</v>
      </c>
    </row>
    <row r="1244" spans="1:21" ht="14.5">
      <c r="A1244" s="931">
        <v>6</v>
      </c>
      <c r="B1244" s="931" t="s">
        <v>318</v>
      </c>
      <c r="C1244" s="931" t="s">
        <v>341</v>
      </c>
      <c r="D1244" s="931" t="s">
        <v>499</v>
      </c>
      <c r="E1244" s="931" t="s">
        <v>449</v>
      </c>
      <c r="F1244" s="931">
        <v>3</v>
      </c>
      <c r="G1244" s="931" t="s">
        <v>46</v>
      </c>
      <c r="H1244" s="932">
        <v>70562.100000000006</v>
      </c>
      <c r="I1244" s="932">
        <v>123483.67</v>
      </c>
      <c r="J1244" s="932">
        <v>96070.93</v>
      </c>
      <c r="K1244" s="932">
        <v>168124.13</v>
      </c>
      <c r="L1244" s="932">
        <v>121540.14</v>
      </c>
      <c r="M1244" s="932">
        <v>212695.25</v>
      </c>
      <c r="N1244" s="932">
        <v>160086.20000000001</v>
      </c>
      <c r="O1244" s="932">
        <v>280150.84999999998</v>
      </c>
      <c r="P1244" s="932">
        <v>198263.38</v>
      </c>
      <c r="Q1244" s="932">
        <v>346960.91</v>
      </c>
      <c r="R1244" s="932">
        <v>223304.97</v>
      </c>
      <c r="S1244" s="932">
        <v>390783.7</v>
      </c>
      <c r="T1244" s="932">
        <v>248018.67</v>
      </c>
      <c r="U1244" s="932">
        <v>434032.68</v>
      </c>
    </row>
    <row r="1245" spans="1:21" ht="14.5">
      <c r="A1245" s="931">
        <v>6</v>
      </c>
      <c r="B1245" s="931" t="s">
        <v>318</v>
      </c>
      <c r="C1245" s="931" t="s">
        <v>341</v>
      </c>
      <c r="D1245" s="931" t="s">
        <v>499</v>
      </c>
      <c r="E1245" s="931" t="s">
        <v>449</v>
      </c>
      <c r="F1245" s="931">
        <v>4</v>
      </c>
      <c r="G1245" s="931" t="s">
        <v>23</v>
      </c>
      <c r="H1245" s="932">
        <v>76770.350000000006</v>
      </c>
      <c r="I1245" s="932">
        <v>122832.56</v>
      </c>
      <c r="J1245" s="932">
        <v>107478.49</v>
      </c>
      <c r="K1245" s="932">
        <v>171965.58</v>
      </c>
      <c r="L1245" s="932">
        <v>138186.63</v>
      </c>
      <c r="M1245" s="932">
        <v>221098.61</v>
      </c>
      <c r="N1245" s="932">
        <v>184248.84</v>
      </c>
      <c r="O1245" s="932">
        <v>294798.14</v>
      </c>
      <c r="P1245" s="932">
        <v>230311.05</v>
      </c>
      <c r="Q1245" s="932">
        <v>368497.68</v>
      </c>
      <c r="R1245" s="932">
        <v>261019.19</v>
      </c>
      <c r="S1245" s="932">
        <v>417630.7</v>
      </c>
      <c r="T1245" s="932">
        <v>291727.33</v>
      </c>
      <c r="U1245" s="932">
        <v>466763.73</v>
      </c>
    </row>
    <row r="1246" spans="1:21" ht="14.5">
      <c r="A1246" s="931">
        <v>6</v>
      </c>
      <c r="B1246" s="931" t="s">
        <v>318</v>
      </c>
      <c r="C1246" s="931" t="s">
        <v>341</v>
      </c>
      <c r="D1246" s="931" t="s">
        <v>499</v>
      </c>
      <c r="E1246" s="931" t="s">
        <v>350</v>
      </c>
      <c r="F1246" s="931">
        <v>1</v>
      </c>
      <c r="G1246" s="931" t="s">
        <v>171</v>
      </c>
      <c r="H1246" s="932">
        <v>97173.09</v>
      </c>
      <c r="I1246" s="932">
        <v>170052.91</v>
      </c>
      <c r="J1246" s="932">
        <v>126010.18</v>
      </c>
      <c r="K1246" s="932">
        <v>220517.82</v>
      </c>
      <c r="L1246" s="932">
        <v>150550.79999999999</v>
      </c>
      <c r="M1246" s="932">
        <v>263463.90999999997</v>
      </c>
      <c r="N1246" s="932">
        <v>179387.86</v>
      </c>
      <c r="O1246" s="932">
        <v>313928.76</v>
      </c>
      <c r="P1246" s="932">
        <v>211097.73</v>
      </c>
      <c r="Q1246" s="932">
        <v>369421.03</v>
      </c>
      <c r="R1246" s="932">
        <v>231445.13</v>
      </c>
      <c r="S1246" s="932">
        <v>405028.97</v>
      </c>
      <c r="T1246" s="932">
        <v>251104.16</v>
      </c>
      <c r="U1246" s="932">
        <v>439432.28</v>
      </c>
    </row>
    <row r="1247" spans="1:21" ht="14.5">
      <c r="A1247" s="931">
        <v>6</v>
      </c>
      <c r="B1247" s="931" t="s">
        <v>318</v>
      </c>
      <c r="C1247" s="931" t="s">
        <v>341</v>
      </c>
      <c r="D1247" s="931" t="s">
        <v>499</v>
      </c>
      <c r="E1247" s="931" t="s">
        <v>350</v>
      </c>
      <c r="F1247" s="931">
        <v>2</v>
      </c>
      <c r="G1247" s="931" t="s">
        <v>21</v>
      </c>
      <c r="H1247" s="932">
        <v>76550.95</v>
      </c>
      <c r="I1247" s="932">
        <v>133964.16</v>
      </c>
      <c r="J1247" s="932">
        <v>100207.61</v>
      </c>
      <c r="K1247" s="932">
        <v>175363.32</v>
      </c>
      <c r="L1247" s="932">
        <v>121321.19</v>
      </c>
      <c r="M1247" s="932">
        <v>212312.09</v>
      </c>
      <c r="N1247" s="932">
        <v>148302.65</v>
      </c>
      <c r="O1247" s="932">
        <v>259529.65</v>
      </c>
      <c r="P1247" s="932">
        <v>175859.24</v>
      </c>
      <c r="Q1247" s="932">
        <v>307753.67</v>
      </c>
      <c r="R1247" s="932">
        <v>193747.48</v>
      </c>
      <c r="S1247" s="932">
        <v>339058.09</v>
      </c>
      <c r="T1247" s="932">
        <v>210453.07</v>
      </c>
      <c r="U1247" s="932">
        <v>368292.87</v>
      </c>
    </row>
    <row r="1248" spans="1:21" ht="14.5">
      <c r="A1248" s="931">
        <v>6</v>
      </c>
      <c r="B1248" s="931" t="s">
        <v>318</v>
      </c>
      <c r="C1248" s="931" t="s">
        <v>341</v>
      </c>
      <c r="D1248" s="931" t="s">
        <v>499</v>
      </c>
      <c r="E1248" s="931" t="s">
        <v>350</v>
      </c>
      <c r="F1248" s="931">
        <v>3</v>
      </c>
      <c r="G1248" s="931" t="s">
        <v>46</v>
      </c>
      <c r="H1248" s="932">
        <v>73313.37</v>
      </c>
      <c r="I1248" s="932">
        <v>128298.4</v>
      </c>
      <c r="J1248" s="932">
        <v>100011.28</v>
      </c>
      <c r="K1248" s="932">
        <v>175019.74</v>
      </c>
      <c r="L1248" s="932">
        <v>126670.86</v>
      </c>
      <c r="M1248" s="932">
        <v>221674</v>
      </c>
      <c r="N1248" s="932">
        <v>166991.29999999999</v>
      </c>
      <c r="O1248" s="932">
        <v>292234.78000000003</v>
      </c>
      <c r="P1248" s="932">
        <v>206954.9</v>
      </c>
      <c r="Q1248" s="932">
        <v>362171.08</v>
      </c>
      <c r="R1248" s="932">
        <v>233200.8</v>
      </c>
      <c r="S1248" s="932">
        <v>408101.41</v>
      </c>
      <c r="T1248" s="932">
        <v>259129.51</v>
      </c>
      <c r="U1248" s="932">
        <v>453476.64</v>
      </c>
    </row>
    <row r="1249" spans="1:21" ht="14.5">
      <c r="A1249" s="931">
        <v>6</v>
      </c>
      <c r="B1249" s="931" t="s">
        <v>318</v>
      </c>
      <c r="C1249" s="931" t="s">
        <v>341</v>
      </c>
      <c r="D1249" s="931" t="s">
        <v>499</v>
      </c>
      <c r="E1249" s="931" t="s">
        <v>350</v>
      </c>
      <c r="F1249" s="931">
        <v>4</v>
      </c>
      <c r="G1249" s="931" t="s">
        <v>23</v>
      </c>
      <c r="H1249" s="932">
        <v>78412.789999999994</v>
      </c>
      <c r="I1249" s="932">
        <v>125460.47</v>
      </c>
      <c r="J1249" s="932">
        <v>109777.91</v>
      </c>
      <c r="K1249" s="932">
        <v>175644.66</v>
      </c>
      <c r="L1249" s="932">
        <v>141143.03</v>
      </c>
      <c r="M1249" s="932">
        <v>225828.85</v>
      </c>
      <c r="N1249" s="932">
        <v>188190.71</v>
      </c>
      <c r="O1249" s="932">
        <v>301105.13</v>
      </c>
      <c r="P1249" s="932">
        <v>235238.38</v>
      </c>
      <c r="Q1249" s="932">
        <v>376381.42</v>
      </c>
      <c r="R1249" s="932">
        <v>266603.5</v>
      </c>
      <c r="S1249" s="932">
        <v>426565.61</v>
      </c>
      <c r="T1249" s="932">
        <v>297968.62</v>
      </c>
      <c r="U1249" s="932">
        <v>476749.8</v>
      </c>
    </row>
    <row r="1250" spans="1:21" ht="14.5">
      <c r="A1250" s="931">
        <v>6</v>
      </c>
      <c r="B1250" s="931" t="s">
        <v>318</v>
      </c>
      <c r="C1250" s="931" t="s">
        <v>341</v>
      </c>
      <c r="D1250" s="931" t="s">
        <v>499</v>
      </c>
      <c r="E1250" s="931" t="s">
        <v>351</v>
      </c>
      <c r="F1250" s="931">
        <v>1</v>
      </c>
      <c r="G1250" s="931" t="s">
        <v>171</v>
      </c>
      <c r="H1250" s="932">
        <v>97503.83</v>
      </c>
      <c r="I1250" s="932">
        <v>170631.69</v>
      </c>
      <c r="J1250" s="932">
        <v>126318.07</v>
      </c>
      <c r="K1250" s="932">
        <v>221056.63</v>
      </c>
      <c r="L1250" s="932">
        <v>150816.41</v>
      </c>
      <c r="M1250" s="932">
        <v>263928.71999999997</v>
      </c>
      <c r="N1250" s="932">
        <v>179557.56</v>
      </c>
      <c r="O1250" s="932">
        <v>314225.74</v>
      </c>
      <c r="P1250" s="932">
        <v>211204.43</v>
      </c>
      <c r="Q1250" s="932">
        <v>369607.76</v>
      </c>
      <c r="R1250" s="932">
        <v>231508.54</v>
      </c>
      <c r="S1250" s="932">
        <v>405139.95</v>
      </c>
      <c r="T1250" s="932">
        <v>251075.53</v>
      </c>
      <c r="U1250" s="932">
        <v>439382.18</v>
      </c>
    </row>
    <row r="1251" spans="1:21" ht="14.5">
      <c r="A1251" s="931">
        <v>6</v>
      </c>
      <c r="B1251" s="931" t="s">
        <v>318</v>
      </c>
      <c r="C1251" s="931" t="s">
        <v>341</v>
      </c>
      <c r="D1251" s="931" t="s">
        <v>499</v>
      </c>
      <c r="E1251" s="931" t="s">
        <v>351</v>
      </c>
      <c r="F1251" s="931">
        <v>2</v>
      </c>
      <c r="G1251" s="931" t="s">
        <v>21</v>
      </c>
      <c r="H1251" s="932">
        <v>77576.81</v>
      </c>
      <c r="I1251" s="932">
        <v>135759.41</v>
      </c>
      <c r="J1251" s="932">
        <v>101385.25</v>
      </c>
      <c r="K1251" s="932">
        <v>177424.19</v>
      </c>
      <c r="L1251" s="932">
        <v>122572.07</v>
      </c>
      <c r="M1251" s="932">
        <v>214501.12</v>
      </c>
      <c r="N1251" s="932">
        <v>149520.17000000001</v>
      </c>
      <c r="O1251" s="932">
        <v>261660.3</v>
      </c>
      <c r="P1251" s="932">
        <v>177153.75</v>
      </c>
      <c r="Q1251" s="932">
        <v>310019.07</v>
      </c>
      <c r="R1251" s="932">
        <v>195081.61</v>
      </c>
      <c r="S1251" s="932">
        <v>341392.81</v>
      </c>
      <c r="T1251" s="932">
        <v>211794.7</v>
      </c>
      <c r="U1251" s="932">
        <v>370640.73</v>
      </c>
    </row>
    <row r="1252" spans="1:21" ht="14.5">
      <c r="A1252" s="931">
        <v>6</v>
      </c>
      <c r="B1252" s="931" t="s">
        <v>318</v>
      </c>
      <c r="C1252" s="931" t="s">
        <v>341</v>
      </c>
      <c r="D1252" s="931" t="s">
        <v>499</v>
      </c>
      <c r="E1252" s="931" t="s">
        <v>351</v>
      </c>
      <c r="F1252" s="931">
        <v>3</v>
      </c>
      <c r="G1252" s="931" t="s">
        <v>46</v>
      </c>
      <c r="H1252" s="932">
        <v>74877.41</v>
      </c>
      <c r="I1252" s="932">
        <v>131035.47</v>
      </c>
      <c r="J1252" s="932">
        <v>102289.5</v>
      </c>
      <c r="K1252" s="932">
        <v>179006.62</v>
      </c>
      <c r="L1252" s="932">
        <v>129664.55</v>
      </c>
      <c r="M1252" s="932">
        <v>226912.96</v>
      </c>
      <c r="N1252" s="932">
        <v>171047.04000000001</v>
      </c>
      <c r="O1252" s="932">
        <v>299332.32</v>
      </c>
      <c r="P1252" s="932">
        <v>212084.72</v>
      </c>
      <c r="Q1252" s="932">
        <v>371148.26</v>
      </c>
      <c r="R1252" s="932">
        <v>239060.04</v>
      </c>
      <c r="S1252" s="932">
        <v>418355.07</v>
      </c>
      <c r="T1252" s="932">
        <v>265728.84999999998</v>
      </c>
      <c r="U1252" s="932">
        <v>465025.5</v>
      </c>
    </row>
    <row r="1253" spans="1:21" ht="14.5">
      <c r="A1253" s="931">
        <v>6</v>
      </c>
      <c r="B1253" s="931" t="s">
        <v>318</v>
      </c>
      <c r="C1253" s="931" t="s">
        <v>341</v>
      </c>
      <c r="D1253" s="931" t="s">
        <v>499</v>
      </c>
      <c r="E1253" s="931" t="s">
        <v>351</v>
      </c>
      <c r="F1253" s="931">
        <v>4</v>
      </c>
      <c r="G1253" s="931" t="s">
        <v>23</v>
      </c>
      <c r="H1253" s="932">
        <v>79081</v>
      </c>
      <c r="I1253" s="932">
        <v>126529.60000000001</v>
      </c>
      <c r="J1253" s="932">
        <v>110713.4</v>
      </c>
      <c r="K1253" s="932">
        <v>177141.44</v>
      </c>
      <c r="L1253" s="932">
        <v>142345.79999999999</v>
      </c>
      <c r="M1253" s="932">
        <v>227753.28</v>
      </c>
      <c r="N1253" s="932">
        <v>189794.4</v>
      </c>
      <c r="O1253" s="932">
        <v>303671.05</v>
      </c>
      <c r="P1253" s="932">
        <v>237243</v>
      </c>
      <c r="Q1253" s="932">
        <v>379588.81</v>
      </c>
      <c r="R1253" s="932">
        <v>268875.40000000002</v>
      </c>
      <c r="S1253" s="932">
        <v>430200.65</v>
      </c>
      <c r="T1253" s="932">
        <v>300507.8</v>
      </c>
      <c r="U1253" s="932">
        <v>480812.49</v>
      </c>
    </row>
    <row r="1254" spans="1:21" ht="14.5">
      <c r="A1254" s="931">
        <v>6</v>
      </c>
      <c r="B1254" s="931" t="s">
        <v>318</v>
      </c>
      <c r="C1254" s="931" t="s">
        <v>341</v>
      </c>
      <c r="D1254" s="931" t="s">
        <v>499</v>
      </c>
      <c r="E1254" s="931" t="s">
        <v>352</v>
      </c>
      <c r="F1254" s="931">
        <v>1</v>
      </c>
      <c r="G1254" s="931" t="s">
        <v>171</v>
      </c>
      <c r="H1254" s="932">
        <v>92596.11</v>
      </c>
      <c r="I1254" s="932">
        <v>162043.20000000001</v>
      </c>
      <c r="J1254" s="932">
        <v>120045.34</v>
      </c>
      <c r="K1254" s="932">
        <v>210079.35</v>
      </c>
      <c r="L1254" s="932">
        <v>143399.29</v>
      </c>
      <c r="M1254" s="932">
        <v>250948.76</v>
      </c>
      <c r="N1254" s="932">
        <v>170830.62</v>
      </c>
      <c r="O1254" s="932">
        <v>298953.58</v>
      </c>
      <c r="P1254" s="932">
        <v>201005.1</v>
      </c>
      <c r="Q1254" s="932">
        <v>351758.92</v>
      </c>
      <c r="R1254" s="932">
        <v>220366.58</v>
      </c>
      <c r="S1254" s="932">
        <v>385641.51</v>
      </c>
      <c r="T1254" s="932">
        <v>239060.76</v>
      </c>
      <c r="U1254" s="932">
        <v>418356.32</v>
      </c>
    </row>
    <row r="1255" spans="1:21" ht="14.5">
      <c r="A1255" s="931">
        <v>6</v>
      </c>
      <c r="B1255" s="931" t="s">
        <v>318</v>
      </c>
      <c r="C1255" s="931" t="s">
        <v>341</v>
      </c>
      <c r="D1255" s="931" t="s">
        <v>499</v>
      </c>
      <c r="E1255" s="931" t="s">
        <v>352</v>
      </c>
      <c r="F1255" s="931">
        <v>2</v>
      </c>
      <c r="G1255" s="931" t="s">
        <v>21</v>
      </c>
      <c r="H1255" s="932">
        <v>73132.52</v>
      </c>
      <c r="I1255" s="932">
        <v>127981.9</v>
      </c>
      <c r="J1255" s="932">
        <v>95692.35</v>
      </c>
      <c r="K1255" s="932">
        <v>167461.62</v>
      </c>
      <c r="L1255" s="932">
        <v>115811.8</v>
      </c>
      <c r="M1255" s="932">
        <v>202670.64</v>
      </c>
      <c r="N1255" s="932">
        <v>141491.76999999999</v>
      </c>
      <c r="O1255" s="932">
        <v>247610.6</v>
      </c>
      <c r="P1255" s="932">
        <v>167746.29999999999</v>
      </c>
      <c r="Q1255" s="932">
        <v>293556.02</v>
      </c>
      <c r="R1255" s="932">
        <v>184786.78</v>
      </c>
      <c r="S1255" s="932">
        <v>323376.86</v>
      </c>
      <c r="T1255" s="932">
        <v>200693.44</v>
      </c>
      <c r="U1255" s="932">
        <v>351213.51</v>
      </c>
    </row>
    <row r="1256" spans="1:21" ht="14.5">
      <c r="A1256" s="931">
        <v>6</v>
      </c>
      <c r="B1256" s="931" t="s">
        <v>318</v>
      </c>
      <c r="C1256" s="931" t="s">
        <v>341</v>
      </c>
      <c r="D1256" s="931" t="s">
        <v>499</v>
      </c>
      <c r="E1256" s="931" t="s">
        <v>352</v>
      </c>
      <c r="F1256" s="931">
        <v>3</v>
      </c>
      <c r="G1256" s="931" t="s">
        <v>46</v>
      </c>
      <c r="H1256" s="932">
        <v>70181.78</v>
      </c>
      <c r="I1256" s="932">
        <v>122818.12</v>
      </c>
      <c r="J1256" s="932">
        <v>95774.67</v>
      </c>
      <c r="K1256" s="932">
        <v>167605.67000000001</v>
      </c>
      <c r="L1256" s="932">
        <v>121331.37</v>
      </c>
      <c r="M1256" s="932">
        <v>212329.91</v>
      </c>
      <c r="N1256" s="932">
        <v>159978.91</v>
      </c>
      <c r="O1256" s="932">
        <v>279963.09000000003</v>
      </c>
      <c r="P1256" s="932">
        <v>198289.65</v>
      </c>
      <c r="Q1256" s="932">
        <v>347006.88</v>
      </c>
      <c r="R1256" s="932">
        <v>223455.92</v>
      </c>
      <c r="S1256" s="932">
        <v>391047.86</v>
      </c>
      <c r="T1256" s="932">
        <v>248322.82</v>
      </c>
      <c r="U1256" s="932">
        <v>434564.93</v>
      </c>
    </row>
    <row r="1257" spans="1:21" ht="14.5">
      <c r="A1257" s="931">
        <v>6</v>
      </c>
      <c r="B1257" s="931" t="s">
        <v>318</v>
      </c>
      <c r="C1257" s="931" t="s">
        <v>341</v>
      </c>
      <c r="D1257" s="931" t="s">
        <v>499</v>
      </c>
      <c r="E1257" s="931" t="s">
        <v>352</v>
      </c>
      <c r="F1257" s="931">
        <v>4</v>
      </c>
      <c r="G1257" s="931" t="s">
        <v>23</v>
      </c>
      <c r="H1257" s="932">
        <v>74817.63</v>
      </c>
      <c r="I1257" s="932">
        <v>119708.2</v>
      </c>
      <c r="J1257" s="932">
        <v>104744.68</v>
      </c>
      <c r="K1257" s="932">
        <v>167591.49</v>
      </c>
      <c r="L1257" s="932">
        <v>134671.73000000001</v>
      </c>
      <c r="M1257" s="932">
        <v>215474.77</v>
      </c>
      <c r="N1257" s="932">
        <v>179562.3</v>
      </c>
      <c r="O1257" s="932">
        <v>287299.69</v>
      </c>
      <c r="P1257" s="932">
        <v>224452.88</v>
      </c>
      <c r="Q1257" s="932">
        <v>359124.61</v>
      </c>
      <c r="R1257" s="932">
        <v>254379.93</v>
      </c>
      <c r="S1257" s="932">
        <v>407007.9</v>
      </c>
      <c r="T1257" s="932">
        <v>284306.98</v>
      </c>
      <c r="U1257" s="932">
        <v>454891.18</v>
      </c>
    </row>
    <row r="1258" spans="1:21" ht="14.5">
      <c r="A1258" s="931">
        <v>6</v>
      </c>
      <c r="B1258" s="931" t="s">
        <v>318</v>
      </c>
      <c r="C1258" s="931" t="s">
        <v>341</v>
      </c>
      <c r="D1258" s="931" t="s">
        <v>499</v>
      </c>
      <c r="E1258" s="931" t="s">
        <v>353</v>
      </c>
      <c r="F1258" s="931">
        <v>1</v>
      </c>
      <c r="G1258" s="931" t="s">
        <v>171</v>
      </c>
      <c r="H1258" s="932">
        <v>93590.53</v>
      </c>
      <c r="I1258" s="932">
        <v>163783.43</v>
      </c>
      <c r="J1258" s="932">
        <v>121264.87</v>
      </c>
      <c r="K1258" s="932">
        <v>212213.51</v>
      </c>
      <c r="L1258" s="932">
        <v>144797.17000000001</v>
      </c>
      <c r="M1258" s="932">
        <v>253395.05</v>
      </c>
      <c r="N1258" s="932">
        <v>172411.33</v>
      </c>
      <c r="O1258" s="932">
        <v>301719.83</v>
      </c>
      <c r="P1258" s="932">
        <v>202811.43</v>
      </c>
      <c r="Q1258" s="932">
        <v>354920</v>
      </c>
      <c r="R1258" s="932">
        <v>222316.03</v>
      </c>
      <c r="S1258" s="932">
        <v>389053.05</v>
      </c>
      <c r="T1258" s="932">
        <v>241119.43</v>
      </c>
      <c r="U1258" s="932">
        <v>421959.01</v>
      </c>
    </row>
    <row r="1259" spans="1:21" ht="14.5">
      <c r="A1259" s="931">
        <v>6</v>
      </c>
      <c r="B1259" s="931" t="s">
        <v>318</v>
      </c>
      <c r="C1259" s="931" t="s">
        <v>341</v>
      </c>
      <c r="D1259" s="931" t="s">
        <v>499</v>
      </c>
      <c r="E1259" s="931" t="s">
        <v>353</v>
      </c>
      <c r="F1259" s="931">
        <v>2</v>
      </c>
      <c r="G1259" s="931" t="s">
        <v>21</v>
      </c>
      <c r="H1259" s="932">
        <v>74358.64</v>
      </c>
      <c r="I1259" s="932">
        <v>130127.62</v>
      </c>
      <c r="J1259" s="932">
        <v>97201.79</v>
      </c>
      <c r="K1259" s="932">
        <v>170103.14</v>
      </c>
      <c r="L1259" s="932">
        <v>117538.09</v>
      </c>
      <c r="M1259" s="932">
        <v>205691.67</v>
      </c>
      <c r="N1259" s="932">
        <v>143421.76000000001</v>
      </c>
      <c r="O1259" s="932">
        <v>250988.07</v>
      </c>
      <c r="P1259" s="932">
        <v>169948.57</v>
      </c>
      <c r="Q1259" s="932">
        <v>297409.99</v>
      </c>
      <c r="R1259" s="932">
        <v>187159.8</v>
      </c>
      <c r="S1259" s="932">
        <v>327529.65000000002</v>
      </c>
      <c r="T1259" s="932">
        <v>203208.87</v>
      </c>
      <c r="U1259" s="932">
        <v>355615.51</v>
      </c>
    </row>
    <row r="1260" spans="1:21" ht="14.5">
      <c r="A1260" s="931">
        <v>6</v>
      </c>
      <c r="B1260" s="931" t="s">
        <v>318</v>
      </c>
      <c r="C1260" s="931" t="s">
        <v>341</v>
      </c>
      <c r="D1260" s="931" t="s">
        <v>499</v>
      </c>
      <c r="E1260" s="931" t="s">
        <v>353</v>
      </c>
      <c r="F1260" s="931">
        <v>3</v>
      </c>
      <c r="G1260" s="931" t="s">
        <v>46</v>
      </c>
      <c r="H1260" s="932">
        <v>71692.490000000005</v>
      </c>
      <c r="I1260" s="932">
        <v>125461.86</v>
      </c>
      <c r="J1260" s="932">
        <v>97919.18</v>
      </c>
      <c r="K1260" s="932">
        <v>171358.57</v>
      </c>
      <c r="L1260" s="932">
        <v>124110.12</v>
      </c>
      <c r="M1260" s="932">
        <v>217192.72</v>
      </c>
      <c r="N1260" s="932">
        <v>163705.29</v>
      </c>
      <c r="O1260" s="932">
        <v>286484.26</v>
      </c>
      <c r="P1260" s="932">
        <v>202967.67</v>
      </c>
      <c r="Q1260" s="932">
        <v>355193.43</v>
      </c>
      <c r="R1260" s="932">
        <v>228772.83</v>
      </c>
      <c r="S1260" s="932">
        <v>400352.45</v>
      </c>
      <c r="T1260" s="932">
        <v>254282.17</v>
      </c>
      <c r="U1260" s="932">
        <v>444993.8</v>
      </c>
    </row>
    <row r="1261" spans="1:21" ht="14.5">
      <c r="A1261" s="931">
        <v>6</v>
      </c>
      <c r="B1261" s="931" t="s">
        <v>318</v>
      </c>
      <c r="C1261" s="931" t="s">
        <v>341</v>
      </c>
      <c r="D1261" s="931" t="s">
        <v>499</v>
      </c>
      <c r="E1261" s="931" t="s">
        <v>353</v>
      </c>
      <c r="F1261" s="931">
        <v>4</v>
      </c>
      <c r="G1261" s="931" t="s">
        <v>23</v>
      </c>
      <c r="H1261" s="932">
        <v>75852.23</v>
      </c>
      <c r="I1261" s="932">
        <v>121363.57</v>
      </c>
      <c r="J1261" s="932">
        <v>106193.12</v>
      </c>
      <c r="K1261" s="932">
        <v>169909</v>
      </c>
      <c r="L1261" s="932">
        <v>136534.01</v>
      </c>
      <c r="M1261" s="932">
        <v>218454.42</v>
      </c>
      <c r="N1261" s="932">
        <v>182045.35</v>
      </c>
      <c r="O1261" s="932">
        <v>291272.57</v>
      </c>
      <c r="P1261" s="932">
        <v>227556.69</v>
      </c>
      <c r="Q1261" s="932">
        <v>364090.71</v>
      </c>
      <c r="R1261" s="932">
        <v>257897.58</v>
      </c>
      <c r="S1261" s="932">
        <v>412636.14</v>
      </c>
      <c r="T1261" s="932">
        <v>288238.46999999997</v>
      </c>
      <c r="U1261" s="932">
        <v>461181.56</v>
      </c>
    </row>
    <row r="1262" spans="1:21" ht="14.5">
      <c r="A1262" s="931">
        <v>6</v>
      </c>
      <c r="B1262" s="931" t="s">
        <v>318</v>
      </c>
      <c r="C1262" s="931" t="s">
        <v>341</v>
      </c>
      <c r="D1262" s="931" t="s">
        <v>499</v>
      </c>
      <c r="E1262" s="931" t="s">
        <v>354</v>
      </c>
      <c r="F1262" s="931">
        <v>1</v>
      </c>
      <c r="G1262" s="931" t="s">
        <v>171</v>
      </c>
      <c r="H1262" s="932">
        <v>93856.9</v>
      </c>
      <c r="I1262" s="932">
        <v>164249.57</v>
      </c>
      <c r="J1262" s="932">
        <v>121747.87</v>
      </c>
      <c r="K1262" s="932">
        <v>213058.77</v>
      </c>
      <c r="L1262" s="932">
        <v>145490.51</v>
      </c>
      <c r="M1262" s="932">
        <v>254608.39</v>
      </c>
      <c r="N1262" s="932">
        <v>173404.4</v>
      </c>
      <c r="O1262" s="932">
        <v>303457.7</v>
      </c>
      <c r="P1262" s="932">
        <v>204085.79</v>
      </c>
      <c r="Q1262" s="932">
        <v>357150.14</v>
      </c>
      <c r="R1262" s="932">
        <v>223774.14</v>
      </c>
      <c r="S1262" s="932">
        <v>391604.74</v>
      </c>
      <c r="T1262" s="932">
        <v>242812.19</v>
      </c>
      <c r="U1262" s="932">
        <v>424921.34</v>
      </c>
    </row>
    <row r="1263" spans="1:21" ht="14.5">
      <c r="A1263" s="931">
        <v>6</v>
      </c>
      <c r="B1263" s="931" t="s">
        <v>318</v>
      </c>
      <c r="C1263" s="931" t="s">
        <v>341</v>
      </c>
      <c r="D1263" s="931" t="s">
        <v>499</v>
      </c>
      <c r="E1263" s="931" t="s">
        <v>354</v>
      </c>
      <c r="F1263" s="931">
        <v>2</v>
      </c>
      <c r="G1263" s="931" t="s">
        <v>21</v>
      </c>
      <c r="H1263" s="932">
        <v>73698.17</v>
      </c>
      <c r="I1263" s="932">
        <v>128971.79</v>
      </c>
      <c r="J1263" s="932">
        <v>96525.13</v>
      </c>
      <c r="K1263" s="932">
        <v>168918.98</v>
      </c>
      <c r="L1263" s="932">
        <v>116917.74</v>
      </c>
      <c r="M1263" s="932">
        <v>204606.05</v>
      </c>
      <c r="N1263" s="932">
        <v>143017.73000000001</v>
      </c>
      <c r="O1263" s="932">
        <v>250281.03</v>
      </c>
      <c r="P1263" s="932">
        <v>169639.18</v>
      </c>
      <c r="Q1263" s="932">
        <v>296868.56</v>
      </c>
      <c r="R1263" s="932">
        <v>186923.63</v>
      </c>
      <c r="S1263" s="932">
        <v>327116.36</v>
      </c>
      <c r="T1263" s="932">
        <v>203074.61</v>
      </c>
      <c r="U1263" s="932">
        <v>355380.57</v>
      </c>
    </row>
    <row r="1264" spans="1:21" ht="14.5">
      <c r="A1264" s="931">
        <v>6</v>
      </c>
      <c r="B1264" s="931" t="s">
        <v>318</v>
      </c>
      <c r="C1264" s="931" t="s">
        <v>341</v>
      </c>
      <c r="D1264" s="931" t="s">
        <v>499</v>
      </c>
      <c r="E1264" s="931" t="s">
        <v>354</v>
      </c>
      <c r="F1264" s="931">
        <v>3</v>
      </c>
      <c r="G1264" s="931" t="s">
        <v>46</v>
      </c>
      <c r="H1264" s="932">
        <v>70398.61</v>
      </c>
      <c r="I1264" s="932">
        <v>123197.56</v>
      </c>
      <c r="J1264" s="932">
        <v>95989.65</v>
      </c>
      <c r="K1264" s="932">
        <v>167981.89</v>
      </c>
      <c r="L1264" s="932">
        <v>121543.23</v>
      </c>
      <c r="M1264" s="932">
        <v>212700.65</v>
      </c>
      <c r="N1264" s="932">
        <v>160197.23000000001</v>
      </c>
      <c r="O1264" s="932">
        <v>280345.15999999997</v>
      </c>
      <c r="P1264" s="932">
        <v>198502.41</v>
      </c>
      <c r="Q1264" s="932">
        <v>347379.21</v>
      </c>
      <c r="R1264" s="932">
        <v>223651.61</v>
      </c>
      <c r="S1264" s="932">
        <v>391390.31</v>
      </c>
      <c r="T1264" s="932">
        <v>248490.74</v>
      </c>
      <c r="U1264" s="932">
        <v>434858.79</v>
      </c>
    </row>
    <row r="1265" spans="1:21" ht="14.5">
      <c r="A1265" s="931">
        <v>6</v>
      </c>
      <c r="B1265" s="931" t="s">
        <v>318</v>
      </c>
      <c r="C1265" s="931" t="s">
        <v>341</v>
      </c>
      <c r="D1265" s="931" t="s">
        <v>499</v>
      </c>
      <c r="E1265" s="931" t="s">
        <v>354</v>
      </c>
      <c r="F1265" s="931">
        <v>4</v>
      </c>
      <c r="G1265" s="931" t="s">
        <v>23</v>
      </c>
      <c r="H1265" s="932">
        <v>75610.789999999994</v>
      </c>
      <c r="I1265" s="932">
        <v>120977.26</v>
      </c>
      <c r="J1265" s="932">
        <v>105855.11</v>
      </c>
      <c r="K1265" s="932">
        <v>169368.17</v>
      </c>
      <c r="L1265" s="932">
        <v>136099.42000000001</v>
      </c>
      <c r="M1265" s="932">
        <v>217759.08</v>
      </c>
      <c r="N1265" s="932">
        <v>181465.89</v>
      </c>
      <c r="O1265" s="932">
        <v>290345.44</v>
      </c>
      <c r="P1265" s="932">
        <v>226832.37</v>
      </c>
      <c r="Q1265" s="932">
        <v>362931.79</v>
      </c>
      <c r="R1265" s="932">
        <v>257076.68</v>
      </c>
      <c r="S1265" s="932">
        <v>411322.7</v>
      </c>
      <c r="T1265" s="932">
        <v>287321</v>
      </c>
      <c r="U1265" s="932">
        <v>459713.61</v>
      </c>
    </row>
    <row r="1266" spans="1:21" ht="14.5">
      <c r="A1266" s="931">
        <v>6</v>
      </c>
      <c r="B1266" s="931" t="s">
        <v>318</v>
      </c>
      <c r="C1266" s="931" t="s">
        <v>341</v>
      </c>
      <c r="D1266" s="931" t="s">
        <v>499</v>
      </c>
      <c r="E1266" s="931" t="s">
        <v>355</v>
      </c>
      <c r="F1266" s="931">
        <v>1</v>
      </c>
      <c r="G1266" s="931" t="s">
        <v>171</v>
      </c>
      <c r="H1266" s="932">
        <v>90871.43</v>
      </c>
      <c r="I1266" s="932">
        <v>159024.99</v>
      </c>
      <c r="J1266" s="932">
        <v>117793.44</v>
      </c>
      <c r="K1266" s="932">
        <v>206138.52</v>
      </c>
      <c r="L1266" s="932">
        <v>140695.81</v>
      </c>
      <c r="M1266" s="932">
        <v>246217.67</v>
      </c>
      <c r="N1266" s="932">
        <v>167590.62</v>
      </c>
      <c r="O1266" s="932">
        <v>293283.59000000003</v>
      </c>
      <c r="P1266" s="932">
        <v>197180.54</v>
      </c>
      <c r="Q1266" s="932">
        <v>345065.95</v>
      </c>
      <c r="R1266" s="932">
        <v>216166.56</v>
      </c>
      <c r="S1266" s="932">
        <v>378291.47</v>
      </c>
      <c r="T1266" s="932">
        <v>234491.59</v>
      </c>
      <c r="U1266" s="932">
        <v>410360.28</v>
      </c>
    </row>
    <row r="1267" spans="1:21" ht="14.5">
      <c r="A1267" s="931">
        <v>6</v>
      </c>
      <c r="B1267" s="931" t="s">
        <v>318</v>
      </c>
      <c r="C1267" s="931" t="s">
        <v>341</v>
      </c>
      <c r="D1267" s="931" t="s">
        <v>499</v>
      </c>
      <c r="E1267" s="931" t="s">
        <v>355</v>
      </c>
      <c r="F1267" s="931">
        <v>2</v>
      </c>
      <c r="G1267" s="931" t="s">
        <v>21</v>
      </c>
      <c r="H1267" s="932">
        <v>71871.25</v>
      </c>
      <c r="I1267" s="932">
        <v>125774.68</v>
      </c>
      <c r="J1267" s="932">
        <v>94020.28</v>
      </c>
      <c r="K1267" s="932">
        <v>164535.49</v>
      </c>
      <c r="L1267" s="932">
        <v>113765.16</v>
      </c>
      <c r="M1267" s="932">
        <v>199089.03</v>
      </c>
      <c r="N1267" s="932">
        <v>138950.32</v>
      </c>
      <c r="O1267" s="932">
        <v>243163.06</v>
      </c>
      <c r="P1267" s="932">
        <v>164713.60999999999</v>
      </c>
      <c r="Q1267" s="932">
        <v>288248.83</v>
      </c>
      <c r="R1267" s="932">
        <v>181433.9</v>
      </c>
      <c r="S1267" s="932">
        <v>317509.32</v>
      </c>
      <c r="T1267" s="932">
        <v>197037.77</v>
      </c>
      <c r="U1267" s="932">
        <v>344816.1</v>
      </c>
    </row>
    <row r="1268" spans="1:21" ht="14.5">
      <c r="A1268" s="931">
        <v>6</v>
      </c>
      <c r="B1268" s="931" t="s">
        <v>318</v>
      </c>
      <c r="C1268" s="931" t="s">
        <v>341</v>
      </c>
      <c r="D1268" s="931" t="s">
        <v>499</v>
      </c>
      <c r="E1268" s="931" t="s">
        <v>355</v>
      </c>
      <c r="F1268" s="931">
        <v>3</v>
      </c>
      <c r="G1268" s="931" t="s">
        <v>46</v>
      </c>
      <c r="H1268" s="932">
        <v>69047.87</v>
      </c>
      <c r="I1268" s="932">
        <v>120833.78</v>
      </c>
      <c r="J1268" s="932">
        <v>94246.24</v>
      </c>
      <c r="K1268" s="932">
        <v>164930.91</v>
      </c>
      <c r="L1268" s="932">
        <v>119409.29</v>
      </c>
      <c r="M1268" s="932">
        <v>208966.25</v>
      </c>
      <c r="N1268" s="932">
        <v>157458.89000000001</v>
      </c>
      <c r="O1268" s="932">
        <v>275553.06</v>
      </c>
      <c r="P1268" s="932">
        <v>195179.72</v>
      </c>
      <c r="Q1268" s="932">
        <v>341564.51</v>
      </c>
      <c r="R1268" s="932">
        <v>219961.63</v>
      </c>
      <c r="S1268" s="932">
        <v>384932.85</v>
      </c>
      <c r="T1268" s="932">
        <v>244451.29</v>
      </c>
      <c r="U1268" s="932">
        <v>427789.76</v>
      </c>
    </row>
    <row r="1269" spans="1:21" ht="14.5">
      <c r="A1269" s="931">
        <v>6</v>
      </c>
      <c r="B1269" s="931" t="s">
        <v>318</v>
      </c>
      <c r="C1269" s="931" t="s">
        <v>341</v>
      </c>
      <c r="D1269" s="931" t="s">
        <v>499</v>
      </c>
      <c r="E1269" s="931" t="s">
        <v>355</v>
      </c>
      <c r="F1269" s="931">
        <v>4</v>
      </c>
      <c r="G1269" s="931" t="s">
        <v>23</v>
      </c>
      <c r="H1269" s="932">
        <v>73476.98</v>
      </c>
      <c r="I1269" s="932">
        <v>117563.18</v>
      </c>
      <c r="J1269" s="932">
        <v>102867.78</v>
      </c>
      <c r="K1269" s="932">
        <v>164588.45000000001</v>
      </c>
      <c r="L1269" s="932">
        <v>132258.57</v>
      </c>
      <c r="M1269" s="932">
        <v>211613.72</v>
      </c>
      <c r="N1269" s="932">
        <v>176344.76</v>
      </c>
      <c r="O1269" s="932">
        <v>282151.63</v>
      </c>
      <c r="P1269" s="932">
        <v>220430.96</v>
      </c>
      <c r="Q1269" s="932">
        <v>352689.53</v>
      </c>
      <c r="R1269" s="932">
        <v>249821.75</v>
      </c>
      <c r="S1269" s="932">
        <v>399714.8</v>
      </c>
      <c r="T1269" s="932">
        <v>279212.53999999998</v>
      </c>
      <c r="U1269" s="932">
        <v>446740.08</v>
      </c>
    </row>
    <row r="1270" spans="1:21" ht="14.5">
      <c r="A1270" s="931">
        <v>6</v>
      </c>
      <c r="B1270" s="931" t="s">
        <v>318</v>
      </c>
      <c r="C1270" s="931" t="s">
        <v>341</v>
      </c>
      <c r="D1270" s="931" t="s">
        <v>499</v>
      </c>
      <c r="E1270" s="931" t="s">
        <v>356</v>
      </c>
      <c r="F1270" s="931">
        <v>1</v>
      </c>
      <c r="G1270" s="931" t="s">
        <v>171</v>
      </c>
      <c r="H1270" s="932">
        <v>96973.32</v>
      </c>
      <c r="I1270" s="932">
        <v>169703.31</v>
      </c>
      <c r="J1270" s="932">
        <v>125647.94</v>
      </c>
      <c r="K1270" s="932">
        <v>219883.89</v>
      </c>
      <c r="L1270" s="932">
        <v>150030.81</v>
      </c>
      <c r="M1270" s="932">
        <v>262553.92</v>
      </c>
      <c r="N1270" s="932">
        <v>178643.07</v>
      </c>
      <c r="O1270" s="932">
        <v>312625.38</v>
      </c>
      <c r="P1270" s="932">
        <v>210141.97</v>
      </c>
      <c r="Q1270" s="932">
        <v>367748.45</v>
      </c>
      <c r="R1270" s="932">
        <v>230351.56</v>
      </c>
      <c r="S1270" s="932">
        <v>403115.22</v>
      </c>
      <c r="T1270" s="932">
        <v>249834.6</v>
      </c>
      <c r="U1270" s="932">
        <v>437210.55</v>
      </c>
    </row>
    <row r="1271" spans="1:21" ht="14.5">
      <c r="A1271" s="931">
        <v>6</v>
      </c>
      <c r="B1271" s="931" t="s">
        <v>318</v>
      </c>
      <c r="C1271" s="931" t="s">
        <v>341</v>
      </c>
      <c r="D1271" s="931" t="s">
        <v>499</v>
      </c>
      <c r="E1271" s="931" t="s">
        <v>356</v>
      </c>
      <c r="F1271" s="931">
        <v>2</v>
      </c>
      <c r="G1271" s="931" t="s">
        <v>21</v>
      </c>
      <c r="H1271" s="932">
        <v>77046.31</v>
      </c>
      <c r="I1271" s="932">
        <v>134831.03</v>
      </c>
      <c r="J1271" s="932">
        <v>100715.11</v>
      </c>
      <c r="K1271" s="932">
        <v>176251.45</v>
      </c>
      <c r="L1271" s="932">
        <v>121786.46</v>
      </c>
      <c r="M1271" s="932">
        <v>213126.31</v>
      </c>
      <c r="N1271" s="932">
        <v>148605.68</v>
      </c>
      <c r="O1271" s="932">
        <v>260059.94</v>
      </c>
      <c r="P1271" s="932">
        <v>176091.29</v>
      </c>
      <c r="Q1271" s="932">
        <v>308159.76</v>
      </c>
      <c r="R1271" s="932">
        <v>193924.62</v>
      </c>
      <c r="S1271" s="932">
        <v>339368.08</v>
      </c>
      <c r="T1271" s="932">
        <v>210553.77</v>
      </c>
      <c r="U1271" s="932">
        <v>368469.1</v>
      </c>
    </row>
    <row r="1272" spans="1:21" ht="14.5">
      <c r="A1272" s="931">
        <v>6</v>
      </c>
      <c r="B1272" s="931" t="s">
        <v>318</v>
      </c>
      <c r="C1272" s="931" t="s">
        <v>341</v>
      </c>
      <c r="D1272" s="931" t="s">
        <v>499</v>
      </c>
      <c r="E1272" s="931" t="s">
        <v>356</v>
      </c>
      <c r="F1272" s="931">
        <v>3</v>
      </c>
      <c r="G1272" s="931" t="s">
        <v>46</v>
      </c>
      <c r="H1272" s="932">
        <v>74283.789999999994</v>
      </c>
      <c r="I1272" s="932">
        <v>129996.63</v>
      </c>
      <c r="J1272" s="932">
        <v>101458.43</v>
      </c>
      <c r="K1272" s="932">
        <v>177552.26</v>
      </c>
      <c r="L1272" s="932">
        <v>128596.04</v>
      </c>
      <c r="M1272" s="932">
        <v>225043.07</v>
      </c>
      <c r="N1272" s="932">
        <v>169622.36</v>
      </c>
      <c r="O1272" s="932">
        <v>296839.13</v>
      </c>
      <c r="P1272" s="932">
        <v>210303.86</v>
      </c>
      <c r="Q1272" s="932">
        <v>368031.76</v>
      </c>
      <c r="R1272" s="932">
        <v>237041.74</v>
      </c>
      <c r="S1272" s="932">
        <v>414823.04</v>
      </c>
      <c r="T1272" s="932">
        <v>263473.11</v>
      </c>
      <c r="U1272" s="932">
        <v>461077.94</v>
      </c>
    </row>
    <row r="1273" spans="1:21" ht="14.5">
      <c r="A1273" s="931">
        <v>6</v>
      </c>
      <c r="B1273" s="931" t="s">
        <v>318</v>
      </c>
      <c r="C1273" s="931" t="s">
        <v>341</v>
      </c>
      <c r="D1273" s="931" t="s">
        <v>499</v>
      </c>
      <c r="E1273" s="931" t="s">
        <v>356</v>
      </c>
      <c r="F1273" s="931">
        <v>4</v>
      </c>
      <c r="G1273" s="931" t="s">
        <v>23</v>
      </c>
      <c r="H1273" s="932">
        <v>78593.88</v>
      </c>
      <c r="I1273" s="932">
        <v>125750.21</v>
      </c>
      <c r="J1273" s="932">
        <v>110031.43</v>
      </c>
      <c r="K1273" s="932">
        <v>176050.29</v>
      </c>
      <c r="L1273" s="932">
        <v>141468.98000000001</v>
      </c>
      <c r="M1273" s="932">
        <v>226350.38</v>
      </c>
      <c r="N1273" s="932">
        <v>188625.31</v>
      </c>
      <c r="O1273" s="932">
        <v>301800.5</v>
      </c>
      <c r="P1273" s="932">
        <v>235781.64</v>
      </c>
      <c r="Q1273" s="932">
        <v>377250.63</v>
      </c>
      <c r="R1273" s="932">
        <v>267219.19</v>
      </c>
      <c r="S1273" s="932">
        <v>427550.71</v>
      </c>
      <c r="T1273" s="932">
        <v>298656.74</v>
      </c>
      <c r="U1273" s="932">
        <v>477850.79</v>
      </c>
    </row>
    <row r="1274" spans="1:21" ht="14.5">
      <c r="A1274" s="931">
        <v>6</v>
      </c>
      <c r="B1274" s="931" t="s">
        <v>318</v>
      </c>
      <c r="C1274" s="931" t="s">
        <v>341</v>
      </c>
      <c r="D1274" s="931" t="s">
        <v>499</v>
      </c>
      <c r="E1274" s="931" t="s">
        <v>357</v>
      </c>
      <c r="F1274" s="931">
        <v>1</v>
      </c>
      <c r="G1274" s="931" t="s">
        <v>171</v>
      </c>
      <c r="H1274" s="932">
        <v>97570.42</v>
      </c>
      <c r="I1274" s="932">
        <v>170748.23</v>
      </c>
      <c r="J1274" s="932">
        <v>126438.82</v>
      </c>
      <c r="K1274" s="932">
        <v>221267.94</v>
      </c>
      <c r="L1274" s="932">
        <v>150989.75</v>
      </c>
      <c r="M1274" s="932">
        <v>264232.06</v>
      </c>
      <c r="N1274" s="932">
        <v>179805.83</v>
      </c>
      <c r="O1274" s="932">
        <v>314660.2</v>
      </c>
      <c r="P1274" s="932">
        <v>211523.02</v>
      </c>
      <c r="Q1274" s="932">
        <v>370165.29</v>
      </c>
      <c r="R1274" s="932">
        <v>231873.07</v>
      </c>
      <c r="S1274" s="932">
        <v>405777.87</v>
      </c>
      <c r="T1274" s="932">
        <v>251498.72</v>
      </c>
      <c r="U1274" s="932">
        <v>440122.76</v>
      </c>
    </row>
    <row r="1275" spans="1:21" ht="14.5">
      <c r="A1275" s="931">
        <v>6</v>
      </c>
      <c r="B1275" s="931" t="s">
        <v>318</v>
      </c>
      <c r="C1275" s="931" t="s">
        <v>341</v>
      </c>
      <c r="D1275" s="931" t="s">
        <v>499</v>
      </c>
      <c r="E1275" s="931" t="s">
        <v>357</v>
      </c>
      <c r="F1275" s="931">
        <v>2</v>
      </c>
      <c r="G1275" s="931" t="s">
        <v>21</v>
      </c>
      <c r="H1275" s="932">
        <v>77411.69</v>
      </c>
      <c r="I1275" s="932">
        <v>135470.46</v>
      </c>
      <c r="J1275" s="932">
        <v>101216.08</v>
      </c>
      <c r="K1275" s="932">
        <v>177128.15</v>
      </c>
      <c r="L1275" s="932">
        <v>122416.98</v>
      </c>
      <c r="M1275" s="932">
        <v>214229.71</v>
      </c>
      <c r="N1275" s="932">
        <v>149419.16</v>
      </c>
      <c r="O1275" s="932">
        <v>261483.54</v>
      </c>
      <c r="P1275" s="932">
        <v>177076.4</v>
      </c>
      <c r="Q1275" s="932">
        <v>309883.71000000002</v>
      </c>
      <c r="R1275" s="932">
        <v>195022.56</v>
      </c>
      <c r="S1275" s="932">
        <v>341289.49</v>
      </c>
      <c r="T1275" s="932">
        <v>211761.14</v>
      </c>
      <c r="U1275" s="932">
        <v>370581.99</v>
      </c>
    </row>
    <row r="1276" spans="1:21" ht="14.5">
      <c r="A1276" s="931">
        <v>6</v>
      </c>
      <c r="B1276" s="931" t="s">
        <v>318</v>
      </c>
      <c r="C1276" s="931" t="s">
        <v>341</v>
      </c>
      <c r="D1276" s="931" t="s">
        <v>499</v>
      </c>
      <c r="E1276" s="931" t="s">
        <v>357</v>
      </c>
      <c r="F1276" s="931">
        <v>3</v>
      </c>
      <c r="G1276" s="931" t="s">
        <v>46</v>
      </c>
      <c r="H1276" s="932">
        <v>74553.94</v>
      </c>
      <c r="I1276" s="932">
        <v>130469.39</v>
      </c>
      <c r="J1276" s="932">
        <v>101807.11</v>
      </c>
      <c r="K1276" s="932">
        <v>178162.45</v>
      </c>
      <c r="L1276" s="932">
        <v>129022.83</v>
      </c>
      <c r="M1276" s="932">
        <v>225789.95</v>
      </c>
      <c r="N1276" s="932">
        <v>170170.03</v>
      </c>
      <c r="O1276" s="932">
        <v>297797.55</v>
      </c>
      <c r="P1276" s="932">
        <v>210968.4</v>
      </c>
      <c r="Q1276" s="932">
        <v>369194.7</v>
      </c>
      <c r="R1276" s="932">
        <v>237779.73</v>
      </c>
      <c r="S1276" s="932">
        <v>416114.53</v>
      </c>
      <c r="T1276" s="932">
        <v>264280.99</v>
      </c>
      <c r="U1276" s="932">
        <v>462491.74</v>
      </c>
    </row>
    <row r="1277" spans="1:21" ht="14.5">
      <c r="A1277" s="931">
        <v>6</v>
      </c>
      <c r="B1277" s="931" t="s">
        <v>318</v>
      </c>
      <c r="C1277" s="931" t="s">
        <v>341</v>
      </c>
      <c r="D1277" s="931" t="s">
        <v>499</v>
      </c>
      <c r="E1277" s="931" t="s">
        <v>357</v>
      </c>
      <c r="F1277" s="931">
        <v>4</v>
      </c>
      <c r="G1277" s="931" t="s">
        <v>23</v>
      </c>
      <c r="H1277" s="932">
        <v>79020.639999999999</v>
      </c>
      <c r="I1277" s="932">
        <v>126433.03</v>
      </c>
      <c r="J1277" s="932">
        <v>110628.9</v>
      </c>
      <c r="K1277" s="932">
        <v>177006.24</v>
      </c>
      <c r="L1277" s="932">
        <v>142237.15</v>
      </c>
      <c r="M1277" s="932">
        <v>227579.45</v>
      </c>
      <c r="N1277" s="932">
        <v>189649.54</v>
      </c>
      <c r="O1277" s="932">
        <v>303439.26</v>
      </c>
      <c r="P1277" s="932">
        <v>237061.92</v>
      </c>
      <c r="Q1277" s="932">
        <v>379299.08</v>
      </c>
      <c r="R1277" s="932">
        <v>268670.18</v>
      </c>
      <c r="S1277" s="932">
        <v>429872.29</v>
      </c>
      <c r="T1277" s="932">
        <v>300278.43</v>
      </c>
      <c r="U1277" s="932">
        <v>480445.5</v>
      </c>
    </row>
    <row r="1278" spans="1:21" ht="14.5">
      <c r="A1278" s="931">
        <v>7</v>
      </c>
      <c r="B1278" s="931" t="s">
        <v>358</v>
      </c>
      <c r="C1278" s="931" t="s">
        <v>359</v>
      </c>
      <c r="D1278" s="931" t="s">
        <v>500</v>
      </c>
      <c r="E1278" s="931" t="s">
        <v>750</v>
      </c>
      <c r="F1278" s="931">
        <v>1</v>
      </c>
      <c r="G1278" s="931" t="s">
        <v>171</v>
      </c>
      <c r="H1278" s="932">
        <v>106790.96</v>
      </c>
      <c r="I1278" s="932">
        <v>186884.19</v>
      </c>
      <c r="J1278" s="932">
        <v>138489.26</v>
      </c>
      <c r="K1278" s="932">
        <v>242356.2</v>
      </c>
      <c r="L1278" s="932">
        <v>165466.1</v>
      </c>
      <c r="M1278" s="932">
        <v>289565.68</v>
      </c>
      <c r="N1278" s="932">
        <v>197168.59</v>
      </c>
      <c r="O1278" s="932">
        <v>345045.02</v>
      </c>
      <c r="P1278" s="932">
        <v>232026.88</v>
      </c>
      <c r="Q1278" s="932">
        <v>406047.04</v>
      </c>
      <c r="R1278" s="932">
        <v>254394.7</v>
      </c>
      <c r="S1278" s="932">
        <v>445190.73</v>
      </c>
      <c r="T1278" s="932">
        <v>276008.71999999997</v>
      </c>
      <c r="U1278" s="932">
        <v>483015.25</v>
      </c>
    </row>
    <row r="1279" spans="1:21" ht="14.5">
      <c r="A1279" s="931">
        <v>7</v>
      </c>
      <c r="B1279" s="931" t="s">
        <v>358</v>
      </c>
      <c r="C1279" s="931" t="s">
        <v>359</v>
      </c>
      <c r="D1279" s="931" t="s">
        <v>500</v>
      </c>
      <c r="E1279" s="931" t="s">
        <v>750</v>
      </c>
      <c r="F1279" s="931">
        <v>2</v>
      </c>
      <c r="G1279" s="931" t="s">
        <v>21</v>
      </c>
      <c r="H1279" s="932">
        <v>84083.43</v>
      </c>
      <c r="I1279" s="932">
        <v>147146.01</v>
      </c>
      <c r="J1279" s="932">
        <v>110077.43</v>
      </c>
      <c r="K1279" s="932">
        <v>192635.51</v>
      </c>
      <c r="L1279" s="932">
        <v>133280.69</v>
      </c>
      <c r="M1279" s="932">
        <v>233241.2</v>
      </c>
      <c r="N1279" s="932">
        <v>162939.93</v>
      </c>
      <c r="O1279" s="932">
        <v>285144.88</v>
      </c>
      <c r="P1279" s="932">
        <v>193224.94</v>
      </c>
      <c r="Q1279" s="932">
        <v>338143.65</v>
      </c>
      <c r="R1279" s="932">
        <v>212884.94</v>
      </c>
      <c r="S1279" s="932">
        <v>372548.64</v>
      </c>
      <c r="T1279" s="932">
        <v>231246.84</v>
      </c>
      <c r="U1279" s="932">
        <v>404681.97</v>
      </c>
    </row>
    <row r="1280" spans="1:21" ht="14.5">
      <c r="A1280" s="931">
        <v>7</v>
      </c>
      <c r="B1280" s="931" t="s">
        <v>358</v>
      </c>
      <c r="C1280" s="931" t="s">
        <v>359</v>
      </c>
      <c r="D1280" s="931" t="s">
        <v>500</v>
      </c>
      <c r="E1280" s="931" t="s">
        <v>750</v>
      </c>
      <c r="F1280" s="931">
        <v>3</v>
      </c>
      <c r="G1280" s="931" t="s">
        <v>46</v>
      </c>
      <c r="H1280" s="932">
        <v>80493.64</v>
      </c>
      <c r="I1280" s="932">
        <v>140863.87</v>
      </c>
      <c r="J1280" s="932">
        <v>109797.96</v>
      </c>
      <c r="K1280" s="932">
        <v>192146.43</v>
      </c>
      <c r="L1280" s="932">
        <v>139060.07999999999</v>
      </c>
      <c r="M1280" s="932">
        <v>243355.13</v>
      </c>
      <c r="N1280" s="932">
        <v>183317.8</v>
      </c>
      <c r="O1280" s="932">
        <v>320806.15000000002</v>
      </c>
      <c r="P1280" s="932">
        <v>227182.6</v>
      </c>
      <c r="Q1280" s="932">
        <v>397569.55</v>
      </c>
      <c r="R1280" s="932">
        <v>255989.2</v>
      </c>
      <c r="S1280" s="932">
        <v>447981.11</v>
      </c>
      <c r="T1280" s="932">
        <v>284446.53999999998</v>
      </c>
      <c r="U1280" s="932">
        <v>497781.44</v>
      </c>
    </row>
    <row r="1281" spans="1:21" ht="14.5">
      <c r="A1281" s="931">
        <v>7</v>
      </c>
      <c r="B1281" s="931" t="s">
        <v>358</v>
      </c>
      <c r="C1281" s="931" t="s">
        <v>359</v>
      </c>
      <c r="D1281" s="931" t="s">
        <v>500</v>
      </c>
      <c r="E1281" s="931" t="s">
        <v>750</v>
      </c>
      <c r="F1281" s="931">
        <v>4</v>
      </c>
      <c r="G1281" s="931" t="s">
        <v>23</v>
      </c>
      <c r="H1281" s="932">
        <v>86150.62</v>
      </c>
      <c r="I1281" s="932">
        <v>137840.99</v>
      </c>
      <c r="J1281" s="932">
        <v>120610.86</v>
      </c>
      <c r="K1281" s="932">
        <v>192977.39</v>
      </c>
      <c r="L1281" s="932">
        <v>155071.10999999999</v>
      </c>
      <c r="M1281" s="932">
        <v>248113.78</v>
      </c>
      <c r="N1281" s="932">
        <v>206761.48</v>
      </c>
      <c r="O1281" s="932">
        <v>330818.37</v>
      </c>
      <c r="P1281" s="932">
        <v>258451.85</v>
      </c>
      <c r="Q1281" s="932">
        <v>413522.97</v>
      </c>
      <c r="R1281" s="932">
        <v>292912.09999999998</v>
      </c>
      <c r="S1281" s="932">
        <v>468659.36</v>
      </c>
      <c r="T1281" s="932">
        <v>327372.34999999998</v>
      </c>
      <c r="U1281" s="932">
        <v>523795.76</v>
      </c>
    </row>
    <row r="1282" spans="1:21" ht="14.5">
      <c r="A1282" s="931">
        <v>7</v>
      </c>
      <c r="B1282" s="931" t="s">
        <v>358</v>
      </c>
      <c r="C1282" s="931" t="s">
        <v>359</v>
      </c>
      <c r="D1282" s="931" t="s">
        <v>500</v>
      </c>
      <c r="E1282" s="931" t="s">
        <v>360</v>
      </c>
      <c r="F1282" s="931">
        <v>1</v>
      </c>
      <c r="G1282" s="931" t="s">
        <v>171</v>
      </c>
      <c r="H1282" s="932">
        <v>110173.75</v>
      </c>
      <c r="I1282" s="932">
        <v>192804.06</v>
      </c>
      <c r="J1282" s="932">
        <v>142872.32000000001</v>
      </c>
      <c r="K1282" s="932">
        <v>250026.56</v>
      </c>
      <c r="L1282" s="932">
        <v>170699.73</v>
      </c>
      <c r="M1282" s="932">
        <v>298724.53000000003</v>
      </c>
      <c r="N1282" s="932">
        <v>203400.31</v>
      </c>
      <c r="O1282" s="932">
        <v>355950.55</v>
      </c>
      <c r="P1282" s="932">
        <v>239357.41</v>
      </c>
      <c r="Q1282" s="932">
        <v>418875.46</v>
      </c>
      <c r="R1282" s="932">
        <v>262430.21000000002</v>
      </c>
      <c r="S1282" s="932">
        <v>459252.87</v>
      </c>
      <c r="T1282" s="932">
        <v>284723.87</v>
      </c>
      <c r="U1282" s="932">
        <v>498266.77</v>
      </c>
    </row>
    <row r="1283" spans="1:21" ht="14.5">
      <c r="A1283" s="931">
        <v>7</v>
      </c>
      <c r="B1283" s="931" t="s">
        <v>358</v>
      </c>
      <c r="C1283" s="931" t="s">
        <v>359</v>
      </c>
      <c r="D1283" s="931" t="s">
        <v>500</v>
      </c>
      <c r="E1283" s="931" t="s">
        <v>360</v>
      </c>
      <c r="F1283" s="931">
        <v>2</v>
      </c>
      <c r="G1283" s="931" t="s">
        <v>21</v>
      </c>
      <c r="H1283" s="932">
        <v>86771.09</v>
      </c>
      <c r="I1283" s="932">
        <v>151849.41</v>
      </c>
      <c r="J1283" s="932">
        <v>113590.75</v>
      </c>
      <c r="K1283" s="932">
        <v>198783.81</v>
      </c>
      <c r="L1283" s="932">
        <v>137529.04999999999</v>
      </c>
      <c r="M1283" s="932">
        <v>240675.83</v>
      </c>
      <c r="N1283" s="932">
        <v>168123.84</v>
      </c>
      <c r="O1283" s="932">
        <v>294216.71999999997</v>
      </c>
      <c r="P1283" s="932">
        <v>199367.66</v>
      </c>
      <c r="Q1283" s="932">
        <v>348893.4</v>
      </c>
      <c r="R1283" s="932">
        <v>219649.74</v>
      </c>
      <c r="S1283" s="932">
        <v>384387.05</v>
      </c>
      <c r="T1283" s="932">
        <v>238591.73</v>
      </c>
      <c r="U1283" s="932">
        <v>417535.53</v>
      </c>
    </row>
    <row r="1284" spans="1:21" ht="14.5">
      <c r="A1284" s="931">
        <v>7</v>
      </c>
      <c r="B1284" s="931" t="s">
        <v>358</v>
      </c>
      <c r="C1284" s="931" t="s">
        <v>359</v>
      </c>
      <c r="D1284" s="931" t="s">
        <v>500</v>
      </c>
      <c r="E1284" s="931" t="s">
        <v>360</v>
      </c>
      <c r="F1284" s="931">
        <v>3</v>
      </c>
      <c r="G1284" s="931" t="s">
        <v>46</v>
      </c>
      <c r="H1284" s="932">
        <v>83084.929999999993</v>
      </c>
      <c r="I1284" s="932">
        <v>145398.63</v>
      </c>
      <c r="J1284" s="932">
        <v>113337.2</v>
      </c>
      <c r="K1284" s="932">
        <v>198340.11</v>
      </c>
      <c r="L1284" s="932">
        <v>143545.98000000001</v>
      </c>
      <c r="M1284" s="932">
        <v>251205.46</v>
      </c>
      <c r="N1284" s="932">
        <v>189234.86</v>
      </c>
      <c r="O1284" s="932">
        <v>331161</v>
      </c>
      <c r="P1284" s="932">
        <v>234518.77</v>
      </c>
      <c r="Q1284" s="932">
        <v>410407.85</v>
      </c>
      <c r="R1284" s="932">
        <v>264258.09000000003</v>
      </c>
      <c r="S1284" s="932">
        <v>462451.66</v>
      </c>
      <c r="T1284" s="932">
        <v>293637.45</v>
      </c>
      <c r="U1284" s="932">
        <v>513865.54</v>
      </c>
    </row>
    <row r="1285" spans="1:21" ht="14.5">
      <c r="A1285" s="931">
        <v>7</v>
      </c>
      <c r="B1285" s="931" t="s">
        <v>358</v>
      </c>
      <c r="C1285" s="931" t="s">
        <v>359</v>
      </c>
      <c r="D1285" s="931" t="s">
        <v>500</v>
      </c>
      <c r="E1285" s="931" t="s">
        <v>360</v>
      </c>
      <c r="F1285" s="931">
        <v>4</v>
      </c>
      <c r="G1285" s="931" t="s">
        <v>23</v>
      </c>
      <c r="H1285" s="932">
        <v>88892.26</v>
      </c>
      <c r="I1285" s="932">
        <v>142227.62</v>
      </c>
      <c r="J1285" s="932">
        <v>124449.17</v>
      </c>
      <c r="K1285" s="932">
        <v>199118.67</v>
      </c>
      <c r="L1285" s="932">
        <v>160006.07</v>
      </c>
      <c r="M1285" s="932">
        <v>256009.72</v>
      </c>
      <c r="N1285" s="932">
        <v>213341.43</v>
      </c>
      <c r="O1285" s="932">
        <v>341346.29</v>
      </c>
      <c r="P1285" s="932">
        <v>266676.78000000003</v>
      </c>
      <c r="Q1285" s="932">
        <v>426682.86</v>
      </c>
      <c r="R1285" s="932">
        <v>302233.69</v>
      </c>
      <c r="S1285" s="932">
        <v>483573.91</v>
      </c>
      <c r="T1285" s="932">
        <v>337790.59</v>
      </c>
      <c r="U1285" s="932">
        <v>540464.96</v>
      </c>
    </row>
    <row r="1286" spans="1:21" ht="14.5">
      <c r="A1286" s="931">
        <v>7</v>
      </c>
      <c r="B1286" s="931" t="s">
        <v>358</v>
      </c>
      <c r="C1286" s="931" t="s">
        <v>359</v>
      </c>
      <c r="D1286" s="931" t="s">
        <v>500</v>
      </c>
      <c r="E1286" s="931" t="s">
        <v>361</v>
      </c>
      <c r="F1286" s="931">
        <v>1</v>
      </c>
      <c r="G1286" s="931" t="s">
        <v>171</v>
      </c>
      <c r="H1286" s="932">
        <v>100091.97</v>
      </c>
      <c r="I1286" s="932">
        <v>175160.95</v>
      </c>
      <c r="J1286" s="932">
        <v>129843.87</v>
      </c>
      <c r="K1286" s="932">
        <v>227226.76</v>
      </c>
      <c r="L1286" s="932">
        <v>155172.17000000001</v>
      </c>
      <c r="M1286" s="932">
        <v>271551.28999999998</v>
      </c>
      <c r="N1286" s="932">
        <v>184953.37</v>
      </c>
      <c r="O1286" s="932">
        <v>323668.40999999997</v>
      </c>
      <c r="P1286" s="932">
        <v>217684.39</v>
      </c>
      <c r="Q1286" s="932">
        <v>380947.69</v>
      </c>
      <c r="R1286" s="932">
        <v>238688.18</v>
      </c>
      <c r="S1286" s="932">
        <v>417704.32</v>
      </c>
      <c r="T1286" s="932">
        <v>259001.58</v>
      </c>
      <c r="U1286" s="932">
        <v>453252.76</v>
      </c>
    </row>
    <row r="1287" spans="1:21" ht="14.5">
      <c r="A1287" s="931">
        <v>7</v>
      </c>
      <c r="B1287" s="931" t="s">
        <v>358</v>
      </c>
      <c r="C1287" s="931" t="s">
        <v>359</v>
      </c>
      <c r="D1287" s="931" t="s">
        <v>500</v>
      </c>
      <c r="E1287" s="931" t="s">
        <v>361</v>
      </c>
      <c r="F1287" s="931">
        <v>2</v>
      </c>
      <c r="G1287" s="931" t="s">
        <v>21</v>
      </c>
      <c r="H1287" s="932">
        <v>78542.990000000005</v>
      </c>
      <c r="I1287" s="932">
        <v>137450.23000000001</v>
      </c>
      <c r="J1287" s="932">
        <v>102881.63</v>
      </c>
      <c r="K1287" s="932">
        <v>180042.85</v>
      </c>
      <c r="L1287" s="932">
        <v>124628.86</v>
      </c>
      <c r="M1287" s="932">
        <v>218100.51</v>
      </c>
      <c r="N1287" s="932">
        <v>152471.07999999999</v>
      </c>
      <c r="O1287" s="932">
        <v>266824.39</v>
      </c>
      <c r="P1287" s="932">
        <v>180862.15</v>
      </c>
      <c r="Q1287" s="932">
        <v>316508.76</v>
      </c>
      <c r="R1287" s="932">
        <v>199296.26</v>
      </c>
      <c r="S1287" s="932">
        <v>348768.46</v>
      </c>
      <c r="T1287" s="932">
        <v>216523.47</v>
      </c>
      <c r="U1287" s="932">
        <v>378916.07</v>
      </c>
    </row>
    <row r="1288" spans="1:21" ht="14.5">
      <c r="A1288" s="931">
        <v>7</v>
      </c>
      <c r="B1288" s="931" t="s">
        <v>358</v>
      </c>
      <c r="C1288" s="931" t="s">
        <v>359</v>
      </c>
      <c r="D1288" s="931" t="s">
        <v>500</v>
      </c>
      <c r="E1288" s="931" t="s">
        <v>361</v>
      </c>
      <c r="F1288" s="931">
        <v>3</v>
      </c>
      <c r="G1288" s="931" t="s">
        <v>46</v>
      </c>
      <c r="H1288" s="932">
        <v>74987.570000000007</v>
      </c>
      <c r="I1288" s="932">
        <v>131228.25</v>
      </c>
      <c r="J1288" s="932">
        <v>102237.08</v>
      </c>
      <c r="K1288" s="932">
        <v>178914.88</v>
      </c>
      <c r="L1288" s="932">
        <v>129446.53</v>
      </c>
      <c r="M1288" s="932">
        <v>226531.42</v>
      </c>
      <c r="N1288" s="932">
        <v>170606.66</v>
      </c>
      <c r="O1288" s="932">
        <v>298561.65000000002</v>
      </c>
      <c r="P1288" s="932">
        <v>211393.91</v>
      </c>
      <c r="Q1288" s="932">
        <v>369939.34</v>
      </c>
      <c r="R1288" s="932">
        <v>238171.09</v>
      </c>
      <c r="S1288" s="932">
        <v>416799.41</v>
      </c>
      <c r="T1288" s="932">
        <v>264616.82</v>
      </c>
      <c r="U1288" s="932">
        <v>463079.44</v>
      </c>
    </row>
    <row r="1289" spans="1:21" ht="14.5">
      <c r="A1289" s="931">
        <v>7</v>
      </c>
      <c r="B1289" s="931" t="s">
        <v>358</v>
      </c>
      <c r="C1289" s="931" t="s">
        <v>359</v>
      </c>
      <c r="D1289" s="931" t="s">
        <v>500</v>
      </c>
      <c r="E1289" s="931" t="s">
        <v>361</v>
      </c>
      <c r="F1289" s="931">
        <v>4</v>
      </c>
      <c r="G1289" s="931" t="s">
        <v>23</v>
      </c>
      <c r="H1289" s="932">
        <v>80606.960000000006</v>
      </c>
      <c r="I1289" s="932">
        <v>128971.14</v>
      </c>
      <c r="J1289" s="932">
        <v>112849.74</v>
      </c>
      <c r="K1289" s="932">
        <v>180559.59</v>
      </c>
      <c r="L1289" s="932">
        <v>145092.53</v>
      </c>
      <c r="M1289" s="932">
        <v>232148.05</v>
      </c>
      <c r="N1289" s="932">
        <v>193456.7</v>
      </c>
      <c r="O1289" s="932">
        <v>309530.73</v>
      </c>
      <c r="P1289" s="932">
        <v>241820.88</v>
      </c>
      <c r="Q1289" s="932">
        <v>386913.41</v>
      </c>
      <c r="R1289" s="932">
        <v>274063.65999999997</v>
      </c>
      <c r="S1289" s="932">
        <v>438501.87</v>
      </c>
      <c r="T1289" s="932">
        <v>306306.45</v>
      </c>
      <c r="U1289" s="932">
        <v>490090.32</v>
      </c>
    </row>
    <row r="1290" spans="1:21" ht="14.5">
      <c r="A1290" s="931">
        <v>7</v>
      </c>
      <c r="B1290" s="931" t="s">
        <v>358</v>
      </c>
      <c r="C1290" s="931" t="s">
        <v>359</v>
      </c>
      <c r="D1290" s="931" t="s">
        <v>500</v>
      </c>
      <c r="E1290" s="931" t="s">
        <v>362</v>
      </c>
      <c r="F1290" s="931">
        <v>1</v>
      </c>
      <c r="G1290" s="931" t="s">
        <v>171</v>
      </c>
      <c r="H1290" s="932">
        <v>116475.42</v>
      </c>
      <c r="I1290" s="932">
        <v>203831.99</v>
      </c>
      <c r="J1290" s="932">
        <v>151089.07</v>
      </c>
      <c r="K1290" s="932">
        <v>264405.88</v>
      </c>
      <c r="L1290" s="932">
        <v>180554.73</v>
      </c>
      <c r="M1290" s="932">
        <v>315970.78000000003</v>
      </c>
      <c r="N1290" s="932">
        <v>215197.57</v>
      </c>
      <c r="O1290" s="932">
        <v>376595.74</v>
      </c>
      <c r="P1290" s="932">
        <v>253274.61</v>
      </c>
      <c r="Q1290" s="932">
        <v>443230.57</v>
      </c>
      <c r="R1290" s="932">
        <v>277708.79999999999</v>
      </c>
      <c r="S1290" s="932">
        <v>485990.40000000002</v>
      </c>
      <c r="T1290" s="932">
        <v>301336.46000000002</v>
      </c>
      <c r="U1290" s="932">
        <v>527338.80000000005</v>
      </c>
    </row>
    <row r="1291" spans="1:21" ht="14.5">
      <c r="A1291" s="931">
        <v>7</v>
      </c>
      <c r="B1291" s="931" t="s">
        <v>358</v>
      </c>
      <c r="C1291" s="931" t="s">
        <v>359</v>
      </c>
      <c r="D1291" s="931" t="s">
        <v>500</v>
      </c>
      <c r="E1291" s="931" t="s">
        <v>362</v>
      </c>
      <c r="F1291" s="931">
        <v>2</v>
      </c>
      <c r="G1291" s="931" t="s">
        <v>21</v>
      </c>
      <c r="H1291" s="932">
        <v>91450.8</v>
      </c>
      <c r="I1291" s="932">
        <v>160038.89000000001</v>
      </c>
      <c r="J1291" s="932">
        <v>119778.08</v>
      </c>
      <c r="K1291" s="932">
        <v>209611.65</v>
      </c>
      <c r="L1291" s="932">
        <v>145085.09</v>
      </c>
      <c r="M1291" s="932">
        <v>253898.9</v>
      </c>
      <c r="N1291" s="932">
        <v>177476.19</v>
      </c>
      <c r="O1291" s="932">
        <v>310583.33</v>
      </c>
      <c r="P1291" s="932">
        <v>210513.29</v>
      </c>
      <c r="Q1291" s="932">
        <v>368398.26</v>
      </c>
      <c r="R1291" s="932">
        <v>231963.34</v>
      </c>
      <c r="S1291" s="932">
        <v>405935.85</v>
      </c>
      <c r="T1291" s="932">
        <v>252007.04000000001</v>
      </c>
      <c r="U1291" s="932">
        <v>441012.32</v>
      </c>
    </row>
    <row r="1292" spans="1:21" ht="14.5">
      <c r="A1292" s="931">
        <v>7</v>
      </c>
      <c r="B1292" s="931" t="s">
        <v>358</v>
      </c>
      <c r="C1292" s="931" t="s">
        <v>359</v>
      </c>
      <c r="D1292" s="931" t="s">
        <v>500</v>
      </c>
      <c r="E1292" s="931" t="s">
        <v>362</v>
      </c>
      <c r="F1292" s="931">
        <v>3</v>
      </c>
      <c r="G1292" s="931" t="s">
        <v>46</v>
      </c>
      <c r="H1292" s="932">
        <v>87350.43</v>
      </c>
      <c r="I1292" s="932">
        <v>152863.26</v>
      </c>
      <c r="J1292" s="932">
        <v>119102.25</v>
      </c>
      <c r="K1292" s="932">
        <v>208428.94</v>
      </c>
      <c r="L1292" s="932">
        <v>150807.56</v>
      </c>
      <c r="M1292" s="932">
        <v>263913.23</v>
      </c>
      <c r="N1292" s="932">
        <v>198767.28</v>
      </c>
      <c r="O1292" s="932">
        <v>347842.73</v>
      </c>
      <c r="P1292" s="932">
        <v>246293.97</v>
      </c>
      <c r="Q1292" s="932">
        <v>431014.44</v>
      </c>
      <c r="R1292" s="932">
        <v>277497.28999999998</v>
      </c>
      <c r="S1292" s="932">
        <v>485620.25</v>
      </c>
      <c r="T1292" s="932">
        <v>308315.69</v>
      </c>
      <c r="U1292" s="932">
        <v>539552.46</v>
      </c>
    </row>
    <row r="1293" spans="1:21" ht="14.5">
      <c r="A1293" s="931">
        <v>7</v>
      </c>
      <c r="B1293" s="931" t="s">
        <v>358</v>
      </c>
      <c r="C1293" s="931" t="s">
        <v>359</v>
      </c>
      <c r="D1293" s="931" t="s">
        <v>500</v>
      </c>
      <c r="E1293" s="931" t="s">
        <v>362</v>
      </c>
      <c r="F1293" s="931">
        <v>4</v>
      </c>
      <c r="G1293" s="931" t="s">
        <v>23</v>
      </c>
      <c r="H1293" s="932">
        <v>93828.08</v>
      </c>
      <c r="I1293" s="932">
        <v>150124.92000000001</v>
      </c>
      <c r="J1293" s="932">
        <v>131359.31</v>
      </c>
      <c r="K1293" s="932">
        <v>210174.89</v>
      </c>
      <c r="L1293" s="932">
        <v>168890.54</v>
      </c>
      <c r="M1293" s="932">
        <v>270224.86</v>
      </c>
      <c r="N1293" s="932">
        <v>225187.38</v>
      </c>
      <c r="O1293" s="932">
        <v>360299.82</v>
      </c>
      <c r="P1293" s="932">
        <v>281484.23</v>
      </c>
      <c r="Q1293" s="932">
        <v>450374.77</v>
      </c>
      <c r="R1293" s="932">
        <v>319015.46000000002</v>
      </c>
      <c r="S1293" s="932">
        <v>510424.74</v>
      </c>
      <c r="T1293" s="932">
        <v>356546.69</v>
      </c>
      <c r="U1293" s="932">
        <v>570474.71</v>
      </c>
    </row>
    <row r="1294" spans="1:21" ht="14.5">
      <c r="A1294" s="931">
        <v>7</v>
      </c>
      <c r="B1294" s="931" t="s">
        <v>358</v>
      </c>
      <c r="C1294" s="931" t="s">
        <v>359</v>
      </c>
      <c r="D1294" s="931" t="s">
        <v>500</v>
      </c>
      <c r="E1294" s="931" t="s">
        <v>363</v>
      </c>
      <c r="F1294" s="931">
        <v>1</v>
      </c>
      <c r="G1294" s="931" t="s">
        <v>171</v>
      </c>
      <c r="H1294" s="932">
        <v>105530.18</v>
      </c>
      <c r="I1294" s="932">
        <v>184677.82</v>
      </c>
      <c r="J1294" s="932">
        <v>136786.73000000001</v>
      </c>
      <c r="K1294" s="932">
        <v>239376.78</v>
      </c>
      <c r="L1294" s="932">
        <v>163374.89000000001</v>
      </c>
      <c r="M1294" s="932">
        <v>285906.05</v>
      </c>
      <c r="N1294" s="932">
        <v>194594.81</v>
      </c>
      <c r="O1294" s="932">
        <v>340540.91</v>
      </c>
      <c r="P1294" s="932">
        <v>228946.19</v>
      </c>
      <c r="Q1294" s="932">
        <v>400655.83</v>
      </c>
      <c r="R1294" s="932">
        <v>250987.14</v>
      </c>
      <c r="S1294" s="932">
        <v>439227.49</v>
      </c>
      <c r="T1294" s="932">
        <v>272257.28000000003</v>
      </c>
      <c r="U1294" s="932">
        <v>476450.24</v>
      </c>
    </row>
    <row r="1295" spans="1:21" ht="14.5">
      <c r="A1295" s="931">
        <v>7</v>
      </c>
      <c r="B1295" s="931" t="s">
        <v>358</v>
      </c>
      <c r="C1295" s="931" t="s">
        <v>359</v>
      </c>
      <c r="D1295" s="931" t="s">
        <v>500</v>
      </c>
      <c r="E1295" s="931" t="s">
        <v>363</v>
      </c>
      <c r="F1295" s="931">
        <v>2</v>
      </c>
      <c r="G1295" s="931" t="s">
        <v>21</v>
      </c>
      <c r="H1295" s="932">
        <v>83517.78</v>
      </c>
      <c r="I1295" s="932">
        <v>146156.12</v>
      </c>
      <c r="J1295" s="932">
        <v>109244.66</v>
      </c>
      <c r="K1295" s="932">
        <v>191178.15</v>
      </c>
      <c r="L1295" s="932">
        <v>132174.74</v>
      </c>
      <c r="M1295" s="932">
        <v>231305.8</v>
      </c>
      <c r="N1295" s="932">
        <v>161413.97</v>
      </c>
      <c r="O1295" s="932">
        <v>282474.44</v>
      </c>
      <c r="P1295" s="932">
        <v>191332.06</v>
      </c>
      <c r="Q1295" s="932">
        <v>334831.11</v>
      </c>
      <c r="R1295" s="932">
        <v>210748.08</v>
      </c>
      <c r="S1295" s="932">
        <v>368809.14</v>
      </c>
      <c r="T1295" s="932">
        <v>228865.67</v>
      </c>
      <c r="U1295" s="932">
        <v>400514.92</v>
      </c>
    </row>
    <row r="1296" spans="1:21" ht="14.5">
      <c r="A1296" s="931">
        <v>7</v>
      </c>
      <c r="B1296" s="931" t="s">
        <v>358</v>
      </c>
      <c r="C1296" s="931" t="s">
        <v>359</v>
      </c>
      <c r="D1296" s="931" t="s">
        <v>500</v>
      </c>
      <c r="E1296" s="931" t="s">
        <v>363</v>
      </c>
      <c r="F1296" s="931">
        <v>3</v>
      </c>
      <c r="G1296" s="931" t="s">
        <v>46</v>
      </c>
      <c r="H1296" s="932">
        <v>80276.820000000007</v>
      </c>
      <c r="I1296" s="932">
        <v>140484.43</v>
      </c>
      <c r="J1296" s="932">
        <v>109582.98</v>
      </c>
      <c r="K1296" s="932">
        <v>191770.21</v>
      </c>
      <c r="L1296" s="932">
        <v>138848.22</v>
      </c>
      <c r="M1296" s="932">
        <v>242984.38</v>
      </c>
      <c r="N1296" s="932">
        <v>183099.48</v>
      </c>
      <c r="O1296" s="932">
        <v>320424.09000000003</v>
      </c>
      <c r="P1296" s="932">
        <v>226969.84</v>
      </c>
      <c r="Q1296" s="932">
        <v>397197.21</v>
      </c>
      <c r="R1296" s="932">
        <v>255793.52</v>
      </c>
      <c r="S1296" s="932">
        <v>447638.65</v>
      </c>
      <c r="T1296" s="932">
        <v>284278.62</v>
      </c>
      <c r="U1296" s="932">
        <v>497487.58</v>
      </c>
    </row>
    <row r="1297" spans="1:21" ht="14.5">
      <c r="A1297" s="931">
        <v>7</v>
      </c>
      <c r="B1297" s="931" t="s">
        <v>358</v>
      </c>
      <c r="C1297" s="931" t="s">
        <v>359</v>
      </c>
      <c r="D1297" s="931" t="s">
        <v>500</v>
      </c>
      <c r="E1297" s="931" t="s">
        <v>363</v>
      </c>
      <c r="F1297" s="931">
        <v>4</v>
      </c>
      <c r="G1297" s="931" t="s">
        <v>23</v>
      </c>
      <c r="H1297" s="932">
        <v>85357.45</v>
      </c>
      <c r="I1297" s="932">
        <v>136571.93</v>
      </c>
      <c r="J1297" s="932">
        <v>119500.44</v>
      </c>
      <c r="K1297" s="932">
        <v>191200.7</v>
      </c>
      <c r="L1297" s="932">
        <v>153643.42000000001</v>
      </c>
      <c r="M1297" s="932">
        <v>245829.47</v>
      </c>
      <c r="N1297" s="932">
        <v>204857.89</v>
      </c>
      <c r="O1297" s="932">
        <v>327772.63</v>
      </c>
      <c r="P1297" s="932">
        <v>256072.36</v>
      </c>
      <c r="Q1297" s="932">
        <v>409715.79</v>
      </c>
      <c r="R1297" s="932">
        <v>290215.34999999998</v>
      </c>
      <c r="S1297" s="932">
        <v>464344.56</v>
      </c>
      <c r="T1297" s="932">
        <v>324358.33</v>
      </c>
      <c r="U1297" s="932">
        <v>518973.33</v>
      </c>
    </row>
    <row r="1298" spans="1:21" ht="14.5">
      <c r="A1298" s="931">
        <v>7</v>
      </c>
      <c r="B1298" s="931" t="s">
        <v>358</v>
      </c>
      <c r="C1298" s="931" t="s">
        <v>359</v>
      </c>
      <c r="D1298" s="931" t="s">
        <v>500</v>
      </c>
      <c r="E1298" s="931" t="s">
        <v>364</v>
      </c>
      <c r="F1298" s="931">
        <v>1</v>
      </c>
      <c r="G1298" s="931" t="s">
        <v>171</v>
      </c>
      <c r="H1298" s="932">
        <v>107787.6</v>
      </c>
      <c r="I1298" s="932">
        <v>188628.3</v>
      </c>
      <c r="J1298" s="932">
        <v>140004.64000000001</v>
      </c>
      <c r="K1298" s="932">
        <v>245008.11</v>
      </c>
      <c r="L1298" s="932">
        <v>167465.03</v>
      </c>
      <c r="M1298" s="932">
        <v>293063.81</v>
      </c>
      <c r="N1298" s="932">
        <v>199820.92</v>
      </c>
      <c r="O1298" s="932">
        <v>349686.61</v>
      </c>
      <c r="P1298" s="932">
        <v>235319.45</v>
      </c>
      <c r="Q1298" s="932">
        <v>411809.04</v>
      </c>
      <c r="R1298" s="932">
        <v>258103.36</v>
      </c>
      <c r="S1298" s="932">
        <v>451680.89</v>
      </c>
      <c r="T1298" s="932">
        <v>280211.95</v>
      </c>
      <c r="U1298" s="932">
        <v>490370.92</v>
      </c>
    </row>
    <row r="1299" spans="1:21" ht="14.5">
      <c r="A1299" s="931">
        <v>7</v>
      </c>
      <c r="B1299" s="931" t="s">
        <v>358</v>
      </c>
      <c r="C1299" s="931" t="s">
        <v>359</v>
      </c>
      <c r="D1299" s="931" t="s">
        <v>500</v>
      </c>
      <c r="E1299" s="931" t="s">
        <v>364</v>
      </c>
      <c r="F1299" s="931">
        <v>2</v>
      </c>
      <c r="G1299" s="931" t="s">
        <v>21</v>
      </c>
      <c r="H1299" s="932">
        <v>83458.100000000006</v>
      </c>
      <c r="I1299" s="932">
        <v>146051.68</v>
      </c>
      <c r="J1299" s="932">
        <v>109563.4</v>
      </c>
      <c r="K1299" s="932">
        <v>191735.95</v>
      </c>
      <c r="L1299" s="932">
        <v>132980.66</v>
      </c>
      <c r="M1299" s="932">
        <v>232716.16</v>
      </c>
      <c r="N1299" s="932">
        <v>163147.35999999999</v>
      </c>
      <c r="O1299" s="932">
        <v>285507.89</v>
      </c>
      <c r="P1299" s="932">
        <v>193745.95</v>
      </c>
      <c r="Q1299" s="932">
        <v>339055.42</v>
      </c>
      <c r="R1299" s="932">
        <v>213628.62</v>
      </c>
      <c r="S1299" s="932">
        <v>373850.08</v>
      </c>
      <c r="T1299" s="932">
        <v>232252.79999999999</v>
      </c>
      <c r="U1299" s="932">
        <v>406442.41</v>
      </c>
    </row>
    <row r="1300" spans="1:21" ht="14.5">
      <c r="A1300" s="931">
        <v>7</v>
      </c>
      <c r="B1300" s="931" t="s">
        <v>358</v>
      </c>
      <c r="C1300" s="931" t="s">
        <v>359</v>
      </c>
      <c r="D1300" s="931" t="s">
        <v>500</v>
      </c>
      <c r="E1300" s="931" t="s">
        <v>364</v>
      </c>
      <c r="F1300" s="931">
        <v>3</v>
      </c>
      <c r="G1300" s="931" t="s">
        <v>46</v>
      </c>
      <c r="H1300" s="932">
        <v>78822.95</v>
      </c>
      <c r="I1300" s="932">
        <v>137940.16</v>
      </c>
      <c r="J1300" s="932">
        <v>107252.34</v>
      </c>
      <c r="K1300" s="932">
        <v>187691.6</v>
      </c>
      <c r="L1300" s="932">
        <v>135636.51</v>
      </c>
      <c r="M1300" s="932">
        <v>237363.9</v>
      </c>
      <c r="N1300" s="932">
        <v>178603.36</v>
      </c>
      <c r="O1300" s="932">
        <v>312555.89</v>
      </c>
      <c r="P1300" s="932">
        <v>221149.22</v>
      </c>
      <c r="Q1300" s="932">
        <v>387011.13</v>
      </c>
      <c r="R1300" s="932">
        <v>249045.35</v>
      </c>
      <c r="S1300" s="932">
        <v>435829.35</v>
      </c>
      <c r="T1300" s="932">
        <v>276567.25</v>
      </c>
      <c r="U1300" s="932">
        <v>483992.69</v>
      </c>
    </row>
    <row r="1301" spans="1:21" ht="14.5">
      <c r="A1301" s="931">
        <v>7</v>
      </c>
      <c r="B1301" s="931" t="s">
        <v>358</v>
      </c>
      <c r="C1301" s="931" t="s">
        <v>359</v>
      </c>
      <c r="D1301" s="931" t="s">
        <v>500</v>
      </c>
      <c r="E1301" s="931" t="s">
        <v>364</v>
      </c>
      <c r="F1301" s="931">
        <v>4</v>
      </c>
      <c r="G1301" s="931" t="s">
        <v>23</v>
      </c>
      <c r="H1301" s="932">
        <v>86215.21</v>
      </c>
      <c r="I1301" s="932">
        <v>137944.34</v>
      </c>
      <c r="J1301" s="932">
        <v>120701.29</v>
      </c>
      <c r="K1301" s="932">
        <v>193122.07</v>
      </c>
      <c r="L1301" s="932">
        <v>155187.38</v>
      </c>
      <c r="M1301" s="932">
        <v>248299.81</v>
      </c>
      <c r="N1301" s="932">
        <v>206916.51</v>
      </c>
      <c r="O1301" s="932">
        <v>331066.40999999997</v>
      </c>
      <c r="P1301" s="932">
        <v>258645.63</v>
      </c>
      <c r="Q1301" s="932">
        <v>413833.02</v>
      </c>
      <c r="R1301" s="932">
        <v>293131.71999999997</v>
      </c>
      <c r="S1301" s="932">
        <v>469010.75</v>
      </c>
      <c r="T1301" s="932">
        <v>327617.8</v>
      </c>
      <c r="U1301" s="932">
        <v>524188.49</v>
      </c>
    </row>
    <row r="1302" spans="1:21" ht="14.5">
      <c r="A1302" s="931">
        <v>7</v>
      </c>
      <c r="B1302" s="931" t="s">
        <v>358</v>
      </c>
      <c r="C1302" s="931" t="s">
        <v>359</v>
      </c>
      <c r="D1302" s="931" t="s">
        <v>500</v>
      </c>
      <c r="E1302" s="931" t="s">
        <v>1119</v>
      </c>
      <c r="F1302" s="931">
        <v>1</v>
      </c>
      <c r="G1302" s="931" t="s">
        <v>171</v>
      </c>
      <c r="H1302" s="932">
        <v>101485.93</v>
      </c>
      <c r="I1302" s="932">
        <v>177600.38</v>
      </c>
      <c r="J1302" s="932">
        <v>131787.89000000001</v>
      </c>
      <c r="K1302" s="932">
        <v>230628.81</v>
      </c>
      <c r="L1302" s="932">
        <v>157610.04999999999</v>
      </c>
      <c r="M1302" s="932">
        <v>275817.58</v>
      </c>
      <c r="N1302" s="932">
        <v>188023.67999999999</v>
      </c>
      <c r="O1302" s="932">
        <v>329041.45</v>
      </c>
      <c r="P1302" s="932">
        <v>221402.27</v>
      </c>
      <c r="Q1302" s="932">
        <v>387453.96</v>
      </c>
      <c r="R1302" s="932">
        <v>242824.8</v>
      </c>
      <c r="S1302" s="932">
        <v>424943.4</v>
      </c>
      <c r="T1302" s="932">
        <v>263599.39</v>
      </c>
      <c r="U1302" s="932">
        <v>461298.93</v>
      </c>
    </row>
    <row r="1303" spans="1:21" ht="14.5">
      <c r="A1303" s="931">
        <v>7</v>
      </c>
      <c r="B1303" s="931" t="s">
        <v>358</v>
      </c>
      <c r="C1303" s="931" t="s">
        <v>359</v>
      </c>
      <c r="D1303" s="931" t="s">
        <v>500</v>
      </c>
      <c r="E1303" s="931" t="s">
        <v>1119</v>
      </c>
      <c r="F1303" s="931">
        <v>2</v>
      </c>
      <c r="G1303" s="931" t="s">
        <v>21</v>
      </c>
      <c r="H1303" s="932">
        <v>78778.399999999994</v>
      </c>
      <c r="I1303" s="932">
        <v>137862.20000000001</v>
      </c>
      <c r="J1303" s="932">
        <v>103376.07</v>
      </c>
      <c r="K1303" s="932">
        <v>180908.12</v>
      </c>
      <c r="L1303" s="932">
        <v>125424.63</v>
      </c>
      <c r="M1303" s="932">
        <v>219493.1</v>
      </c>
      <c r="N1303" s="932">
        <v>153795.03</v>
      </c>
      <c r="O1303" s="932">
        <v>269141.3</v>
      </c>
      <c r="P1303" s="932">
        <v>182600.33</v>
      </c>
      <c r="Q1303" s="932">
        <v>319550.57</v>
      </c>
      <c r="R1303" s="932">
        <v>201315.03</v>
      </c>
      <c r="S1303" s="932">
        <v>352301.31</v>
      </c>
      <c r="T1303" s="932">
        <v>218837.51</v>
      </c>
      <c r="U1303" s="932">
        <v>382965.64</v>
      </c>
    </row>
    <row r="1304" spans="1:21" ht="14.5">
      <c r="A1304" s="931">
        <v>7</v>
      </c>
      <c r="B1304" s="931" t="s">
        <v>358</v>
      </c>
      <c r="C1304" s="931" t="s">
        <v>359</v>
      </c>
      <c r="D1304" s="931" t="s">
        <v>500</v>
      </c>
      <c r="E1304" s="931" t="s">
        <v>1119</v>
      </c>
      <c r="F1304" s="931">
        <v>3</v>
      </c>
      <c r="G1304" s="931" t="s">
        <v>46</v>
      </c>
      <c r="H1304" s="932">
        <v>74557.45</v>
      </c>
      <c r="I1304" s="932">
        <v>130475.54</v>
      </c>
      <c r="J1304" s="932">
        <v>101487.3</v>
      </c>
      <c r="K1304" s="932">
        <v>177602.77</v>
      </c>
      <c r="L1304" s="932">
        <v>128374.94</v>
      </c>
      <c r="M1304" s="932">
        <v>224656.14</v>
      </c>
      <c r="N1304" s="932">
        <v>169070.95</v>
      </c>
      <c r="O1304" s="932">
        <v>295874.15999999997</v>
      </c>
      <c r="P1304" s="932">
        <v>209374.03</v>
      </c>
      <c r="Q1304" s="932">
        <v>366404.55</v>
      </c>
      <c r="R1304" s="932">
        <v>235806.16</v>
      </c>
      <c r="S1304" s="932">
        <v>412660.78</v>
      </c>
      <c r="T1304" s="932">
        <v>261889.02</v>
      </c>
      <c r="U1304" s="932">
        <v>458305.79</v>
      </c>
    </row>
    <row r="1305" spans="1:21" ht="14.5">
      <c r="A1305" s="931">
        <v>7</v>
      </c>
      <c r="B1305" s="931" t="s">
        <v>358</v>
      </c>
      <c r="C1305" s="931" t="s">
        <v>359</v>
      </c>
      <c r="D1305" s="931" t="s">
        <v>500</v>
      </c>
      <c r="E1305" s="931" t="s">
        <v>1119</v>
      </c>
      <c r="F1305" s="931">
        <v>4</v>
      </c>
      <c r="G1305" s="931" t="s">
        <v>23</v>
      </c>
      <c r="H1305" s="932">
        <v>81279.399999999994</v>
      </c>
      <c r="I1305" s="932">
        <v>130047.03999999999</v>
      </c>
      <c r="J1305" s="932">
        <v>113791.16</v>
      </c>
      <c r="K1305" s="932">
        <v>182065.86</v>
      </c>
      <c r="L1305" s="932">
        <v>146302.92000000001</v>
      </c>
      <c r="M1305" s="932">
        <v>234084.68</v>
      </c>
      <c r="N1305" s="932">
        <v>195070.56</v>
      </c>
      <c r="O1305" s="932">
        <v>312112.90000000002</v>
      </c>
      <c r="P1305" s="932">
        <v>243838.2</v>
      </c>
      <c r="Q1305" s="932">
        <v>390141.13</v>
      </c>
      <c r="R1305" s="932">
        <v>276349.96000000002</v>
      </c>
      <c r="S1305" s="932">
        <v>442159.95</v>
      </c>
      <c r="T1305" s="932">
        <v>308861.71999999997</v>
      </c>
      <c r="U1305" s="932">
        <v>494178.76</v>
      </c>
    </row>
    <row r="1306" spans="1:21" ht="14.5">
      <c r="A1306" s="931">
        <v>7</v>
      </c>
      <c r="B1306" s="931" t="s">
        <v>358</v>
      </c>
      <c r="C1306" s="931" t="s">
        <v>359</v>
      </c>
      <c r="D1306" s="931" t="s">
        <v>500</v>
      </c>
      <c r="E1306" s="931" t="s">
        <v>365</v>
      </c>
      <c r="F1306" s="931">
        <v>1</v>
      </c>
      <c r="G1306" s="931" t="s">
        <v>171</v>
      </c>
      <c r="H1306" s="932">
        <v>105732.18</v>
      </c>
      <c r="I1306" s="932">
        <v>185031.31</v>
      </c>
      <c r="J1306" s="932">
        <v>137444.84</v>
      </c>
      <c r="K1306" s="932">
        <v>240528.47</v>
      </c>
      <c r="L1306" s="932">
        <v>164495.94</v>
      </c>
      <c r="M1306" s="932">
        <v>287867.90000000002</v>
      </c>
      <c r="N1306" s="932">
        <v>196411.23</v>
      </c>
      <c r="O1306" s="932">
        <v>343719.64</v>
      </c>
      <c r="P1306" s="932">
        <v>231388.19</v>
      </c>
      <c r="Q1306" s="932">
        <v>404929.34</v>
      </c>
      <c r="R1306" s="932">
        <v>253839.93</v>
      </c>
      <c r="S1306" s="932">
        <v>444219.87</v>
      </c>
      <c r="T1306" s="932">
        <v>275671.40999999997</v>
      </c>
      <c r="U1306" s="932">
        <v>482424.96</v>
      </c>
    </row>
    <row r="1307" spans="1:21" ht="14.5">
      <c r="A1307" s="931">
        <v>7</v>
      </c>
      <c r="B1307" s="931" t="s">
        <v>358</v>
      </c>
      <c r="C1307" s="931" t="s">
        <v>359</v>
      </c>
      <c r="D1307" s="931" t="s">
        <v>500</v>
      </c>
      <c r="E1307" s="931" t="s">
        <v>365</v>
      </c>
      <c r="F1307" s="931">
        <v>2</v>
      </c>
      <c r="G1307" s="931" t="s">
        <v>21</v>
      </c>
      <c r="H1307" s="932">
        <v>81170.97</v>
      </c>
      <c r="I1307" s="932">
        <v>142049.20000000001</v>
      </c>
      <c r="J1307" s="932">
        <v>106713.69</v>
      </c>
      <c r="K1307" s="932">
        <v>186748.95</v>
      </c>
      <c r="L1307" s="932">
        <v>129683.15</v>
      </c>
      <c r="M1307" s="932">
        <v>226945.51</v>
      </c>
      <c r="N1307" s="932">
        <v>159388.4</v>
      </c>
      <c r="O1307" s="932">
        <v>278929.69</v>
      </c>
      <c r="P1307" s="932">
        <v>189418.76</v>
      </c>
      <c r="Q1307" s="932">
        <v>331482.82</v>
      </c>
      <c r="R1307" s="932">
        <v>208941.61</v>
      </c>
      <c r="S1307" s="932">
        <v>365647.82</v>
      </c>
      <c r="T1307" s="932">
        <v>227255.5</v>
      </c>
      <c r="U1307" s="932">
        <v>397697.13</v>
      </c>
    </row>
    <row r="1308" spans="1:21" ht="14.5">
      <c r="A1308" s="931">
        <v>7</v>
      </c>
      <c r="B1308" s="931" t="s">
        <v>358</v>
      </c>
      <c r="C1308" s="931" t="s">
        <v>359</v>
      </c>
      <c r="D1308" s="931" t="s">
        <v>500</v>
      </c>
      <c r="E1308" s="931" t="s">
        <v>365</v>
      </c>
      <c r="F1308" s="931">
        <v>3</v>
      </c>
      <c r="G1308" s="931" t="s">
        <v>46</v>
      </c>
      <c r="H1308" s="932">
        <v>76125</v>
      </c>
      <c r="I1308" s="932">
        <v>133218.75</v>
      </c>
      <c r="J1308" s="932">
        <v>103445.69</v>
      </c>
      <c r="K1308" s="932">
        <v>181029.96</v>
      </c>
      <c r="L1308" s="932">
        <v>130720.73</v>
      </c>
      <c r="M1308" s="932">
        <v>228761.28</v>
      </c>
      <c r="N1308" s="932">
        <v>172027.61</v>
      </c>
      <c r="O1308" s="932">
        <v>301048.31</v>
      </c>
      <c r="P1308" s="932">
        <v>212909.47</v>
      </c>
      <c r="Q1308" s="932">
        <v>372591.57</v>
      </c>
      <c r="R1308" s="932">
        <v>239691.82</v>
      </c>
      <c r="S1308" s="932">
        <v>419460.68</v>
      </c>
      <c r="T1308" s="932">
        <v>266096.38</v>
      </c>
      <c r="U1308" s="932">
        <v>465668.67</v>
      </c>
    </row>
    <row r="1309" spans="1:21" ht="14.5">
      <c r="A1309" s="931">
        <v>7</v>
      </c>
      <c r="B1309" s="931" t="s">
        <v>358</v>
      </c>
      <c r="C1309" s="931" t="s">
        <v>359</v>
      </c>
      <c r="D1309" s="931" t="s">
        <v>500</v>
      </c>
      <c r="E1309" s="931" t="s">
        <v>365</v>
      </c>
      <c r="F1309" s="931">
        <v>4</v>
      </c>
      <c r="G1309" s="931" t="s">
        <v>23</v>
      </c>
      <c r="H1309" s="932">
        <v>84206.36</v>
      </c>
      <c r="I1309" s="932">
        <v>134730.18</v>
      </c>
      <c r="J1309" s="932">
        <v>117888.91</v>
      </c>
      <c r="K1309" s="932">
        <v>188622.26</v>
      </c>
      <c r="L1309" s="932">
        <v>151571.45000000001</v>
      </c>
      <c r="M1309" s="932">
        <v>242514.33</v>
      </c>
      <c r="N1309" s="932">
        <v>202095.27</v>
      </c>
      <c r="O1309" s="932">
        <v>323352.44</v>
      </c>
      <c r="P1309" s="932">
        <v>252619.09</v>
      </c>
      <c r="Q1309" s="932">
        <v>404190.55</v>
      </c>
      <c r="R1309" s="932">
        <v>286301.63</v>
      </c>
      <c r="S1309" s="932">
        <v>458082.62</v>
      </c>
      <c r="T1309" s="932">
        <v>319984.18</v>
      </c>
      <c r="U1309" s="932">
        <v>511974.69</v>
      </c>
    </row>
    <row r="1310" spans="1:21" ht="14.5">
      <c r="A1310" s="931">
        <v>7</v>
      </c>
      <c r="B1310" s="931" t="s">
        <v>358</v>
      </c>
      <c r="C1310" s="931" t="s">
        <v>359</v>
      </c>
      <c r="D1310" s="931" t="s">
        <v>500</v>
      </c>
      <c r="E1310" s="931" t="s">
        <v>366</v>
      </c>
      <c r="F1310" s="931">
        <v>1</v>
      </c>
      <c r="G1310" s="931" t="s">
        <v>171</v>
      </c>
      <c r="H1310" s="932">
        <v>103274.99</v>
      </c>
      <c r="I1310" s="932">
        <v>180731.23</v>
      </c>
      <c r="J1310" s="932">
        <v>133864.68</v>
      </c>
      <c r="K1310" s="932">
        <v>234263.2</v>
      </c>
      <c r="L1310" s="932">
        <v>159885.79999999999</v>
      </c>
      <c r="M1310" s="932">
        <v>279800.15000000002</v>
      </c>
      <c r="N1310" s="932">
        <v>190440.31</v>
      </c>
      <c r="O1310" s="932">
        <v>333270.55</v>
      </c>
      <c r="P1310" s="932">
        <v>224059.16</v>
      </c>
      <c r="Q1310" s="932">
        <v>392103.53</v>
      </c>
      <c r="R1310" s="932">
        <v>245630.12</v>
      </c>
      <c r="S1310" s="932">
        <v>429852.72</v>
      </c>
      <c r="T1310" s="932">
        <v>266447.17</v>
      </c>
      <c r="U1310" s="932">
        <v>466282.55</v>
      </c>
    </row>
    <row r="1311" spans="1:21" ht="14.5">
      <c r="A1311" s="931">
        <v>7</v>
      </c>
      <c r="B1311" s="931" t="s">
        <v>358</v>
      </c>
      <c r="C1311" s="931" t="s">
        <v>359</v>
      </c>
      <c r="D1311" s="931" t="s">
        <v>500</v>
      </c>
      <c r="E1311" s="931" t="s">
        <v>366</v>
      </c>
      <c r="F1311" s="931">
        <v>2</v>
      </c>
      <c r="G1311" s="931" t="s">
        <v>21</v>
      </c>
      <c r="H1311" s="932">
        <v>81726</v>
      </c>
      <c r="I1311" s="932">
        <v>143020.51</v>
      </c>
      <c r="J1311" s="932">
        <v>106902.44</v>
      </c>
      <c r="K1311" s="932">
        <v>187079.28</v>
      </c>
      <c r="L1311" s="932">
        <v>129342.5</v>
      </c>
      <c r="M1311" s="932">
        <v>226349.37</v>
      </c>
      <c r="N1311" s="932">
        <v>157958.01999999999</v>
      </c>
      <c r="O1311" s="932">
        <v>276426.53000000003</v>
      </c>
      <c r="P1311" s="932">
        <v>187236.92</v>
      </c>
      <c r="Q1311" s="932">
        <v>327664.59999999998</v>
      </c>
      <c r="R1311" s="932">
        <v>206238.2</v>
      </c>
      <c r="S1311" s="932">
        <v>360916.86</v>
      </c>
      <c r="T1311" s="932">
        <v>223969.07</v>
      </c>
      <c r="U1311" s="932">
        <v>391945.86</v>
      </c>
    </row>
    <row r="1312" spans="1:21" ht="14.5">
      <c r="A1312" s="931">
        <v>7</v>
      </c>
      <c r="B1312" s="931" t="s">
        <v>358</v>
      </c>
      <c r="C1312" s="931" t="s">
        <v>359</v>
      </c>
      <c r="D1312" s="931" t="s">
        <v>500</v>
      </c>
      <c r="E1312" s="931" t="s">
        <v>366</v>
      </c>
      <c r="F1312" s="931">
        <v>3</v>
      </c>
      <c r="G1312" s="931" t="s">
        <v>46</v>
      </c>
      <c r="H1312" s="932">
        <v>78549.289999999994</v>
      </c>
      <c r="I1312" s="932">
        <v>137461.25</v>
      </c>
      <c r="J1312" s="932">
        <v>107223.47</v>
      </c>
      <c r="K1312" s="932">
        <v>187641.08</v>
      </c>
      <c r="L1312" s="932">
        <v>135857.60999999999</v>
      </c>
      <c r="M1312" s="932">
        <v>237750.82</v>
      </c>
      <c r="N1312" s="932">
        <v>179154.77</v>
      </c>
      <c r="O1312" s="932">
        <v>313520.84999999998</v>
      </c>
      <c r="P1312" s="932">
        <v>222079.04</v>
      </c>
      <c r="Q1312" s="932">
        <v>388638.33</v>
      </c>
      <c r="R1312" s="932">
        <v>250280.91</v>
      </c>
      <c r="S1312" s="932">
        <v>437991.6</v>
      </c>
      <c r="T1312" s="932">
        <v>278151.33</v>
      </c>
      <c r="U1312" s="932">
        <v>486764.82</v>
      </c>
    </row>
    <row r="1313" spans="1:21" ht="14.5">
      <c r="A1313" s="931">
        <v>7</v>
      </c>
      <c r="B1313" s="931" t="s">
        <v>358</v>
      </c>
      <c r="C1313" s="931" t="s">
        <v>359</v>
      </c>
      <c r="D1313" s="931" t="s">
        <v>500</v>
      </c>
      <c r="E1313" s="931" t="s">
        <v>366</v>
      </c>
      <c r="F1313" s="931">
        <v>4</v>
      </c>
      <c r="G1313" s="931" t="s">
        <v>23</v>
      </c>
      <c r="H1313" s="932">
        <v>83529.69</v>
      </c>
      <c r="I1313" s="932">
        <v>133647.5</v>
      </c>
      <c r="J1313" s="932">
        <v>116941.56</v>
      </c>
      <c r="K1313" s="932">
        <v>187106.51</v>
      </c>
      <c r="L1313" s="932">
        <v>150353.44</v>
      </c>
      <c r="M1313" s="932">
        <v>240565.51</v>
      </c>
      <c r="N1313" s="932">
        <v>200471.25</v>
      </c>
      <c r="O1313" s="932">
        <v>320754.01</v>
      </c>
      <c r="P1313" s="932">
        <v>250589.07</v>
      </c>
      <c r="Q1313" s="932">
        <v>400942.51</v>
      </c>
      <c r="R1313" s="932">
        <v>284000.94</v>
      </c>
      <c r="S1313" s="932">
        <v>454401.51</v>
      </c>
      <c r="T1313" s="932">
        <v>317412.82</v>
      </c>
      <c r="U1313" s="932">
        <v>507860.51</v>
      </c>
    </row>
    <row r="1314" spans="1:21" ht="14.5">
      <c r="A1314" s="931">
        <v>7</v>
      </c>
      <c r="B1314" s="931" t="s">
        <v>358</v>
      </c>
      <c r="C1314" s="931" t="s">
        <v>359</v>
      </c>
      <c r="D1314" s="931" t="s">
        <v>500</v>
      </c>
      <c r="E1314" s="931" t="s">
        <v>367</v>
      </c>
      <c r="F1314" s="931">
        <v>1</v>
      </c>
      <c r="G1314" s="931" t="s">
        <v>171</v>
      </c>
      <c r="H1314" s="932">
        <v>106460.23</v>
      </c>
      <c r="I1314" s="932">
        <v>186305.4</v>
      </c>
      <c r="J1314" s="932">
        <v>138181.37</v>
      </c>
      <c r="K1314" s="932">
        <v>241817.39</v>
      </c>
      <c r="L1314" s="932">
        <v>165200.49</v>
      </c>
      <c r="M1314" s="932">
        <v>289100.86</v>
      </c>
      <c r="N1314" s="932">
        <v>196998.89</v>
      </c>
      <c r="O1314" s="932">
        <v>344748.05</v>
      </c>
      <c r="P1314" s="932">
        <v>231920.18</v>
      </c>
      <c r="Q1314" s="932">
        <v>405860.31</v>
      </c>
      <c r="R1314" s="932">
        <v>254331.28</v>
      </c>
      <c r="S1314" s="932">
        <v>445079.75</v>
      </c>
      <c r="T1314" s="932">
        <v>276037.34000000003</v>
      </c>
      <c r="U1314" s="932">
        <v>483065.35</v>
      </c>
    </row>
    <row r="1315" spans="1:21" ht="14.5">
      <c r="A1315" s="931">
        <v>7</v>
      </c>
      <c r="B1315" s="931" t="s">
        <v>358</v>
      </c>
      <c r="C1315" s="931" t="s">
        <v>359</v>
      </c>
      <c r="D1315" s="931" t="s">
        <v>500</v>
      </c>
      <c r="E1315" s="931" t="s">
        <v>367</v>
      </c>
      <c r="F1315" s="931">
        <v>2</v>
      </c>
      <c r="G1315" s="931" t="s">
        <v>21</v>
      </c>
      <c r="H1315" s="932">
        <v>83057.570000000007</v>
      </c>
      <c r="I1315" s="932">
        <v>145350.75</v>
      </c>
      <c r="J1315" s="932">
        <v>108899.79</v>
      </c>
      <c r="K1315" s="932">
        <v>190574.64</v>
      </c>
      <c r="L1315" s="932">
        <v>132029.81</v>
      </c>
      <c r="M1315" s="932">
        <v>231052.17</v>
      </c>
      <c r="N1315" s="932">
        <v>161722.41</v>
      </c>
      <c r="O1315" s="932">
        <v>283014.21999999997</v>
      </c>
      <c r="P1315" s="932">
        <v>191930.43</v>
      </c>
      <c r="Q1315" s="932">
        <v>335878.25</v>
      </c>
      <c r="R1315" s="932">
        <v>211550.81</v>
      </c>
      <c r="S1315" s="932">
        <v>370213.92</v>
      </c>
      <c r="T1315" s="932">
        <v>229905.2</v>
      </c>
      <c r="U1315" s="932">
        <v>402334.11</v>
      </c>
    </row>
    <row r="1316" spans="1:21" ht="14.5">
      <c r="A1316" s="931">
        <v>7</v>
      </c>
      <c r="B1316" s="931" t="s">
        <v>358</v>
      </c>
      <c r="C1316" s="931" t="s">
        <v>359</v>
      </c>
      <c r="D1316" s="931" t="s">
        <v>500</v>
      </c>
      <c r="E1316" s="931" t="s">
        <v>367</v>
      </c>
      <c r="F1316" s="931">
        <v>3</v>
      </c>
      <c r="G1316" s="931" t="s">
        <v>46</v>
      </c>
      <c r="H1316" s="932">
        <v>78929.600000000006</v>
      </c>
      <c r="I1316" s="932">
        <v>138126.79999999999</v>
      </c>
      <c r="J1316" s="932">
        <v>107519.74</v>
      </c>
      <c r="K1316" s="932">
        <v>188159.55</v>
      </c>
      <c r="L1316" s="932">
        <v>136066.38</v>
      </c>
      <c r="M1316" s="932">
        <v>238116.17</v>
      </c>
      <c r="N1316" s="932">
        <v>179262.06</v>
      </c>
      <c r="O1316" s="932">
        <v>313708.61</v>
      </c>
      <c r="P1316" s="932">
        <v>222052.78</v>
      </c>
      <c r="Q1316" s="932">
        <v>388592.36</v>
      </c>
      <c r="R1316" s="932">
        <v>250129.97</v>
      </c>
      <c r="S1316" s="932">
        <v>437727.45</v>
      </c>
      <c r="T1316" s="932">
        <v>277847.2</v>
      </c>
      <c r="U1316" s="932">
        <v>486232.59</v>
      </c>
    </row>
    <row r="1317" spans="1:21" ht="14.5">
      <c r="A1317" s="931">
        <v>7</v>
      </c>
      <c r="B1317" s="931" t="s">
        <v>358</v>
      </c>
      <c r="C1317" s="931" t="s">
        <v>359</v>
      </c>
      <c r="D1317" s="931" t="s">
        <v>500</v>
      </c>
      <c r="E1317" s="931" t="s">
        <v>367</v>
      </c>
      <c r="F1317" s="931">
        <v>4</v>
      </c>
      <c r="G1317" s="931" t="s">
        <v>23</v>
      </c>
      <c r="H1317" s="932">
        <v>85482.41</v>
      </c>
      <c r="I1317" s="932">
        <v>136771.85999999999</v>
      </c>
      <c r="J1317" s="932">
        <v>119675.38</v>
      </c>
      <c r="K1317" s="932">
        <v>191480.6</v>
      </c>
      <c r="L1317" s="932">
        <v>153868.34</v>
      </c>
      <c r="M1317" s="932">
        <v>246189.35</v>
      </c>
      <c r="N1317" s="932">
        <v>205157.79</v>
      </c>
      <c r="O1317" s="932">
        <v>328252.46000000002</v>
      </c>
      <c r="P1317" s="932">
        <v>256447.23</v>
      </c>
      <c r="Q1317" s="932">
        <v>410315.58</v>
      </c>
      <c r="R1317" s="932">
        <v>290640.2</v>
      </c>
      <c r="S1317" s="932">
        <v>465024.32</v>
      </c>
      <c r="T1317" s="932">
        <v>324833.15999999997</v>
      </c>
      <c r="U1317" s="932">
        <v>519733.07</v>
      </c>
    </row>
    <row r="1318" spans="1:21" ht="14.5">
      <c r="A1318" s="931">
        <v>7</v>
      </c>
      <c r="B1318" s="931" t="s">
        <v>358</v>
      </c>
      <c r="C1318" s="931" t="s">
        <v>368</v>
      </c>
      <c r="D1318" s="931" t="s">
        <v>1120</v>
      </c>
      <c r="E1318" s="931" t="s">
        <v>1121</v>
      </c>
      <c r="F1318" s="931">
        <v>1</v>
      </c>
      <c r="G1318" s="931" t="s">
        <v>171</v>
      </c>
      <c r="H1318" s="932">
        <v>99030.97</v>
      </c>
      <c r="I1318" s="932">
        <v>173304.19</v>
      </c>
      <c r="J1318" s="932">
        <v>128503.59</v>
      </c>
      <c r="K1318" s="932">
        <v>224881.29</v>
      </c>
      <c r="L1318" s="932">
        <v>153600.95999999999</v>
      </c>
      <c r="M1318" s="932">
        <v>268801.67</v>
      </c>
      <c r="N1318" s="932">
        <v>183124.4</v>
      </c>
      <c r="O1318" s="932">
        <v>320467.69</v>
      </c>
      <c r="P1318" s="932">
        <v>215559.47</v>
      </c>
      <c r="Q1318" s="932">
        <v>377229.08</v>
      </c>
      <c r="R1318" s="932">
        <v>236374.2</v>
      </c>
      <c r="S1318" s="932">
        <v>413654.86</v>
      </c>
      <c r="T1318" s="932">
        <v>256519.71</v>
      </c>
      <c r="U1318" s="932">
        <v>448909.5</v>
      </c>
    </row>
    <row r="1319" spans="1:21" ht="14.5">
      <c r="A1319" s="931">
        <v>7</v>
      </c>
      <c r="B1319" s="931" t="s">
        <v>358</v>
      </c>
      <c r="C1319" s="931" t="s">
        <v>368</v>
      </c>
      <c r="D1319" s="931" t="s">
        <v>1120</v>
      </c>
      <c r="E1319" s="931" t="s">
        <v>1121</v>
      </c>
      <c r="F1319" s="931">
        <v>2</v>
      </c>
      <c r="G1319" s="931" t="s">
        <v>21</v>
      </c>
      <c r="H1319" s="932">
        <v>77481.98</v>
      </c>
      <c r="I1319" s="932">
        <v>135593.47</v>
      </c>
      <c r="J1319" s="932">
        <v>101541.35</v>
      </c>
      <c r="K1319" s="932">
        <v>177697.37</v>
      </c>
      <c r="L1319" s="932">
        <v>123057.65</v>
      </c>
      <c r="M1319" s="932">
        <v>215350.89</v>
      </c>
      <c r="N1319" s="932">
        <v>150642.1</v>
      </c>
      <c r="O1319" s="932">
        <v>263623.67</v>
      </c>
      <c r="P1319" s="932">
        <v>178737.23</v>
      </c>
      <c r="Q1319" s="932">
        <v>312790.15000000002</v>
      </c>
      <c r="R1319" s="932">
        <v>196982.28</v>
      </c>
      <c r="S1319" s="932">
        <v>344719</v>
      </c>
      <c r="T1319" s="932">
        <v>214041.61</v>
      </c>
      <c r="U1319" s="932">
        <v>374572.81</v>
      </c>
    </row>
    <row r="1320" spans="1:21" ht="14.5">
      <c r="A1320" s="931">
        <v>7</v>
      </c>
      <c r="B1320" s="931" t="s">
        <v>358</v>
      </c>
      <c r="C1320" s="931" t="s">
        <v>368</v>
      </c>
      <c r="D1320" s="931" t="s">
        <v>1120</v>
      </c>
      <c r="E1320" s="931" t="s">
        <v>1121</v>
      </c>
      <c r="F1320" s="931">
        <v>3</v>
      </c>
      <c r="G1320" s="931" t="s">
        <v>46</v>
      </c>
      <c r="H1320" s="932">
        <v>73800.34</v>
      </c>
      <c r="I1320" s="932">
        <v>129150.59</v>
      </c>
      <c r="J1320" s="932">
        <v>100574.95</v>
      </c>
      <c r="K1320" s="932">
        <v>176006.15</v>
      </c>
      <c r="L1320" s="932">
        <v>127309.5</v>
      </c>
      <c r="M1320" s="932">
        <v>222791.63</v>
      </c>
      <c r="N1320" s="932">
        <v>167757.29</v>
      </c>
      <c r="O1320" s="932">
        <v>293575.26</v>
      </c>
      <c r="P1320" s="932">
        <v>207832.2</v>
      </c>
      <c r="Q1320" s="932">
        <v>363706.34</v>
      </c>
      <c r="R1320" s="932">
        <v>234134.49</v>
      </c>
      <c r="S1320" s="932">
        <v>409735.35</v>
      </c>
      <c r="T1320" s="932">
        <v>260105.32</v>
      </c>
      <c r="U1320" s="932">
        <v>455184.31</v>
      </c>
    </row>
    <row r="1321" spans="1:21" ht="14.5">
      <c r="A1321" s="931">
        <v>7</v>
      </c>
      <c r="B1321" s="931" t="s">
        <v>358</v>
      </c>
      <c r="C1321" s="931" t="s">
        <v>368</v>
      </c>
      <c r="D1321" s="931" t="s">
        <v>1120</v>
      </c>
      <c r="E1321" s="931" t="s">
        <v>1121</v>
      </c>
      <c r="F1321" s="931">
        <v>4</v>
      </c>
      <c r="G1321" s="931" t="s">
        <v>23</v>
      </c>
      <c r="H1321" s="932">
        <v>79632.72</v>
      </c>
      <c r="I1321" s="932">
        <v>127412.35</v>
      </c>
      <c r="J1321" s="932">
        <v>111485.8</v>
      </c>
      <c r="K1321" s="932">
        <v>178377.29</v>
      </c>
      <c r="L1321" s="932">
        <v>143338.89000000001</v>
      </c>
      <c r="M1321" s="932">
        <v>229342.23</v>
      </c>
      <c r="N1321" s="932">
        <v>191118.52</v>
      </c>
      <c r="O1321" s="932">
        <v>305789.64</v>
      </c>
      <c r="P1321" s="932">
        <v>238898.15</v>
      </c>
      <c r="Q1321" s="932">
        <v>382237.05</v>
      </c>
      <c r="R1321" s="932">
        <v>270751.24</v>
      </c>
      <c r="S1321" s="932">
        <v>433201.99</v>
      </c>
      <c r="T1321" s="932">
        <v>302604.33</v>
      </c>
      <c r="U1321" s="932">
        <v>484166.93</v>
      </c>
    </row>
    <row r="1322" spans="1:21" ht="14.5">
      <c r="A1322" s="931">
        <v>7</v>
      </c>
      <c r="B1322" s="931" t="s">
        <v>358</v>
      </c>
      <c r="C1322" s="931" t="s">
        <v>368</v>
      </c>
      <c r="D1322" s="931" t="s">
        <v>1120</v>
      </c>
      <c r="E1322" s="931" t="s">
        <v>1122</v>
      </c>
      <c r="F1322" s="931">
        <v>1</v>
      </c>
      <c r="G1322" s="931" t="s">
        <v>171</v>
      </c>
      <c r="H1322" s="932">
        <v>102744.49</v>
      </c>
      <c r="I1322" s="932">
        <v>179802.85</v>
      </c>
      <c r="J1322" s="932">
        <v>133194.54999999999</v>
      </c>
      <c r="K1322" s="932">
        <v>233090.46</v>
      </c>
      <c r="L1322" s="932">
        <v>159100.19</v>
      </c>
      <c r="M1322" s="932">
        <v>278425.34000000003</v>
      </c>
      <c r="N1322" s="932">
        <v>189525.83</v>
      </c>
      <c r="O1322" s="932">
        <v>331670.19</v>
      </c>
      <c r="P1322" s="932">
        <v>222996.7</v>
      </c>
      <c r="Q1322" s="932">
        <v>390244.23</v>
      </c>
      <c r="R1322" s="932">
        <v>244473.13</v>
      </c>
      <c r="S1322" s="932">
        <v>427827.99</v>
      </c>
      <c r="T1322" s="932">
        <v>265206.24</v>
      </c>
      <c r="U1322" s="932">
        <v>464110.92</v>
      </c>
    </row>
    <row r="1323" spans="1:21" ht="14.5">
      <c r="A1323" s="931">
        <v>7</v>
      </c>
      <c r="B1323" s="931" t="s">
        <v>358</v>
      </c>
      <c r="C1323" s="931" t="s">
        <v>368</v>
      </c>
      <c r="D1323" s="931" t="s">
        <v>1120</v>
      </c>
      <c r="E1323" s="931" t="s">
        <v>1122</v>
      </c>
      <c r="F1323" s="931">
        <v>2</v>
      </c>
      <c r="G1323" s="931" t="s">
        <v>21</v>
      </c>
      <c r="H1323" s="932">
        <v>81195.5</v>
      </c>
      <c r="I1323" s="932">
        <v>142092.13</v>
      </c>
      <c r="J1323" s="932">
        <v>106232.31</v>
      </c>
      <c r="K1323" s="932">
        <v>185906.54</v>
      </c>
      <c r="L1323" s="932">
        <v>128556.89</v>
      </c>
      <c r="M1323" s="932">
        <v>224974.56</v>
      </c>
      <c r="N1323" s="932">
        <v>157043.53</v>
      </c>
      <c r="O1323" s="932">
        <v>274826.18</v>
      </c>
      <c r="P1323" s="932">
        <v>186174.46</v>
      </c>
      <c r="Q1323" s="932">
        <v>325805.3</v>
      </c>
      <c r="R1323" s="932">
        <v>205081.21</v>
      </c>
      <c r="S1323" s="932">
        <v>358892.13</v>
      </c>
      <c r="T1323" s="932">
        <v>222728.13</v>
      </c>
      <c r="U1323" s="932">
        <v>389774.23</v>
      </c>
    </row>
    <row r="1324" spans="1:21" ht="14.5">
      <c r="A1324" s="931">
        <v>7</v>
      </c>
      <c r="B1324" s="931" t="s">
        <v>358</v>
      </c>
      <c r="C1324" s="931" t="s">
        <v>368</v>
      </c>
      <c r="D1324" s="931" t="s">
        <v>1120</v>
      </c>
      <c r="E1324" s="931" t="s">
        <v>1122</v>
      </c>
      <c r="F1324" s="931">
        <v>3</v>
      </c>
      <c r="G1324" s="931" t="s">
        <v>46</v>
      </c>
      <c r="H1324" s="932">
        <v>77955.67</v>
      </c>
      <c r="I1324" s="932">
        <v>136422.42000000001</v>
      </c>
      <c r="J1324" s="932">
        <v>106392.41</v>
      </c>
      <c r="K1324" s="932">
        <v>186186.71</v>
      </c>
      <c r="L1324" s="932">
        <v>134789.1</v>
      </c>
      <c r="M1324" s="932">
        <v>235880.92</v>
      </c>
      <c r="N1324" s="932">
        <v>177730.09</v>
      </c>
      <c r="O1324" s="932">
        <v>311027.65000000002</v>
      </c>
      <c r="P1324" s="932">
        <v>220298.19</v>
      </c>
      <c r="Q1324" s="932">
        <v>385521.83</v>
      </c>
      <c r="R1324" s="932">
        <v>248262.61</v>
      </c>
      <c r="S1324" s="932">
        <v>434459.57</v>
      </c>
      <c r="T1324" s="932">
        <v>275895.58</v>
      </c>
      <c r="U1324" s="932">
        <v>482817.26</v>
      </c>
    </row>
    <row r="1325" spans="1:21" ht="14.5">
      <c r="A1325" s="931">
        <v>7</v>
      </c>
      <c r="B1325" s="931" t="s">
        <v>358</v>
      </c>
      <c r="C1325" s="931" t="s">
        <v>368</v>
      </c>
      <c r="D1325" s="931" t="s">
        <v>1120</v>
      </c>
      <c r="E1325" s="931" t="s">
        <v>1122</v>
      </c>
      <c r="F1325" s="931">
        <v>4</v>
      </c>
      <c r="G1325" s="931" t="s">
        <v>23</v>
      </c>
      <c r="H1325" s="932">
        <v>83042.570000000007</v>
      </c>
      <c r="I1325" s="932">
        <v>132868.10999999999</v>
      </c>
      <c r="J1325" s="932">
        <v>116259.59</v>
      </c>
      <c r="K1325" s="932">
        <v>186015.35</v>
      </c>
      <c r="L1325" s="932">
        <v>149476.62</v>
      </c>
      <c r="M1325" s="932">
        <v>239162.6</v>
      </c>
      <c r="N1325" s="932">
        <v>199302.16</v>
      </c>
      <c r="O1325" s="932">
        <v>318883.46000000002</v>
      </c>
      <c r="P1325" s="932">
        <v>249127.7</v>
      </c>
      <c r="Q1325" s="932">
        <v>398604.33</v>
      </c>
      <c r="R1325" s="932">
        <v>282344.73</v>
      </c>
      <c r="S1325" s="932">
        <v>451751.57</v>
      </c>
      <c r="T1325" s="932">
        <v>315561.76</v>
      </c>
      <c r="U1325" s="932">
        <v>504898.82</v>
      </c>
    </row>
    <row r="1326" spans="1:21" ht="14.5">
      <c r="A1326" s="931">
        <v>7</v>
      </c>
      <c r="B1326" s="931" t="s">
        <v>358</v>
      </c>
      <c r="C1326" s="931" t="s">
        <v>368</v>
      </c>
      <c r="D1326" s="931" t="s">
        <v>1120</v>
      </c>
      <c r="E1326" s="931" t="s">
        <v>1123</v>
      </c>
      <c r="F1326" s="931">
        <v>1</v>
      </c>
      <c r="G1326" s="931" t="s">
        <v>171</v>
      </c>
      <c r="H1326" s="932">
        <v>94784.72</v>
      </c>
      <c r="I1326" s="932">
        <v>165873.26</v>
      </c>
      <c r="J1326" s="932">
        <v>122846.64</v>
      </c>
      <c r="K1326" s="932">
        <v>214981.62</v>
      </c>
      <c r="L1326" s="932">
        <v>146715.04999999999</v>
      </c>
      <c r="M1326" s="932">
        <v>256751.34</v>
      </c>
      <c r="N1326" s="932">
        <v>174736.85</v>
      </c>
      <c r="O1326" s="932">
        <v>305789.48</v>
      </c>
      <c r="P1326" s="932">
        <v>205573.54</v>
      </c>
      <c r="Q1326" s="932">
        <v>359753.69</v>
      </c>
      <c r="R1326" s="932">
        <v>225359.07</v>
      </c>
      <c r="S1326" s="932">
        <v>394378.37</v>
      </c>
      <c r="T1326" s="932">
        <v>244447.68</v>
      </c>
      <c r="U1326" s="932">
        <v>427783.44</v>
      </c>
    </row>
    <row r="1327" spans="1:21" ht="14.5">
      <c r="A1327" s="931">
        <v>7</v>
      </c>
      <c r="B1327" s="931" t="s">
        <v>358</v>
      </c>
      <c r="C1327" s="931" t="s">
        <v>368</v>
      </c>
      <c r="D1327" s="931" t="s">
        <v>1120</v>
      </c>
      <c r="E1327" s="931" t="s">
        <v>1123</v>
      </c>
      <c r="F1327" s="931">
        <v>2</v>
      </c>
      <c r="G1327" s="931" t="s">
        <v>21</v>
      </c>
      <c r="H1327" s="932">
        <v>75089.41</v>
      </c>
      <c r="I1327" s="932">
        <v>131406.47</v>
      </c>
      <c r="J1327" s="932">
        <v>98203.73</v>
      </c>
      <c r="K1327" s="932">
        <v>171856.53</v>
      </c>
      <c r="L1327" s="932">
        <v>118799.13</v>
      </c>
      <c r="M1327" s="932">
        <v>207898.48</v>
      </c>
      <c r="N1327" s="932">
        <v>145048.73000000001</v>
      </c>
      <c r="O1327" s="932">
        <v>253835.27</v>
      </c>
      <c r="P1327" s="932">
        <v>171918.79</v>
      </c>
      <c r="Q1327" s="932">
        <v>300857.89</v>
      </c>
      <c r="R1327" s="932">
        <v>189355.7</v>
      </c>
      <c r="S1327" s="932">
        <v>331372.46999999997</v>
      </c>
      <c r="T1327" s="932">
        <v>205623.6</v>
      </c>
      <c r="U1327" s="932">
        <v>359841.31</v>
      </c>
    </row>
    <row r="1328" spans="1:21" ht="14.5">
      <c r="A1328" s="931">
        <v>7</v>
      </c>
      <c r="B1328" s="931" t="s">
        <v>358</v>
      </c>
      <c r="C1328" s="931" t="s">
        <v>368</v>
      </c>
      <c r="D1328" s="931" t="s">
        <v>1120</v>
      </c>
      <c r="E1328" s="931" t="s">
        <v>1123</v>
      </c>
      <c r="F1328" s="931">
        <v>3</v>
      </c>
      <c r="G1328" s="931" t="s">
        <v>46</v>
      </c>
      <c r="H1328" s="932">
        <v>72232.789999999994</v>
      </c>
      <c r="I1328" s="932">
        <v>126407.38</v>
      </c>
      <c r="J1328" s="932">
        <v>98616.55</v>
      </c>
      <c r="K1328" s="932">
        <v>172578.96</v>
      </c>
      <c r="L1328" s="932">
        <v>124963.7</v>
      </c>
      <c r="M1328" s="932">
        <v>218686.48</v>
      </c>
      <c r="N1328" s="932">
        <v>164800.63</v>
      </c>
      <c r="O1328" s="932">
        <v>288401.11</v>
      </c>
      <c r="P1328" s="932">
        <v>204296.75</v>
      </c>
      <c r="Q1328" s="932">
        <v>357519.32</v>
      </c>
      <c r="R1328" s="932">
        <v>230248.82</v>
      </c>
      <c r="S1328" s="932">
        <v>402935.44</v>
      </c>
      <c r="T1328" s="932">
        <v>255897.96</v>
      </c>
      <c r="U1328" s="932">
        <v>447821.42</v>
      </c>
    </row>
    <row r="1329" spans="1:21" ht="14.5">
      <c r="A1329" s="931">
        <v>7</v>
      </c>
      <c r="B1329" s="931" t="s">
        <v>358</v>
      </c>
      <c r="C1329" s="931" t="s">
        <v>368</v>
      </c>
      <c r="D1329" s="931" t="s">
        <v>1120</v>
      </c>
      <c r="E1329" s="931" t="s">
        <v>1123</v>
      </c>
      <c r="F1329" s="931">
        <v>4</v>
      </c>
      <c r="G1329" s="931" t="s">
        <v>23</v>
      </c>
      <c r="H1329" s="932">
        <v>76705.75</v>
      </c>
      <c r="I1329" s="932">
        <v>122729.21</v>
      </c>
      <c r="J1329" s="932">
        <v>107388.05</v>
      </c>
      <c r="K1329" s="932">
        <v>171820.89</v>
      </c>
      <c r="L1329" s="932">
        <v>138070.35999999999</v>
      </c>
      <c r="M1329" s="932">
        <v>220912.57</v>
      </c>
      <c r="N1329" s="932">
        <v>184093.81</v>
      </c>
      <c r="O1329" s="932">
        <v>294550.09999999998</v>
      </c>
      <c r="P1329" s="932">
        <v>230117.26</v>
      </c>
      <c r="Q1329" s="932">
        <v>368187.62</v>
      </c>
      <c r="R1329" s="932">
        <v>260799.56</v>
      </c>
      <c r="S1329" s="932">
        <v>417279.3</v>
      </c>
      <c r="T1329" s="932">
        <v>291481.86</v>
      </c>
      <c r="U1329" s="932">
        <v>466370.98</v>
      </c>
    </row>
    <row r="1330" spans="1:21" ht="14.5">
      <c r="A1330" s="931">
        <v>7</v>
      </c>
      <c r="B1330" s="931" t="s">
        <v>358</v>
      </c>
      <c r="C1330" s="931" t="s">
        <v>368</v>
      </c>
      <c r="D1330" s="931" t="s">
        <v>1120</v>
      </c>
      <c r="E1330" s="931" t="s">
        <v>369</v>
      </c>
      <c r="F1330" s="931">
        <v>1</v>
      </c>
      <c r="G1330" s="931" t="s">
        <v>171</v>
      </c>
      <c r="H1330" s="932">
        <v>115878.33</v>
      </c>
      <c r="I1330" s="932">
        <v>202787.08</v>
      </c>
      <c r="J1330" s="932">
        <v>150298.19</v>
      </c>
      <c r="K1330" s="932">
        <v>263021.83</v>
      </c>
      <c r="L1330" s="932">
        <v>179595.79</v>
      </c>
      <c r="M1330" s="932">
        <v>314292.64</v>
      </c>
      <c r="N1330" s="932">
        <v>214034.81</v>
      </c>
      <c r="O1330" s="932">
        <v>374560.92</v>
      </c>
      <c r="P1330" s="932">
        <v>251893.56</v>
      </c>
      <c r="Q1330" s="932">
        <v>440813.74</v>
      </c>
      <c r="R1330" s="932">
        <v>276187.28000000003</v>
      </c>
      <c r="S1330" s="932">
        <v>483327.75</v>
      </c>
      <c r="T1330" s="932">
        <v>299672.34000000003</v>
      </c>
      <c r="U1330" s="932">
        <v>524426.59</v>
      </c>
    </row>
    <row r="1331" spans="1:21" ht="14.5">
      <c r="A1331" s="931">
        <v>7</v>
      </c>
      <c r="B1331" s="931" t="s">
        <v>358</v>
      </c>
      <c r="C1331" s="931" t="s">
        <v>368</v>
      </c>
      <c r="D1331" s="931" t="s">
        <v>1120</v>
      </c>
      <c r="E1331" s="931" t="s">
        <v>369</v>
      </c>
      <c r="F1331" s="931">
        <v>2</v>
      </c>
      <c r="G1331" s="931" t="s">
        <v>21</v>
      </c>
      <c r="H1331" s="932">
        <v>91085.41</v>
      </c>
      <c r="I1331" s="932">
        <v>159399.47</v>
      </c>
      <c r="J1331" s="932">
        <v>119277.11</v>
      </c>
      <c r="K1331" s="932">
        <v>208734.95</v>
      </c>
      <c r="L1331" s="932">
        <v>144454.57</v>
      </c>
      <c r="M1331" s="932">
        <v>252795.5</v>
      </c>
      <c r="N1331" s="932">
        <v>176662.71</v>
      </c>
      <c r="O1331" s="932">
        <v>309159.74</v>
      </c>
      <c r="P1331" s="932">
        <v>209528.18</v>
      </c>
      <c r="Q1331" s="932">
        <v>366674.32</v>
      </c>
      <c r="R1331" s="932">
        <v>230865.4</v>
      </c>
      <c r="S1331" s="932">
        <v>404014.44</v>
      </c>
      <c r="T1331" s="932">
        <v>250799.67</v>
      </c>
      <c r="U1331" s="932">
        <v>438899.43</v>
      </c>
    </row>
    <row r="1332" spans="1:21" ht="14.5">
      <c r="A1332" s="931">
        <v>7</v>
      </c>
      <c r="B1332" s="931" t="s">
        <v>358</v>
      </c>
      <c r="C1332" s="931" t="s">
        <v>368</v>
      </c>
      <c r="D1332" s="931" t="s">
        <v>1120</v>
      </c>
      <c r="E1332" s="931" t="s">
        <v>369</v>
      </c>
      <c r="F1332" s="931">
        <v>3</v>
      </c>
      <c r="G1332" s="931" t="s">
        <v>46</v>
      </c>
      <c r="H1332" s="932">
        <v>87080.29</v>
      </c>
      <c r="I1332" s="932">
        <v>152390.5</v>
      </c>
      <c r="J1332" s="932">
        <v>118753.57</v>
      </c>
      <c r="K1332" s="932">
        <v>207818.75</v>
      </c>
      <c r="L1332" s="932">
        <v>150380.76999999999</v>
      </c>
      <c r="M1332" s="932">
        <v>263166.34999999998</v>
      </c>
      <c r="N1332" s="932">
        <v>198219.61</v>
      </c>
      <c r="O1332" s="932">
        <v>346884.32</v>
      </c>
      <c r="P1332" s="932">
        <v>245629.43</v>
      </c>
      <c r="Q1332" s="932">
        <v>429851.5</v>
      </c>
      <c r="R1332" s="932">
        <v>276759.28999999998</v>
      </c>
      <c r="S1332" s="932">
        <v>484328.76</v>
      </c>
      <c r="T1332" s="932">
        <v>307507.8</v>
      </c>
      <c r="U1332" s="932">
        <v>538138.66</v>
      </c>
    </row>
    <row r="1333" spans="1:21" ht="14.5">
      <c r="A1333" s="931">
        <v>7</v>
      </c>
      <c r="B1333" s="931" t="s">
        <v>358</v>
      </c>
      <c r="C1333" s="931" t="s">
        <v>368</v>
      </c>
      <c r="D1333" s="931" t="s">
        <v>1120</v>
      </c>
      <c r="E1333" s="931" t="s">
        <v>369</v>
      </c>
      <c r="F1333" s="931">
        <v>4</v>
      </c>
      <c r="G1333" s="931" t="s">
        <v>23</v>
      </c>
      <c r="H1333" s="932">
        <v>93401.32</v>
      </c>
      <c r="I1333" s="932">
        <v>149442.10999999999</v>
      </c>
      <c r="J1333" s="932">
        <v>130761.84</v>
      </c>
      <c r="K1333" s="932">
        <v>209218.95</v>
      </c>
      <c r="L1333" s="932">
        <v>168122.37</v>
      </c>
      <c r="M1333" s="932">
        <v>268995.78999999998</v>
      </c>
      <c r="N1333" s="932">
        <v>224163.16</v>
      </c>
      <c r="O1333" s="932">
        <v>358661.06</v>
      </c>
      <c r="P1333" s="932">
        <v>280203.95</v>
      </c>
      <c r="Q1333" s="932">
        <v>448326.32</v>
      </c>
      <c r="R1333" s="932">
        <v>317564.46999999997</v>
      </c>
      <c r="S1333" s="932">
        <v>508103.17</v>
      </c>
      <c r="T1333" s="932">
        <v>354925</v>
      </c>
      <c r="U1333" s="932">
        <v>567880.01</v>
      </c>
    </row>
    <row r="1334" spans="1:21" ht="14.5">
      <c r="A1334" s="931">
        <v>7</v>
      </c>
      <c r="B1334" s="931" t="s">
        <v>358</v>
      </c>
      <c r="C1334" s="931" t="s">
        <v>368</v>
      </c>
      <c r="D1334" s="931" t="s">
        <v>1120</v>
      </c>
      <c r="E1334" s="931" t="s">
        <v>1124</v>
      </c>
      <c r="F1334" s="931">
        <v>1</v>
      </c>
      <c r="G1334" s="931" t="s">
        <v>171</v>
      </c>
      <c r="H1334" s="932">
        <v>92596.11</v>
      </c>
      <c r="I1334" s="932">
        <v>162043.20000000001</v>
      </c>
      <c r="J1334" s="932">
        <v>120045.34</v>
      </c>
      <c r="K1334" s="932">
        <v>210079.35</v>
      </c>
      <c r="L1334" s="932">
        <v>143399.29</v>
      </c>
      <c r="M1334" s="932">
        <v>250948.76</v>
      </c>
      <c r="N1334" s="932">
        <v>170830.62</v>
      </c>
      <c r="O1334" s="932">
        <v>298953.58</v>
      </c>
      <c r="P1334" s="932">
        <v>201005.1</v>
      </c>
      <c r="Q1334" s="932">
        <v>351758.92</v>
      </c>
      <c r="R1334" s="932">
        <v>220366.58</v>
      </c>
      <c r="S1334" s="932">
        <v>385641.51</v>
      </c>
      <c r="T1334" s="932">
        <v>239060.76</v>
      </c>
      <c r="U1334" s="932">
        <v>418356.32</v>
      </c>
    </row>
    <row r="1335" spans="1:21" ht="14.5">
      <c r="A1335" s="931">
        <v>7</v>
      </c>
      <c r="B1335" s="931" t="s">
        <v>358</v>
      </c>
      <c r="C1335" s="931" t="s">
        <v>368</v>
      </c>
      <c r="D1335" s="931" t="s">
        <v>1120</v>
      </c>
      <c r="E1335" s="931" t="s">
        <v>1124</v>
      </c>
      <c r="F1335" s="931">
        <v>2</v>
      </c>
      <c r="G1335" s="931" t="s">
        <v>21</v>
      </c>
      <c r="H1335" s="932">
        <v>73132.52</v>
      </c>
      <c r="I1335" s="932">
        <v>127981.9</v>
      </c>
      <c r="J1335" s="932">
        <v>95692.35</v>
      </c>
      <c r="K1335" s="932">
        <v>167461.62</v>
      </c>
      <c r="L1335" s="932">
        <v>115811.8</v>
      </c>
      <c r="M1335" s="932">
        <v>202670.64</v>
      </c>
      <c r="N1335" s="932">
        <v>141491.76999999999</v>
      </c>
      <c r="O1335" s="932">
        <v>247610.6</v>
      </c>
      <c r="P1335" s="932">
        <v>167746.29999999999</v>
      </c>
      <c r="Q1335" s="932">
        <v>293556.02</v>
      </c>
      <c r="R1335" s="932">
        <v>184786.78</v>
      </c>
      <c r="S1335" s="932">
        <v>323376.86</v>
      </c>
      <c r="T1335" s="932">
        <v>200693.44</v>
      </c>
      <c r="U1335" s="932">
        <v>351213.51</v>
      </c>
    </row>
    <row r="1336" spans="1:21" ht="14.5">
      <c r="A1336" s="931">
        <v>7</v>
      </c>
      <c r="B1336" s="931" t="s">
        <v>358</v>
      </c>
      <c r="C1336" s="931" t="s">
        <v>368</v>
      </c>
      <c r="D1336" s="931" t="s">
        <v>1120</v>
      </c>
      <c r="E1336" s="931" t="s">
        <v>1124</v>
      </c>
      <c r="F1336" s="931">
        <v>3</v>
      </c>
      <c r="G1336" s="931" t="s">
        <v>46</v>
      </c>
      <c r="H1336" s="932">
        <v>70181.78</v>
      </c>
      <c r="I1336" s="932">
        <v>122818.12</v>
      </c>
      <c r="J1336" s="932">
        <v>95774.67</v>
      </c>
      <c r="K1336" s="932">
        <v>167605.67000000001</v>
      </c>
      <c r="L1336" s="932">
        <v>121331.37</v>
      </c>
      <c r="M1336" s="932">
        <v>212329.91</v>
      </c>
      <c r="N1336" s="932">
        <v>159978.91</v>
      </c>
      <c r="O1336" s="932">
        <v>279963.09000000003</v>
      </c>
      <c r="P1336" s="932">
        <v>198289.65</v>
      </c>
      <c r="Q1336" s="932">
        <v>347006.88</v>
      </c>
      <c r="R1336" s="932">
        <v>223455.92</v>
      </c>
      <c r="S1336" s="932">
        <v>391047.86</v>
      </c>
      <c r="T1336" s="932">
        <v>248322.82</v>
      </c>
      <c r="U1336" s="932">
        <v>434564.93</v>
      </c>
    </row>
    <row r="1337" spans="1:21" ht="14.5">
      <c r="A1337" s="931">
        <v>7</v>
      </c>
      <c r="B1337" s="931" t="s">
        <v>358</v>
      </c>
      <c r="C1337" s="931" t="s">
        <v>368</v>
      </c>
      <c r="D1337" s="931" t="s">
        <v>1120</v>
      </c>
      <c r="E1337" s="931" t="s">
        <v>1124</v>
      </c>
      <c r="F1337" s="931">
        <v>4</v>
      </c>
      <c r="G1337" s="931" t="s">
        <v>23</v>
      </c>
      <c r="H1337" s="932">
        <v>74817.63</v>
      </c>
      <c r="I1337" s="932">
        <v>119708.2</v>
      </c>
      <c r="J1337" s="932">
        <v>104744.68</v>
      </c>
      <c r="K1337" s="932">
        <v>167591.49</v>
      </c>
      <c r="L1337" s="932">
        <v>134671.73000000001</v>
      </c>
      <c r="M1337" s="932">
        <v>215474.77</v>
      </c>
      <c r="N1337" s="932">
        <v>179562.3</v>
      </c>
      <c r="O1337" s="932">
        <v>287299.69</v>
      </c>
      <c r="P1337" s="932">
        <v>224452.88</v>
      </c>
      <c r="Q1337" s="932">
        <v>359124.61</v>
      </c>
      <c r="R1337" s="932">
        <v>254379.93</v>
      </c>
      <c r="S1337" s="932">
        <v>407007.9</v>
      </c>
      <c r="T1337" s="932">
        <v>284306.98</v>
      </c>
      <c r="U1337" s="932">
        <v>454891.18</v>
      </c>
    </row>
    <row r="1338" spans="1:21" ht="14.5">
      <c r="A1338" s="931">
        <v>7</v>
      </c>
      <c r="B1338" s="931" t="s">
        <v>358</v>
      </c>
      <c r="C1338" s="931" t="s">
        <v>368</v>
      </c>
      <c r="D1338" s="931" t="s">
        <v>1120</v>
      </c>
      <c r="E1338" s="931" t="s">
        <v>370</v>
      </c>
      <c r="F1338" s="931">
        <v>1</v>
      </c>
      <c r="G1338" s="931" t="s">
        <v>171</v>
      </c>
      <c r="H1338" s="932">
        <v>99097.56</v>
      </c>
      <c r="I1338" s="932">
        <v>173420.72</v>
      </c>
      <c r="J1338" s="932">
        <v>128624.34</v>
      </c>
      <c r="K1338" s="932">
        <v>225092.6</v>
      </c>
      <c r="L1338" s="932">
        <v>153774.29</v>
      </c>
      <c r="M1338" s="932">
        <v>269105.01</v>
      </c>
      <c r="N1338" s="932">
        <v>183372.66</v>
      </c>
      <c r="O1338" s="932">
        <v>320902.15999999997</v>
      </c>
      <c r="P1338" s="932">
        <v>215878.06</v>
      </c>
      <c r="Q1338" s="932">
        <v>377786.61</v>
      </c>
      <c r="R1338" s="932">
        <v>236738.73</v>
      </c>
      <c r="S1338" s="932">
        <v>414292.78</v>
      </c>
      <c r="T1338" s="932">
        <v>256942.9</v>
      </c>
      <c r="U1338" s="932">
        <v>449650.07</v>
      </c>
    </row>
    <row r="1339" spans="1:21" ht="14.5">
      <c r="A1339" s="931">
        <v>7</v>
      </c>
      <c r="B1339" s="931" t="s">
        <v>358</v>
      </c>
      <c r="C1339" s="931" t="s">
        <v>368</v>
      </c>
      <c r="D1339" s="931" t="s">
        <v>1120</v>
      </c>
      <c r="E1339" s="931" t="s">
        <v>370</v>
      </c>
      <c r="F1339" s="931">
        <v>2</v>
      </c>
      <c r="G1339" s="931" t="s">
        <v>21</v>
      </c>
      <c r="H1339" s="932">
        <v>77316.86</v>
      </c>
      <c r="I1339" s="932">
        <v>135304.51</v>
      </c>
      <c r="J1339" s="932">
        <v>101372.19</v>
      </c>
      <c r="K1339" s="932">
        <v>177401.33</v>
      </c>
      <c r="L1339" s="932">
        <v>122902.56</v>
      </c>
      <c r="M1339" s="932">
        <v>215079.49</v>
      </c>
      <c r="N1339" s="932">
        <v>150541.09</v>
      </c>
      <c r="O1339" s="932">
        <v>263446.90999999997</v>
      </c>
      <c r="P1339" s="932">
        <v>178659.88</v>
      </c>
      <c r="Q1339" s="932">
        <v>312654.78999999998</v>
      </c>
      <c r="R1339" s="932">
        <v>196923.24</v>
      </c>
      <c r="S1339" s="932">
        <v>344615.67</v>
      </c>
      <c r="T1339" s="932">
        <v>214008.04</v>
      </c>
      <c r="U1339" s="932">
        <v>374514.07</v>
      </c>
    </row>
    <row r="1340" spans="1:21" ht="14.5">
      <c r="A1340" s="931">
        <v>7</v>
      </c>
      <c r="B1340" s="931" t="s">
        <v>358</v>
      </c>
      <c r="C1340" s="931" t="s">
        <v>368</v>
      </c>
      <c r="D1340" s="931" t="s">
        <v>1120</v>
      </c>
      <c r="E1340" s="931" t="s">
        <v>370</v>
      </c>
      <c r="F1340" s="931">
        <v>3</v>
      </c>
      <c r="G1340" s="931" t="s">
        <v>46</v>
      </c>
      <c r="H1340" s="932">
        <v>73476.87</v>
      </c>
      <c r="I1340" s="932">
        <v>128584.51</v>
      </c>
      <c r="J1340" s="932">
        <v>100092.56</v>
      </c>
      <c r="K1340" s="932">
        <v>175161.98</v>
      </c>
      <c r="L1340" s="932">
        <v>126667.78</v>
      </c>
      <c r="M1340" s="932">
        <v>221668.61</v>
      </c>
      <c r="N1340" s="932">
        <v>166880.28</v>
      </c>
      <c r="O1340" s="932">
        <v>292040.48</v>
      </c>
      <c r="P1340" s="932">
        <v>206715.88</v>
      </c>
      <c r="Q1340" s="932">
        <v>361752.79</v>
      </c>
      <c r="R1340" s="932">
        <v>232854.18</v>
      </c>
      <c r="S1340" s="932">
        <v>407494.81</v>
      </c>
      <c r="T1340" s="932">
        <v>258657.46</v>
      </c>
      <c r="U1340" s="932">
        <v>452650.56</v>
      </c>
    </row>
    <row r="1341" spans="1:21" ht="14.5">
      <c r="A1341" s="931">
        <v>7</v>
      </c>
      <c r="B1341" s="931" t="s">
        <v>358</v>
      </c>
      <c r="C1341" s="931" t="s">
        <v>368</v>
      </c>
      <c r="D1341" s="931" t="s">
        <v>1120</v>
      </c>
      <c r="E1341" s="931" t="s">
        <v>370</v>
      </c>
      <c r="F1341" s="931">
        <v>4</v>
      </c>
      <c r="G1341" s="931" t="s">
        <v>23</v>
      </c>
      <c r="H1341" s="932">
        <v>79572.36</v>
      </c>
      <c r="I1341" s="932">
        <v>127315.77</v>
      </c>
      <c r="J1341" s="932">
        <v>111401.3</v>
      </c>
      <c r="K1341" s="932">
        <v>178242.08</v>
      </c>
      <c r="L1341" s="932">
        <v>143230.24</v>
      </c>
      <c r="M1341" s="932">
        <v>229168.39</v>
      </c>
      <c r="N1341" s="932">
        <v>190973.66</v>
      </c>
      <c r="O1341" s="932">
        <v>305557.84999999998</v>
      </c>
      <c r="P1341" s="932">
        <v>238717.07</v>
      </c>
      <c r="Q1341" s="932">
        <v>381947.32</v>
      </c>
      <c r="R1341" s="932">
        <v>270546.01</v>
      </c>
      <c r="S1341" s="932">
        <v>432873.63</v>
      </c>
      <c r="T1341" s="932">
        <v>302374.96000000002</v>
      </c>
      <c r="U1341" s="932">
        <v>483799.94</v>
      </c>
    </row>
    <row r="1342" spans="1:21" ht="14.5">
      <c r="A1342" s="931">
        <v>7</v>
      </c>
      <c r="B1342" s="931" t="s">
        <v>358</v>
      </c>
      <c r="C1342" s="931" t="s">
        <v>368</v>
      </c>
      <c r="D1342" s="931" t="s">
        <v>1120</v>
      </c>
      <c r="E1342" s="931" t="s">
        <v>371</v>
      </c>
      <c r="F1342" s="931">
        <v>1</v>
      </c>
      <c r="G1342" s="931" t="s">
        <v>171</v>
      </c>
      <c r="H1342" s="932">
        <v>104071.86</v>
      </c>
      <c r="I1342" s="932">
        <v>182125.75</v>
      </c>
      <c r="J1342" s="932">
        <v>135017.82</v>
      </c>
      <c r="K1342" s="932">
        <v>236281.19</v>
      </c>
      <c r="L1342" s="932">
        <v>161364.74</v>
      </c>
      <c r="M1342" s="932">
        <v>282388.3</v>
      </c>
      <c r="N1342" s="932">
        <v>192347.87</v>
      </c>
      <c r="O1342" s="932">
        <v>336608.77</v>
      </c>
      <c r="P1342" s="932">
        <v>226395.98</v>
      </c>
      <c r="Q1342" s="932">
        <v>396192.97</v>
      </c>
      <c r="R1342" s="932">
        <v>248245.22</v>
      </c>
      <c r="S1342" s="932">
        <v>434429.14</v>
      </c>
      <c r="T1342" s="932">
        <v>269380.86</v>
      </c>
      <c r="U1342" s="932">
        <v>471416.51</v>
      </c>
    </row>
    <row r="1343" spans="1:21" ht="14.5">
      <c r="A1343" s="931">
        <v>7</v>
      </c>
      <c r="B1343" s="931" t="s">
        <v>358</v>
      </c>
      <c r="C1343" s="931" t="s">
        <v>368</v>
      </c>
      <c r="D1343" s="931" t="s">
        <v>1120</v>
      </c>
      <c r="E1343" s="931" t="s">
        <v>371</v>
      </c>
      <c r="F1343" s="931">
        <v>2</v>
      </c>
      <c r="G1343" s="931" t="s">
        <v>21</v>
      </c>
      <c r="H1343" s="932">
        <v>81596.03</v>
      </c>
      <c r="I1343" s="932">
        <v>142793.06</v>
      </c>
      <c r="J1343" s="932">
        <v>106895.92</v>
      </c>
      <c r="K1343" s="932">
        <v>187067.85</v>
      </c>
      <c r="L1343" s="932">
        <v>129507.75</v>
      </c>
      <c r="M1343" s="932">
        <v>226638.56</v>
      </c>
      <c r="N1343" s="932">
        <v>158468.48000000001</v>
      </c>
      <c r="O1343" s="932">
        <v>277319.84999999998</v>
      </c>
      <c r="P1343" s="932">
        <v>187989.98</v>
      </c>
      <c r="Q1343" s="932">
        <v>328982.46999999997</v>
      </c>
      <c r="R1343" s="932">
        <v>207159.03</v>
      </c>
      <c r="S1343" s="932">
        <v>362528.3</v>
      </c>
      <c r="T1343" s="932">
        <v>225075.74</v>
      </c>
      <c r="U1343" s="932">
        <v>393882.55</v>
      </c>
    </row>
    <row r="1344" spans="1:21" ht="14.5">
      <c r="A1344" s="931">
        <v>7</v>
      </c>
      <c r="B1344" s="931" t="s">
        <v>358</v>
      </c>
      <c r="C1344" s="931" t="s">
        <v>368</v>
      </c>
      <c r="D1344" s="931" t="s">
        <v>1120</v>
      </c>
      <c r="E1344" s="931" t="s">
        <v>371</v>
      </c>
      <c r="F1344" s="931">
        <v>3</v>
      </c>
      <c r="G1344" s="931" t="s">
        <v>46</v>
      </c>
      <c r="H1344" s="932">
        <v>77849.02</v>
      </c>
      <c r="I1344" s="932">
        <v>136235.78</v>
      </c>
      <c r="J1344" s="932">
        <v>106125.01</v>
      </c>
      <c r="K1344" s="932">
        <v>185718.77</v>
      </c>
      <c r="L1344" s="932">
        <v>134359.23000000001</v>
      </c>
      <c r="M1344" s="932">
        <v>235128.65</v>
      </c>
      <c r="N1344" s="932">
        <v>177071.39</v>
      </c>
      <c r="O1344" s="932">
        <v>309874.93</v>
      </c>
      <c r="P1344" s="932">
        <v>219394.63</v>
      </c>
      <c r="Q1344" s="932">
        <v>383940.61</v>
      </c>
      <c r="R1344" s="932">
        <v>247177.99</v>
      </c>
      <c r="S1344" s="932">
        <v>432561.48</v>
      </c>
      <c r="T1344" s="932">
        <v>274615.64</v>
      </c>
      <c r="U1344" s="932">
        <v>480577.37</v>
      </c>
    </row>
    <row r="1345" spans="1:21" ht="14.5">
      <c r="A1345" s="931">
        <v>7</v>
      </c>
      <c r="B1345" s="931" t="s">
        <v>358</v>
      </c>
      <c r="C1345" s="931" t="s">
        <v>368</v>
      </c>
      <c r="D1345" s="931" t="s">
        <v>1120</v>
      </c>
      <c r="E1345" s="931" t="s">
        <v>371</v>
      </c>
      <c r="F1345" s="931">
        <v>4</v>
      </c>
      <c r="G1345" s="931" t="s">
        <v>23</v>
      </c>
      <c r="H1345" s="932">
        <v>83775.37</v>
      </c>
      <c r="I1345" s="932">
        <v>134040.59</v>
      </c>
      <c r="J1345" s="932">
        <v>117285.52</v>
      </c>
      <c r="K1345" s="932">
        <v>187656.83</v>
      </c>
      <c r="L1345" s="932">
        <v>150795.67000000001</v>
      </c>
      <c r="M1345" s="932">
        <v>241273.07</v>
      </c>
      <c r="N1345" s="932">
        <v>201060.89</v>
      </c>
      <c r="O1345" s="932">
        <v>321697.42</v>
      </c>
      <c r="P1345" s="932">
        <v>251326.11</v>
      </c>
      <c r="Q1345" s="932">
        <v>402121.78</v>
      </c>
      <c r="R1345" s="932">
        <v>284836.26</v>
      </c>
      <c r="S1345" s="932">
        <v>455738.02</v>
      </c>
      <c r="T1345" s="932">
        <v>318346.40000000002</v>
      </c>
      <c r="U1345" s="932">
        <v>509354.26</v>
      </c>
    </row>
    <row r="1346" spans="1:21" ht="14.5">
      <c r="A1346" s="931">
        <v>7</v>
      </c>
      <c r="B1346" s="931" t="s">
        <v>358</v>
      </c>
      <c r="C1346" s="931" t="s">
        <v>368</v>
      </c>
      <c r="D1346" s="931" t="s">
        <v>1120</v>
      </c>
      <c r="E1346" s="931" t="s">
        <v>372</v>
      </c>
      <c r="F1346" s="931">
        <v>1</v>
      </c>
      <c r="G1346" s="931" t="s">
        <v>171</v>
      </c>
      <c r="H1346" s="932">
        <v>97173.09</v>
      </c>
      <c r="I1346" s="932">
        <v>170052.91</v>
      </c>
      <c r="J1346" s="932">
        <v>126010.18</v>
      </c>
      <c r="K1346" s="932">
        <v>220517.82</v>
      </c>
      <c r="L1346" s="932">
        <v>150550.79999999999</v>
      </c>
      <c r="M1346" s="932">
        <v>263463.90999999997</v>
      </c>
      <c r="N1346" s="932">
        <v>179387.86</v>
      </c>
      <c r="O1346" s="932">
        <v>313928.76</v>
      </c>
      <c r="P1346" s="932">
        <v>211097.73</v>
      </c>
      <c r="Q1346" s="932">
        <v>369421.03</v>
      </c>
      <c r="R1346" s="932">
        <v>231445.13</v>
      </c>
      <c r="S1346" s="932">
        <v>405028.97</v>
      </c>
      <c r="T1346" s="932">
        <v>251104.16</v>
      </c>
      <c r="U1346" s="932">
        <v>439432.28</v>
      </c>
    </row>
    <row r="1347" spans="1:21" ht="14.5">
      <c r="A1347" s="931">
        <v>7</v>
      </c>
      <c r="B1347" s="931" t="s">
        <v>358</v>
      </c>
      <c r="C1347" s="931" t="s">
        <v>368</v>
      </c>
      <c r="D1347" s="931" t="s">
        <v>1120</v>
      </c>
      <c r="E1347" s="931" t="s">
        <v>372</v>
      </c>
      <c r="F1347" s="931">
        <v>2</v>
      </c>
      <c r="G1347" s="931" t="s">
        <v>21</v>
      </c>
      <c r="H1347" s="932">
        <v>76550.95</v>
      </c>
      <c r="I1347" s="932">
        <v>133964.16</v>
      </c>
      <c r="J1347" s="932">
        <v>100207.61</v>
      </c>
      <c r="K1347" s="932">
        <v>175363.32</v>
      </c>
      <c r="L1347" s="932">
        <v>121321.19</v>
      </c>
      <c r="M1347" s="932">
        <v>212312.09</v>
      </c>
      <c r="N1347" s="932">
        <v>148302.65</v>
      </c>
      <c r="O1347" s="932">
        <v>259529.65</v>
      </c>
      <c r="P1347" s="932">
        <v>175859.24</v>
      </c>
      <c r="Q1347" s="932">
        <v>307753.67</v>
      </c>
      <c r="R1347" s="932">
        <v>193747.48</v>
      </c>
      <c r="S1347" s="932">
        <v>339058.09</v>
      </c>
      <c r="T1347" s="932">
        <v>210453.07</v>
      </c>
      <c r="U1347" s="932">
        <v>368292.87</v>
      </c>
    </row>
    <row r="1348" spans="1:21" ht="14.5">
      <c r="A1348" s="931">
        <v>7</v>
      </c>
      <c r="B1348" s="931" t="s">
        <v>358</v>
      </c>
      <c r="C1348" s="931" t="s">
        <v>368</v>
      </c>
      <c r="D1348" s="931" t="s">
        <v>1120</v>
      </c>
      <c r="E1348" s="931" t="s">
        <v>372</v>
      </c>
      <c r="F1348" s="931">
        <v>3</v>
      </c>
      <c r="G1348" s="931" t="s">
        <v>46</v>
      </c>
      <c r="H1348" s="932">
        <v>73313.37</v>
      </c>
      <c r="I1348" s="932">
        <v>128298.4</v>
      </c>
      <c r="J1348" s="932">
        <v>100011.28</v>
      </c>
      <c r="K1348" s="932">
        <v>175019.74</v>
      </c>
      <c r="L1348" s="932">
        <v>126670.86</v>
      </c>
      <c r="M1348" s="932">
        <v>221674</v>
      </c>
      <c r="N1348" s="932">
        <v>166991.29999999999</v>
      </c>
      <c r="O1348" s="932">
        <v>292234.78000000003</v>
      </c>
      <c r="P1348" s="932">
        <v>206954.9</v>
      </c>
      <c r="Q1348" s="932">
        <v>362171.08</v>
      </c>
      <c r="R1348" s="932">
        <v>233200.8</v>
      </c>
      <c r="S1348" s="932">
        <v>408101.41</v>
      </c>
      <c r="T1348" s="932">
        <v>259129.51</v>
      </c>
      <c r="U1348" s="932">
        <v>453476.64</v>
      </c>
    </row>
    <row r="1349" spans="1:21" ht="14.5">
      <c r="A1349" s="931">
        <v>7</v>
      </c>
      <c r="B1349" s="931" t="s">
        <v>358</v>
      </c>
      <c r="C1349" s="931" t="s">
        <v>368</v>
      </c>
      <c r="D1349" s="931" t="s">
        <v>1120</v>
      </c>
      <c r="E1349" s="931" t="s">
        <v>372</v>
      </c>
      <c r="F1349" s="931">
        <v>4</v>
      </c>
      <c r="G1349" s="931" t="s">
        <v>23</v>
      </c>
      <c r="H1349" s="932">
        <v>78412.789999999994</v>
      </c>
      <c r="I1349" s="932">
        <v>125460.47</v>
      </c>
      <c r="J1349" s="932">
        <v>109777.91</v>
      </c>
      <c r="K1349" s="932">
        <v>175644.66</v>
      </c>
      <c r="L1349" s="932">
        <v>141143.03</v>
      </c>
      <c r="M1349" s="932">
        <v>225828.85</v>
      </c>
      <c r="N1349" s="932">
        <v>188190.71</v>
      </c>
      <c r="O1349" s="932">
        <v>301105.13</v>
      </c>
      <c r="P1349" s="932">
        <v>235238.38</v>
      </c>
      <c r="Q1349" s="932">
        <v>376381.42</v>
      </c>
      <c r="R1349" s="932">
        <v>266603.5</v>
      </c>
      <c r="S1349" s="932">
        <v>426565.61</v>
      </c>
      <c r="T1349" s="932">
        <v>297968.62</v>
      </c>
      <c r="U1349" s="932">
        <v>476749.8</v>
      </c>
    </row>
    <row r="1350" spans="1:21" ht="14.5">
      <c r="A1350" s="931">
        <v>7</v>
      </c>
      <c r="B1350" s="931" t="s">
        <v>358</v>
      </c>
      <c r="C1350" s="931" t="s">
        <v>373</v>
      </c>
      <c r="D1350" s="931" t="s">
        <v>501</v>
      </c>
      <c r="E1350" s="931" t="s">
        <v>374</v>
      </c>
      <c r="F1350" s="931">
        <v>1</v>
      </c>
      <c r="G1350" s="931" t="s">
        <v>171</v>
      </c>
      <c r="H1350" s="932">
        <v>101616.89</v>
      </c>
      <c r="I1350" s="932">
        <v>177829.56</v>
      </c>
      <c r="J1350" s="932">
        <v>131733.53</v>
      </c>
      <c r="K1350" s="932">
        <v>230533.67</v>
      </c>
      <c r="L1350" s="932">
        <v>157355.65</v>
      </c>
      <c r="M1350" s="932">
        <v>275372.39</v>
      </c>
      <c r="N1350" s="932">
        <v>187448.58</v>
      </c>
      <c r="O1350" s="932">
        <v>328035.02</v>
      </c>
      <c r="P1350" s="932">
        <v>220553.19</v>
      </c>
      <c r="Q1350" s="932">
        <v>385968.09</v>
      </c>
      <c r="R1350" s="932">
        <v>241794.63</v>
      </c>
      <c r="S1350" s="932">
        <v>423140.6</v>
      </c>
      <c r="T1350" s="932">
        <v>262301.19</v>
      </c>
      <c r="U1350" s="932">
        <v>459027.08</v>
      </c>
    </row>
    <row r="1351" spans="1:21" ht="14.5">
      <c r="A1351" s="931">
        <v>7</v>
      </c>
      <c r="B1351" s="931" t="s">
        <v>358</v>
      </c>
      <c r="C1351" s="931" t="s">
        <v>373</v>
      </c>
      <c r="D1351" s="931" t="s">
        <v>501</v>
      </c>
      <c r="E1351" s="931" t="s">
        <v>374</v>
      </c>
      <c r="F1351" s="931">
        <v>2</v>
      </c>
      <c r="G1351" s="931" t="s">
        <v>21</v>
      </c>
      <c r="H1351" s="932">
        <v>80299.62</v>
      </c>
      <c r="I1351" s="932">
        <v>140524.32999999999</v>
      </c>
      <c r="J1351" s="932">
        <v>105061.2</v>
      </c>
      <c r="K1351" s="932">
        <v>183857.11</v>
      </c>
      <c r="L1351" s="932">
        <v>127140.77</v>
      </c>
      <c r="M1351" s="932">
        <v>222496.35</v>
      </c>
      <c r="N1351" s="932">
        <v>155315.56</v>
      </c>
      <c r="O1351" s="932">
        <v>271802.23</v>
      </c>
      <c r="P1351" s="932">
        <v>184126.88</v>
      </c>
      <c r="Q1351" s="932">
        <v>322222.05</v>
      </c>
      <c r="R1351" s="932">
        <v>202826.28</v>
      </c>
      <c r="S1351" s="932">
        <v>354945.99</v>
      </c>
      <c r="T1351" s="932">
        <v>220279.84</v>
      </c>
      <c r="U1351" s="932">
        <v>385489.71</v>
      </c>
    </row>
    <row r="1352" spans="1:21" ht="14.5">
      <c r="A1352" s="931">
        <v>7</v>
      </c>
      <c r="B1352" s="931" t="s">
        <v>358</v>
      </c>
      <c r="C1352" s="931" t="s">
        <v>373</v>
      </c>
      <c r="D1352" s="931" t="s">
        <v>501</v>
      </c>
      <c r="E1352" s="931" t="s">
        <v>374</v>
      </c>
      <c r="F1352" s="931">
        <v>3</v>
      </c>
      <c r="G1352" s="931" t="s">
        <v>46</v>
      </c>
      <c r="H1352" s="932">
        <v>77091.899999999994</v>
      </c>
      <c r="I1352" s="932">
        <v>134910.82999999999</v>
      </c>
      <c r="J1352" s="932">
        <v>105212.66</v>
      </c>
      <c r="K1352" s="932">
        <v>184122.16</v>
      </c>
      <c r="L1352" s="932">
        <v>133293.79999999999</v>
      </c>
      <c r="M1352" s="932">
        <v>233264.14</v>
      </c>
      <c r="N1352" s="932">
        <v>175757.73</v>
      </c>
      <c r="O1352" s="932">
        <v>307576.03999999998</v>
      </c>
      <c r="P1352" s="932">
        <v>217852.79999999999</v>
      </c>
      <c r="Q1352" s="932">
        <v>381242.4</v>
      </c>
      <c r="R1352" s="932">
        <v>245506.31</v>
      </c>
      <c r="S1352" s="932">
        <v>429636.05</v>
      </c>
      <c r="T1352" s="932">
        <v>272831.94</v>
      </c>
      <c r="U1352" s="932">
        <v>477455.9</v>
      </c>
    </row>
    <row r="1353" spans="1:21" ht="14.5">
      <c r="A1353" s="931">
        <v>7</v>
      </c>
      <c r="B1353" s="931" t="s">
        <v>358</v>
      </c>
      <c r="C1353" s="931" t="s">
        <v>373</v>
      </c>
      <c r="D1353" s="931" t="s">
        <v>501</v>
      </c>
      <c r="E1353" s="931" t="s">
        <v>374</v>
      </c>
      <c r="F1353" s="931">
        <v>4</v>
      </c>
      <c r="G1353" s="931" t="s">
        <v>23</v>
      </c>
      <c r="H1353" s="932">
        <v>82128.69</v>
      </c>
      <c r="I1353" s="932">
        <v>131405.9</v>
      </c>
      <c r="J1353" s="932">
        <v>114980.16</v>
      </c>
      <c r="K1353" s="932">
        <v>183968.26</v>
      </c>
      <c r="L1353" s="932">
        <v>147831.64000000001</v>
      </c>
      <c r="M1353" s="932">
        <v>236530.62</v>
      </c>
      <c r="N1353" s="932">
        <v>197108.85</v>
      </c>
      <c r="O1353" s="932">
        <v>315374.15999999997</v>
      </c>
      <c r="P1353" s="932">
        <v>246386.06</v>
      </c>
      <c r="Q1353" s="932">
        <v>394217.7</v>
      </c>
      <c r="R1353" s="932">
        <v>279237.53000000003</v>
      </c>
      <c r="S1353" s="932">
        <v>446780.06</v>
      </c>
      <c r="T1353" s="932">
        <v>312089.01</v>
      </c>
      <c r="U1353" s="932">
        <v>499342.42</v>
      </c>
    </row>
    <row r="1354" spans="1:21" ht="14.5">
      <c r="A1354" s="931">
        <v>7</v>
      </c>
      <c r="B1354" s="931" t="s">
        <v>358</v>
      </c>
      <c r="C1354" s="931" t="s">
        <v>373</v>
      </c>
      <c r="D1354" s="931" t="s">
        <v>501</v>
      </c>
      <c r="E1354" s="931" t="s">
        <v>264</v>
      </c>
      <c r="F1354" s="931">
        <v>1</v>
      </c>
      <c r="G1354" s="931" t="s">
        <v>171</v>
      </c>
      <c r="H1354" s="932">
        <v>107587.83</v>
      </c>
      <c r="I1354" s="932">
        <v>188278.69</v>
      </c>
      <c r="J1354" s="932">
        <v>139642.39000000001</v>
      </c>
      <c r="K1354" s="932">
        <v>244374.18</v>
      </c>
      <c r="L1354" s="932">
        <v>166945.04</v>
      </c>
      <c r="M1354" s="932">
        <v>292153.81</v>
      </c>
      <c r="N1354" s="932">
        <v>199076.13</v>
      </c>
      <c r="O1354" s="932">
        <v>348383.22</v>
      </c>
      <c r="P1354" s="932">
        <v>234363.69</v>
      </c>
      <c r="Q1354" s="932">
        <v>410136.45</v>
      </c>
      <c r="R1354" s="932">
        <v>257009.79</v>
      </c>
      <c r="S1354" s="932">
        <v>449767.13</v>
      </c>
      <c r="T1354" s="932">
        <v>278942.39</v>
      </c>
      <c r="U1354" s="932">
        <v>488149.18</v>
      </c>
    </row>
    <row r="1355" spans="1:21" ht="14.5">
      <c r="A1355" s="931">
        <v>7</v>
      </c>
      <c r="B1355" s="931" t="s">
        <v>358</v>
      </c>
      <c r="C1355" s="931" t="s">
        <v>373</v>
      </c>
      <c r="D1355" s="931" t="s">
        <v>501</v>
      </c>
      <c r="E1355" s="931" t="s">
        <v>264</v>
      </c>
      <c r="F1355" s="931">
        <v>2</v>
      </c>
      <c r="G1355" s="931" t="s">
        <v>21</v>
      </c>
      <c r="H1355" s="932">
        <v>83953.46</v>
      </c>
      <c r="I1355" s="932">
        <v>146918.54999999999</v>
      </c>
      <c r="J1355" s="932">
        <v>110070.9</v>
      </c>
      <c r="K1355" s="932">
        <v>192624.07</v>
      </c>
      <c r="L1355" s="932">
        <v>133445.93</v>
      </c>
      <c r="M1355" s="932">
        <v>233530.38</v>
      </c>
      <c r="N1355" s="932">
        <v>163450.38</v>
      </c>
      <c r="O1355" s="932">
        <v>286038.17</v>
      </c>
      <c r="P1355" s="932">
        <v>193978</v>
      </c>
      <c r="Q1355" s="932">
        <v>339461.5</v>
      </c>
      <c r="R1355" s="932">
        <v>213805.75</v>
      </c>
      <c r="S1355" s="932">
        <v>374160.06</v>
      </c>
      <c r="T1355" s="932">
        <v>232353.5</v>
      </c>
      <c r="U1355" s="932">
        <v>406618.63</v>
      </c>
    </row>
    <row r="1356" spans="1:21" ht="14.5">
      <c r="A1356" s="931">
        <v>7</v>
      </c>
      <c r="B1356" s="931" t="s">
        <v>358</v>
      </c>
      <c r="C1356" s="931" t="s">
        <v>373</v>
      </c>
      <c r="D1356" s="931" t="s">
        <v>501</v>
      </c>
      <c r="E1356" s="931" t="s">
        <v>264</v>
      </c>
      <c r="F1356" s="931">
        <v>3</v>
      </c>
      <c r="G1356" s="931" t="s">
        <v>46</v>
      </c>
      <c r="H1356" s="932">
        <v>79793.37</v>
      </c>
      <c r="I1356" s="932">
        <v>139638.39000000001</v>
      </c>
      <c r="J1356" s="932">
        <v>108699.49</v>
      </c>
      <c r="K1356" s="932">
        <v>190224.11</v>
      </c>
      <c r="L1356" s="932">
        <v>137561.69</v>
      </c>
      <c r="M1356" s="932">
        <v>240732.95</v>
      </c>
      <c r="N1356" s="932">
        <v>181234.41</v>
      </c>
      <c r="O1356" s="932">
        <v>317160.21999999997</v>
      </c>
      <c r="P1356" s="932">
        <v>224498.17</v>
      </c>
      <c r="Q1356" s="932">
        <v>392871.8</v>
      </c>
      <c r="R1356" s="932">
        <v>252886.27</v>
      </c>
      <c r="S1356" s="932">
        <v>442550.97</v>
      </c>
      <c r="T1356" s="932">
        <v>280910.83</v>
      </c>
      <c r="U1356" s="932">
        <v>491593.96</v>
      </c>
    </row>
    <row r="1357" spans="1:21" ht="14.5">
      <c r="A1357" s="931">
        <v>7</v>
      </c>
      <c r="B1357" s="931" t="s">
        <v>358</v>
      </c>
      <c r="C1357" s="931" t="s">
        <v>373</v>
      </c>
      <c r="D1357" s="931" t="s">
        <v>501</v>
      </c>
      <c r="E1357" s="931" t="s">
        <v>264</v>
      </c>
      <c r="F1357" s="931">
        <v>4</v>
      </c>
      <c r="G1357" s="931" t="s">
        <v>23</v>
      </c>
      <c r="H1357" s="932">
        <v>86396.29</v>
      </c>
      <c r="I1357" s="932">
        <v>138234.07</v>
      </c>
      <c r="J1357" s="932">
        <v>120954.81</v>
      </c>
      <c r="K1357" s="932">
        <v>193527.7</v>
      </c>
      <c r="L1357" s="932">
        <v>155513.32999999999</v>
      </c>
      <c r="M1357" s="932">
        <v>248821.33</v>
      </c>
      <c r="N1357" s="932">
        <v>207351.1</v>
      </c>
      <c r="O1357" s="932">
        <v>331761.77</v>
      </c>
      <c r="P1357" s="932">
        <v>259188.88</v>
      </c>
      <c r="Q1357" s="932">
        <v>414702.21</v>
      </c>
      <c r="R1357" s="932">
        <v>293747.39</v>
      </c>
      <c r="S1357" s="932">
        <v>469995.84</v>
      </c>
      <c r="T1357" s="932">
        <v>328305.90999999997</v>
      </c>
      <c r="U1357" s="932">
        <v>525289.47</v>
      </c>
    </row>
    <row r="1358" spans="1:21" ht="14.5">
      <c r="A1358" s="931">
        <v>7</v>
      </c>
      <c r="B1358" s="931" t="s">
        <v>358</v>
      </c>
      <c r="C1358" s="931" t="s">
        <v>373</v>
      </c>
      <c r="D1358" s="931" t="s">
        <v>501</v>
      </c>
      <c r="E1358" s="931" t="s">
        <v>1125</v>
      </c>
      <c r="F1358" s="931">
        <v>1</v>
      </c>
      <c r="G1358" s="931" t="s">
        <v>171</v>
      </c>
      <c r="H1358" s="932">
        <v>107388.06</v>
      </c>
      <c r="I1358" s="932">
        <v>187929.1</v>
      </c>
      <c r="J1358" s="932">
        <v>139280.14000000001</v>
      </c>
      <c r="K1358" s="932">
        <v>243740.25</v>
      </c>
      <c r="L1358" s="932">
        <v>166425.04</v>
      </c>
      <c r="M1358" s="932">
        <v>291243.82</v>
      </c>
      <c r="N1358" s="932">
        <v>198331.34</v>
      </c>
      <c r="O1358" s="932">
        <v>347079.84</v>
      </c>
      <c r="P1358" s="932">
        <v>233407.93</v>
      </c>
      <c r="Q1358" s="932">
        <v>408463.88</v>
      </c>
      <c r="R1358" s="932">
        <v>255916.22</v>
      </c>
      <c r="S1358" s="932">
        <v>447853.38</v>
      </c>
      <c r="T1358" s="932">
        <v>277672.84000000003</v>
      </c>
      <c r="U1358" s="932">
        <v>485927.46</v>
      </c>
    </row>
    <row r="1359" spans="1:21" ht="14.5">
      <c r="A1359" s="931">
        <v>7</v>
      </c>
      <c r="B1359" s="931" t="s">
        <v>358</v>
      </c>
      <c r="C1359" s="931" t="s">
        <v>373</v>
      </c>
      <c r="D1359" s="931" t="s">
        <v>501</v>
      </c>
      <c r="E1359" s="931" t="s">
        <v>1125</v>
      </c>
      <c r="F1359" s="931">
        <v>2</v>
      </c>
      <c r="G1359" s="931" t="s">
        <v>21</v>
      </c>
      <c r="H1359" s="932">
        <v>84448.82</v>
      </c>
      <c r="I1359" s="932">
        <v>147785.43</v>
      </c>
      <c r="J1359" s="932">
        <v>110578.4</v>
      </c>
      <c r="K1359" s="932">
        <v>193512.2</v>
      </c>
      <c r="L1359" s="932">
        <v>133911.20000000001</v>
      </c>
      <c r="M1359" s="932">
        <v>234344.6</v>
      </c>
      <c r="N1359" s="932">
        <v>163753.41</v>
      </c>
      <c r="O1359" s="932">
        <v>286568.46999999997</v>
      </c>
      <c r="P1359" s="932">
        <v>194210.05</v>
      </c>
      <c r="Q1359" s="932">
        <v>339867.59</v>
      </c>
      <c r="R1359" s="932">
        <v>213982.88</v>
      </c>
      <c r="S1359" s="932">
        <v>374470.05</v>
      </c>
      <c r="T1359" s="932">
        <v>232454.21</v>
      </c>
      <c r="U1359" s="932">
        <v>406794.86</v>
      </c>
    </row>
    <row r="1360" spans="1:21" ht="14.5">
      <c r="A1360" s="931">
        <v>7</v>
      </c>
      <c r="B1360" s="931" t="s">
        <v>358</v>
      </c>
      <c r="C1360" s="931" t="s">
        <v>373</v>
      </c>
      <c r="D1360" s="931" t="s">
        <v>501</v>
      </c>
      <c r="E1360" s="931" t="s">
        <v>1125</v>
      </c>
      <c r="F1360" s="931">
        <v>3</v>
      </c>
      <c r="G1360" s="931" t="s">
        <v>46</v>
      </c>
      <c r="H1360" s="932">
        <v>80763.789999999994</v>
      </c>
      <c r="I1360" s="932">
        <v>141336.63</v>
      </c>
      <c r="J1360" s="932">
        <v>110146.64</v>
      </c>
      <c r="K1360" s="932">
        <v>192756.62</v>
      </c>
      <c r="L1360" s="932">
        <v>139486.85999999999</v>
      </c>
      <c r="M1360" s="932">
        <v>244102.01</v>
      </c>
      <c r="N1360" s="932">
        <v>183865.47</v>
      </c>
      <c r="O1360" s="932">
        <v>321764.57</v>
      </c>
      <c r="P1360" s="932">
        <v>227847.13</v>
      </c>
      <c r="Q1360" s="932">
        <v>398732.48</v>
      </c>
      <c r="R1360" s="932">
        <v>256727.2</v>
      </c>
      <c r="S1360" s="932">
        <v>449272.6</v>
      </c>
      <c r="T1360" s="932">
        <v>285254.43</v>
      </c>
      <c r="U1360" s="932">
        <v>499195.25</v>
      </c>
    </row>
    <row r="1361" spans="1:21" ht="14.5">
      <c r="A1361" s="931">
        <v>7</v>
      </c>
      <c r="B1361" s="931" t="s">
        <v>358</v>
      </c>
      <c r="C1361" s="931" t="s">
        <v>373</v>
      </c>
      <c r="D1361" s="931" t="s">
        <v>501</v>
      </c>
      <c r="E1361" s="931" t="s">
        <v>1125</v>
      </c>
      <c r="F1361" s="931">
        <v>4</v>
      </c>
      <c r="G1361" s="931" t="s">
        <v>23</v>
      </c>
      <c r="H1361" s="932">
        <v>86577.38</v>
      </c>
      <c r="I1361" s="932">
        <v>138523.81</v>
      </c>
      <c r="J1361" s="932">
        <v>121208.33</v>
      </c>
      <c r="K1361" s="932">
        <v>193933.33</v>
      </c>
      <c r="L1361" s="932">
        <v>155839.28</v>
      </c>
      <c r="M1361" s="932">
        <v>249342.85</v>
      </c>
      <c r="N1361" s="932">
        <v>207785.71</v>
      </c>
      <c r="O1361" s="932">
        <v>332457.13</v>
      </c>
      <c r="P1361" s="932">
        <v>259732.13</v>
      </c>
      <c r="Q1361" s="932">
        <v>415571.42</v>
      </c>
      <c r="R1361" s="932">
        <v>294363.08</v>
      </c>
      <c r="S1361" s="932">
        <v>470980.94</v>
      </c>
      <c r="T1361" s="932">
        <v>328994.03000000003</v>
      </c>
      <c r="U1361" s="932">
        <v>526390.46</v>
      </c>
    </row>
    <row r="1362" spans="1:21" ht="14.5">
      <c r="A1362" s="931">
        <v>7</v>
      </c>
      <c r="B1362" s="931" t="s">
        <v>358</v>
      </c>
      <c r="C1362" s="931" t="s">
        <v>373</v>
      </c>
      <c r="D1362" s="931" t="s">
        <v>501</v>
      </c>
      <c r="E1362" s="931" t="s">
        <v>375</v>
      </c>
      <c r="F1362" s="931">
        <v>1</v>
      </c>
      <c r="G1362" s="931" t="s">
        <v>171</v>
      </c>
      <c r="H1362" s="932">
        <v>100886.61</v>
      </c>
      <c r="I1362" s="932">
        <v>176551.57</v>
      </c>
      <c r="J1362" s="932">
        <v>130701.14</v>
      </c>
      <c r="K1362" s="932">
        <v>228726.99</v>
      </c>
      <c r="L1362" s="932">
        <v>156050.04</v>
      </c>
      <c r="M1362" s="932">
        <v>273087.57</v>
      </c>
      <c r="N1362" s="932">
        <v>185789.29</v>
      </c>
      <c r="O1362" s="932">
        <v>325131.26</v>
      </c>
      <c r="P1362" s="932">
        <v>218534.96</v>
      </c>
      <c r="Q1362" s="932">
        <v>382436.18</v>
      </c>
      <c r="R1362" s="932">
        <v>239544.06</v>
      </c>
      <c r="S1362" s="932">
        <v>419202.1</v>
      </c>
      <c r="T1362" s="932">
        <v>259790.69</v>
      </c>
      <c r="U1362" s="932">
        <v>454633.7</v>
      </c>
    </row>
    <row r="1363" spans="1:21" ht="14.5">
      <c r="A1363" s="931">
        <v>7</v>
      </c>
      <c r="B1363" s="931" t="s">
        <v>358</v>
      </c>
      <c r="C1363" s="931" t="s">
        <v>373</v>
      </c>
      <c r="D1363" s="931" t="s">
        <v>501</v>
      </c>
      <c r="E1363" s="931" t="s">
        <v>375</v>
      </c>
      <c r="F1363" s="931">
        <v>2</v>
      </c>
      <c r="G1363" s="931" t="s">
        <v>21</v>
      </c>
      <c r="H1363" s="932">
        <v>80264.47</v>
      </c>
      <c r="I1363" s="932">
        <v>140462.82</v>
      </c>
      <c r="J1363" s="932">
        <v>104898.56</v>
      </c>
      <c r="K1363" s="932">
        <v>183572.49</v>
      </c>
      <c r="L1363" s="932">
        <v>126820.43</v>
      </c>
      <c r="M1363" s="932">
        <v>221935.75</v>
      </c>
      <c r="N1363" s="932">
        <v>154704.07999999999</v>
      </c>
      <c r="O1363" s="932">
        <v>270732.15000000002</v>
      </c>
      <c r="P1363" s="932">
        <v>183296.47</v>
      </c>
      <c r="Q1363" s="932">
        <v>320768.82</v>
      </c>
      <c r="R1363" s="932">
        <v>201846.41</v>
      </c>
      <c r="S1363" s="932">
        <v>353231.22</v>
      </c>
      <c r="T1363" s="932">
        <v>219139.6</v>
      </c>
      <c r="U1363" s="932">
        <v>383494.29</v>
      </c>
    </row>
    <row r="1364" spans="1:21" ht="14.5">
      <c r="A1364" s="931">
        <v>7</v>
      </c>
      <c r="B1364" s="931" t="s">
        <v>358</v>
      </c>
      <c r="C1364" s="931" t="s">
        <v>373</v>
      </c>
      <c r="D1364" s="931" t="s">
        <v>501</v>
      </c>
      <c r="E1364" s="931" t="s">
        <v>375</v>
      </c>
      <c r="F1364" s="931">
        <v>3</v>
      </c>
      <c r="G1364" s="931" t="s">
        <v>46</v>
      </c>
      <c r="H1364" s="932">
        <v>77468.7</v>
      </c>
      <c r="I1364" s="932">
        <v>135570.23000000001</v>
      </c>
      <c r="J1364" s="932">
        <v>105828.74</v>
      </c>
      <c r="K1364" s="932">
        <v>185200.3</v>
      </c>
      <c r="L1364" s="932">
        <v>134150.45000000001</v>
      </c>
      <c r="M1364" s="932">
        <v>234763.29</v>
      </c>
      <c r="N1364" s="932">
        <v>176964.1</v>
      </c>
      <c r="O1364" s="932">
        <v>309687.17</v>
      </c>
      <c r="P1364" s="932">
        <v>219420.89</v>
      </c>
      <c r="Q1364" s="932">
        <v>383986.56</v>
      </c>
      <c r="R1364" s="932">
        <v>247328.93</v>
      </c>
      <c r="S1364" s="932">
        <v>432825.62</v>
      </c>
      <c r="T1364" s="932">
        <v>274919.77</v>
      </c>
      <c r="U1364" s="932">
        <v>481109.59</v>
      </c>
    </row>
    <row r="1365" spans="1:21" ht="14.5">
      <c r="A1365" s="931">
        <v>7</v>
      </c>
      <c r="B1365" s="931" t="s">
        <v>358</v>
      </c>
      <c r="C1365" s="931" t="s">
        <v>373</v>
      </c>
      <c r="D1365" s="931" t="s">
        <v>501</v>
      </c>
      <c r="E1365" s="931" t="s">
        <v>375</v>
      </c>
      <c r="F1365" s="931">
        <v>4</v>
      </c>
      <c r="G1365" s="931" t="s">
        <v>23</v>
      </c>
      <c r="H1365" s="932">
        <v>81822.64</v>
      </c>
      <c r="I1365" s="932">
        <v>130916.23</v>
      </c>
      <c r="J1365" s="932">
        <v>114551.7</v>
      </c>
      <c r="K1365" s="932">
        <v>183282.73</v>
      </c>
      <c r="L1365" s="932">
        <v>147280.76</v>
      </c>
      <c r="M1365" s="932">
        <v>235649.22</v>
      </c>
      <c r="N1365" s="932">
        <v>196374.35</v>
      </c>
      <c r="O1365" s="932">
        <v>314198.96000000002</v>
      </c>
      <c r="P1365" s="932">
        <v>245467.93</v>
      </c>
      <c r="Q1365" s="932">
        <v>392748.7</v>
      </c>
      <c r="R1365" s="932">
        <v>278196.99</v>
      </c>
      <c r="S1365" s="932">
        <v>445115.19</v>
      </c>
      <c r="T1365" s="932">
        <v>310926.05</v>
      </c>
      <c r="U1365" s="932">
        <v>497481.69</v>
      </c>
    </row>
    <row r="1366" spans="1:21" ht="14.5">
      <c r="A1366" s="931">
        <v>7</v>
      </c>
      <c r="B1366" s="931" t="s">
        <v>358</v>
      </c>
      <c r="C1366" s="931" t="s">
        <v>373</v>
      </c>
      <c r="D1366" s="931" t="s">
        <v>501</v>
      </c>
      <c r="E1366" s="931" t="s">
        <v>369</v>
      </c>
      <c r="F1366" s="931">
        <v>1</v>
      </c>
      <c r="G1366" s="931" t="s">
        <v>171</v>
      </c>
      <c r="H1366" s="932">
        <v>116275.64</v>
      </c>
      <c r="I1366" s="932">
        <v>203482.38</v>
      </c>
      <c r="J1366" s="932">
        <v>150726.81</v>
      </c>
      <c r="K1366" s="932">
        <v>263771.92</v>
      </c>
      <c r="L1366" s="932">
        <v>180034.72</v>
      </c>
      <c r="M1366" s="932">
        <v>315060.76</v>
      </c>
      <c r="N1366" s="932">
        <v>214452.76</v>
      </c>
      <c r="O1366" s="932">
        <v>375292.33</v>
      </c>
      <c r="P1366" s="932">
        <v>252318.83</v>
      </c>
      <c r="Q1366" s="932">
        <v>441557.95</v>
      </c>
      <c r="R1366" s="932">
        <v>276615.2</v>
      </c>
      <c r="S1366" s="932">
        <v>484076.61</v>
      </c>
      <c r="T1366" s="932">
        <v>300066.87</v>
      </c>
      <c r="U1366" s="932">
        <v>525117.03</v>
      </c>
    </row>
    <row r="1367" spans="1:21" ht="14.5">
      <c r="A1367" s="931">
        <v>7</v>
      </c>
      <c r="B1367" s="931" t="s">
        <v>358</v>
      </c>
      <c r="C1367" s="931" t="s">
        <v>373</v>
      </c>
      <c r="D1367" s="931" t="s">
        <v>501</v>
      </c>
      <c r="E1367" s="931" t="s">
        <v>369</v>
      </c>
      <c r="F1367" s="931">
        <v>2</v>
      </c>
      <c r="G1367" s="931" t="s">
        <v>21</v>
      </c>
      <c r="H1367" s="932">
        <v>91946.15</v>
      </c>
      <c r="I1367" s="932">
        <v>160905.76</v>
      </c>
      <c r="J1367" s="932">
        <v>120285.58</v>
      </c>
      <c r="K1367" s="932">
        <v>210499.76</v>
      </c>
      <c r="L1367" s="932">
        <v>145550.35</v>
      </c>
      <c r="M1367" s="932">
        <v>254713.11</v>
      </c>
      <c r="N1367" s="932">
        <v>177779.20000000001</v>
      </c>
      <c r="O1367" s="932">
        <v>311113.59999999998</v>
      </c>
      <c r="P1367" s="932">
        <v>210745.33</v>
      </c>
      <c r="Q1367" s="932">
        <v>368804.32</v>
      </c>
      <c r="R1367" s="932">
        <v>232140.46</v>
      </c>
      <c r="S1367" s="932">
        <v>406245.8</v>
      </c>
      <c r="T1367" s="932">
        <v>252107.72</v>
      </c>
      <c r="U1367" s="932">
        <v>441188.52</v>
      </c>
    </row>
    <row r="1368" spans="1:21" ht="14.5">
      <c r="A1368" s="931">
        <v>7</v>
      </c>
      <c r="B1368" s="931" t="s">
        <v>358</v>
      </c>
      <c r="C1368" s="931" t="s">
        <v>373</v>
      </c>
      <c r="D1368" s="931" t="s">
        <v>501</v>
      </c>
      <c r="E1368" s="931" t="s">
        <v>369</v>
      </c>
      <c r="F1368" s="931">
        <v>3</v>
      </c>
      <c r="G1368" s="931" t="s">
        <v>46</v>
      </c>
      <c r="H1368" s="932">
        <v>88320.85</v>
      </c>
      <c r="I1368" s="932">
        <v>154561.48000000001</v>
      </c>
      <c r="J1368" s="932">
        <v>120549.4</v>
      </c>
      <c r="K1368" s="932">
        <v>210961.45</v>
      </c>
      <c r="L1368" s="932">
        <v>152732.73000000001</v>
      </c>
      <c r="M1368" s="932">
        <v>267282.28000000003</v>
      </c>
      <c r="N1368" s="932">
        <v>201398.32</v>
      </c>
      <c r="O1368" s="932">
        <v>352447.06</v>
      </c>
      <c r="P1368" s="932">
        <v>249642.91</v>
      </c>
      <c r="Q1368" s="932">
        <v>436875.09</v>
      </c>
      <c r="R1368" s="932">
        <v>281338.2</v>
      </c>
      <c r="S1368" s="932">
        <v>492341.85</v>
      </c>
      <c r="T1368" s="932">
        <v>312659.26</v>
      </c>
      <c r="U1368" s="932">
        <v>547153.71</v>
      </c>
    </row>
    <row r="1369" spans="1:21" ht="14.5">
      <c r="A1369" s="931">
        <v>7</v>
      </c>
      <c r="B1369" s="931" t="s">
        <v>358</v>
      </c>
      <c r="C1369" s="931" t="s">
        <v>373</v>
      </c>
      <c r="D1369" s="931" t="s">
        <v>501</v>
      </c>
      <c r="E1369" s="931" t="s">
        <v>369</v>
      </c>
      <c r="F1369" s="931">
        <v>4</v>
      </c>
      <c r="G1369" s="931" t="s">
        <v>23</v>
      </c>
      <c r="H1369" s="932">
        <v>94009.15</v>
      </c>
      <c r="I1369" s="932">
        <v>150414.65</v>
      </c>
      <c r="J1369" s="932">
        <v>131612.81</v>
      </c>
      <c r="K1369" s="932">
        <v>210580.51</v>
      </c>
      <c r="L1369" s="932">
        <v>169216.48</v>
      </c>
      <c r="M1369" s="932">
        <v>270746.37</v>
      </c>
      <c r="N1369" s="932">
        <v>225621.97</v>
      </c>
      <c r="O1369" s="932">
        <v>360995.15</v>
      </c>
      <c r="P1369" s="932">
        <v>282027.46000000002</v>
      </c>
      <c r="Q1369" s="932">
        <v>451243.94</v>
      </c>
      <c r="R1369" s="932">
        <v>319631.12</v>
      </c>
      <c r="S1369" s="932">
        <v>511409.8</v>
      </c>
      <c r="T1369" s="932">
        <v>357234.78</v>
      </c>
      <c r="U1369" s="932">
        <v>571575.66</v>
      </c>
    </row>
    <row r="1370" spans="1:21" ht="14.5">
      <c r="A1370" s="931">
        <v>7</v>
      </c>
      <c r="B1370" s="931" t="s">
        <v>358</v>
      </c>
      <c r="C1370" s="931" t="s">
        <v>373</v>
      </c>
      <c r="D1370" s="931" t="s">
        <v>501</v>
      </c>
      <c r="E1370" s="931" t="s">
        <v>376</v>
      </c>
      <c r="F1370" s="931">
        <v>1</v>
      </c>
      <c r="G1370" s="931" t="s">
        <v>171</v>
      </c>
      <c r="H1370" s="932">
        <v>101350.53</v>
      </c>
      <c r="I1370" s="932">
        <v>177363.42</v>
      </c>
      <c r="J1370" s="932">
        <v>131250.53</v>
      </c>
      <c r="K1370" s="932">
        <v>229688.42</v>
      </c>
      <c r="L1370" s="932">
        <v>156662.32</v>
      </c>
      <c r="M1370" s="932">
        <v>274159.06</v>
      </c>
      <c r="N1370" s="932">
        <v>186455.52</v>
      </c>
      <c r="O1370" s="932">
        <v>326297.15999999997</v>
      </c>
      <c r="P1370" s="932">
        <v>219278.84</v>
      </c>
      <c r="Q1370" s="932">
        <v>383737.96</v>
      </c>
      <c r="R1370" s="932">
        <v>240336.53</v>
      </c>
      <c r="S1370" s="932">
        <v>420588.92</v>
      </c>
      <c r="T1370" s="932">
        <v>260608.44</v>
      </c>
      <c r="U1370" s="932">
        <v>456064.76</v>
      </c>
    </row>
    <row r="1371" spans="1:21" ht="14.5">
      <c r="A1371" s="931">
        <v>7</v>
      </c>
      <c r="B1371" s="931" t="s">
        <v>358</v>
      </c>
      <c r="C1371" s="931" t="s">
        <v>373</v>
      </c>
      <c r="D1371" s="931" t="s">
        <v>501</v>
      </c>
      <c r="E1371" s="931" t="s">
        <v>376</v>
      </c>
      <c r="F1371" s="931">
        <v>2</v>
      </c>
      <c r="G1371" s="931" t="s">
        <v>21</v>
      </c>
      <c r="H1371" s="932">
        <v>80960.09</v>
      </c>
      <c r="I1371" s="932">
        <v>141680.16</v>
      </c>
      <c r="J1371" s="932">
        <v>105737.87</v>
      </c>
      <c r="K1371" s="932">
        <v>185041.27</v>
      </c>
      <c r="L1371" s="932">
        <v>127761.13</v>
      </c>
      <c r="M1371" s="932">
        <v>223581.98</v>
      </c>
      <c r="N1371" s="932">
        <v>155719.59</v>
      </c>
      <c r="O1371" s="932">
        <v>272509.27</v>
      </c>
      <c r="P1371" s="932">
        <v>184436.28</v>
      </c>
      <c r="Q1371" s="932">
        <v>322763.49</v>
      </c>
      <c r="R1371" s="932">
        <v>203062.45</v>
      </c>
      <c r="S1371" s="932">
        <v>355359.29</v>
      </c>
      <c r="T1371" s="932">
        <v>220414.1</v>
      </c>
      <c r="U1371" s="932">
        <v>385724.68</v>
      </c>
    </row>
    <row r="1372" spans="1:21" ht="14.5">
      <c r="A1372" s="931">
        <v>7</v>
      </c>
      <c r="B1372" s="931" t="s">
        <v>358</v>
      </c>
      <c r="C1372" s="931" t="s">
        <v>373</v>
      </c>
      <c r="D1372" s="931" t="s">
        <v>501</v>
      </c>
      <c r="E1372" s="931" t="s">
        <v>376</v>
      </c>
      <c r="F1372" s="931">
        <v>3</v>
      </c>
      <c r="G1372" s="931" t="s">
        <v>46</v>
      </c>
      <c r="H1372" s="932">
        <v>78385.8</v>
      </c>
      <c r="I1372" s="932">
        <v>137175.14000000001</v>
      </c>
      <c r="J1372" s="932">
        <v>107142.19</v>
      </c>
      <c r="K1372" s="932">
        <v>187498.84</v>
      </c>
      <c r="L1372" s="932">
        <v>135860.70000000001</v>
      </c>
      <c r="M1372" s="932">
        <v>237756.22</v>
      </c>
      <c r="N1372" s="932">
        <v>179265.8</v>
      </c>
      <c r="O1372" s="932">
        <v>313715.15999999997</v>
      </c>
      <c r="P1372" s="932">
        <v>222318.07999999999</v>
      </c>
      <c r="Q1372" s="932">
        <v>389056.63</v>
      </c>
      <c r="R1372" s="932">
        <v>250627.55</v>
      </c>
      <c r="S1372" s="932">
        <v>438598.21</v>
      </c>
      <c r="T1372" s="932">
        <v>278623.39</v>
      </c>
      <c r="U1372" s="932">
        <v>487590.93</v>
      </c>
    </row>
    <row r="1373" spans="1:21" ht="14.5">
      <c r="A1373" s="931">
        <v>7</v>
      </c>
      <c r="B1373" s="931" t="s">
        <v>358</v>
      </c>
      <c r="C1373" s="931" t="s">
        <v>373</v>
      </c>
      <c r="D1373" s="931" t="s">
        <v>501</v>
      </c>
      <c r="E1373" s="931" t="s">
        <v>376</v>
      </c>
      <c r="F1373" s="931">
        <v>4</v>
      </c>
      <c r="G1373" s="931" t="s">
        <v>23</v>
      </c>
      <c r="H1373" s="932">
        <v>82370.13</v>
      </c>
      <c r="I1373" s="932">
        <v>131792.21</v>
      </c>
      <c r="J1373" s="932">
        <v>115318.18</v>
      </c>
      <c r="K1373" s="932">
        <v>184509.09</v>
      </c>
      <c r="L1373" s="932">
        <v>148266.23000000001</v>
      </c>
      <c r="M1373" s="932">
        <v>237225.98</v>
      </c>
      <c r="N1373" s="932">
        <v>197688.31</v>
      </c>
      <c r="O1373" s="932">
        <v>316301.3</v>
      </c>
      <c r="P1373" s="932">
        <v>247110.39</v>
      </c>
      <c r="Q1373" s="932">
        <v>395376.63</v>
      </c>
      <c r="R1373" s="932">
        <v>280058.44</v>
      </c>
      <c r="S1373" s="932">
        <v>448093.51</v>
      </c>
      <c r="T1373" s="932">
        <v>313006.49</v>
      </c>
      <c r="U1373" s="932">
        <v>500810.39</v>
      </c>
    </row>
    <row r="1374" spans="1:21" ht="14.5">
      <c r="A1374" s="931">
        <v>7</v>
      </c>
      <c r="B1374" s="931" t="s">
        <v>358</v>
      </c>
      <c r="C1374" s="931" t="s">
        <v>373</v>
      </c>
      <c r="D1374" s="931" t="s">
        <v>501</v>
      </c>
      <c r="E1374" s="931" t="s">
        <v>277</v>
      </c>
      <c r="F1374" s="931">
        <v>1</v>
      </c>
      <c r="G1374" s="931" t="s">
        <v>171</v>
      </c>
      <c r="H1374" s="932">
        <v>105266.04</v>
      </c>
      <c r="I1374" s="932">
        <v>184215.58</v>
      </c>
      <c r="J1374" s="932">
        <v>136599.59</v>
      </c>
      <c r="K1374" s="932">
        <v>239049.29</v>
      </c>
      <c r="L1374" s="932">
        <v>163282.62</v>
      </c>
      <c r="M1374" s="932">
        <v>285744.58</v>
      </c>
      <c r="N1374" s="932">
        <v>194673.38</v>
      </c>
      <c r="O1374" s="932">
        <v>340678.41</v>
      </c>
      <c r="P1374" s="932">
        <v>229158.08</v>
      </c>
      <c r="Q1374" s="932">
        <v>401026.64</v>
      </c>
      <c r="R1374" s="932">
        <v>251288.25</v>
      </c>
      <c r="S1374" s="932">
        <v>439754.44</v>
      </c>
      <c r="T1374" s="932">
        <v>272709.09999999998</v>
      </c>
      <c r="U1374" s="932">
        <v>477240.93</v>
      </c>
    </row>
    <row r="1375" spans="1:21" ht="14.5">
      <c r="A1375" s="931">
        <v>7</v>
      </c>
      <c r="B1375" s="931" t="s">
        <v>358</v>
      </c>
      <c r="C1375" s="931" t="s">
        <v>373</v>
      </c>
      <c r="D1375" s="931" t="s">
        <v>501</v>
      </c>
      <c r="E1375" s="931" t="s">
        <v>277</v>
      </c>
      <c r="F1375" s="931">
        <v>2</v>
      </c>
      <c r="G1375" s="931" t="s">
        <v>21</v>
      </c>
      <c r="H1375" s="932">
        <v>82326.8</v>
      </c>
      <c r="I1375" s="932">
        <v>144071.9</v>
      </c>
      <c r="J1375" s="932">
        <v>107897.86</v>
      </c>
      <c r="K1375" s="932">
        <v>188821.25</v>
      </c>
      <c r="L1375" s="932">
        <v>130768.78</v>
      </c>
      <c r="M1375" s="932">
        <v>228845.36</v>
      </c>
      <c r="N1375" s="932">
        <v>160095.45000000001</v>
      </c>
      <c r="O1375" s="932">
        <v>280167.03999999998</v>
      </c>
      <c r="P1375" s="932">
        <v>189960.21</v>
      </c>
      <c r="Q1375" s="932">
        <v>332430.36</v>
      </c>
      <c r="R1375" s="932">
        <v>209354.92</v>
      </c>
      <c r="S1375" s="932">
        <v>366371.11</v>
      </c>
      <c r="T1375" s="932">
        <v>227490.47</v>
      </c>
      <c r="U1375" s="932">
        <v>398108.33</v>
      </c>
    </row>
    <row r="1376" spans="1:21" ht="14.5">
      <c r="A1376" s="931">
        <v>7</v>
      </c>
      <c r="B1376" s="931" t="s">
        <v>358</v>
      </c>
      <c r="C1376" s="931" t="s">
        <v>373</v>
      </c>
      <c r="D1376" s="931" t="s">
        <v>501</v>
      </c>
      <c r="E1376" s="931" t="s">
        <v>277</v>
      </c>
      <c r="F1376" s="931">
        <v>3</v>
      </c>
      <c r="G1376" s="931" t="s">
        <v>46</v>
      </c>
      <c r="H1376" s="932">
        <v>78389.31</v>
      </c>
      <c r="I1376" s="932">
        <v>137181.29</v>
      </c>
      <c r="J1376" s="932">
        <v>106822.38</v>
      </c>
      <c r="K1376" s="932">
        <v>186939.16</v>
      </c>
      <c r="L1376" s="932">
        <v>135212.81</v>
      </c>
      <c r="M1376" s="932">
        <v>236622.41</v>
      </c>
      <c r="N1376" s="932">
        <v>178166.73</v>
      </c>
      <c r="O1376" s="932">
        <v>311791.77</v>
      </c>
      <c r="P1376" s="932">
        <v>220723.71</v>
      </c>
      <c r="Q1376" s="932">
        <v>386266.48</v>
      </c>
      <c r="R1376" s="932">
        <v>248653.98</v>
      </c>
      <c r="S1376" s="932">
        <v>435144.46</v>
      </c>
      <c r="T1376" s="932">
        <v>276231.42</v>
      </c>
      <c r="U1376" s="932">
        <v>483404.98</v>
      </c>
    </row>
    <row r="1377" spans="1:21" ht="14.5">
      <c r="A1377" s="931">
        <v>7</v>
      </c>
      <c r="B1377" s="931" t="s">
        <v>358</v>
      </c>
      <c r="C1377" s="931" t="s">
        <v>373</v>
      </c>
      <c r="D1377" s="931" t="s">
        <v>501</v>
      </c>
      <c r="E1377" s="931" t="s">
        <v>277</v>
      </c>
      <c r="F1377" s="931">
        <v>4</v>
      </c>
      <c r="G1377" s="931" t="s">
        <v>23</v>
      </c>
      <c r="H1377" s="932">
        <v>84628.89</v>
      </c>
      <c r="I1377" s="932">
        <v>135406.23000000001</v>
      </c>
      <c r="J1377" s="932">
        <v>118480.45</v>
      </c>
      <c r="K1377" s="932">
        <v>189568.72</v>
      </c>
      <c r="L1377" s="932">
        <v>152332</v>
      </c>
      <c r="M1377" s="932">
        <v>243731.21</v>
      </c>
      <c r="N1377" s="932">
        <v>203109.34</v>
      </c>
      <c r="O1377" s="932">
        <v>324974.94</v>
      </c>
      <c r="P1377" s="932">
        <v>253886.67</v>
      </c>
      <c r="Q1377" s="932">
        <v>406218.68</v>
      </c>
      <c r="R1377" s="932">
        <v>287738.23</v>
      </c>
      <c r="S1377" s="932">
        <v>460381.17</v>
      </c>
      <c r="T1377" s="932">
        <v>321589.78000000003</v>
      </c>
      <c r="U1377" s="932">
        <v>514543.66</v>
      </c>
    </row>
    <row r="1378" spans="1:21" ht="14.5">
      <c r="A1378" s="931">
        <v>7</v>
      </c>
      <c r="B1378" s="931" t="s">
        <v>358</v>
      </c>
      <c r="C1378" s="931" t="s">
        <v>373</v>
      </c>
      <c r="D1378" s="931" t="s">
        <v>501</v>
      </c>
      <c r="E1378" s="931" t="s">
        <v>377</v>
      </c>
      <c r="F1378" s="931">
        <v>1</v>
      </c>
      <c r="G1378" s="931" t="s">
        <v>171</v>
      </c>
      <c r="H1378" s="932">
        <v>112428.94</v>
      </c>
      <c r="I1378" s="932">
        <v>196750.65</v>
      </c>
      <c r="J1378" s="932">
        <v>145794.35999999999</v>
      </c>
      <c r="K1378" s="932">
        <v>255140.13</v>
      </c>
      <c r="L1378" s="932">
        <v>174188.82</v>
      </c>
      <c r="M1378" s="932">
        <v>304830.43</v>
      </c>
      <c r="N1378" s="932">
        <v>207554.8</v>
      </c>
      <c r="O1378" s="932">
        <v>363220.9</v>
      </c>
      <c r="P1378" s="932">
        <v>244244.42</v>
      </c>
      <c r="Q1378" s="932">
        <v>427427.74</v>
      </c>
      <c r="R1378" s="932">
        <v>267787.21999999997</v>
      </c>
      <c r="S1378" s="932">
        <v>468627.64</v>
      </c>
      <c r="T1378" s="932">
        <v>290533.96999999997</v>
      </c>
      <c r="U1378" s="932">
        <v>508434.45</v>
      </c>
    </row>
    <row r="1379" spans="1:21" ht="14.5">
      <c r="A1379" s="931">
        <v>7</v>
      </c>
      <c r="B1379" s="931" t="s">
        <v>358</v>
      </c>
      <c r="C1379" s="931" t="s">
        <v>373</v>
      </c>
      <c r="D1379" s="931" t="s">
        <v>501</v>
      </c>
      <c r="E1379" s="931" t="s">
        <v>377</v>
      </c>
      <c r="F1379" s="931">
        <v>2</v>
      </c>
      <c r="G1379" s="931" t="s">
        <v>21</v>
      </c>
      <c r="H1379" s="932">
        <v>88562.86</v>
      </c>
      <c r="I1379" s="932">
        <v>154985.01</v>
      </c>
      <c r="J1379" s="932">
        <v>115932.96</v>
      </c>
      <c r="K1379" s="932">
        <v>202882.67</v>
      </c>
      <c r="L1379" s="932">
        <v>140361.29</v>
      </c>
      <c r="M1379" s="932">
        <v>245632.25</v>
      </c>
      <c r="N1379" s="932">
        <v>171579.79</v>
      </c>
      <c r="O1379" s="932">
        <v>300264.62</v>
      </c>
      <c r="P1379" s="932">
        <v>203462.8</v>
      </c>
      <c r="Q1379" s="932">
        <v>356059.9</v>
      </c>
      <c r="R1379" s="932">
        <v>224159.61</v>
      </c>
      <c r="S1379" s="932">
        <v>392279.32</v>
      </c>
      <c r="T1379" s="932">
        <v>243488.33</v>
      </c>
      <c r="U1379" s="932">
        <v>426104.57</v>
      </c>
    </row>
    <row r="1380" spans="1:21" ht="14.5">
      <c r="A1380" s="931">
        <v>7</v>
      </c>
      <c r="B1380" s="931" t="s">
        <v>358</v>
      </c>
      <c r="C1380" s="931" t="s">
        <v>373</v>
      </c>
      <c r="D1380" s="931" t="s">
        <v>501</v>
      </c>
      <c r="E1380" s="931" t="s">
        <v>377</v>
      </c>
      <c r="F1380" s="931">
        <v>3</v>
      </c>
      <c r="G1380" s="931" t="s">
        <v>46</v>
      </c>
      <c r="H1380" s="932">
        <v>84812.46</v>
      </c>
      <c r="I1380" s="932">
        <v>148421.81</v>
      </c>
      <c r="J1380" s="932">
        <v>115696.7</v>
      </c>
      <c r="K1380" s="932">
        <v>202469.22</v>
      </c>
      <c r="L1380" s="932">
        <v>146536.57999999999</v>
      </c>
      <c r="M1380" s="932">
        <v>256439.02</v>
      </c>
      <c r="N1380" s="932">
        <v>193179.56</v>
      </c>
      <c r="O1380" s="932">
        <v>338064.23</v>
      </c>
      <c r="P1380" s="932">
        <v>239409.55</v>
      </c>
      <c r="Q1380" s="932">
        <v>418966.72</v>
      </c>
      <c r="R1380" s="932">
        <v>269770.69</v>
      </c>
      <c r="S1380" s="932">
        <v>472098.7</v>
      </c>
      <c r="T1380" s="932">
        <v>299764.73</v>
      </c>
      <c r="U1380" s="932">
        <v>524588.27</v>
      </c>
    </row>
    <row r="1381" spans="1:21" ht="14.5">
      <c r="A1381" s="931">
        <v>7</v>
      </c>
      <c r="B1381" s="931" t="s">
        <v>358</v>
      </c>
      <c r="C1381" s="931" t="s">
        <v>373</v>
      </c>
      <c r="D1381" s="931" t="s">
        <v>501</v>
      </c>
      <c r="E1381" s="931" t="s">
        <v>377</v>
      </c>
      <c r="F1381" s="931">
        <v>4</v>
      </c>
      <c r="G1381" s="931" t="s">
        <v>23</v>
      </c>
      <c r="H1381" s="932">
        <v>90720.02</v>
      </c>
      <c r="I1381" s="932">
        <v>145152.04</v>
      </c>
      <c r="J1381" s="932">
        <v>127008.03</v>
      </c>
      <c r="K1381" s="932">
        <v>203212.86</v>
      </c>
      <c r="L1381" s="932">
        <v>163296.04</v>
      </c>
      <c r="M1381" s="932">
        <v>261273.67</v>
      </c>
      <c r="N1381" s="932">
        <v>217728.06</v>
      </c>
      <c r="O1381" s="932">
        <v>348364.9</v>
      </c>
      <c r="P1381" s="932">
        <v>272160.07</v>
      </c>
      <c r="Q1381" s="932">
        <v>435456.12</v>
      </c>
      <c r="R1381" s="932">
        <v>308448.08</v>
      </c>
      <c r="S1381" s="932">
        <v>493516.94</v>
      </c>
      <c r="T1381" s="932">
        <v>344736.09</v>
      </c>
      <c r="U1381" s="932">
        <v>551577.76</v>
      </c>
    </row>
    <row r="1382" spans="1:21" ht="14.5">
      <c r="A1382" s="931">
        <v>7</v>
      </c>
      <c r="B1382" s="931" t="s">
        <v>358</v>
      </c>
      <c r="C1382" s="931" t="s">
        <v>373</v>
      </c>
      <c r="D1382" s="931" t="s">
        <v>501</v>
      </c>
      <c r="E1382" s="931" t="s">
        <v>378</v>
      </c>
      <c r="F1382" s="931">
        <v>1</v>
      </c>
      <c r="G1382" s="931" t="s">
        <v>171</v>
      </c>
      <c r="H1382" s="932">
        <v>118664.02</v>
      </c>
      <c r="I1382" s="932">
        <v>207662.04</v>
      </c>
      <c r="J1382" s="932">
        <v>153890.37</v>
      </c>
      <c r="K1382" s="932">
        <v>269308.14</v>
      </c>
      <c r="L1382" s="932">
        <v>183870.48</v>
      </c>
      <c r="M1382" s="932">
        <v>321773.34000000003</v>
      </c>
      <c r="N1382" s="932">
        <v>219103.79</v>
      </c>
      <c r="O1382" s="932">
        <v>383431.63</v>
      </c>
      <c r="P1382" s="932">
        <v>257843.04</v>
      </c>
      <c r="Q1382" s="932">
        <v>451225.32</v>
      </c>
      <c r="R1382" s="932">
        <v>282701.28000000003</v>
      </c>
      <c r="S1382" s="932">
        <v>494727.24</v>
      </c>
      <c r="T1382" s="932">
        <v>306723.37</v>
      </c>
      <c r="U1382" s="932">
        <v>536765.9</v>
      </c>
    </row>
    <row r="1383" spans="1:21" ht="14.5">
      <c r="A1383" s="931">
        <v>7</v>
      </c>
      <c r="B1383" s="931" t="s">
        <v>358</v>
      </c>
      <c r="C1383" s="931" t="s">
        <v>373</v>
      </c>
      <c r="D1383" s="931" t="s">
        <v>501</v>
      </c>
      <c r="E1383" s="931" t="s">
        <v>378</v>
      </c>
      <c r="F1383" s="931">
        <v>2</v>
      </c>
      <c r="G1383" s="931" t="s">
        <v>21</v>
      </c>
      <c r="H1383" s="932">
        <v>93407.69</v>
      </c>
      <c r="I1383" s="932">
        <v>163463.45000000001</v>
      </c>
      <c r="J1383" s="932">
        <v>122289.46</v>
      </c>
      <c r="K1383" s="932">
        <v>214006.55</v>
      </c>
      <c r="L1383" s="932">
        <v>148072.42000000001</v>
      </c>
      <c r="M1383" s="932">
        <v>259126.73</v>
      </c>
      <c r="N1383" s="932">
        <v>181033.14</v>
      </c>
      <c r="O1383" s="932">
        <v>316807.99</v>
      </c>
      <c r="P1383" s="932">
        <v>214685.78</v>
      </c>
      <c r="Q1383" s="932">
        <v>375700.12</v>
      </c>
      <c r="R1383" s="932">
        <v>236532.26</v>
      </c>
      <c r="S1383" s="932">
        <v>413931.45</v>
      </c>
      <c r="T1383" s="932">
        <v>256937.2</v>
      </c>
      <c r="U1383" s="932">
        <v>449640.1</v>
      </c>
    </row>
    <row r="1384" spans="1:21" ht="14.5">
      <c r="A1384" s="931">
        <v>7</v>
      </c>
      <c r="B1384" s="931" t="s">
        <v>358</v>
      </c>
      <c r="C1384" s="931" t="s">
        <v>373</v>
      </c>
      <c r="D1384" s="931" t="s">
        <v>501</v>
      </c>
      <c r="E1384" s="931" t="s">
        <v>378</v>
      </c>
      <c r="F1384" s="931">
        <v>3</v>
      </c>
      <c r="G1384" s="931" t="s">
        <v>46</v>
      </c>
      <c r="H1384" s="932">
        <v>89401.43</v>
      </c>
      <c r="I1384" s="932">
        <v>156452.51</v>
      </c>
      <c r="J1384" s="932">
        <v>121944.13</v>
      </c>
      <c r="K1384" s="932">
        <v>213402.23</v>
      </c>
      <c r="L1384" s="932">
        <v>154439.89000000001</v>
      </c>
      <c r="M1384" s="932">
        <v>270269.81</v>
      </c>
      <c r="N1384" s="932">
        <v>203589</v>
      </c>
      <c r="O1384" s="932">
        <v>356280.74</v>
      </c>
      <c r="P1384" s="932">
        <v>252301.07</v>
      </c>
      <c r="Q1384" s="932">
        <v>441526.87</v>
      </c>
      <c r="R1384" s="932">
        <v>284290.19</v>
      </c>
      <c r="S1384" s="932">
        <v>497507.82</v>
      </c>
      <c r="T1384" s="932">
        <v>315890.83</v>
      </c>
      <c r="U1384" s="932">
        <v>552808.94999999995</v>
      </c>
    </row>
    <row r="1385" spans="1:21" ht="14.5">
      <c r="A1385" s="931">
        <v>7</v>
      </c>
      <c r="B1385" s="931" t="s">
        <v>358</v>
      </c>
      <c r="C1385" s="931" t="s">
        <v>373</v>
      </c>
      <c r="D1385" s="931" t="s">
        <v>501</v>
      </c>
      <c r="E1385" s="931" t="s">
        <v>378</v>
      </c>
      <c r="F1385" s="931">
        <v>4</v>
      </c>
      <c r="G1385" s="931" t="s">
        <v>23</v>
      </c>
      <c r="H1385" s="932">
        <v>95716.2</v>
      </c>
      <c r="I1385" s="932">
        <v>153145.92000000001</v>
      </c>
      <c r="J1385" s="932">
        <v>134002.68</v>
      </c>
      <c r="K1385" s="932">
        <v>214404.29</v>
      </c>
      <c r="L1385" s="932">
        <v>172289.16</v>
      </c>
      <c r="M1385" s="932">
        <v>275662.65999999997</v>
      </c>
      <c r="N1385" s="932">
        <v>229718.88</v>
      </c>
      <c r="O1385" s="932">
        <v>367550.21</v>
      </c>
      <c r="P1385" s="932">
        <v>287148.59999999998</v>
      </c>
      <c r="Q1385" s="932">
        <v>459437.77</v>
      </c>
      <c r="R1385" s="932">
        <v>325435.08</v>
      </c>
      <c r="S1385" s="932">
        <v>520696.13</v>
      </c>
      <c r="T1385" s="932">
        <v>363721.56</v>
      </c>
      <c r="U1385" s="932">
        <v>581954.5</v>
      </c>
    </row>
    <row r="1386" spans="1:21" ht="14.5">
      <c r="A1386" s="931">
        <v>7</v>
      </c>
      <c r="B1386" s="931" t="s">
        <v>358</v>
      </c>
      <c r="C1386" s="931" t="s">
        <v>379</v>
      </c>
      <c r="D1386" s="931" t="s">
        <v>502</v>
      </c>
      <c r="E1386" s="931" t="s">
        <v>380</v>
      </c>
      <c r="F1386" s="931">
        <v>1</v>
      </c>
      <c r="G1386" s="931" t="s">
        <v>171</v>
      </c>
      <c r="H1386" s="932">
        <v>102811.08</v>
      </c>
      <c r="I1386" s="932">
        <v>179919.38</v>
      </c>
      <c r="J1386" s="932">
        <v>133315.29999999999</v>
      </c>
      <c r="K1386" s="932">
        <v>233301.77</v>
      </c>
      <c r="L1386" s="932">
        <v>159273.53</v>
      </c>
      <c r="M1386" s="932">
        <v>278728.67</v>
      </c>
      <c r="N1386" s="932">
        <v>189774.09</v>
      </c>
      <c r="O1386" s="932">
        <v>332104.65999999997</v>
      </c>
      <c r="P1386" s="932">
        <v>223315.29</v>
      </c>
      <c r="Q1386" s="932">
        <v>390801.76</v>
      </c>
      <c r="R1386" s="932">
        <v>244837.66</v>
      </c>
      <c r="S1386" s="932">
        <v>428465.91</v>
      </c>
      <c r="T1386" s="932">
        <v>265629.43</v>
      </c>
      <c r="U1386" s="932">
        <v>464851.5</v>
      </c>
    </row>
    <row r="1387" spans="1:21" ht="14.5">
      <c r="A1387" s="931">
        <v>7</v>
      </c>
      <c r="B1387" s="931" t="s">
        <v>358</v>
      </c>
      <c r="C1387" s="931" t="s">
        <v>379</v>
      </c>
      <c r="D1387" s="931" t="s">
        <v>502</v>
      </c>
      <c r="E1387" s="931" t="s">
        <v>380</v>
      </c>
      <c r="F1387" s="931">
        <v>2</v>
      </c>
      <c r="G1387" s="931" t="s">
        <v>21</v>
      </c>
      <c r="H1387" s="932">
        <v>81030.38</v>
      </c>
      <c r="I1387" s="932">
        <v>141803.17000000001</v>
      </c>
      <c r="J1387" s="932">
        <v>106063.14</v>
      </c>
      <c r="K1387" s="932">
        <v>185610.5</v>
      </c>
      <c r="L1387" s="932">
        <v>128401.8</v>
      </c>
      <c r="M1387" s="932">
        <v>224703.15</v>
      </c>
      <c r="N1387" s="932">
        <v>156942.51999999999</v>
      </c>
      <c r="O1387" s="932">
        <v>274649.40999999997</v>
      </c>
      <c r="P1387" s="932">
        <v>186097.11</v>
      </c>
      <c r="Q1387" s="932">
        <v>325669.94</v>
      </c>
      <c r="R1387" s="932">
        <v>205022.17</v>
      </c>
      <c r="S1387" s="932">
        <v>358788.8</v>
      </c>
      <c r="T1387" s="932">
        <v>222694.57</v>
      </c>
      <c r="U1387" s="932">
        <v>389715.49</v>
      </c>
    </row>
    <row r="1388" spans="1:21" ht="14.5">
      <c r="A1388" s="931">
        <v>7</v>
      </c>
      <c r="B1388" s="931" t="s">
        <v>358</v>
      </c>
      <c r="C1388" s="931" t="s">
        <v>379</v>
      </c>
      <c r="D1388" s="931" t="s">
        <v>502</v>
      </c>
      <c r="E1388" s="931" t="s">
        <v>380</v>
      </c>
      <c r="F1388" s="931">
        <v>3</v>
      </c>
      <c r="G1388" s="931" t="s">
        <v>46</v>
      </c>
      <c r="H1388" s="932">
        <v>77632.2</v>
      </c>
      <c r="I1388" s="932">
        <v>135856.34</v>
      </c>
      <c r="J1388" s="932">
        <v>105910.03</v>
      </c>
      <c r="K1388" s="932">
        <v>185342.55</v>
      </c>
      <c r="L1388" s="932">
        <v>134147.37</v>
      </c>
      <c r="M1388" s="932">
        <v>234757.9</v>
      </c>
      <c r="N1388" s="932">
        <v>176853.07</v>
      </c>
      <c r="O1388" s="932">
        <v>309492.87</v>
      </c>
      <c r="P1388" s="932">
        <v>219181.87</v>
      </c>
      <c r="Q1388" s="932">
        <v>383568.28</v>
      </c>
      <c r="R1388" s="932">
        <v>246982.3</v>
      </c>
      <c r="S1388" s="932">
        <v>432219.03</v>
      </c>
      <c r="T1388" s="932">
        <v>274447.71999999997</v>
      </c>
      <c r="U1388" s="932">
        <v>480283.51</v>
      </c>
    </row>
    <row r="1389" spans="1:21" ht="14.5">
      <c r="A1389" s="931">
        <v>7</v>
      </c>
      <c r="B1389" s="931" t="s">
        <v>358</v>
      </c>
      <c r="C1389" s="931" t="s">
        <v>379</v>
      </c>
      <c r="D1389" s="931" t="s">
        <v>502</v>
      </c>
      <c r="E1389" s="931" t="s">
        <v>380</v>
      </c>
      <c r="F1389" s="931">
        <v>4</v>
      </c>
      <c r="G1389" s="931" t="s">
        <v>23</v>
      </c>
      <c r="H1389" s="932">
        <v>82982.210000000006</v>
      </c>
      <c r="I1389" s="932">
        <v>132771.53</v>
      </c>
      <c r="J1389" s="932">
        <v>116175.09</v>
      </c>
      <c r="K1389" s="932">
        <v>185880.15</v>
      </c>
      <c r="L1389" s="932">
        <v>149367.97</v>
      </c>
      <c r="M1389" s="932">
        <v>238988.76</v>
      </c>
      <c r="N1389" s="932">
        <v>199157.3</v>
      </c>
      <c r="O1389" s="932">
        <v>318651.68</v>
      </c>
      <c r="P1389" s="932">
        <v>248946.62</v>
      </c>
      <c r="Q1389" s="932">
        <v>398314.6</v>
      </c>
      <c r="R1389" s="932">
        <v>282139.5</v>
      </c>
      <c r="S1389" s="932">
        <v>451423.21</v>
      </c>
      <c r="T1389" s="932">
        <v>315332.39</v>
      </c>
      <c r="U1389" s="932">
        <v>504531.83</v>
      </c>
    </row>
    <row r="1390" spans="1:21" ht="14.5">
      <c r="A1390" s="931">
        <v>7</v>
      </c>
      <c r="B1390" s="931" t="s">
        <v>358</v>
      </c>
      <c r="C1390" s="931" t="s">
        <v>379</v>
      </c>
      <c r="D1390" s="931" t="s">
        <v>502</v>
      </c>
      <c r="E1390" s="931" t="s">
        <v>381</v>
      </c>
      <c r="F1390" s="931">
        <v>1</v>
      </c>
      <c r="G1390" s="931" t="s">
        <v>171</v>
      </c>
      <c r="H1390" s="932">
        <v>102147.39</v>
      </c>
      <c r="I1390" s="932">
        <v>178757.94</v>
      </c>
      <c r="J1390" s="932">
        <v>132403.66</v>
      </c>
      <c r="K1390" s="932">
        <v>231706.41</v>
      </c>
      <c r="L1390" s="932">
        <v>158141.26</v>
      </c>
      <c r="M1390" s="932">
        <v>276747.2</v>
      </c>
      <c r="N1390" s="932">
        <v>188363.07</v>
      </c>
      <c r="O1390" s="932">
        <v>329635.38</v>
      </c>
      <c r="P1390" s="932">
        <v>221615.65</v>
      </c>
      <c r="Q1390" s="932">
        <v>387827.39</v>
      </c>
      <c r="R1390" s="932">
        <v>242951.62</v>
      </c>
      <c r="S1390" s="932">
        <v>425165.34</v>
      </c>
      <c r="T1390" s="932">
        <v>263542.12</v>
      </c>
      <c r="U1390" s="932">
        <v>461198.71</v>
      </c>
    </row>
    <row r="1391" spans="1:21" ht="14.5">
      <c r="A1391" s="931">
        <v>7</v>
      </c>
      <c r="B1391" s="931" t="s">
        <v>358</v>
      </c>
      <c r="C1391" s="931" t="s">
        <v>379</v>
      </c>
      <c r="D1391" s="931" t="s">
        <v>502</v>
      </c>
      <c r="E1391" s="931" t="s">
        <v>381</v>
      </c>
      <c r="F1391" s="931">
        <v>2</v>
      </c>
      <c r="G1391" s="931" t="s">
        <v>21</v>
      </c>
      <c r="H1391" s="932">
        <v>80830.12</v>
      </c>
      <c r="I1391" s="932">
        <v>141452.71</v>
      </c>
      <c r="J1391" s="932">
        <v>105731.34</v>
      </c>
      <c r="K1391" s="932">
        <v>185029.84</v>
      </c>
      <c r="L1391" s="932">
        <v>127926.38</v>
      </c>
      <c r="M1391" s="932">
        <v>223871.16</v>
      </c>
      <c r="N1391" s="932">
        <v>156230.04999999999</v>
      </c>
      <c r="O1391" s="932">
        <v>273402.58</v>
      </c>
      <c r="P1391" s="932">
        <v>185189.34</v>
      </c>
      <c r="Q1391" s="932">
        <v>324081.34999999998</v>
      </c>
      <c r="R1391" s="932">
        <v>203983.27</v>
      </c>
      <c r="S1391" s="932">
        <v>356970.72</v>
      </c>
      <c r="T1391" s="932">
        <v>221520.77</v>
      </c>
      <c r="U1391" s="932">
        <v>387661.34</v>
      </c>
    </row>
    <row r="1392" spans="1:21" ht="14.5">
      <c r="A1392" s="931">
        <v>7</v>
      </c>
      <c r="B1392" s="931" t="s">
        <v>358</v>
      </c>
      <c r="C1392" s="931" t="s">
        <v>379</v>
      </c>
      <c r="D1392" s="931" t="s">
        <v>502</v>
      </c>
      <c r="E1392" s="931" t="s">
        <v>381</v>
      </c>
      <c r="F1392" s="931">
        <v>3</v>
      </c>
      <c r="G1392" s="931" t="s">
        <v>46</v>
      </c>
      <c r="H1392" s="932">
        <v>77685.52</v>
      </c>
      <c r="I1392" s="932">
        <v>135949.66</v>
      </c>
      <c r="J1392" s="932">
        <v>106043.73</v>
      </c>
      <c r="K1392" s="932">
        <v>185576.52</v>
      </c>
      <c r="L1392" s="932">
        <v>134362.31</v>
      </c>
      <c r="M1392" s="932">
        <v>235134.04</v>
      </c>
      <c r="N1392" s="932">
        <v>177182.42</v>
      </c>
      <c r="O1392" s="932">
        <v>310069.23</v>
      </c>
      <c r="P1392" s="932">
        <v>219633.65</v>
      </c>
      <c r="Q1392" s="932">
        <v>384358.89</v>
      </c>
      <c r="R1392" s="932">
        <v>247524.62</v>
      </c>
      <c r="S1392" s="932">
        <v>433168.08</v>
      </c>
      <c r="T1392" s="932">
        <v>275087.69</v>
      </c>
      <c r="U1392" s="932">
        <v>481403.46</v>
      </c>
    </row>
    <row r="1393" spans="1:21" ht="14.5">
      <c r="A1393" s="931">
        <v>7</v>
      </c>
      <c r="B1393" s="931" t="s">
        <v>358</v>
      </c>
      <c r="C1393" s="931" t="s">
        <v>379</v>
      </c>
      <c r="D1393" s="931" t="s">
        <v>502</v>
      </c>
      <c r="E1393" s="931" t="s">
        <v>381</v>
      </c>
      <c r="F1393" s="931">
        <v>4</v>
      </c>
      <c r="G1393" s="931" t="s">
        <v>23</v>
      </c>
      <c r="H1393" s="932">
        <v>82615.81</v>
      </c>
      <c r="I1393" s="932">
        <v>132185.29</v>
      </c>
      <c r="J1393" s="932">
        <v>115662.13</v>
      </c>
      <c r="K1393" s="932">
        <v>185059.41</v>
      </c>
      <c r="L1393" s="932">
        <v>148708.45000000001</v>
      </c>
      <c r="M1393" s="932">
        <v>237933.53</v>
      </c>
      <c r="N1393" s="932">
        <v>198277.94</v>
      </c>
      <c r="O1393" s="932">
        <v>317244.7</v>
      </c>
      <c r="P1393" s="932">
        <v>247847.42</v>
      </c>
      <c r="Q1393" s="932">
        <v>396555.88</v>
      </c>
      <c r="R1393" s="932">
        <v>280893.74</v>
      </c>
      <c r="S1393" s="932">
        <v>449430</v>
      </c>
      <c r="T1393" s="932">
        <v>313940.07</v>
      </c>
      <c r="U1393" s="932">
        <v>502304.12</v>
      </c>
    </row>
    <row r="1394" spans="1:21" ht="14.5">
      <c r="A1394" s="931">
        <v>7</v>
      </c>
      <c r="B1394" s="931" t="s">
        <v>358</v>
      </c>
      <c r="C1394" s="931" t="s">
        <v>379</v>
      </c>
      <c r="D1394" s="931" t="s">
        <v>502</v>
      </c>
      <c r="E1394" s="931" t="s">
        <v>214</v>
      </c>
      <c r="F1394" s="931">
        <v>1</v>
      </c>
      <c r="G1394" s="931" t="s">
        <v>171</v>
      </c>
      <c r="H1394" s="932">
        <v>103010.85</v>
      </c>
      <c r="I1394" s="932">
        <v>180268.99</v>
      </c>
      <c r="J1394" s="932">
        <v>133677.54999999999</v>
      </c>
      <c r="K1394" s="932">
        <v>233935.72</v>
      </c>
      <c r="L1394" s="932">
        <v>159793.53</v>
      </c>
      <c r="M1394" s="932">
        <v>279638.68</v>
      </c>
      <c r="N1394" s="932">
        <v>190518.89</v>
      </c>
      <c r="O1394" s="932">
        <v>333408.06</v>
      </c>
      <c r="P1394" s="932">
        <v>224271.06</v>
      </c>
      <c r="Q1394" s="932">
        <v>392474.36</v>
      </c>
      <c r="R1394" s="932">
        <v>245931.25</v>
      </c>
      <c r="S1394" s="932">
        <v>430379.68</v>
      </c>
      <c r="T1394" s="932">
        <v>266899</v>
      </c>
      <c r="U1394" s="932">
        <v>467073.25</v>
      </c>
    </row>
    <row r="1395" spans="1:21" ht="14.5">
      <c r="A1395" s="931">
        <v>7</v>
      </c>
      <c r="B1395" s="931" t="s">
        <v>358</v>
      </c>
      <c r="C1395" s="931" t="s">
        <v>379</v>
      </c>
      <c r="D1395" s="931" t="s">
        <v>502</v>
      </c>
      <c r="E1395" s="931" t="s">
        <v>214</v>
      </c>
      <c r="F1395" s="931">
        <v>2</v>
      </c>
      <c r="G1395" s="931" t="s">
        <v>21</v>
      </c>
      <c r="H1395" s="932">
        <v>80535.03</v>
      </c>
      <c r="I1395" s="932">
        <v>140936.29999999999</v>
      </c>
      <c r="J1395" s="932">
        <v>105555.65</v>
      </c>
      <c r="K1395" s="932">
        <v>184722.38</v>
      </c>
      <c r="L1395" s="932">
        <v>127936.54</v>
      </c>
      <c r="M1395" s="932">
        <v>223888.94</v>
      </c>
      <c r="N1395" s="932">
        <v>156639.51</v>
      </c>
      <c r="O1395" s="932">
        <v>274119.14</v>
      </c>
      <c r="P1395" s="932">
        <v>185865.06</v>
      </c>
      <c r="Q1395" s="932">
        <v>325263.86</v>
      </c>
      <c r="R1395" s="932">
        <v>204845.05</v>
      </c>
      <c r="S1395" s="932">
        <v>358478.84</v>
      </c>
      <c r="T1395" s="932">
        <v>222593.88</v>
      </c>
      <c r="U1395" s="932">
        <v>389539.29</v>
      </c>
    </row>
    <row r="1396" spans="1:21" ht="14.5">
      <c r="A1396" s="931">
        <v>7</v>
      </c>
      <c r="B1396" s="931" t="s">
        <v>358</v>
      </c>
      <c r="C1396" s="931" t="s">
        <v>379</v>
      </c>
      <c r="D1396" s="931" t="s">
        <v>502</v>
      </c>
      <c r="E1396" s="931" t="s">
        <v>214</v>
      </c>
      <c r="F1396" s="931">
        <v>3</v>
      </c>
      <c r="G1396" s="931" t="s">
        <v>46</v>
      </c>
      <c r="H1396" s="932">
        <v>76661.78</v>
      </c>
      <c r="I1396" s="932">
        <v>134158.12</v>
      </c>
      <c r="J1396" s="932">
        <v>104462.88</v>
      </c>
      <c r="K1396" s="932">
        <v>182810.04</v>
      </c>
      <c r="L1396" s="932">
        <v>132222.20000000001</v>
      </c>
      <c r="M1396" s="932">
        <v>231388.86</v>
      </c>
      <c r="N1396" s="932">
        <v>174222.02</v>
      </c>
      <c r="O1396" s="932">
        <v>304888.53999999998</v>
      </c>
      <c r="P1396" s="932">
        <v>215832.92</v>
      </c>
      <c r="Q1396" s="932">
        <v>377707.61</v>
      </c>
      <c r="R1396" s="932">
        <v>243141.39</v>
      </c>
      <c r="S1396" s="932">
        <v>425497.43</v>
      </c>
      <c r="T1396" s="932">
        <v>270104.14</v>
      </c>
      <c r="U1396" s="932">
        <v>472682.25</v>
      </c>
    </row>
    <row r="1397" spans="1:21" ht="14.5">
      <c r="A1397" s="931">
        <v>7</v>
      </c>
      <c r="B1397" s="931" t="s">
        <v>358</v>
      </c>
      <c r="C1397" s="931" t="s">
        <v>379</v>
      </c>
      <c r="D1397" s="931" t="s">
        <v>502</v>
      </c>
      <c r="E1397" s="931" t="s">
        <v>214</v>
      </c>
      <c r="F1397" s="931">
        <v>4</v>
      </c>
      <c r="G1397" s="931" t="s">
        <v>23</v>
      </c>
      <c r="H1397" s="932">
        <v>82801.13</v>
      </c>
      <c r="I1397" s="932">
        <v>132481.81</v>
      </c>
      <c r="J1397" s="932">
        <v>115921.58</v>
      </c>
      <c r="K1397" s="932">
        <v>185474.53</v>
      </c>
      <c r="L1397" s="932">
        <v>149042.03</v>
      </c>
      <c r="M1397" s="932">
        <v>238467.25</v>
      </c>
      <c r="N1397" s="932">
        <v>198722.71</v>
      </c>
      <c r="O1397" s="932">
        <v>317956.33</v>
      </c>
      <c r="P1397" s="932">
        <v>248403.38</v>
      </c>
      <c r="Q1397" s="932">
        <v>397445.42</v>
      </c>
      <c r="R1397" s="932">
        <v>281523.83</v>
      </c>
      <c r="S1397" s="932">
        <v>450438.14</v>
      </c>
      <c r="T1397" s="932">
        <v>314644.28000000003</v>
      </c>
      <c r="U1397" s="932">
        <v>503430.86</v>
      </c>
    </row>
    <row r="1398" spans="1:21" ht="14.5">
      <c r="A1398" s="931">
        <v>7</v>
      </c>
      <c r="B1398" s="931" t="s">
        <v>358</v>
      </c>
      <c r="C1398" s="931" t="s">
        <v>379</v>
      </c>
      <c r="D1398" s="931" t="s">
        <v>502</v>
      </c>
      <c r="E1398" s="931" t="s">
        <v>382</v>
      </c>
      <c r="F1398" s="931">
        <v>1</v>
      </c>
      <c r="G1398" s="931" t="s">
        <v>171</v>
      </c>
      <c r="H1398" s="932">
        <v>101816.66</v>
      </c>
      <c r="I1398" s="932">
        <v>178179.16</v>
      </c>
      <c r="J1398" s="932">
        <v>132095.78</v>
      </c>
      <c r="K1398" s="932">
        <v>231167.61</v>
      </c>
      <c r="L1398" s="932">
        <v>157875.65</v>
      </c>
      <c r="M1398" s="932">
        <v>276282.39</v>
      </c>
      <c r="N1398" s="932">
        <v>188193.38</v>
      </c>
      <c r="O1398" s="932">
        <v>329338.40999999997</v>
      </c>
      <c r="P1398" s="932">
        <v>221508.96</v>
      </c>
      <c r="Q1398" s="932">
        <v>387640.68</v>
      </c>
      <c r="R1398" s="932">
        <v>242888.21</v>
      </c>
      <c r="S1398" s="932">
        <v>425054.36</v>
      </c>
      <c r="T1398" s="932">
        <v>263570.75</v>
      </c>
      <c r="U1398" s="932">
        <v>461248.82</v>
      </c>
    </row>
    <row r="1399" spans="1:21" ht="14.5">
      <c r="A1399" s="931">
        <v>7</v>
      </c>
      <c r="B1399" s="931" t="s">
        <v>358</v>
      </c>
      <c r="C1399" s="931" t="s">
        <v>379</v>
      </c>
      <c r="D1399" s="931" t="s">
        <v>502</v>
      </c>
      <c r="E1399" s="931" t="s">
        <v>382</v>
      </c>
      <c r="F1399" s="931">
        <v>2</v>
      </c>
      <c r="G1399" s="931" t="s">
        <v>21</v>
      </c>
      <c r="H1399" s="932">
        <v>79804.259999999995</v>
      </c>
      <c r="I1399" s="932">
        <v>139657.45000000001</v>
      </c>
      <c r="J1399" s="932">
        <v>104553.7</v>
      </c>
      <c r="K1399" s="932">
        <v>182968.98</v>
      </c>
      <c r="L1399" s="932">
        <v>126675.5</v>
      </c>
      <c r="M1399" s="932">
        <v>221682.13</v>
      </c>
      <c r="N1399" s="932">
        <v>155012.54</v>
      </c>
      <c r="O1399" s="932">
        <v>271271.94</v>
      </c>
      <c r="P1399" s="932">
        <v>183894.84</v>
      </c>
      <c r="Q1399" s="932">
        <v>321815.96000000002</v>
      </c>
      <c r="R1399" s="932">
        <v>202649.15</v>
      </c>
      <c r="S1399" s="932">
        <v>354636.01</v>
      </c>
      <c r="T1399" s="932">
        <v>220179.14</v>
      </c>
      <c r="U1399" s="932">
        <v>385313.49</v>
      </c>
    </row>
    <row r="1400" spans="1:21" ht="14.5">
      <c r="A1400" s="931">
        <v>7</v>
      </c>
      <c r="B1400" s="931" t="s">
        <v>358</v>
      </c>
      <c r="C1400" s="931" t="s">
        <v>379</v>
      </c>
      <c r="D1400" s="931" t="s">
        <v>502</v>
      </c>
      <c r="E1400" s="931" t="s">
        <v>382</v>
      </c>
      <c r="F1400" s="931">
        <v>3</v>
      </c>
      <c r="G1400" s="931" t="s">
        <v>46</v>
      </c>
      <c r="H1400" s="932">
        <v>76121.490000000005</v>
      </c>
      <c r="I1400" s="932">
        <v>133212.6</v>
      </c>
      <c r="J1400" s="932">
        <v>103765.51</v>
      </c>
      <c r="K1400" s="932">
        <v>181589.65</v>
      </c>
      <c r="L1400" s="932">
        <v>131368.62</v>
      </c>
      <c r="M1400" s="932">
        <v>229895.09</v>
      </c>
      <c r="N1400" s="932">
        <v>173126.69</v>
      </c>
      <c r="O1400" s="932">
        <v>302971.7</v>
      </c>
      <c r="P1400" s="932">
        <v>214503.84</v>
      </c>
      <c r="Q1400" s="932">
        <v>375381.73</v>
      </c>
      <c r="R1400" s="932">
        <v>241665.39</v>
      </c>
      <c r="S1400" s="932">
        <v>422914.44</v>
      </c>
      <c r="T1400" s="932">
        <v>268488.36</v>
      </c>
      <c r="U1400" s="932">
        <v>469854.63</v>
      </c>
    </row>
    <row r="1401" spans="1:21" ht="14.5">
      <c r="A1401" s="931">
        <v>7</v>
      </c>
      <c r="B1401" s="931" t="s">
        <v>358</v>
      </c>
      <c r="C1401" s="931" t="s">
        <v>379</v>
      </c>
      <c r="D1401" s="931" t="s">
        <v>502</v>
      </c>
      <c r="E1401" s="931" t="s">
        <v>382</v>
      </c>
      <c r="F1401" s="931">
        <v>4</v>
      </c>
      <c r="G1401" s="931" t="s">
        <v>23</v>
      </c>
      <c r="H1401" s="932">
        <v>81947.600000000006</v>
      </c>
      <c r="I1401" s="932">
        <v>131116.17000000001</v>
      </c>
      <c r="J1401" s="932">
        <v>114726.65</v>
      </c>
      <c r="K1401" s="932">
        <v>183562.64</v>
      </c>
      <c r="L1401" s="932">
        <v>147505.69</v>
      </c>
      <c r="M1401" s="932">
        <v>236009.1</v>
      </c>
      <c r="N1401" s="932">
        <v>196674.25</v>
      </c>
      <c r="O1401" s="932">
        <v>314678.81</v>
      </c>
      <c r="P1401" s="932">
        <v>245842.81</v>
      </c>
      <c r="Q1401" s="932">
        <v>393348.51</v>
      </c>
      <c r="R1401" s="932">
        <v>278621.84999999998</v>
      </c>
      <c r="S1401" s="932">
        <v>445794.97</v>
      </c>
      <c r="T1401" s="932">
        <v>311400.90000000002</v>
      </c>
      <c r="U1401" s="932">
        <v>498241.44</v>
      </c>
    </row>
    <row r="1402" spans="1:21" ht="14.5">
      <c r="A1402" s="931">
        <v>7</v>
      </c>
      <c r="B1402" s="931" t="s">
        <v>358</v>
      </c>
      <c r="C1402" s="931" t="s">
        <v>379</v>
      </c>
      <c r="D1402" s="931" t="s">
        <v>502</v>
      </c>
      <c r="E1402" s="931" t="s">
        <v>383</v>
      </c>
      <c r="F1402" s="931">
        <v>1</v>
      </c>
      <c r="G1402" s="931" t="s">
        <v>171</v>
      </c>
      <c r="H1402" s="932">
        <v>104469.17</v>
      </c>
      <c r="I1402" s="932">
        <v>182821.06</v>
      </c>
      <c r="J1402" s="932">
        <v>135446.45000000001</v>
      </c>
      <c r="K1402" s="932">
        <v>237031.3</v>
      </c>
      <c r="L1402" s="932">
        <v>161803.67000000001</v>
      </c>
      <c r="M1402" s="932">
        <v>283156.43</v>
      </c>
      <c r="N1402" s="932">
        <v>192765.82</v>
      </c>
      <c r="O1402" s="932">
        <v>337340.19</v>
      </c>
      <c r="P1402" s="932">
        <v>226821.26</v>
      </c>
      <c r="Q1402" s="932">
        <v>396937.2</v>
      </c>
      <c r="R1402" s="932">
        <v>248673.15</v>
      </c>
      <c r="S1402" s="932">
        <v>435178.02</v>
      </c>
      <c r="T1402" s="932">
        <v>269775.40999999997</v>
      </c>
      <c r="U1402" s="932">
        <v>472106.97</v>
      </c>
    </row>
    <row r="1403" spans="1:21" ht="14.5">
      <c r="A1403" s="931">
        <v>7</v>
      </c>
      <c r="B1403" s="931" t="s">
        <v>358</v>
      </c>
      <c r="C1403" s="931" t="s">
        <v>379</v>
      </c>
      <c r="D1403" s="931" t="s">
        <v>502</v>
      </c>
      <c r="E1403" s="931" t="s">
        <v>383</v>
      </c>
      <c r="F1403" s="931">
        <v>2</v>
      </c>
      <c r="G1403" s="931" t="s">
        <v>21</v>
      </c>
      <c r="H1403" s="932">
        <v>82456.77</v>
      </c>
      <c r="I1403" s="932">
        <v>144299.35</v>
      </c>
      <c r="J1403" s="932">
        <v>107904.38</v>
      </c>
      <c r="K1403" s="932">
        <v>188832.67</v>
      </c>
      <c r="L1403" s="932">
        <v>130603.53</v>
      </c>
      <c r="M1403" s="932">
        <v>228556.17</v>
      </c>
      <c r="N1403" s="932">
        <v>159584.98000000001</v>
      </c>
      <c r="O1403" s="932">
        <v>279273.71999999997</v>
      </c>
      <c r="P1403" s="932">
        <v>189207.14</v>
      </c>
      <c r="Q1403" s="932">
        <v>331112.49</v>
      </c>
      <c r="R1403" s="932">
        <v>208434.1</v>
      </c>
      <c r="S1403" s="932">
        <v>364759.67</v>
      </c>
      <c r="T1403" s="932">
        <v>226383.8</v>
      </c>
      <c r="U1403" s="932">
        <v>396171.64</v>
      </c>
    </row>
    <row r="1404" spans="1:21" ht="14.5">
      <c r="A1404" s="931">
        <v>7</v>
      </c>
      <c r="B1404" s="931" t="s">
        <v>358</v>
      </c>
      <c r="C1404" s="931" t="s">
        <v>379</v>
      </c>
      <c r="D1404" s="931" t="s">
        <v>502</v>
      </c>
      <c r="E1404" s="931" t="s">
        <v>383</v>
      </c>
      <c r="F1404" s="931">
        <v>3</v>
      </c>
      <c r="G1404" s="931" t="s">
        <v>46</v>
      </c>
      <c r="H1404" s="932">
        <v>79089.58</v>
      </c>
      <c r="I1404" s="932">
        <v>138406.76</v>
      </c>
      <c r="J1404" s="932">
        <v>107920.84</v>
      </c>
      <c r="K1404" s="932">
        <v>188861.47</v>
      </c>
      <c r="L1404" s="932">
        <v>136711.19</v>
      </c>
      <c r="M1404" s="932">
        <v>239244.58</v>
      </c>
      <c r="N1404" s="932">
        <v>180250.1</v>
      </c>
      <c r="O1404" s="932">
        <v>315437.68</v>
      </c>
      <c r="P1404" s="932">
        <v>223408.12</v>
      </c>
      <c r="Q1404" s="932">
        <v>390964.21</v>
      </c>
      <c r="R1404" s="932">
        <v>251756.9</v>
      </c>
      <c r="S1404" s="932">
        <v>440574.58</v>
      </c>
      <c r="T1404" s="932">
        <v>279767.11</v>
      </c>
      <c r="U1404" s="932">
        <v>489592.43</v>
      </c>
    </row>
    <row r="1405" spans="1:21" ht="14.5">
      <c r="A1405" s="931">
        <v>7</v>
      </c>
      <c r="B1405" s="931" t="s">
        <v>358</v>
      </c>
      <c r="C1405" s="931" t="s">
        <v>379</v>
      </c>
      <c r="D1405" s="931" t="s">
        <v>502</v>
      </c>
      <c r="E1405" s="931" t="s">
        <v>383</v>
      </c>
      <c r="F1405" s="931">
        <v>4</v>
      </c>
      <c r="G1405" s="931" t="s">
        <v>23</v>
      </c>
      <c r="H1405" s="932">
        <v>84383.21</v>
      </c>
      <c r="I1405" s="932">
        <v>135013.14000000001</v>
      </c>
      <c r="J1405" s="932">
        <v>118136.49</v>
      </c>
      <c r="K1405" s="932">
        <v>189018.39</v>
      </c>
      <c r="L1405" s="932">
        <v>151889.78</v>
      </c>
      <c r="M1405" s="932">
        <v>243023.65</v>
      </c>
      <c r="N1405" s="932">
        <v>202519.7</v>
      </c>
      <c r="O1405" s="932">
        <v>324031.53000000003</v>
      </c>
      <c r="P1405" s="932">
        <v>253149.63</v>
      </c>
      <c r="Q1405" s="932">
        <v>405039.41</v>
      </c>
      <c r="R1405" s="932">
        <v>286902.90999999997</v>
      </c>
      <c r="S1405" s="932">
        <v>459044.67</v>
      </c>
      <c r="T1405" s="932">
        <v>320656.2</v>
      </c>
      <c r="U1405" s="932">
        <v>513049.92</v>
      </c>
    </row>
    <row r="1406" spans="1:21" ht="14.5">
      <c r="A1406" s="931">
        <v>8</v>
      </c>
      <c r="B1406" s="931" t="s">
        <v>384</v>
      </c>
      <c r="C1406" s="931" t="s">
        <v>385</v>
      </c>
      <c r="D1406" s="931" t="s">
        <v>1126</v>
      </c>
      <c r="E1406" s="931" t="s">
        <v>1127</v>
      </c>
      <c r="F1406" s="931">
        <v>1</v>
      </c>
      <c r="G1406" s="931" t="s">
        <v>171</v>
      </c>
      <c r="H1406" s="932">
        <v>106127.28</v>
      </c>
      <c r="I1406" s="932">
        <v>185722.73</v>
      </c>
      <c r="J1406" s="932">
        <v>137577.62</v>
      </c>
      <c r="K1406" s="932">
        <v>240760.83</v>
      </c>
      <c r="L1406" s="932">
        <v>164333.82999999999</v>
      </c>
      <c r="M1406" s="932">
        <v>287584.2</v>
      </c>
      <c r="N1406" s="932">
        <v>195757.56</v>
      </c>
      <c r="O1406" s="932">
        <v>342575.73</v>
      </c>
      <c r="P1406" s="932">
        <v>230327.23</v>
      </c>
      <c r="Q1406" s="932">
        <v>403072.66</v>
      </c>
      <c r="R1406" s="932">
        <v>252508.65</v>
      </c>
      <c r="S1406" s="932">
        <v>441890.14</v>
      </c>
      <c r="T1406" s="932">
        <v>273921.40000000002</v>
      </c>
      <c r="U1406" s="932">
        <v>479362.45</v>
      </c>
    </row>
    <row r="1407" spans="1:21" ht="14.5">
      <c r="A1407" s="931">
        <v>8</v>
      </c>
      <c r="B1407" s="931" t="s">
        <v>384</v>
      </c>
      <c r="C1407" s="931" t="s">
        <v>385</v>
      </c>
      <c r="D1407" s="931" t="s">
        <v>1126</v>
      </c>
      <c r="E1407" s="931" t="s">
        <v>1127</v>
      </c>
      <c r="F1407" s="931">
        <v>2</v>
      </c>
      <c r="G1407" s="931" t="s">
        <v>21</v>
      </c>
      <c r="H1407" s="932">
        <v>83883.16</v>
      </c>
      <c r="I1407" s="932">
        <v>146795.54</v>
      </c>
      <c r="J1407" s="932">
        <v>109745.63</v>
      </c>
      <c r="K1407" s="932">
        <v>192054.85</v>
      </c>
      <c r="L1407" s="932">
        <v>132805.26</v>
      </c>
      <c r="M1407" s="932">
        <v>232409.2</v>
      </c>
      <c r="N1407" s="932">
        <v>162227.45000000001</v>
      </c>
      <c r="O1407" s="932">
        <v>283898.03000000003</v>
      </c>
      <c r="P1407" s="932">
        <v>192317.18</v>
      </c>
      <c r="Q1407" s="932">
        <v>336555.06</v>
      </c>
      <c r="R1407" s="932">
        <v>211846.03</v>
      </c>
      <c r="S1407" s="932">
        <v>370730.55</v>
      </c>
      <c r="T1407" s="932">
        <v>230073.03</v>
      </c>
      <c r="U1407" s="932">
        <v>402627.81</v>
      </c>
    </row>
    <row r="1408" spans="1:21" ht="14.5">
      <c r="A1408" s="931">
        <v>8</v>
      </c>
      <c r="B1408" s="931" t="s">
        <v>384</v>
      </c>
      <c r="C1408" s="931" t="s">
        <v>385</v>
      </c>
      <c r="D1408" s="931" t="s">
        <v>1126</v>
      </c>
      <c r="E1408" s="931" t="s">
        <v>1127</v>
      </c>
      <c r="F1408" s="931">
        <v>3</v>
      </c>
      <c r="G1408" s="931" t="s">
        <v>46</v>
      </c>
      <c r="H1408" s="932">
        <v>80546.960000000006</v>
      </c>
      <c r="I1408" s="932">
        <v>140957.19</v>
      </c>
      <c r="J1408" s="932">
        <v>109931.66</v>
      </c>
      <c r="K1408" s="932">
        <v>192380.4</v>
      </c>
      <c r="L1408" s="932">
        <v>139275.01</v>
      </c>
      <c r="M1408" s="932">
        <v>243731.26</v>
      </c>
      <c r="N1408" s="932">
        <v>183647.15</v>
      </c>
      <c r="O1408" s="932">
        <v>321382.51</v>
      </c>
      <c r="P1408" s="932">
        <v>227634.37</v>
      </c>
      <c r="Q1408" s="932">
        <v>398360.15</v>
      </c>
      <c r="R1408" s="932">
        <v>256531.51</v>
      </c>
      <c r="S1408" s="932">
        <v>448930.15</v>
      </c>
      <c r="T1408" s="932">
        <v>285086.51</v>
      </c>
      <c r="U1408" s="932">
        <v>498901.39</v>
      </c>
    </row>
    <row r="1409" spans="1:21" ht="14.5">
      <c r="A1409" s="931">
        <v>8</v>
      </c>
      <c r="B1409" s="931" t="s">
        <v>384</v>
      </c>
      <c r="C1409" s="931" t="s">
        <v>385</v>
      </c>
      <c r="D1409" s="931" t="s">
        <v>1126</v>
      </c>
      <c r="E1409" s="931" t="s">
        <v>1127</v>
      </c>
      <c r="F1409" s="931">
        <v>4</v>
      </c>
      <c r="G1409" s="931" t="s">
        <v>23</v>
      </c>
      <c r="H1409" s="932">
        <v>85784.21</v>
      </c>
      <c r="I1409" s="932">
        <v>137254.75</v>
      </c>
      <c r="J1409" s="932">
        <v>120097.9</v>
      </c>
      <c r="K1409" s="932">
        <v>192156.64</v>
      </c>
      <c r="L1409" s="932">
        <v>154411.59</v>
      </c>
      <c r="M1409" s="932">
        <v>247058.54</v>
      </c>
      <c r="N1409" s="932">
        <v>205882.12</v>
      </c>
      <c r="O1409" s="932">
        <v>329411.39</v>
      </c>
      <c r="P1409" s="932">
        <v>257352.64</v>
      </c>
      <c r="Q1409" s="932">
        <v>411764.24</v>
      </c>
      <c r="R1409" s="932">
        <v>291666.33</v>
      </c>
      <c r="S1409" s="932">
        <v>466666.14</v>
      </c>
      <c r="T1409" s="932">
        <v>325980.02</v>
      </c>
      <c r="U1409" s="932">
        <v>521568.03</v>
      </c>
    </row>
    <row r="1410" spans="1:21" ht="14.5">
      <c r="A1410" s="931">
        <v>8</v>
      </c>
      <c r="B1410" s="931" t="s">
        <v>384</v>
      </c>
      <c r="C1410" s="931" t="s">
        <v>385</v>
      </c>
      <c r="D1410" s="931" t="s">
        <v>1126</v>
      </c>
      <c r="E1410" s="931" t="s">
        <v>1128</v>
      </c>
      <c r="F1410" s="931">
        <v>1</v>
      </c>
      <c r="G1410" s="931" t="s">
        <v>171</v>
      </c>
      <c r="H1410" s="932">
        <v>102413.75999999999</v>
      </c>
      <c r="I1410" s="932">
        <v>179224.07</v>
      </c>
      <c r="J1410" s="932">
        <v>132886.66</v>
      </c>
      <c r="K1410" s="932">
        <v>232551.66</v>
      </c>
      <c r="L1410" s="932">
        <v>158834.59</v>
      </c>
      <c r="M1410" s="932">
        <v>277960.53000000003</v>
      </c>
      <c r="N1410" s="932">
        <v>189356.13</v>
      </c>
      <c r="O1410" s="932">
        <v>331373.23</v>
      </c>
      <c r="P1410" s="932">
        <v>222890.01</v>
      </c>
      <c r="Q1410" s="932">
        <v>390057.51</v>
      </c>
      <c r="R1410" s="932">
        <v>244409.72</v>
      </c>
      <c r="S1410" s="932">
        <v>427717.01</v>
      </c>
      <c r="T1410" s="932">
        <v>265234.87</v>
      </c>
      <c r="U1410" s="932">
        <v>464161.03</v>
      </c>
    </row>
    <row r="1411" spans="1:21" ht="14.5">
      <c r="A1411" s="931">
        <v>8</v>
      </c>
      <c r="B1411" s="931" t="s">
        <v>384</v>
      </c>
      <c r="C1411" s="931" t="s">
        <v>385</v>
      </c>
      <c r="D1411" s="931" t="s">
        <v>1126</v>
      </c>
      <c r="E1411" s="931" t="s">
        <v>1128</v>
      </c>
      <c r="F1411" s="931">
        <v>2</v>
      </c>
      <c r="G1411" s="931" t="s">
        <v>21</v>
      </c>
      <c r="H1411" s="932">
        <v>80169.64</v>
      </c>
      <c r="I1411" s="932">
        <v>140296.88</v>
      </c>
      <c r="J1411" s="932">
        <v>105054.67</v>
      </c>
      <c r="K1411" s="932">
        <v>183845.68</v>
      </c>
      <c r="L1411" s="932">
        <v>127306.02</v>
      </c>
      <c r="M1411" s="932">
        <v>222785.53</v>
      </c>
      <c r="N1411" s="932">
        <v>155826.01999999999</v>
      </c>
      <c r="O1411" s="932">
        <v>272695.53000000003</v>
      </c>
      <c r="P1411" s="932">
        <v>184879.95</v>
      </c>
      <c r="Q1411" s="932">
        <v>323539.90999999997</v>
      </c>
      <c r="R1411" s="932">
        <v>203747.1</v>
      </c>
      <c r="S1411" s="932">
        <v>356557.42</v>
      </c>
      <c r="T1411" s="932">
        <v>221386.51</v>
      </c>
      <c r="U1411" s="932">
        <v>387426.38</v>
      </c>
    </row>
    <row r="1412" spans="1:21" ht="14.5">
      <c r="A1412" s="931">
        <v>8</v>
      </c>
      <c r="B1412" s="931" t="s">
        <v>384</v>
      </c>
      <c r="C1412" s="931" t="s">
        <v>385</v>
      </c>
      <c r="D1412" s="931" t="s">
        <v>1126</v>
      </c>
      <c r="E1412" s="931" t="s">
        <v>1128</v>
      </c>
      <c r="F1412" s="931">
        <v>3</v>
      </c>
      <c r="G1412" s="931" t="s">
        <v>46</v>
      </c>
      <c r="H1412" s="932">
        <v>76391.63</v>
      </c>
      <c r="I1412" s="932">
        <v>133685.35999999999</v>
      </c>
      <c r="J1412" s="932">
        <v>104114.19</v>
      </c>
      <c r="K1412" s="932">
        <v>182199.84</v>
      </c>
      <c r="L1412" s="932">
        <v>131795.41</v>
      </c>
      <c r="M1412" s="932">
        <v>230641.97</v>
      </c>
      <c r="N1412" s="932">
        <v>173674.35</v>
      </c>
      <c r="O1412" s="932">
        <v>303930.12</v>
      </c>
      <c r="P1412" s="932">
        <v>215168.38</v>
      </c>
      <c r="Q1412" s="932">
        <v>376544.67</v>
      </c>
      <c r="R1412" s="932">
        <v>242403.39</v>
      </c>
      <c r="S1412" s="932">
        <v>424205.93</v>
      </c>
      <c r="T1412" s="932">
        <v>269296.25</v>
      </c>
      <c r="U1412" s="932">
        <v>471268.44</v>
      </c>
    </row>
    <row r="1413" spans="1:21" ht="14.5">
      <c r="A1413" s="931">
        <v>8</v>
      </c>
      <c r="B1413" s="931" t="s">
        <v>384</v>
      </c>
      <c r="C1413" s="931" t="s">
        <v>385</v>
      </c>
      <c r="D1413" s="931" t="s">
        <v>1126</v>
      </c>
      <c r="E1413" s="931" t="s">
        <v>1128</v>
      </c>
      <c r="F1413" s="931">
        <v>4</v>
      </c>
      <c r="G1413" s="931" t="s">
        <v>23</v>
      </c>
      <c r="H1413" s="932">
        <v>82374.36</v>
      </c>
      <c r="I1413" s="932">
        <v>131798.99</v>
      </c>
      <c r="J1413" s="932">
        <v>115324.11</v>
      </c>
      <c r="K1413" s="932">
        <v>184518.58</v>
      </c>
      <c r="L1413" s="932">
        <v>148273.85999999999</v>
      </c>
      <c r="M1413" s="932">
        <v>237238.17</v>
      </c>
      <c r="N1413" s="932">
        <v>197698.48</v>
      </c>
      <c r="O1413" s="932">
        <v>316317.56</v>
      </c>
      <c r="P1413" s="932">
        <v>247123.09</v>
      </c>
      <c r="Q1413" s="932">
        <v>395396.96</v>
      </c>
      <c r="R1413" s="932">
        <v>280072.84000000003</v>
      </c>
      <c r="S1413" s="932">
        <v>448116.55</v>
      </c>
      <c r="T1413" s="932">
        <v>313022.59000000003</v>
      </c>
      <c r="U1413" s="932">
        <v>500836.14</v>
      </c>
    </row>
    <row r="1414" spans="1:21" ht="14.5">
      <c r="A1414" s="931">
        <v>8</v>
      </c>
      <c r="B1414" s="931" t="s">
        <v>384</v>
      </c>
      <c r="C1414" s="931" t="s">
        <v>385</v>
      </c>
      <c r="D1414" s="931" t="s">
        <v>1126</v>
      </c>
      <c r="E1414" s="931" t="s">
        <v>386</v>
      </c>
      <c r="F1414" s="931">
        <v>1</v>
      </c>
      <c r="G1414" s="931" t="s">
        <v>171</v>
      </c>
      <c r="H1414" s="932">
        <v>106790.96</v>
      </c>
      <c r="I1414" s="932">
        <v>186884.19</v>
      </c>
      <c r="J1414" s="932">
        <v>138489.26</v>
      </c>
      <c r="K1414" s="932">
        <v>242356.2</v>
      </c>
      <c r="L1414" s="932">
        <v>165466.1</v>
      </c>
      <c r="M1414" s="932">
        <v>289565.68</v>
      </c>
      <c r="N1414" s="932">
        <v>197168.59</v>
      </c>
      <c r="O1414" s="932">
        <v>345045.02</v>
      </c>
      <c r="P1414" s="932">
        <v>232026.88</v>
      </c>
      <c r="Q1414" s="932">
        <v>406047.04</v>
      </c>
      <c r="R1414" s="932">
        <v>254394.7</v>
      </c>
      <c r="S1414" s="932">
        <v>445190.73</v>
      </c>
      <c r="T1414" s="932">
        <v>276008.71999999997</v>
      </c>
      <c r="U1414" s="932">
        <v>483015.25</v>
      </c>
    </row>
    <row r="1415" spans="1:21" ht="14.5">
      <c r="A1415" s="931">
        <v>8</v>
      </c>
      <c r="B1415" s="931" t="s">
        <v>384</v>
      </c>
      <c r="C1415" s="931" t="s">
        <v>385</v>
      </c>
      <c r="D1415" s="931" t="s">
        <v>1126</v>
      </c>
      <c r="E1415" s="931" t="s">
        <v>386</v>
      </c>
      <c r="F1415" s="931">
        <v>2</v>
      </c>
      <c r="G1415" s="931" t="s">
        <v>21</v>
      </c>
      <c r="H1415" s="932">
        <v>84083.43</v>
      </c>
      <c r="I1415" s="932">
        <v>147146.01</v>
      </c>
      <c r="J1415" s="932">
        <v>110077.43</v>
      </c>
      <c r="K1415" s="932">
        <v>192635.51</v>
      </c>
      <c r="L1415" s="932">
        <v>133280.69</v>
      </c>
      <c r="M1415" s="932">
        <v>233241.2</v>
      </c>
      <c r="N1415" s="932">
        <v>162939.93</v>
      </c>
      <c r="O1415" s="932">
        <v>285144.88</v>
      </c>
      <c r="P1415" s="932">
        <v>193224.94</v>
      </c>
      <c r="Q1415" s="932">
        <v>338143.65</v>
      </c>
      <c r="R1415" s="932">
        <v>212884.94</v>
      </c>
      <c r="S1415" s="932">
        <v>372548.64</v>
      </c>
      <c r="T1415" s="932">
        <v>231246.84</v>
      </c>
      <c r="U1415" s="932">
        <v>404681.97</v>
      </c>
    </row>
    <row r="1416" spans="1:21" ht="14.5">
      <c r="A1416" s="931">
        <v>8</v>
      </c>
      <c r="B1416" s="931" t="s">
        <v>384</v>
      </c>
      <c r="C1416" s="931" t="s">
        <v>385</v>
      </c>
      <c r="D1416" s="931" t="s">
        <v>1126</v>
      </c>
      <c r="E1416" s="931" t="s">
        <v>386</v>
      </c>
      <c r="F1416" s="931">
        <v>3</v>
      </c>
      <c r="G1416" s="931" t="s">
        <v>46</v>
      </c>
      <c r="H1416" s="932">
        <v>80493.64</v>
      </c>
      <c r="I1416" s="932">
        <v>140863.87</v>
      </c>
      <c r="J1416" s="932">
        <v>109797.96</v>
      </c>
      <c r="K1416" s="932">
        <v>192146.43</v>
      </c>
      <c r="L1416" s="932">
        <v>139060.07999999999</v>
      </c>
      <c r="M1416" s="932">
        <v>243355.13</v>
      </c>
      <c r="N1416" s="932">
        <v>183317.8</v>
      </c>
      <c r="O1416" s="932">
        <v>320806.15000000002</v>
      </c>
      <c r="P1416" s="932">
        <v>227182.6</v>
      </c>
      <c r="Q1416" s="932">
        <v>397569.55</v>
      </c>
      <c r="R1416" s="932">
        <v>255989.2</v>
      </c>
      <c r="S1416" s="932">
        <v>447981.11</v>
      </c>
      <c r="T1416" s="932">
        <v>284446.53999999998</v>
      </c>
      <c r="U1416" s="932">
        <v>497781.44</v>
      </c>
    </row>
    <row r="1417" spans="1:21" ht="14.5">
      <c r="A1417" s="931">
        <v>8</v>
      </c>
      <c r="B1417" s="931" t="s">
        <v>384</v>
      </c>
      <c r="C1417" s="931" t="s">
        <v>385</v>
      </c>
      <c r="D1417" s="931" t="s">
        <v>1126</v>
      </c>
      <c r="E1417" s="931" t="s">
        <v>386</v>
      </c>
      <c r="F1417" s="931">
        <v>4</v>
      </c>
      <c r="G1417" s="931" t="s">
        <v>23</v>
      </c>
      <c r="H1417" s="932">
        <v>86150.62</v>
      </c>
      <c r="I1417" s="932">
        <v>137840.99</v>
      </c>
      <c r="J1417" s="932">
        <v>120610.86</v>
      </c>
      <c r="K1417" s="932">
        <v>192977.39</v>
      </c>
      <c r="L1417" s="932">
        <v>155071.10999999999</v>
      </c>
      <c r="M1417" s="932">
        <v>248113.78</v>
      </c>
      <c r="N1417" s="932">
        <v>206761.48</v>
      </c>
      <c r="O1417" s="932">
        <v>330818.37</v>
      </c>
      <c r="P1417" s="932">
        <v>258451.85</v>
      </c>
      <c r="Q1417" s="932">
        <v>413522.97</v>
      </c>
      <c r="R1417" s="932">
        <v>292912.09999999998</v>
      </c>
      <c r="S1417" s="932">
        <v>468659.36</v>
      </c>
      <c r="T1417" s="932">
        <v>327372.34999999998</v>
      </c>
      <c r="U1417" s="932">
        <v>523795.76</v>
      </c>
    </row>
    <row r="1418" spans="1:21" ht="14.5">
      <c r="A1418" s="931">
        <v>8</v>
      </c>
      <c r="B1418" s="931" t="s">
        <v>384</v>
      </c>
      <c r="C1418" s="931" t="s">
        <v>385</v>
      </c>
      <c r="D1418" s="931" t="s">
        <v>1126</v>
      </c>
      <c r="E1418" s="931" t="s">
        <v>1129</v>
      </c>
      <c r="F1418" s="931">
        <v>1</v>
      </c>
      <c r="G1418" s="931" t="s">
        <v>171</v>
      </c>
      <c r="H1418" s="932">
        <v>100820.02</v>
      </c>
      <c r="I1418" s="932">
        <v>176435.04</v>
      </c>
      <c r="J1418" s="932">
        <v>130580.39</v>
      </c>
      <c r="K1418" s="932">
        <v>228515.68</v>
      </c>
      <c r="L1418" s="932">
        <v>155876.71</v>
      </c>
      <c r="M1418" s="932">
        <v>272784.25</v>
      </c>
      <c r="N1418" s="932">
        <v>185541.03</v>
      </c>
      <c r="O1418" s="932">
        <v>324696.81</v>
      </c>
      <c r="P1418" s="932">
        <v>218216.38</v>
      </c>
      <c r="Q1418" s="932">
        <v>381878.66</v>
      </c>
      <c r="R1418" s="932">
        <v>239179.54</v>
      </c>
      <c r="S1418" s="932">
        <v>418564.19</v>
      </c>
      <c r="T1418" s="932">
        <v>259367.51</v>
      </c>
      <c r="U1418" s="932">
        <v>453893.13</v>
      </c>
    </row>
    <row r="1419" spans="1:21" ht="14.5">
      <c r="A1419" s="931">
        <v>8</v>
      </c>
      <c r="B1419" s="931" t="s">
        <v>384</v>
      </c>
      <c r="C1419" s="931" t="s">
        <v>385</v>
      </c>
      <c r="D1419" s="931" t="s">
        <v>1126</v>
      </c>
      <c r="E1419" s="931" t="s">
        <v>1129</v>
      </c>
      <c r="F1419" s="931">
        <v>2</v>
      </c>
      <c r="G1419" s="931" t="s">
        <v>21</v>
      </c>
      <c r="H1419" s="932">
        <v>80429.59</v>
      </c>
      <c r="I1419" s="932">
        <v>140751.78</v>
      </c>
      <c r="J1419" s="932">
        <v>105067.73</v>
      </c>
      <c r="K1419" s="932">
        <v>183868.53</v>
      </c>
      <c r="L1419" s="932">
        <v>126975.52</v>
      </c>
      <c r="M1419" s="932">
        <v>222207.17</v>
      </c>
      <c r="N1419" s="932">
        <v>154805.1</v>
      </c>
      <c r="O1419" s="932">
        <v>270908.92</v>
      </c>
      <c r="P1419" s="932">
        <v>183373.82</v>
      </c>
      <c r="Q1419" s="932">
        <v>320904.19</v>
      </c>
      <c r="R1419" s="932">
        <v>201905.46</v>
      </c>
      <c r="S1419" s="932">
        <v>353334.56</v>
      </c>
      <c r="T1419" s="932">
        <v>219173.17</v>
      </c>
      <c r="U1419" s="932">
        <v>383553.05</v>
      </c>
    </row>
    <row r="1420" spans="1:21" ht="14.5">
      <c r="A1420" s="931">
        <v>8</v>
      </c>
      <c r="B1420" s="931" t="s">
        <v>384</v>
      </c>
      <c r="C1420" s="931" t="s">
        <v>385</v>
      </c>
      <c r="D1420" s="931" t="s">
        <v>1126</v>
      </c>
      <c r="E1420" s="931" t="s">
        <v>1129</v>
      </c>
      <c r="F1420" s="931">
        <v>3</v>
      </c>
      <c r="G1420" s="931" t="s">
        <v>46</v>
      </c>
      <c r="H1420" s="932">
        <v>77792.179999999993</v>
      </c>
      <c r="I1420" s="932">
        <v>136136.31</v>
      </c>
      <c r="J1420" s="932">
        <v>106311.13</v>
      </c>
      <c r="K1420" s="932">
        <v>186044.48</v>
      </c>
      <c r="L1420" s="932">
        <v>134792.18</v>
      </c>
      <c r="M1420" s="932">
        <v>235886.32</v>
      </c>
      <c r="N1420" s="932">
        <v>177841.12</v>
      </c>
      <c r="O1420" s="932">
        <v>311221.96000000002</v>
      </c>
      <c r="P1420" s="932">
        <v>220537.22</v>
      </c>
      <c r="Q1420" s="932">
        <v>385940.14</v>
      </c>
      <c r="R1420" s="932">
        <v>248609.25</v>
      </c>
      <c r="S1420" s="932">
        <v>435066.18</v>
      </c>
      <c r="T1420" s="932">
        <v>276367.64</v>
      </c>
      <c r="U1420" s="932">
        <v>483643.37</v>
      </c>
    </row>
    <row r="1421" spans="1:21" ht="14.5">
      <c r="A1421" s="931">
        <v>8</v>
      </c>
      <c r="B1421" s="931" t="s">
        <v>384</v>
      </c>
      <c r="C1421" s="931" t="s">
        <v>385</v>
      </c>
      <c r="D1421" s="931" t="s">
        <v>1126</v>
      </c>
      <c r="E1421" s="931" t="s">
        <v>1129</v>
      </c>
      <c r="F1421" s="931">
        <v>4</v>
      </c>
      <c r="G1421" s="931" t="s">
        <v>23</v>
      </c>
      <c r="H1421" s="932">
        <v>81883.009999999995</v>
      </c>
      <c r="I1421" s="932">
        <v>131012.82</v>
      </c>
      <c r="J1421" s="932">
        <v>114636.21</v>
      </c>
      <c r="K1421" s="932">
        <v>183417.94</v>
      </c>
      <c r="L1421" s="932">
        <v>147389.41</v>
      </c>
      <c r="M1421" s="932">
        <v>235823.07</v>
      </c>
      <c r="N1421" s="932">
        <v>196519.22</v>
      </c>
      <c r="O1421" s="932">
        <v>314430.76</v>
      </c>
      <c r="P1421" s="932">
        <v>245649.02</v>
      </c>
      <c r="Q1421" s="932">
        <v>393038.45</v>
      </c>
      <c r="R1421" s="932">
        <v>278402.23</v>
      </c>
      <c r="S1421" s="932">
        <v>445443.57</v>
      </c>
      <c r="T1421" s="932">
        <v>311155.43</v>
      </c>
      <c r="U1421" s="932">
        <v>497848.7</v>
      </c>
    </row>
    <row r="1422" spans="1:21" ht="14.5">
      <c r="A1422" s="931">
        <v>8</v>
      </c>
      <c r="B1422" s="931" t="s">
        <v>384</v>
      </c>
      <c r="C1422" s="931" t="s">
        <v>385</v>
      </c>
      <c r="D1422" s="931" t="s">
        <v>1126</v>
      </c>
      <c r="E1422" s="931" t="s">
        <v>1130</v>
      </c>
      <c r="F1422" s="931">
        <v>1</v>
      </c>
      <c r="G1422" s="931" t="s">
        <v>171</v>
      </c>
      <c r="H1422" s="932">
        <v>106327.05</v>
      </c>
      <c r="I1422" s="932">
        <v>186072.34</v>
      </c>
      <c r="J1422" s="932">
        <v>137939.87</v>
      </c>
      <c r="K1422" s="932">
        <v>241394.76</v>
      </c>
      <c r="L1422" s="932">
        <v>164853.82999999999</v>
      </c>
      <c r="M1422" s="932">
        <v>288494.2</v>
      </c>
      <c r="N1422" s="932">
        <v>196502.36</v>
      </c>
      <c r="O1422" s="932">
        <v>343879.12</v>
      </c>
      <c r="P1422" s="932">
        <v>231283</v>
      </c>
      <c r="Q1422" s="932">
        <v>404745.25</v>
      </c>
      <c r="R1422" s="932">
        <v>253602.23</v>
      </c>
      <c r="S1422" s="932">
        <v>443803.91</v>
      </c>
      <c r="T1422" s="932">
        <v>275190.96999999997</v>
      </c>
      <c r="U1422" s="932">
        <v>481584.19</v>
      </c>
    </row>
    <row r="1423" spans="1:21" ht="14.5">
      <c r="A1423" s="931">
        <v>8</v>
      </c>
      <c r="B1423" s="931" t="s">
        <v>384</v>
      </c>
      <c r="C1423" s="931" t="s">
        <v>385</v>
      </c>
      <c r="D1423" s="931" t="s">
        <v>1126</v>
      </c>
      <c r="E1423" s="931" t="s">
        <v>1130</v>
      </c>
      <c r="F1423" s="931">
        <v>2</v>
      </c>
      <c r="G1423" s="931" t="s">
        <v>21</v>
      </c>
      <c r="H1423" s="932">
        <v>83387.81</v>
      </c>
      <c r="I1423" s="932">
        <v>145928.66</v>
      </c>
      <c r="J1423" s="932">
        <v>109238.13</v>
      </c>
      <c r="K1423" s="932">
        <v>191166.72</v>
      </c>
      <c r="L1423" s="932">
        <v>132339.99</v>
      </c>
      <c r="M1423" s="932">
        <v>231594.98</v>
      </c>
      <c r="N1423" s="932">
        <v>161924.43</v>
      </c>
      <c r="O1423" s="932">
        <v>283367.75</v>
      </c>
      <c r="P1423" s="932">
        <v>192085.13</v>
      </c>
      <c r="Q1423" s="932">
        <v>336148.97</v>
      </c>
      <c r="R1423" s="932">
        <v>211668.9</v>
      </c>
      <c r="S1423" s="932">
        <v>370420.57</v>
      </c>
      <c r="T1423" s="932">
        <v>229972.34</v>
      </c>
      <c r="U1423" s="932">
        <v>402451.59</v>
      </c>
    </row>
    <row r="1424" spans="1:21" ht="14.5">
      <c r="A1424" s="931">
        <v>8</v>
      </c>
      <c r="B1424" s="931" t="s">
        <v>384</v>
      </c>
      <c r="C1424" s="931" t="s">
        <v>385</v>
      </c>
      <c r="D1424" s="931" t="s">
        <v>1126</v>
      </c>
      <c r="E1424" s="931" t="s">
        <v>1130</v>
      </c>
      <c r="F1424" s="931">
        <v>3</v>
      </c>
      <c r="G1424" s="931" t="s">
        <v>46</v>
      </c>
      <c r="H1424" s="932">
        <v>79576.55</v>
      </c>
      <c r="I1424" s="932">
        <v>139258.96</v>
      </c>
      <c r="J1424" s="932">
        <v>108484.51</v>
      </c>
      <c r="K1424" s="932">
        <v>189847.89</v>
      </c>
      <c r="L1424" s="932">
        <v>137349.82999999999</v>
      </c>
      <c r="M1424" s="932">
        <v>240362.21</v>
      </c>
      <c r="N1424" s="932">
        <v>181016.09</v>
      </c>
      <c r="O1424" s="932">
        <v>316778.15999999997</v>
      </c>
      <c r="P1424" s="932">
        <v>224285.41</v>
      </c>
      <c r="Q1424" s="932">
        <v>392499.48</v>
      </c>
      <c r="R1424" s="932">
        <v>252690.58</v>
      </c>
      <c r="S1424" s="932">
        <v>442208.52</v>
      </c>
      <c r="T1424" s="932">
        <v>280742.92</v>
      </c>
      <c r="U1424" s="932">
        <v>491300.1</v>
      </c>
    </row>
    <row r="1425" spans="1:21" ht="14.5">
      <c r="A1425" s="931">
        <v>8</v>
      </c>
      <c r="B1425" s="931" t="s">
        <v>384</v>
      </c>
      <c r="C1425" s="931" t="s">
        <v>385</v>
      </c>
      <c r="D1425" s="931" t="s">
        <v>1126</v>
      </c>
      <c r="E1425" s="931" t="s">
        <v>1130</v>
      </c>
      <c r="F1425" s="931">
        <v>4</v>
      </c>
      <c r="G1425" s="931" t="s">
        <v>23</v>
      </c>
      <c r="H1425" s="932">
        <v>85603.13</v>
      </c>
      <c r="I1425" s="932">
        <v>136965.01</v>
      </c>
      <c r="J1425" s="932">
        <v>119844.39</v>
      </c>
      <c r="K1425" s="932">
        <v>191751.02</v>
      </c>
      <c r="L1425" s="932">
        <v>154085.64000000001</v>
      </c>
      <c r="M1425" s="932">
        <v>246537.03</v>
      </c>
      <c r="N1425" s="932">
        <v>205447.52</v>
      </c>
      <c r="O1425" s="932">
        <v>328716.03000000003</v>
      </c>
      <c r="P1425" s="932">
        <v>256809.4</v>
      </c>
      <c r="Q1425" s="932">
        <v>410895.04</v>
      </c>
      <c r="R1425" s="932">
        <v>291050.65000000002</v>
      </c>
      <c r="S1425" s="932">
        <v>465681.05</v>
      </c>
      <c r="T1425" s="932">
        <v>325291.90000000002</v>
      </c>
      <c r="U1425" s="932">
        <v>520467.05</v>
      </c>
    </row>
    <row r="1426" spans="1:21" ht="14.5">
      <c r="A1426" s="931">
        <v>8</v>
      </c>
      <c r="B1426" s="931" t="s">
        <v>384</v>
      </c>
      <c r="C1426" s="931" t="s">
        <v>385</v>
      </c>
      <c r="D1426" s="931" t="s">
        <v>1126</v>
      </c>
      <c r="E1426" s="931" t="s">
        <v>387</v>
      </c>
      <c r="F1426" s="931">
        <v>1</v>
      </c>
      <c r="G1426" s="931" t="s">
        <v>171</v>
      </c>
      <c r="H1426" s="932">
        <v>107785.38</v>
      </c>
      <c r="I1426" s="932">
        <v>188624.41</v>
      </c>
      <c r="J1426" s="932">
        <v>139708.78</v>
      </c>
      <c r="K1426" s="932">
        <v>244490.36</v>
      </c>
      <c r="L1426" s="932">
        <v>166863.98000000001</v>
      </c>
      <c r="M1426" s="932">
        <v>292011.96000000002</v>
      </c>
      <c r="N1426" s="932">
        <v>198749.3</v>
      </c>
      <c r="O1426" s="932">
        <v>347811.27</v>
      </c>
      <c r="P1426" s="932">
        <v>233833.21</v>
      </c>
      <c r="Q1426" s="932">
        <v>409208.12</v>
      </c>
      <c r="R1426" s="932">
        <v>256344.16</v>
      </c>
      <c r="S1426" s="932">
        <v>448602.27</v>
      </c>
      <c r="T1426" s="932">
        <v>278067.39</v>
      </c>
      <c r="U1426" s="932">
        <v>486617.94</v>
      </c>
    </row>
    <row r="1427" spans="1:21" ht="14.5">
      <c r="A1427" s="931">
        <v>8</v>
      </c>
      <c r="B1427" s="931" t="s">
        <v>384</v>
      </c>
      <c r="C1427" s="931" t="s">
        <v>385</v>
      </c>
      <c r="D1427" s="931" t="s">
        <v>1126</v>
      </c>
      <c r="E1427" s="931" t="s">
        <v>387</v>
      </c>
      <c r="F1427" s="931">
        <v>2</v>
      </c>
      <c r="G1427" s="931" t="s">
        <v>21</v>
      </c>
      <c r="H1427" s="932">
        <v>85309.56</v>
      </c>
      <c r="I1427" s="932">
        <v>149291.72</v>
      </c>
      <c r="J1427" s="932">
        <v>111586.87</v>
      </c>
      <c r="K1427" s="932">
        <v>195277.02</v>
      </c>
      <c r="L1427" s="932">
        <v>135006.99</v>
      </c>
      <c r="M1427" s="932">
        <v>236262.22</v>
      </c>
      <c r="N1427" s="932">
        <v>164869.91</v>
      </c>
      <c r="O1427" s="932">
        <v>288522.34999999998</v>
      </c>
      <c r="P1427" s="932">
        <v>195427.21</v>
      </c>
      <c r="Q1427" s="932">
        <v>341997.62</v>
      </c>
      <c r="R1427" s="932">
        <v>215257.96</v>
      </c>
      <c r="S1427" s="932">
        <v>376701.43</v>
      </c>
      <c r="T1427" s="932">
        <v>233762.27</v>
      </c>
      <c r="U1427" s="932">
        <v>409083.97</v>
      </c>
    </row>
    <row r="1428" spans="1:21" ht="14.5">
      <c r="A1428" s="931">
        <v>8</v>
      </c>
      <c r="B1428" s="931" t="s">
        <v>384</v>
      </c>
      <c r="C1428" s="931" t="s">
        <v>385</v>
      </c>
      <c r="D1428" s="931" t="s">
        <v>1126</v>
      </c>
      <c r="E1428" s="931" t="s">
        <v>387</v>
      </c>
      <c r="F1428" s="931">
        <v>3</v>
      </c>
      <c r="G1428" s="931" t="s">
        <v>46</v>
      </c>
      <c r="H1428" s="932">
        <v>82004.350000000006</v>
      </c>
      <c r="I1428" s="932">
        <v>143507.60999999999</v>
      </c>
      <c r="J1428" s="932">
        <v>111942.47</v>
      </c>
      <c r="K1428" s="932">
        <v>195899.33</v>
      </c>
      <c r="L1428" s="932">
        <v>141838.82</v>
      </c>
      <c r="M1428" s="932">
        <v>248217.94</v>
      </c>
      <c r="N1428" s="932">
        <v>187044.19</v>
      </c>
      <c r="O1428" s="932">
        <v>327327.32</v>
      </c>
      <c r="P1428" s="932">
        <v>231860.62</v>
      </c>
      <c r="Q1428" s="932">
        <v>405756.09</v>
      </c>
      <c r="R1428" s="932">
        <v>261306.11</v>
      </c>
      <c r="S1428" s="932">
        <v>457285.7</v>
      </c>
      <c r="T1428" s="932">
        <v>290405.90000000002</v>
      </c>
      <c r="U1428" s="932">
        <v>508210.32</v>
      </c>
    </row>
    <row r="1429" spans="1:21" ht="14.5">
      <c r="A1429" s="931">
        <v>8</v>
      </c>
      <c r="B1429" s="931" t="s">
        <v>384</v>
      </c>
      <c r="C1429" s="931" t="s">
        <v>385</v>
      </c>
      <c r="D1429" s="931" t="s">
        <v>1126</v>
      </c>
      <c r="E1429" s="931" t="s">
        <v>387</v>
      </c>
      <c r="F1429" s="931">
        <v>4</v>
      </c>
      <c r="G1429" s="931" t="s">
        <v>23</v>
      </c>
      <c r="H1429" s="932">
        <v>87185.22</v>
      </c>
      <c r="I1429" s="932">
        <v>139496.35</v>
      </c>
      <c r="J1429" s="932">
        <v>122059.31</v>
      </c>
      <c r="K1429" s="932">
        <v>195294.9</v>
      </c>
      <c r="L1429" s="932">
        <v>156933.4</v>
      </c>
      <c r="M1429" s="932">
        <v>251093.44</v>
      </c>
      <c r="N1429" s="932">
        <v>209244.53</v>
      </c>
      <c r="O1429" s="932">
        <v>334791.25</v>
      </c>
      <c r="P1429" s="932">
        <v>261555.66</v>
      </c>
      <c r="Q1429" s="932">
        <v>418489.06</v>
      </c>
      <c r="R1429" s="932">
        <v>296429.75</v>
      </c>
      <c r="S1429" s="932">
        <v>474287.6</v>
      </c>
      <c r="T1429" s="932">
        <v>331303.84000000003</v>
      </c>
      <c r="U1429" s="932">
        <v>530086.14</v>
      </c>
    </row>
    <row r="1430" spans="1:21" ht="14.5">
      <c r="A1430" s="931">
        <v>8</v>
      </c>
      <c r="B1430" s="931" t="s">
        <v>384</v>
      </c>
      <c r="C1430" s="931" t="s">
        <v>385</v>
      </c>
      <c r="D1430" s="931" t="s">
        <v>1126</v>
      </c>
      <c r="E1430" s="931" t="s">
        <v>1131</v>
      </c>
      <c r="F1430" s="931">
        <v>1</v>
      </c>
      <c r="G1430" s="931" t="s">
        <v>171</v>
      </c>
      <c r="H1430" s="932">
        <v>105266.04</v>
      </c>
      <c r="I1430" s="932">
        <v>184215.58</v>
      </c>
      <c r="J1430" s="932">
        <v>136599.59</v>
      </c>
      <c r="K1430" s="932">
        <v>239049.29</v>
      </c>
      <c r="L1430" s="932">
        <v>163282.62</v>
      </c>
      <c r="M1430" s="932">
        <v>285744.58</v>
      </c>
      <c r="N1430" s="932">
        <v>194673.38</v>
      </c>
      <c r="O1430" s="932">
        <v>340678.41</v>
      </c>
      <c r="P1430" s="932">
        <v>229158.08</v>
      </c>
      <c r="Q1430" s="932">
        <v>401026.64</v>
      </c>
      <c r="R1430" s="932">
        <v>251288.25</v>
      </c>
      <c r="S1430" s="932">
        <v>439754.44</v>
      </c>
      <c r="T1430" s="932">
        <v>272709.09999999998</v>
      </c>
      <c r="U1430" s="932">
        <v>477240.93</v>
      </c>
    </row>
    <row r="1431" spans="1:21" ht="14.5">
      <c r="A1431" s="931">
        <v>8</v>
      </c>
      <c r="B1431" s="931" t="s">
        <v>384</v>
      </c>
      <c r="C1431" s="931" t="s">
        <v>385</v>
      </c>
      <c r="D1431" s="931" t="s">
        <v>1126</v>
      </c>
      <c r="E1431" s="931" t="s">
        <v>1131</v>
      </c>
      <c r="F1431" s="931">
        <v>2</v>
      </c>
      <c r="G1431" s="931" t="s">
        <v>21</v>
      </c>
      <c r="H1431" s="932">
        <v>82326.8</v>
      </c>
      <c r="I1431" s="932">
        <v>144071.9</v>
      </c>
      <c r="J1431" s="932">
        <v>107897.86</v>
      </c>
      <c r="K1431" s="932">
        <v>188821.25</v>
      </c>
      <c r="L1431" s="932">
        <v>130768.78</v>
      </c>
      <c r="M1431" s="932">
        <v>228845.36</v>
      </c>
      <c r="N1431" s="932">
        <v>160095.45000000001</v>
      </c>
      <c r="O1431" s="932">
        <v>280167.03999999998</v>
      </c>
      <c r="P1431" s="932">
        <v>189960.21</v>
      </c>
      <c r="Q1431" s="932">
        <v>332430.36</v>
      </c>
      <c r="R1431" s="932">
        <v>209354.92</v>
      </c>
      <c r="S1431" s="932">
        <v>366371.11</v>
      </c>
      <c r="T1431" s="932">
        <v>227490.47</v>
      </c>
      <c r="U1431" s="932">
        <v>398108.33</v>
      </c>
    </row>
    <row r="1432" spans="1:21" ht="14.5">
      <c r="A1432" s="931">
        <v>8</v>
      </c>
      <c r="B1432" s="931" t="s">
        <v>384</v>
      </c>
      <c r="C1432" s="931" t="s">
        <v>385</v>
      </c>
      <c r="D1432" s="931" t="s">
        <v>1126</v>
      </c>
      <c r="E1432" s="931" t="s">
        <v>1131</v>
      </c>
      <c r="F1432" s="931">
        <v>3</v>
      </c>
      <c r="G1432" s="931" t="s">
        <v>46</v>
      </c>
      <c r="H1432" s="932">
        <v>78389.31</v>
      </c>
      <c r="I1432" s="932">
        <v>137181.29</v>
      </c>
      <c r="J1432" s="932">
        <v>106822.38</v>
      </c>
      <c r="K1432" s="932">
        <v>186939.16</v>
      </c>
      <c r="L1432" s="932">
        <v>135212.81</v>
      </c>
      <c r="M1432" s="932">
        <v>236622.41</v>
      </c>
      <c r="N1432" s="932">
        <v>178166.73</v>
      </c>
      <c r="O1432" s="932">
        <v>311791.77</v>
      </c>
      <c r="P1432" s="932">
        <v>220723.71</v>
      </c>
      <c r="Q1432" s="932">
        <v>386266.48</v>
      </c>
      <c r="R1432" s="932">
        <v>248653.98</v>
      </c>
      <c r="S1432" s="932">
        <v>435144.46</v>
      </c>
      <c r="T1432" s="932">
        <v>276231.42</v>
      </c>
      <c r="U1432" s="932">
        <v>483404.98</v>
      </c>
    </row>
    <row r="1433" spans="1:21" ht="14.5">
      <c r="A1433" s="931">
        <v>8</v>
      </c>
      <c r="B1433" s="931" t="s">
        <v>384</v>
      </c>
      <c r="C1433" s="931" t="s">
        <v>385</v>
      </c>
      <c r="D1433" s="931" t="s">
        <v>1126</v>
      </c>
      <c r="E1433" s="931" t="s">
        <v>1131</v>
      </c>
      <c r="F1433" s="931">
        <v>4</v>
      </c>
      <c r="G1433" s="931" t="s">
        <v>23</v>
      </c>
      <c r="H1433" s="932">
        <v>84628.89</v>
      </c>
      <c r="I1433" s="932">
        <v>135406.23000000001</v>
      </c>
      <c r="J1433" s="932">
        <v>118480.45</v>
      </c>
      <c r="K1433" s="932">
        <v>189568.72</v>
      </c>
      <c r="L1433" s="932">
        <v>152332</v>
      </c>
      <c r="M1433" s="932">
        <v>243731.21</v>
      </c>
      <c r="N1433" s="932">
        <v>203109.34</v>
      </c>
      <c r="O1433" s="932">
        <v>324974.94</v>
      </c>
      <c r="P1433" s="932">
        <v>253886.67</v>
      </c>
      <c r="Q1433" s="932">
        <v>406218.68</v>
      </c>
      <c r="R1433" s="932">
        <v>287738.23</v>
      </c>
      <c r="S1433" s="932">
        <v>460381.17</v>
      </c>
      <c r="T1433" s="932">
        <v>321589.78000000003</v>
      </c>
      <c r="U1433" s="932">
        <v>514543.66</v>
      </c>
    </row>
    <row r="1434" spans="1:21" ht="14.5">
      <c r="A1434" s="931">
        <v>8</v>
      </c>
      <c r="B1434" s="931" t="s">
        <v>384</v>
      </c>
      <c r="C1434" s="931" t="s">
        <v>385</v>
      </c>
      <c r="D1434" s="931" t="s">
        <v>1126</v>
      </c>
      <c r="E1434" s="931" t="s">
        <v>1132</v>
      </c>
      <c r="F1434" s="931">
        <v>1</v>
      </c>
      <c r="G1434" s="931" t="s">
        <v>171</v>
      </c>
      <c r="H1434" s="932">
        <v>96509.41</v>
      </c>
      <c r="I1434" s="932">
        <v>168891.46</v>
      </c>
      <c r="J1434" s="932">
        <v>125098.55</v>
      </c>
      <c r="K1434" s="932">
        <v>218922.46</v>
      </c>
      <c r="L1434" s="932">
        <v>149418.53</v>
      </c>
      <c r="M1434" s="932">
        <v>261482.43</v>
      </c>
      <c r="N1434" s="932">
        <v>177976.84</v>
      </c>
      <c r="O1434" s="932">
        <v>311459.48</v>
      </c>
      <c r="P1434" s="932">
        <v>209398.09</v>
      </c>
      <c r="Q1434" s="932">
        <v>366446.66</v>
      </c>
      <c r="R1434" s="932">
        <v>229559.08</v>
      </c>
      <c r="S1434" s="932">
        <v>401728.4</v>
      </c>
      <c r="T1434" s="932">
        <v>249016.85</v>
      </c>
      <c r="U1434" s="932">
        <v>435779.49</v>
      </c>
    </row>
    <row r="1435" spans="1:21" ht="14.5">
      <c r="A1435" s="931">
        <v>8</v>
      </c>
      <c r="B1435" s="931" t="s">
        <v>384</v>
      </c>
      <c r="C1435" s="931" t="s">
        <v>385</v>
      </c>
      <c r="D1435" s="931" t="s">
        <v>1126</v>
      </c>
      <c r="E1435" s="931" t="s">
        <v>1132</v>
      </c>
      <c r="F1435" s="931">
        <v>2</v>
      </c>
      <c r="G1435" s="931" t="s">
        <v>21</v>
      </c>
      <c r="H1435" s="932">
        <v>76350.679999999993</v>
      </c>
      <c r="I1435" s="932">
        <v>133613.69</v>
      </c>
      <c r="J1435" s="932">
        <v>99875.81</v>
      </c>
      <c r="K1435" s="932">
        <v>174782.66</v>
      </c>
      <c r="L1435" s="932">
        <v>120845.77</v>
      </c>
      <c r="M1435" s="932">
        <v>211480.09</v>
      </c>
      <c r="N1435" s="932">
        <v>147590.18</v>
      </c>
      <c r="O1435" s="932">
        <v>258282.81</v>
      </c>
      <c r="P1435" s="932">
        <v>174951.48</v>
      </c>
      <c r="Q1435" s="932">
        <v>306165.08</v>
      </c>
      <c r="R1435" s="932">
        <v>192708.58</v>
      </c>
      <c r="S1435" s="932">
        <v>337240.01</v>
      </c>
      <c r="T1435" s="932">
        <v>209279.27</v>
      </c>
      <c r="U1435" s="932">
        <v>366238.71999999997</v>
      </c>
    </row>
    <row r="1436" spans="1:21" ht="14.5">
      <c r="A1436" s="931">
        <v>8</v>
      </c>
      <c r="B1436" s="931" t="s">
        <v>384</v>
      </c>
      <c r="C1436" s="931" t="s">
        <v>385</v>
      </c>
      <c r="D1436" s="931" t="s">
        <v>1126</v>
      </c>
      <c r="E1436" s="931" t="s">
        <v>1132</v>
      </c>
      <c r="F1436" s="931">
        <v>3</v>
      </c>
      <c r="G1436" s="931" t="s">
        <v>46</v>
      </c>
      <c r="H1436" s="932">
        <v>73366.7</v>
      </c>
      <c r="I1436" s="932">
        <v>128391.72</v>
      </c>
      <c r="J1436" s="932">
        <v>100144.98</v>
      </c>
      <c r="K1436" s="932">
        <v>175253.71</v>
      </c>
      <c r="L1436" s="932">
        <v>126885.79</v>
      </c>
      <c r="M1436" s="932">
        <v>222050.14</v>
      </c>
      <c r="N1436" s="932">
        <v>167320.65</v>
      </c>
      <c r="O1436" s="932">
        <v>292811.14</v>
      </c>
      <c r="P1436" s="932">
        <v>207406.68</v>
      </c>
      <c r="Q1436" s="932">
        <v>362961.69</v>
      </c>
      <c r="R1436" s="932">
        <v>233743.12</v>
      </c>
      <c r="S1436" s="932">
        <v>409050.45</v>
      </c>
      <c r="T1436" s="932">
        <v>259769.48</v>
      </c>
      <c r="U1436" s="932">
        <v>454596.6</v>
      </c>
    </row>
    <row r="1437" spans="1:21" ht="14.5">
      <c r="A1437" s="931">
        <v>8</v>
      </c>
      <c r="B1437" s="931" t="s">
        <v>384</v>
      </c>
      <c r="C1437" s="931" t="s">
        <v>385</v>
      </c>
      <c r="D1437" s="931" t="s">
        <v>1126</v>
      </c>
      <c r="E1437" s="931" t="s">
        <v>1132</v>
      </c>
      <c r="F1437" s="931">
        <v>4</v>
      </c>
      <c r="G1437" s="931" t="s">
        <v>23</v>
      </c>
      <c r="H1437" s="932">
        <v>78046.39</v>
      </c>
      <c r="I1437" s="932">
        <v>124874.23</v>
      </c>
      <c r="J1437" s="932">
        <v>109264.95</v>
      </c>
      <c r="K1437" s="932">
        <v>174823.93</v>
      </c>
      <c r="L1437" s="932">
        <v>140483.51</v>
      </c>
      <c r="M1437" s="932">
        <v>224773.62</v>
      </c>
      <c r="N1437" s="932">
        <v>187311.35</v>
      </c>
      <c r="O1437" s="932">
        <v>299698.15999999997</v>
      </c>
      <c r="P1437" s="932">
        <v>234139.18</v>
      </c>
      <c r="Q1437" s="932">
        <v>374622.7</v>
      </c>
      <c r="R1437" s="932">
        <v>265357.74</v>
      </c>
      <c r="S1437" s="932">
        <v>424572.39</v>
      </c>
      <c r="T1437" s="932">
        <v>296576.3</v>
      </c>
      <c r="U1437" s="932">
        <v>474522.09</v>
      </c>
    </row>
    <row r="1438" spans="1:21" ht="14.5">
      <c r="A1438" s="931">
        <v>8</v>
      </c>
      <c r="B1438" s="931" t="s">
        <v>384</v>
      </c>
      <c r="C1438" s="931" t="s">
        <v>385</v>
      </c>
      <c r="D1438" s="931" t="s">
        <v>1126</v>
      </c>
      <c r="E1438" s="931" t="s">
        <v>1133</v>
      </c>
      <c r="F1438" s="931">
        <v>1</v>
      </c>
      <c r="G1438" s="931" t="s">
        <v>171</v>
      </c>
      <c r="H1438" s="932">
        <v>102213.98</v>
      </c>
      <c r="I1438" s="932">
        <v>178874.47</v>
      </c>
      <c r="J1438" s="932">
        <v>132524.41</v>
      </c>
      <c r="K1438" s="932">
        <v>231917.72</v>
      </c>
      <c r="L1438" s="932">
        <v>158314.59</v>
      </c>
      <c r="M1438" s="932">
        <v>277050.53000000003</v>
      </c>
      <c r="N1438" s="932">
        <v>188611.34</v>
      </c>
      <c r="O1438" s="932">
        <v>330069.84000000003</v>
      </c>
      <c r="P1438" s="932">
        <v>221934.24</v>
      </c>
      <c r="Q1438" s="932">
        <v>388384.92</v>
      </c>
      <c r="R1438" s="932">
        <v>243316.15</v>
      </c>
      <c r="S1438" s="932">
        <v>425803.25</v>
      </c>
      <c r="T1438" s="932">
        <v>263965.31</v>
      </c>
      <c r="U1438" s="932">
        <v>461939.29</v>
      </c>
    </row>
    <row r="1439" spans="1:21" ht="14.5">
      <c r="A1439" s="931">
        <v>8</v>
      </c>
      <c r="B1439" s="931" t="s">
        <v>384</v>
      </c>
      <c r="C1439" s="931" t="s">
        <v>385</v>
      </c>
      <c r="D1439" s="931" t="s">
        <v>1126</v>
      </c>
      <c r="E1439" s="931" t="s">
        <v>1133</v>
      </c>
      <c r="F1439" s="931">
        <v>2</v>
      </c>
      <c r="G1439" s="931" t="s">
        <v>21</v>
      </c>
      <c r="H1439" s="932">
        <v>80665</v>
      </c>
      <c r="I1439" s="932">
        <v>141163.75</v>
      </c>
      <c r="J1439" s="932">
        <v>105562.17</v>
      </c>
      <c r="K1439" s="932">
        <v>184733.8</v>
      </c>
      <c r="L1439" s="932">
        <v>127771.29</v>
      </c>
      <c r="M1439" s="932">
        <v>223599.75</v>
      </c>
      <c r="N1439" s="932">
        <v>156129.04</v>
      </c>
      <c r="O1439" s="932">
        <v>273225.82</v>
      </c>
      <c r="P1439" s="932">
        <v>185112</v>
      </c>
      <c r="Q1439" s="932">
        <v>323945.99</v>
      </c>
      <c r="R1439" s="932">
        <v>203924.23</v>
      </c>
      <c r="S1439" s="932">
        <v>356867.39</v>
      </c>
      <c r="T1439" s="932">
        <v>221487.2</v>
      </c>
      <c r="U1439" s="932">
        <v>387602.6</v>
      </c>
    </row>
    <row r="1440" spans="1:21" ht="14.5">
      <c r="A1440" s="931">
        <v>8</v>
      </c>
      <c r="B1440" s="931" t="s">
        <v>384</v>
      </c>
      <c r="C1440" s="931" t="s">
        <v>385</v>
      </c>
      <c r="D1440" s="931" t="s">
        <v>1126</v>
      </c>
      <c r="E1440" s="931" t="s">
        <v>1133</v>
      </c>
      <c r="F1440" s="931">
        <v>3</v>
      </c>
      <c r="G1440" s="931" t="s">
        <v>46</v>
      </c>
      <c r="H1440" s="932">
        <v>77362.05</v>
      </c>
      <c r="I1440" s="932">
        <v>135383.59</v>
      </c>
      <c r="J1440" s="932">
        <v>105561.34</v>
      </c>
      <c r="K1440" s="932">
        <v>184732.35</v>
      </c>
      <c r="L1440" s="932">
        <v>133720.59</v>
      </c>
      <c r="M1440" s="932">
        <v>234011.02</v>
      </c>
      <c r="N1440" s="932">
        <v>176305.4</v>
      </c>
      <c r="O1440" s="932">
        <v>308534.45</v>
      </c>
      <c r="P1440" s="932">
        <v>218517.33</v>
      </c>
      <c r="Q1440" s="932">
        <v>382405.34</v>
      </c>
      <c r="R1440" s="932">
        <v>246244.31</v>
      </c>
      <c r="S1440" s="932">
        <v>430927.54</v>
      </c>
      <c r="T1440" s="932">
        <v>273639.83</v>
      </c>
      <c r="U1440" s="932">
        <v>478869.7</v>
      </c>
    </row>
    <row r="1441" spans="1:21" ht="14.5">
      <c r="A1441" s="931">
        <v>8</v>
      </c>
      <c r="B1441" s="931" t="s">
        <v>384</v>
      </c>
      <c r="C1441" s="931" t="s">
        <v>385</v>
      </c>
      <c r="D1441" s="931" t="s">
        <v>1126</v>
      </c>
      <c r="E1441" s="931" t="s">
        <v>1133</v>
      </c>
      <c r="F1441" s="931">
        <v>4</v>
      </c>
      <c r="G1441" s="931" t="s">
        <v>23</v>
      </c>
      <c r="H1441" s="932">
        <v>82555.45</v>
      </c>
      <c r="I1441" s="932">
        <v>132088.72</v>
      </c>
      <c r="J1441" s="932">
        <v>115577.63</v>
      </c>
      <c r="K1441" s="932">
        <v>184924.2</v>
      </c>
      <c r="L1441" s="932">
        <v>148599.79999999999</v>
      </c>
      <c r="M1441" s="932">
        <v>237759.69</v>
      </c>
      <c r="N1441" s="932">
        <v>198133.07</v>
      </c>
      <c r="O1441" s="932">
        <v>317012.92</v>
      </c>
      <c r="P1441" s="932">
        <v>247666.34</v>
      </c>
      <c r="Q1441" s="932">
        <v>396266.15</v>
      </c>
      <c r="R1441" s="932">
        <v>280688.52</v>
      </c>
      <c r="S1441" s="932">
        <v>449101.64</v>
      </c>
      <c r="T1441" s="932">
        <v>313710.7</v>
      </c>
      <c r="U1441" s="932">
        <v>501937.12</v>
      </c>
    </row>
    <row r="1442" spans="1:21" ht="14.5">
      <c r="A1442" s="931">
        <v>8</v>
      </c>
      <c r="B1442" s="931" t="s">
        <v>384</v>
      </c>
      <c r="C1442" s="931" t="s">
        <v>388</v>
      </c>
      <c r="D1442" s="931" t="s">
        <v>503</v>
      </c>
      <c r="E1442" s="931" t="s">
        <v>389</v>
      </c>
      <c r="F1442" s="931">
        <v>1</v>
      </c>
      <c r="G1442" s="931" t="s">
        <v>171</v>
      </c>
      <c r="H1442" s="932">
        <v>105530.18</v>
      </c>
      <c r="I1442" s="932">
        <v>184677.82</v>
      </c>
      <c r="J1442" s="932">
        <v>136786.73000000001</v>
      </c>
      <c r="K1442" s="932">
        <v>239376.78</v>
      </c>
      <c r="L1442" s="932">
        <v>163374.89000000001</v>
      </c>
      <c r="M1442" s="932">
        <v>285906.05</v>
      </c>
      <c r="N1442" s="932">
        <v>194594.81</v>
      </c>
      <c r="O1442" s="932">
        <v>340540.91</v>
      </c>
      <c r="P1442" s="932">
        <v>228946.19</v>
      </c>
      <c r="Q1442" s="932">
        <v>400655.83</v>
      </c>
      <c r="R1442" s="932">
        <v>250987.14</v>
      </c>
      <c r="S1442" s="932">
        <v>439227.49</v>
      </c>
      <c r="T1442" s="932">
        <v>272257.28000000003</v>
      </c>
      <c r="U1442" s="932">
        <v>476450.24</v>
      </c>
    </row>
    <row r="1443" spans="1:21" ht="14.5">
      <c r="A1443" s="931">
        <v>8</v>
      </c>
      <c r="B1443" s="931" t="s">
        <v>384</v>
      </c>
      <c r="C1443" s="931" t="s">
        <v>388</v>
      </c>
      <c r="D1443" s="931" t="s">
        <v>503</v>
      </c>
      <c r="E1443" s="931" t="s">
        <v>389</v>
      </c>
      <c r="F1443" s="931">
        <v>2</v>
      </c>
      <c r="G1443" s="931" t="s">
        <v>21</v>
      </c>
      <c r="H1443" s="932">
        <v>83517.78</v>
      </c>
      <c r="I1443" s="932">
        <v>146156.12</v>
      </c>
      <c r="J1443" s="932">
        <v>109244.66</v>
      </c>
      <c r="K1443" s="932">
        <v>191178.15</v>
      </c>
      <c r="L1443" s="932">
        <v>132174.74</v>
      </c>
      <c r="M1443" s="932">
        <v>231305.8</v>
      </c>
      <c r="N1443" s="932">
        <v>161413.97</v>
      </c>
      <c r="O1443" s="932">
        <v>282474.44</v>
      </c>
      <c r="P1443" s="932">
        <v>191332.06</v>
      </c>
      <c r="Q1443" s="932">
        <v>334831.11</v>
      </c>
      <c r="R1443" s="932">
        <v>210748.08</v>
      </c>
      <c r="S1443" s="932">
        <v>368809.14</v>
      </c>
      <c r="T1443" s="932">
        <v>228865.67</v>
      </c>
      <c r="U1443" s="932">
        <v>400514.92</v>
      </c>
    </row>
    <row r="1444" spans="1:21" ht="14.5">
      <c r="A1444" s="931">
        <v>8</v>
      </c>
      <c r="B1444" s="931" t="s">
        <v>384</v>
      </c>
      <c r="C1444" s="931" t="s">
        <v>388</v>
      </c>
      <c r="D1444" s="931" t="s">
        <v>503</v>
      </c>
      <c r="E1444" s="931" t="s">
        <v>389</v>
      </c>
      <c r="F1444" s="931">
        <v>3</v>
      </c>
      <c r="G1444" s="931" t="s">
        <v>46</v>
      </c>
      <c r="H1444" s="932">
        <v>80276.820000000007</v>
      </c>
      <c r="I1444" s="932">
        <v>140484.43</v>
      </c>
      <c r="J1444" s="932">
        <v>109582.98</v>
      </c>
      <c r="K1444" s="932">
        <v>191770.21</v>
      </c>
      <c r="L1444" s="932">
        <v>138848.22</v>
      </c>
      <c r="M1444" s="932">
        <v>242984.38</v>
      </c>
      <c r="N1444" s="932">
        <v>183099.48</v>
      </c>
      <c r="O1444" s="932">
        <v>320424.09000000003</v>
      </c>
      <c r="P1444" s="932">
        <v>226969.84</v>
      </c>
      <c r="Q1444" s="932">
        <v>397197.21</v>
      </c>
      <c r="R1444" s="932">
        <v>255793.52</v>
      </c>
      <c r="S1444" s="932">
        <v>447638.65</v>
      </c>
      <c r="T1444" s="932">
        <v>284278.62</v>
      </c>
      <c r="U1444" s="932">
        <v>497487.58</v>
      </c>
    </row>
    <row r="1445" spans="1:21" ht="14.5">
      <c r="A1445" s="931">
        <v>8</v>
      </c>
      <c r="B1445" s="931" t="s">
        <v>384</v>
      </c>
      <c r="C1445" s="931" t="s">
        <v>388</v>
      </c>
      <c r="D1445" s="931" t="s">
        <v>503</v>
      </c>
      <c r="E1445" s="931" t="s">
        <v>389</v>
      </c>
      <c r="F1445" s="931">
        <v>4</v>
      </c>
      <c r="G1445" s="931" t="s">
        <v>23</v>
      </c>
      <c r="H1445" s="932">
        <v>85357.45</v>
      </c>
      <c r="I1445" s="932">
        <v>136571.93</v>
      </c>
      <c r="J1445" s="932">
        <v>119500.44</v>
      </c>
      <c r="K1445" s="932">
        <v>191200.7</v>
      </c>
      <c r="L1445" s="932">
        <v>153643.42000000001</v>
      </c>
      <c r="M1445" s="932">
        <v>245829.47</v>
      </c>
      <c r="N1445" s="932">
        <v>204857.89</v>
      </c>
      <c r="O1445" s="932">
        <v>327772.63</v>
      </c>
      <c r="P1445" s="932">
        <v>256072.36</v>
      </c>
      <c r="Q1445" s="932">
        <v>409715.79</v>
      </c>
      <c r="R1445" s="932">
        <v>290215.34999999998</v>
      </c>
      <c r="S1445" s="932">
        <v>464344.56</v>
      </c>
      <c r="T1445" s="932">
        <v>324358.33</v>
      </c>
      <c r="U1445" s="932">
        <v>518973.33</v>
      </c>
    </row>
    <row r="1446" spans="1:21" ht="14.5">
      <c r="A1446" s="931">
        <v>8</v>
      </c>
      <c r="B1446" s="931" t="s">
        <v>384</v>
      </c>
      <c r="C1446" s="931" t="s">
        <v>388</v>
      </c>
      <c r="D1446" s="931" t="s">
        <v>503</v>
      </c>
      <c r="E1446" s="931" t="s">
        <v>1134</v>
      </c>
      <c r="F1446" s="931">
        <v>1</v>
      </c>
      <c r="G1446" s="931" t="s">
        <v>171</v>
      </c>
      <c r="H1446" s="932">
        <v>101286.16</v>
      </c>
      <c r="I1446" s="932">
        <v>177250.77</v>
      </c>
      <c r="J1446" s="932">
        <v>131425.64000000001</v>
      </c>
      <c r="K1446" s="932">
        <v>229994.86</v>
      </c>
      <c r="L1446" s="932">
        <v>157090.04</v>
      </c>
      <c r="M1446" s="932">
        <v>274907.57</v>
      </c>
      <c r="N1446" s="932">
        <v>187278.88</v>
      </c>
      <c r="O1446" s="932">
        <v>327738.03999999998</v>
      </c>
      <c r="P1446" s="932">
        <v>220446.49</v>
      </c>
      <c r="Q1446" s="932">
        <v>385781.36</v>
      </c>
      <c r="R1446" s="932">
        <v>241731.21</v>
      </c>
      <c r="S1446" s="932">
        <v>423029.62</v>
      </c>
      <c r="T1446" s="932">
        <v>262329.81</v>
      </c>
      <c r="U1446" s="932">
        <v>459077.17</v>
      </c>
    </row>
    <row r="1447" spans="1:21" ht="14.5">
      <c r="A1447" s="931">
        <v>8</v>
      </c>
      <c r="B1447" s="931" t="s">
        <v>384</v>
      </c>
      <c r="C1447" s="931" t="s">
        <v>388</v>
      </c>
      <c r="D1447" s="931" t="s">
        <v>503</v>
      </c>
      <c r="E1447" s="931" t="s">
        <v>1134</v>
      </c>
      <c r="F1447" s="931">
        <v>2</v>
      </c>
      <c r="G1447" s="931" t="s">
        <v>21</v>
      </c>
      <c r="H1447" s="932">
        <v>79273.75</v>
      </c>
      <c r="I1447" s="932">
        <v>138729.07</v>
      </c>
      <c r="J1447" s="932">
        <v>103883.56</v>
      </c>
      <c r="K1447" s="932">
        <v>181796.24</v>
      </c>
      <c r="L1447" s="932">
        <v>125889.89</v>
      </c>
      <c r="M1447" s="932">
        <v>220307.31</v>
      </c>
      <c r="N1447" s="932">
        <v>154098.04</v>
      </c>
      <c r="O1447" s="932">
        <v>269671.57</v>
      </c>
      <c r="P1447" s="932">
        <v>182832.37</v>
      </c>
      <c r="Q1447" s="932">
        <v>319956.65000000002</v>
      </c>
      <c r="R1447" s="932">
        <v>201492.15</v>
      </c>
      <c r="S1447" s="932">
        <v>352611.27</v>
      </c>
      <c r="T1447" s="932">
        <v>218938.2</v>
      </c>
      <c r="U1447" s="932">
        <v>383141.85</v>
      </c>
    </row>
    <row r="1448" spans="1:21" ht="14.5">
      <c r="A1448" s="931">
        <v>8</v>
      </c>
      <c r="B1448" s="931" t="s">
        <v>384</v>
      </c>
      <c r="C1448" s="931" t="s">
        <v>388</v>
      </c>
      <c r="D1448" s="931" t="s">
        <v>503</v>
      </c>
      <c r="E1448" s="931" t="s">
        <v>1134</v>
      </c>
      <c r="F1448" s="931">
        <v>3</v>
      </c>
      <c r="G1448" s="931" t="s">
        <v>46</v>
      </c>
      <c r="H1448" s="932">
        <v>75527.87</v>
      </c>
      <c r="I1448" s="932">
        <v>132173.76999999999</v>
      </c>
      <c r="J1448" s="932">
        <v>102934.44</v>
      </c>
      <c r="K1448" s="932">
        <v>180135.27</v>
      </c>
      <c r="L1448" s="932">
        <v>130300.11</v>
      </c>
      <c r="M1448" s="932">
        <v>228025.18</v>
      </c>
      <c r="N1448" s="932">
        <v>171701.99</v>
      </c>
      <c r="O1448" s="932">
        <v>300478.49</v>
      </c>
      <c r="P1448" s="932">
        <v>212722.98</v>
      </c>
      <c r="Q1448" s="932">
        <v>372265.21</v>
      </c>
      <c r="R1448" s="932">
        <v>239647.08</v>
      </c>
      <c r="S1448" s="932">
        <v>419382.39</v>
      </c>
      <c r="T1448" s="932">
        <v>266232.59999999998</v>
      </c>
      <c r="U1448" s="932">
        <v>465907.05</v>
      </c>
    </row>
    <row r="1449" spans="1:21" ht="14.5">
      <c r="A1449" s="931">
        <v>8</v>
      </c>
      <c r="B1449" s="931" t="s">
        <v>384</v>
      </c>
      <c r="C1449" s="931" t="s">
        <v>388</v>
      </c>
      <c r="D1449" s="931" t="s">
        <v>503</v>
      </c>
      <c r="E1449" s="931" t="s">
        <v>1134</v>
      </c>
      <c r="F1449" s="931">
        <v>4</v>
      </c>
      <c r="G1449" s="931" t="s">
        <v>23</v>
      </c>
      <c r="H1449" s="932">
        <v>81460.479999999996</v>
      </c>
      <c r="I1449" s="932">
        <v>130336.77</v>
      </c>
      <c r="J1449" s="932">
        <v>114044.67</v>
      </c>
      <c r="K1449" s="932">
        <v>182471.48</v>
      </c>
      <c r="L1449" s="932">
        <v>146628.85999999999</v>
      </c>
      <c r="M1449" s="932">
        <v>234606.19</v>
      </c>
      <c r="N1449" s="932">
        <v>195505.15</v>
      </c>
      <c r="O1449" s="932">
        <v>312808.25</v>
      </c>
      <c r="P1449" s="932">
        <v>244381.44</v>
      </c>
      <c r="Q1449" s="932">
        <v>391010.31</v>
      </c>
      <c r="R1449" s="932">
        <v>276965.63</v>
      </c>
      <c r="S1449" s="932">
        <v>443145.02</v>
      </c>
      <c r="T1449" s="932">
        <v>309549.83</v>
      </c>
      <c r="U1449" s="932">
        <v>495279.73</v>
      </c>
    </row>
    <row r="1450" spans="1:21" ht="14.5">
      <c r="A1450" s="931">
        <v>8</v>
      </c>
      <c r="B1450" s="931" t="s">
        <v>384</v>
      </c>
      <c r="C1450" s="931" t="s">
        <v>388</v>
      </c>
      <c r="D1450" s="931" t="s">
        <v>503</v>
      </c>
      <c r="E1450" s="931" t="s">
        <v>390</v>
      </c>
      <c r="F1450" s="931">
        <v>1</v>
      </c>
      <c r="G1450" s="931" t="s">
        <v>171</v>
      </c>
      <c r="H1450" s="932">
        <v>104933.09</v>
      </c>
      <c r="I1450" s="932">
        <v>183632.91</v>
      </c>
      <c r="J1450" s="932">
        <v>135995.84</v>
      </c>
      <c r="K1450" s="932">
        <v>237992.73</v>
      </c>
      <c r="L1450" s="932">
        <v>162415.95000000001</v>
      </c>
      <c r="M1450" s="932">
        <v>284227.90999999997</v>
      </c>
      <c r="N1450" s="932">
        <v>193432.05</v>
      </c>
      <c r="O1450" s="932">
        <v>338506.09</v>
      </c>
      <c r="P1450" s="932">
        <v>227565.14</v>
      </c>
      <c r="Q1450" s="932">
        <v>398238.99</v>
      </c>
      <c r="R1450" s="932">
        <v>249465.62</v>
      </c>
      <c r="S1450" s="932">
        <v>436564.84</v>
      </c>
      <c r="T1450" s="932">
        <v>270593.15999999997</v>
      </c>
      <c r="U1450" s="932">
        <v>473538.03</v>
      </c>
    </row>
    <row r="1451" spans="1:21" ht="14.5">
      <c r="A1451" s="931">
        <v>8</v>
      </c>
      <c r="B1451" s="931" t="s">
        <v>384</v>
      </c>
      <c r="C1451" s="931" t="s">
        <v>388</v>
      </c>
      <c r="D1451" s="931" t="s">
        <v>503</v>
      </c>
      <c r="E1451" s="931" t="s">
        <v>390</v>
      </c>
      <c r="F1451" s="931">
        <v>2</v>
      </c>
      <c r="G1451" s="931" t="s">
        <v>21</v>
      </c>
      <c r="H1451" s="932">
        <v>83152.399999999994</v>
      </c>
      <c r="I1451" s="932">
        <v>145516.69</v>
      </c>
      <c r="J1451" s="932">
        <v>108743.69</v>
      </c>
      <c r="K1451" s="932">
        <v>190301.45</v>
      </c>
      <c r="L1451" s="932">
        <v>131544.23000000001</v>
      </c>
      <c r="M1451" s="932">
        <v>230202.39</v>
      </c>
      <c r="N1451" s="932">
        <v>160600.48000000001</v>
      </c>
      <c r="O1451" s="932">
        <v>281050.84999999998</v>
      </c>
      <c r="P1451" s="932">
        <v>190346.95</v>
      </c>
      <c r="Q1451" s="932">
        <v>333107.17</v>
      </c>
      <c r="R1451" s="932">
        <v>209650.14</v>
      </c>
      <c r="S1451" s="932">
        <v>366887.74</v>
      </c>
      <c r="T1451" s="932">
        <v>227658.3</v>
      </c>
      <c r="U1451" s="932">
        <v>398402.03</v>
      </c>
    </row>
    <row r="1452" spans="1:21" ht="14.5">
      <c r="A1452" s="931">
        <v>8</v>
      </c>
      <c r="B1452" s="931" t="s">
        <v>384</v>
      </c>
      <c r="C1452" s="931" t="s">
        <v>388</v>
      </c>
      <c r="D1452" s="931" t="s">
        <v>503</v>
      </c>
      <c r="E1452" s="931" t="s">
        <v>390</v>
      </c>
      <c r="F1452" s="931">
        <v>3</v>
      </c>
      <c r="G1452" s="931" t="s">
        <v>46</v>
      </c>
      <c r="H1452" s="932">
        <v>80006.67</v>
      </c>
      <c r="I1452" s="932">
        <v>140011.68</v>
      </c>
      <c r="J1452" s="932">
        <v>109234.29</v>
      </c>
      <c r="K1452" s="932">
        <v>191160.01</v>
      </c>
      <c r="L1452" s="932">
        <v>138421.43</v>
      </c>
      <c r="M1452" s="932">
        <v>242237.5</v>
      </c>
      <c r="N1452" s="932">
        <v>182551.81</v>
      </c>
      <c r="O1452" s="932">
        <v>319465.67</v>
      </c>
      <c r="P1452" s="932">
        <v>226305.3</v>
      </c>
      <c r="Q1452" s="932">
        <v>396034.28</v>
      </c>
      <c r="R1452" s="932">
        <v>255055.52</v>
      </c>
      <c r="S1452" s="932">
        <v>446347.16</v>
      </c>
      <c r="T1452" s="932">
        <v>283470.73</v>
      </c>
      <c r="U1452" s="932">
        <v>496073.77</v>
      </c>
    </row>
    <row r="1453" spans="1:21" ht="14.5">
      <c r="A1453" s="931">
        <v>8</v>
      </c>
      <c r="B1453" s="931" t="s">
        <v>384</v>
      </c>
      <c r="C1453" s="931" t="s">
        <v>388</v>
      </c>
      <c r="D1453" s="931" t="s">
        <v>503</v>
      </c>
      <c r="E1453" s="931" t="s">
        <v>390</v>
      </c>
      <c r="F1453" s="931">
        <v>4</v>
      </c>
      <c r="G1453" s="931" t="s">
        <v>23</v>
      </c>
      <c r="H1453" s="932">
        <v>84930.69</v>
      </c>
      <c r="I1453" s="932">
        <v>135889.10999999999</v>
      </c>
      <c r="J1453" s="932">
        <v>118902.97</v>
      </c>
      <c r="K1453" s="932">
        <v>190244.76</v>
      </c>
      <c r="L1453" s="932">
        <v>152875.25</v>
      </c>
      <c r="M1453" s="932">
        <v>244600.4</v>
      </c>
      <c r="N1453" s="932">
        <v>203833.67</v>
      </c>
      <c r="O1453" s="932">
        <v>326133.87</v>
      </c>
      <c r="P1453" s="932">
        <v>254792.08</v>
      </c>
      <c r="Q1453" s="932">
        <v>407667.34</v>
      </c>
      <c r="R1453" s="932">
        <v>288764.36</v>
      </c>
      <c r="S1453" s="932">
        <v>462022.98</v>
      </c>
      <c r="T1453" s="932">
        <v>322736.64000000001</v>
      </c>
      <c r="U1453" s="932">
        <v>516378.63</v>
      </c>
    </row>
    <row r="1454" spans="1:21" ht="14.5">
      <c r="A1454" s="931">
        <v>8</v>
      </c>
      <c r="B1454" s="931" t="s">
        <v>384</v>
      </c>
      <c r="C1454" s="931" t="s">
        <v>388</v>
      </c>
      <c r="D1454" s="931" t="s">
        <v>503</v>
      </c>
      <c r="E1454" s="931" t="s">
        <v>391</v>
      </c>
      <c r="F1454" s="931">
        <v>1</v>
      </c>
      <c r="G1454" s="931" t="s">
        <v>171</v>
      </c>
      <c r="H1454" s="932">
        <v>103872.08</v>
      </c>
      <c r="I1454" s="932">
        <v>181776.14</v>
      </c>
      <c r="J1454" s="932">
        <v>134655.57</v>
      </c>
      <c r="K1454" s="932">
        <v>235647.25</v>
      </c>
      <c r="L1454" s="932">
        <v>160844.74</v>
      </c>
      <c r="M1454" s="932">
        <v>281478.28999999998</v>
      </c>
      <c r="N1454" s="932">
        <v>191603.07</v>
      </c>
      <c r="O1454" s="932">
        <v>335305.37</v>
      </c>
      <c r="P1454" s="932">
        <v>225440.21</v>
      </c>
      <c r="Q1454" s="932">
        <v>394520.37</v>
      </c>
      <c r="R1454" s="932">
        <v>247151.64</v>
      </c>
      <c r="S1454" s="932">
        <v>432515.37</v>
      </c>
      <c r="T1454" s="932">
        <v>268111.28999999998</v>
      </c>
      <c r="U1454" s="932">
        <v>469194.76</v>
      </c>
    </row>
    <row r="1455" spans="1:21" ht="14.5">
      <c r="A1455" s="931">
        <v>8</v>
      </c>
      <c r="B1455" s="931" t="s">
        <v>384</v>
      </c>
      <c r="C1455" s="931" t="s">
        <v>388</v>
      </c>
      <c r="D1455" s="931" t="s">
        <v>503</v>
      </c>
      <c r="E1455" s="931" t="s">
        <v>391</v>
      </c>
      <c r="F1455" s="931">
        <v>2</v>
      </c>
      <c r="G1455" s="931" t="s">
        <v>21</v>
      </c>
      <c r="H1455" s="932">
        <v>82091.39</v>
      </c>
      <c r="I1455" s="932">
        <v>143659.93</v>
      </c>
      <c r="J1455" s="932">
        <v>107403.41</v>
      </c>
      <c r="K1455" s="932">
        <v>187955.97</v>
      </c>
      <c r="L1455" s="932">
        <v>129973.01</v>
      </c>
      <c r="M1455" s="932">
        <v>227452.77</v>
      </c>
      <c r="N1455" s="932">
        <v>158771.5</v>
      </c>
      <c r="O1455" s="932">
        <v>277850.13</v>
      </c>
      <c r="P1455" s="932">
        <v>188222.03</v>
      </c>
      <c r="Q1455" s="932">
        <v>329388.55</v>
      </c>
      <c r="R1455" s="932">
        <v>207336.15</v>
      </c>
      <c r="S1455" s="932">
        <v>362838.26</v>
      </c>
      <c r="T1455" s="932">
        <v>225176.43</v>
      </c>
      <c r="U1455" s="932">
        <v>394058.75</v>
      </c>
    </row>
    <row r="1456" spans="1:21" ht="14.5">
      <c r="A1456" s="931">
        <v>8</v>
      </c>
      <c r="B1456" s="931" t="s">
        <v>384</v>
      </c>
      <c r="C1456" s="931" t="s">
        <v>388</v>
      </c>
      <c r="D1456" s="931" t="s">
        <v>503</v>
      </c>
      <c r="E1456" s="931" t="s">
        <v>391</v>
      </c>
      <c r="F1456" s="931">
        <v>3</v>
      </c>
      <c r="G1456" s="931" t="s">
        <v>46</v>
      </c>
      <c r="H1456" s="932">
        <v>78819.429999999993</v>
      </c>
      <c r="I1456" s="932">
        <v>137934.01</v>
      </c>
      <c r="J1456" s="932">
        <v>107572.16</v>
      </c>
      <c r="K1456" s="932">
        <v>188251.27</v>
      </c>
      <c r="L1456" s="932">
        <v>136284.4</v>
      </c>
      <c r="M1456" s="932">
        <v>238497.7</v>
      </c>
      <c r="N1456" s="932">
        <v>179702.44</v>
      </c>
      <c r="O1456" s="932">
        <v>314479.26</v>
      </c>
      <c r="P1456" s="932">
        <v>222743.58</v>
      </c>
      <c r="Q1456" s="932">
        <v>389801.27</v>
      </c>
      <c r="R1456" s="932">
        <v>251018.91</v>
      </c>
      <c r="S1456" s="932">
        <v>439283.09</v>
      </c>
      <c r="T1456" s="932">
        <v>278959.21999999997</v>
      </c>
      <c r="U1456" s="932">
        <v>488178.63</v>
      </c>
    </row>
    <row r="1457" spans="1:21" ht="14.5">
      <c r="A1457" s="931">
        <v>8</v>
      </c>
      <c r="B1457" s="931" t="s">
        <v>384</v>
      </c>
      <c r="C1457" s="931" t="s">
        <v>388</v>
      </c>
      <c r="D1457" s="931" t="s">
        <v>503</v>
      </c>
      <c r="E1457" s="931" t="s">
        <v>391</v>
      </c>
      <c r="F1457" s="931">
        <v>4</v>
      </c>
      <c r="G1457" s="931" t="s">
        <v>23</v>
      </c>
      <c r="H1457" s="932">
        <v>83956.45</v>
      </c>
      <c r="I1457" s="932">
        <v>134330.32</v>
      </c>
      <c r="J1457" s="932">
        <v>117539.03</v>
      </c>
      <c r="K1457" s="932">
        <v>188062.45</v>
      </c>
      <c r="L1457" s="932">
        <v>151121.60999999999</v>
      </c>
      <c r="M1457" s="932">
        <v>241794.58</v>
      </c>
      <c r="N1457" s="932">
        <v>201495.48</v>
      </c>
      <c r="O1457" s="932">
        <v>322392.77</v>
      </c>
      <c r="P1457" s="932">
        <v>251869.35</v>
      </c>
      <c r="Q1457" s="932">
        <v>402990.96</v>
      </c>
      <c r="R1457" s="932">
        <v>285451.93</v>
      </c>
      <c r="S1457" s="932">
        <v>456723.09</v>
      </c>
      <c r="T1457" s="932">
        <v>319034.51</v>
      </c>
      <c r="U1457" s="932">
        <v>510455.22</v>
      </c>
    </row>
    <row r="1458" spans="1:21" ht="14.5">
      <c r="A1458" s="931">
        <v>8</v>
      </c>
      <c r="B1458" s="931" t="s">
        <v>384</v>
      </c>
      <c r="C1458" s="931" t="s">
        <v>388</v>
      </c>
      <c r="D1458" s="931" t="s">
        <v>503</v>
      </c>
      <c r="E1458" s="931" t="s">
        <v>392</v>
      </c>
      <c r="F1458" s="931">
        <v>1</v>
      </c>
      <c r="G1458" s="931" t="s">
        <v>171</v>
      </c>
      <c r="H1458" s="932">
        <v>102413.75999999999</v>
      </c>
      <c r="I1458" s="932">
        <v>179224.07</v>
      </c>
      <c r="J1458" s="932">
        <v>132886.66</v>
      </c>
      <c r="K1458" s="932">
        <v>232551.66</v>
      </c>
      <c r="L1458" s="932">
        <v>158834.59</v>
      </c>
      <c r="M1458" s="932">
        <v>277960.53000000003</v>
      </c>
      <c r="N1458" s="932">
        <v>189356.13</v>
      </c>
      <c r="O1458" s="932">
        <v>331373.23</v>
      </c>
      <c r="P1458" s="932">
        <v>222890.01</v>
      </c>
      <c r="Q1458" s="932">
        <v>390057.51</v>
      </c>
      <c r="R1458" s="932">
        <v>244409.72</v>
      </c>
      <c r="S1458" s="932">
        <v>427717.01</v>
      </c>
      <c r="T1458" s="932">
        <v>265234.87</v>
      </c>
      <c r="U1458" s="932">
        <v>464161.03</v>
      </c>
    </row>
    <row r="1459" spans="1:21" ht="14.5">
      <c r="A1459" s="931">
        <v>8</v>
      </c>
      <c r="B1459" s="931" t="s">
        <v>384</v>
      </c>
      <c r="C1459" s="931" t="s">
        <v>388</v>
      </c>
      <c r="D1459" s="931" t="s">
        <v>503</v>
      </c>
      <c r="E1459" s="931" t="s">
        <v>392</v>
      </c>
      <c r="F1459" s="931">
        <v>2</v>
      </c>
      <c r="G1459" s="931" t="s">
        <v>21</v>
      </c>
      <c r="H1459" s="932">
        <v>80169.64</v>
      </c>
      <c r="I1459" s="932">
        <v>140296.88</v>
      </c>
      <c r="J1459" s="932">
        <v>105054.67</v>
      </c>
      <c r="K1459" s="932">
        <v>183845.68</v>
      </c>
      <c r="L1459" s="932">
        <v>127306.02</v>
      </c>
      <c r="M1459" s="932">
        <v>222785.53</v>
      </c>
      <c r="N1459" s="932">
        <v>155826.01999999999</v>
      </c>
      <c r="O1459" s="932">
        <v>272695.53000000003</v>
      </c>
      <c r="P1459" s="932">
        <v>184879.95</v>
      </c>
      <c r="Q1459" s="932">
        <v>323539.90999999997</v>
      </c>
      <c r="R1459" s="932">
        <v>203747.1</v>
      </c>
      <c r="S1459" s="932">
        <v>356557.42</v>
      </c>
      <c r="T1459" s="932">
        <v>221386.51</v>
      </c>
      <c r="U1459" s="932">
        <v>387426.38</v>
      </c>
    </row>
    <row r="1460" spans="1:21" ht="14.5">
      <c r="A1460" s="931">
        <v>8</v>
      </c>
      <c r="B1460" s="931" t="s">
        <v>384</v>
      </c>
      <c r="C1460" s="931" t="s">
        <v>388</v>
      </c>
      <c r="D1460" s="931" t="s">
        <v>503</v>
      </c>
      <c r="E1460" s="931" t="s">
        <v>392</v>
      </c>
      <c r="F1460" s="931">
        <v>3</v>
      </c>
      <c r="G1460" s="931" t="s">
        <v>46</v>
      </c>
      <c r="H1460" s="932">
        <v>76391.63</v>
      </c>
      <c r="I1460" s="932">
        <v>133685.35999999999</v>
      </c>
      <c r="J1460" s="932">
        <v>104114.19</v>
      </c>
      <c r="K1460" s="932">
        <v>182199.84</v>
      </c>
      <c r="L1460" s="932">
        <v>131795.41</v>
      </c>
      <c r="M1460" s="932">
        <v>230641.97</v>
      </c>
      <c r="N1460" s="932">
        <v>173674.35</v>
      </c>
      <c r="O1460" s="932">
        <v>303930.12</v>
      </c>
      <c r="P1460" s="932">
        <v>215168.38</v>
      </c>
      <c r="Q1460" s="932">
        <v>376544.67</v>
      </c>
      <c r="R1460" s="932">
        <v>242403.39</v>
      </c>
      <c r="S1460" s="932">
        <v>424205.93</v>
      </c>
      <c r="T1460" s="932">
        <v>269296.25</v>
      </c>
      <c r="U1460" s="932">
        <v>471268.44</v>
      </c>
    </row>
    <row r="1461" spans="1:21" ht="14.5">
      <c r="A1461" s="931">
        <v>8</v>
      </c>
      <c r="B1461" s="931" t="s">
        <v>384</v>
      </c>
      <c r="C1461" s="931" t="s">
        <v>388</v>
      </c>
      <c r="D1461" s="931" t="s">
        <v>503</v>
      </c>
      <c r="E1461" s="931" t="s">
        <v>392</v>
      </c>
      <c r="F1461" s="931">
        <v>4</v>
      </c>
      <c r="G1461" s="931" t="s">
        <v>23</v>
      </c>
      <c r="H1461" s="932">
        <v>82374.36</v>
      </c>
      <c r="I1461" s="932">
        <v>131798.99</v>
      </c>
      <c r="J1461" s="932">
        <v>115324.11</v>
      </c>
      <c r="K1461" s="932">
        <v>184518.58</v>
      </c>
      <c r="L1461" s="932">
        <v>148273.85999999999</v>
      </c>
      <c r="M1461" s="932">
        <v>237238.17</v>
      </c>
      <c r="N1461" s="932">
        <v>197698.48</v>
      </c>
      <c r="O1461" s="932">
        <v>316317.56</v>
      </c>
      <c r="P1461" s="932">
        <v>247123.09</v>
      </c>
      <c r="Q1461" s="932">
        <v>395396.96</v>
      </c>
      <c r="R1461" s="932">
        <v>280072.84000000003</v>
      </c>
      <c r="S1461" s="932">
        <v>448116.55</v>
      </c>
      <c r="T1461" s="932">
        <v>313022.59000000003</v>
      </c>
      <c r="U1461" s="932">
        <v>500836.14</v>
      </c>
    </row>
    <row r="1462" spans="1:21" ht="14.5">
      <c r="A1462" s="931">
        <v>8</v>
      </c>
      <c r="B1462" s="931" t="s">
        <v>384</v>
      </c>
      <c r="C1462" s="931" t="s">
        <v>393</v>
      </c>
      <c r="D1462" s="931" t="s">
        <v>504</v>
      </c>
      <c r="E1462" s="931" t="s">
        <v>394</v>
      </c>
      <c r="F1462" s="931">
        <v>1</v>
      </c>
      <c r="G1462" s="931" t="s">
        <v>171</v>
      </c>
      <c r="H1462" s="932">
        <v>108648.83</v>
      </c>
      <c r="I1462" s="932">
        <v>190135.45</v>
      </c>
      <c r="J1462" s="932">
        <v>140982.66</v>
      </c>
      <c r="K1462" s="932">
        <v>246719.65</v>
      </c>
      <c r="L1462" s="932">
        <v>168516.24</v>
      </c>
      <c r="M1462" s="932">
        <v>294903.43</v>
      </c>
      <c r="N1462" s="932">
        <v>200905.11</v>
      </c>
      <c r="O1462" s="932">
        <v>351583.94</v>
      </c>
      <c r="P1462" s="932">
        <v>236488.61</v>
      </c>
      <c r="Q1462" s="932">
        <v>413855.06</v>
      </c>
      <c r="R1462" s="932">
        <v>259323.77</v>
      </c>
      <c r="S1462" s="932">
        <v>453816.59</v>
      </c>
      <c r="T1462" s="932">
        <v>281424.25</v>
      </c>
      <c r="U1462" s="932">
        <v>492492.44</v>
      </c>
    </row>
    <row r="1463" spans="1:21" ht="14.5">
      <c r="A1463" s="931">
        <v>8</v>
      </c>
      <c r="B1463" s="931" t="s">
        <v>384</v>
      </c>
      <c r="C1463" s="931" t="s">
        <v>393</v>
      </c>
      <c r="D1463" s="931" t="s">
        <v>504</v>
      </c>
      <c r="E1463" s="931" t="s">
        <v>394</v>
      </c>
      <c r="F1463" s="931">
        <v>2</v>
      </c>
      <c r="G1463" s="931" t="s">
        <v>21</v>
      </c>
      <c r="H1463" s="932">
        <v>85014.46</v>
      </c>
      <c r="I1463" s="932">
        <v>148775.31</v>
      </c>
      <c r="J1463" s="932">
        <v>111411.17</v>
      </c>
      <c r="K1463" s="932">
        <v>194969.55</v>
      </c>
      <c r="L1463" s="932">
        <v>135017.14000000001</v>
      </c>
      <c r="M1463" s="932">
        <v>236279.99</v>
      </c>
      <c r="N1463" s="932">
        <v>165279.35999999999</v>
      </c>
      <c r="O1463" s="932">
        <v>289238.89</v>
      </c>
      <c r="P1463" s="932">
        <v>196102.92</v>
      </c>
      <c r="Q1463" s="932">
        <v>343180.11</v>
      </c>
      <c r="R1463" s="932">
        <v>216119.73</v>
      </c>
      <c r="S1463" s="932">
        <v>378209.52</v>
      </c>
      <c r="T1463" s="932">
        <v>234835.36</v>
      </c>
      <c r="U1463" s="932">
        <v>410961.89</v>
      </c>
    </row>
    <row r="1464" spans="1:21" ht="14.5">
      <c r="A1464" s="931">
        <v>8</v>
      </c>
      <c r="B1464" s="931" t="s">
        <v>384</v>
      </c>
      <c r="C1464" s="931" t="s">
        <v>393</v>
      </c>
      <c r="D1464" s="931" t="s">
        <v>504</v>
      </c>
      <c r="E1464" s="931" t="s">
        <v>394</v>
      </c>
      <c r="F1464" s="931">
        <v>3</v>
      </c>
      <c r="G1464" s="931" t="s">
        <v>46</v>
      </c>
      <c r="H1464" s="932">
        <v>80980.600000000006</v>
      </c>
      <c r="I1464" s="932">
        <v>141716.04999999999</v>
      </c>
      <c r="J1464" s="932">
        <v>110361.62</v>
      </c>
      <c r="K1464" s="932">
        <v>193132.83</v>
      </c>
      <c r="L1464" s="932">
        <v>139698.71</v>
      </c>
      <c r="M1464" s="932">
        <v>244472.74</v>
      </c>
      <c r="N1464" s="932">
        <v>184083.78</v>
      </c>
      <c r="O1464" s="932">
        <v>322146.61</v>
      </c>
      <c r="P1464" s="932">
        <v>228059.88</v>
      </c>
      <c r="Q1464" s="932">
        <v>399104.79</v>
      </c>
      <c r="R1464" s="932">
        <v>256922.87</v>
      </c>
      <c r="S1464" s="932">
        <v>449615.02</v>
      </c>
      <c r="T1464" s="932">
        <v>285422.33</v>
      </c>
      <c r="U1464" s="932">
        <v>499489.08</v>
      </c>
    </row>
    <row r="1465" spans="1:21" ht="14.5">
      <c r="A1465" s="931">
        <v>8</v>
      </c>
      <c r="B1465" s="931" t="s">
        <v>384</v>
      </c>
      <c r="C1465" s="931" t="s">
        <v>393</v>
      </c>
      <c r="D1465" s="931" t="s">
        <v>504</v>
      </c>
      <c r="E1465" s="931" t="s">
        <v>394</v>
      </c>
      <c r="F1465" s="931">
        <v>4</v>
      </c>
      <c r="G1465" s="931" t="s">
        <v>23</v>
      </c>
      <c r="H1465" s="932">
        <v>87370.53</v>
      </c>
      <c r="I1465" s="932">
        <v>139792.85999999999</v>
      </c>
      <c r="J1465" s="932">
        <v>122318.75</v>
      </c>
      <c r="K1465" s="932">
        <v>195710</v>
      </c>
      <c r="L1465" s="932">
        <v>157266.96</v>
      </c>
      <c r="M1465" s="932">
        <v>251627.14</v>
      </c>
      <c r="N1465" s="932">
        <v>209689.28</v>
      </c>
      <c r="O1465" s="932">
        <v>335502.86</v>
      </c>
      <c r="P1465" s="932">
        <v>262111.6</v>
      </c>
      <c r="Q1465" s="932">
        <v>419378.57</v>
      </c>
      <c r="R1465" s="932">
        <v>297059.82</v>
      </c>
      <c r="S1465" s="932">
        <v>475295.72</v>
      </c>
      <c r="T1465" s="932">
        <v>332008.03000000003</v>
      </c>
      <c r="U1465" s="932">
        <v>531212.86</v>
      </c>
    </row>
    <row r="1466" spans="1:21" ht="14.5">
      <c r="A1466" s="931">
        <v>8</v>
      </c>
      <c r="B1466" s="931" t="s">
        <v>384</v>
      </c>
      <c r="C1466" s="931" t="s">
        <v>393</v>
      </c>
      <c r="D1466" s="931" t="s">
        <v>504</v>
      </c>
      <c r="E1466" s="931" t="s">
        <v>395</v>
      </c>
      <c r="F1466" s="931">
        <v>1</v>
      </c>
      <c r="G1466" s="931" t="s">
        <v>171</v>
      </c>
      <c r="H1466" s="932">
        <v>105199.45</v>
      </c>
      <c r="I1466" s="932">
        <v>184099.04</v>
      </c>
      <c r="J1466" s="932">
        <v>136478.84</v>
      </c>
      <c r="K1466" s="932">
        <v>238837.98</v>
      </c>
      <c r="L1466" s="932">
        <v>163109.28</v>
      </c>
      <c r="M1466" s="932">
        <v>285441.25</v>
      </c>
      <c r="N1466" s="932">
        <v>194425.11</v>
      </c>
      <c r="O1466" s="932">
        <v>340243.95</v>
      </c>
      <c r="P1466" s="932">
        <v>228839.49</v>
      </c>
      <c r="Q1466" s="932">
        <v>400469.11</v>
      </c>
      <c r="R1466" s="932">
        <v>250923.73</v>
      </c>
      <c r="S1466" s="932">
        <v>439116.52</v>
      </c>
      <c r="T1466" s="932">
        <v>272285.90999999997</v>
      </c>
      <c r="U1466" s="932">
        <v>476500.35</v>
      </c>
    </row>
    <row r="1467" spans="1:21" ht="14.5">
      <c r="A1467" s="931">
        <v>8</v>
      </c>
      <c r="B1467" s="931" t="s">
        <v>384</v>
      </c>
      <c r="C1467" s="931" t="s">
        <v>393</v>
      </c>
      <c r="D1467" s="931" t="s">
        <v>504</v>
      </c>
      <c r="E1467" s="931" t="s">
        <v>395</v>
      </c>
      <c r="F1467" s="931">
        <v>2</v>
      </c>
      <c r="G1467" s="931" t="s">
        <v>21</v>
      </c>
      <c r="H1467" s="932">
        <v>82491.92</v>
      </c>
      <c r="I1467" s="932">
        <v>144360.85999999999</v>
      </c>
      <c r="J1467" s="932">
        <v>108067.02</v>
      </c>
      <c r="K1467" s="932">
        <v>189117.29</v>
      </c>
      <c r="L1467" s="932">
        <v>130923.87</v>
      </c>
      <c r="M1467" s="932">
        <v>229116.77</v>
      </c>
      <c r="N1467" s="932">
        <v>160196.46</v>
      </c>
      <c r="O1467" s="932">
        <v>280343.8</v>
      </c>
      <c r="P1467" s="932">
        <v>190037.56</v>
      </c>
      <c r="Q1467" s="932">
        <v>332565.71999999997</v>
      </c>
      <c r="R1467" s="932">
        <v>209413.96</v>
      </c>
      <c r="S1467" s="932">
        <v>366474.43</v>
      </c>
      <c r="T1467" s="932">
        <v>227524.04</v>
      </c>
      <c r="U1467" s="932">
        <v>398167.07</v>
      </c>
    </row>
    <row r="1468" spans="1:21" ht="14.5">
      <c r="A1468" s="931">
        <v>8</v>
      </c>
      <c r="B1468" s="931" t="s">
        <v>384</v>
      </c>
      <c r="C1468" s="931" t="s">
        <v>393</v>
      </c>
      <c r="D1468" s="931" t="s">
        <v>504</v>
      </c>
      <c r="E1468" s="931" t="s">
        <v>395</v>
      </c>
      <c r="F1468" s="931">
        <v>3</v>
      </c>
      <c r="G1468" s="931" t="s">
        <v>46</v>
      </c>
      <c r="H1468" s="932">
        <v>78712.78</v>
      </c>
      <c r="I1468" s="932">
        <v>137747.37</v>
      </c>
      <c r="J1468" s="932">
        <v>107304.76</v>
      </c>
      <c r="K1468" s="932">
        <v>187783.33</v>
      </c>
      <c r="L1468" s="932">
        <v>135854.53</v>
      </c>
      <c r="M1468" s="932">
        <v>237745.43</v>
      </c>
      <c r="N1468" s="932">
        <v>179043.74</v>
      </c>
      <c r="O1468" s="932">
        <v>313326.55</v>
      </c>
      <c r="P1468" s="932">
        <v>221840.02</v>
      </c>
      <c r="Q1468" s="932">
        <v>388220.04</v>
      </c>
      <c r="R1468" s="932">
        <v>249934.29</v>
      </c>
      <c r="S1468" s="932">
        <v>437385</v>
      </c>
      <c r="T1468" s="932">
        <v>277679.28000000003</v>
      </c>
      <c r="U1468" s="932">
        <v>485938.74</v>
      </c>
    </row>
    <row r="1469" spans="1:21" ht="14.5">
      <c r="A1469" s="931">
        <v>8</v>
      </c>
      <c r="B1469" s="931" t="s">
        <v>384</v>
      </c>
      <c r="C1469" s="931" t="s">
        <v>393</v>
      </c>
      <c r="D1469" s="931" t="s">
        <v>504</v>
      </c>
      <c r="E1469" s="931" t="s">
        <v>395</v>
      </c>
      <c r="F1469" s="931">
        <v>4</v>
      </c>
      <c r="G1469" s="931" t="s">
        <v>23</v>
      </c>
      <c r="H1469" s="932">
        <v>84689.25</v>
      </c>
      <c r="I1469" s="932">
        <v>135502.79999999999</v>
      </c>
      <c r="J1469" s="932">
        <v>118564.95</v>
      </c>
      <c r="K1469" s="932">
        <v>189703.93</v>
      </c>
      <c r="L1469" s="932">
        <v>152440.65</v>
      </c>
      <c r="M1469" s="932">
        <v>243905.05</v>
      </c>
      <c r="N1469" s="932">
        <v>203254.2</v>
      </c>
      <c r="O1469" s="932">
        <v>325206.73</v>
      </c>
      <c r="P1469" s="932">
        <v>254067.75</v>
      </c>
      <c r="Q1469" s="932">
        <v>406508.41</v>
      </c>
      <c r="R1469" s="932">
        <v>287943.45</v>
      </c>
      <c r="S1469" s="932">
        <v>460709.53</v>
      </c>
      <c r="T1469" s="932">
        <v>321819.15000000002</v>
      </c>
      <c r="U1469" s="932">
        <v>514910.65</v>
      </c>
    </row>
    <row r="1470" spans="1:21" ht="14.5">
      <c r="A1470" s="931">
        <v>8</v>
      </c>
      <c r="B1470" s="931" t="s">
        <v>384</v>
      </c>
      <c r="C1470" s="931" t="s">
        <v>393</v>
      </c>
      <c r="D1470" s="931" t="s">
        <v>504</v>
      </c>
      <c r="E1470" s="931" t="s">
        <v>1135</v>
      </c>
      <c r="F1470" s="931">
        <v>1</v>
      </c>
      <c r="G1470" s="931" t="s">
        <v>171</v>
      </c>
      <c r="H1470" s="932">
        <v>106990.73</v>
      </c>
      <c r="I1470" s="932">
        <v>187233.78</v>
      </c>
      <c r="J1470" s="932">
        <v>138851.5</v>
      </c>
      <c r="K1470" s="932">
        <v>242990.13</v>
      </c>
      <c r="L1470" s="932">
        <v>165986.1</v>
      </c>
      <c r="M1470" s="932">
        <v>290475.67</v>
      </c>
      <c r="N1470" s="932">
        <v>197913.37</v>
      </c>
      <c r="O1470" s="932">
        <v>346348.41</v>
      </c>
      <c r="P1470" s="932">
        <v>232982.64</v>
      </c>
      <c r="Q1470" s="932">
        <v>407719.62</v>
      </c>
      <c r="R1470" s="932">
        <v>255488.27</v>
      </c>
      <c r="S1470" s="932">
        <v>447104.48</v>
      </c>
      <c r="T1470" s="932">
        <v>277278.27</v>
      </c>
      <c r="U1470" s="932">
        <v>485236.98</v>
      </c>
    </row>
    <row r="1471" spans="1:21" ht="14.5">
      <c r="A1471" s="931">
        <v>8</v>
      </c>
      <c r="B1471" s="931" t="s">
        <v>384</v>
      </c>
      <c r="C1471" s="931" t="s">
        <v>393</v>
      </c>
      <c r="D1471" s="931" t="s">
        <v>504</v>
      </c>
      <c r="E1471" s="931" t="s">
        <v>1135</v>
      </c>
      <c r="F1471" s="931">
        <v>2</v>
      </c>
      <c r="G1471" s="931" t="s">
        <v>21</v>
      </c>
      <c r="H1471" s="932">
        <v>83588.070000000007</v>
      </c>
      <c r="I1471" s="932">
        <v>146279.13</v>
      </c>
      <c r="J1471" s="932">
        <v>109569.93</v>
      </c>
      <c r="K1471" s="932">
        <v>191747.38</v>
      </c>
      <c r="L1471" s="932">
        <v>132815.41</v>
      </c>
      <c r="M1471" s="932">
        <v>232426.98</v>
      </c>
      <c r="N1471" s="932">
        <v>162636.9</v>
      </c>
      <c r="O1471" s="932">
        <v>284614.58</v>
      </c>
      <c r="P1471" s="932">
        <v>192992.89</v>
      </c>
      <c r="Q1471" s="932">
        <v>337737.56</v>
      </c>
      <c r="R1471" s="932">
        <v>212707.8</v>
      </c>
      <c r="S1471" s="932">
        <v>372238.65</v>
      </c>
      <c r="T1471" s="932">
        <v>231146.14</v>
      </c>
      <c r="U1471" s="932">
        <v>404505.74</v>
      </c>
    </row>
    <row r="1472" spans="1:21" ht="14.5">
      <c r="A1472" s="931">
        <v>8</v>
      </c>
      <c r="B1472" s="931" t="s">
        <v>384</v>
      </c>
      <c r="C1472" s="931" t="s">
        <v>393</v>
      </c>
      <c r="D1472" s="931" t="s">
        <v>504</v>
      </c>
      <c r="E1472" s="931" t="s">
        <v>1135</v>
      </c>
      <c r="F1472" s="931">
        <v>3</v>
      </c>
      <c r="G1472" s="931" t="s">
        <v>46</v>
      </c>
      <c r="H1472" s="932">
        <v>79523.22</v>
      </c>
      <c r="I1472" s="932">
        <v>139165.64000000001</v>
      </c>
      <c r="J1472" s="932">
        <v>108350.81</v>
      </c>
      <c r="K1472" s="932">
        <v>189613.91</v>
      </c>
      <c r="L1472" s="932">
        <v>137134.9</v>
      </c>
      <c r="M1472" s="932">
        <v>239986.07</v>
      </c>
      <c r="N1472" s="932">
        <v>180686.74</v>
      </c>
      <c r="O1472" s="932">
        <v>316201.8</v>
      </c>
      <c r="P1472" s="932">
        <v>223833.63</v>
      </c>
      <c r="Q1472" s="932">
        <v>391708.86</v>
      </c>
      <c r="R1472" s="932">
        <v>252148.27</v>
      </c>
      <c r="S1472" s="932">
        <v>441259.47</v>
      </c>
      <c r="T1472" s="932">
        <v>280102.94</v>
      </c>
      <c r="U1472" s="932">
        <v>490180.15</v>
      </c>
    </row>
    <row r="1473" spans="1:21" ht="14.5">
      <c r="A1473" s="931">
        <v>8</v>
      </c>
      <c r="B1473" s="931" t="s">
        <v>384</v>
      </c>
      <c r="C1473" s="931" t="s">
        <v>393</v>
      </c>
      <c r="D1473" s="931" t="s">
        <v>504</v>
      </c>
      <c r="E1473" s="931" t="s">
        <v>1135</v>
      </c>
      <c r="F1473" s="931">
        <v>4</v>
      </c>
      <c r="G1473" s="931" t="s">
        <v>23</v>
      </c>
      <c r="H1473" s="932">
        <v>85969.53</v>
      </c>
      <c r="I1473" s="932">
        <v>137551.25</v>
      </c>
      <c r="J1473" s="932">
        <v>120357.35</v>
      </c>
      <c r="K1473" s="932">
        <v>192571.76</v>
      </c>
      <c r="L1473" s="932">
        <v>154745.16</v>
      </c>
      <c r="M1473" s="932">
        <v>247592.26</v>
      </c>
      <c r="N1473" s="932">
        <v>206326.88</v>
      </c>
      <c r="O1473" s="932">
        <v>330123.01</v>
      </c>
      <c r="P1473" s="932">
        <v>257908.6</v>
      </c>
      <c r="Q1473" s="932">
        <v>412653.76</v>
      </c>
      <c r="R1473" s="932">
        <v>292296.40999999997</v>
      </c>
      <c r="S1473" s="932">
        <v>467674.26</v>
      </c>
      <c r="T1473" s="932">
        <v>326684.21999999997</v>
      </c>
      <c r="U1473" s="932">
        <v>522694.76</v>
      </c>
    </row>
    <row r="1474" spans="1:21" ht="14.5">
      <c r="A1474" s="931">
        <v>8</v>
      </c>
      <c r="B1474" s="931" t="s">
        <v>384</v>
      </c>
      <c r="C1474" s="931" t="s">
        <v>393</v>
      </c>
      <c r="D1474" s="931" t="s">
        <v>504</v>
      </c>
      <c r="E1474" s="931" t="s">
        <v>761</v>
      </c>
      <c r="F1474" s="931">
        <v>1</v>
      </c>
      <c r="G1474" s="931" t="s">
        <v>171</v>
      </c>
      <c r="H1474" s="932">
        <v>106526.82</v>
      </c>
      <c r="I1474" s="932">
        <v>186421.94</v>
      </c>
      <c r="J1474" s="932">
        <v>138302.12</v>
      </c>
      <c r="K1474" s="932">
        <v>242028.7</v>
      </c>
      <c r="L1474" s="932">
        <v>165373.82999999999</v>
      </c>
      <c r="M1474" s="932">
        <v>289404.19</v>
      </c>
      <c r="N1474" s="932">
        <v>197247.15</v>
      </c>
      <c r="O1474" s="932">
        <v>345182.51</v>
      </c>
      <c r="P1474" s="932">
        <v>232238.77</v>
      </c>
      <c r="Q1474" s="932">
        <v>406417.84</v>
      </c>
      <c r="R1474" s="932">
        <v>254695.81</v>
      </c>
      <c r="S1474" s="932">
        <v>445717.67</v>
      </c>
      <c r="T1474" s="932">
        <v>276460.53000000003</v>
      </c>
      <c r="U1474" s="932">
        <v>483805.92</v>
      </c>
    </row>
    <row r="1475" spans="1:21" ht="14.5">
      <c r="A1475" s="931">
        <v>8</v>
      </c>
      <c r="B1475" s="931" t="s">
        <v>384</v>
      </c>
      <c r="C1475" s="931" t="s">
        <v>393</v>
      </c>
      <c r="D1475" s="931" t="s">
        <v>504</v>
      </c>
      <c r="E1475" s="931" t="s">
        <v>761</v>
      </c>
      <c r="F1475" s="931">
        <v>2</v>
      </c>
      <c r="G1475" s="931" t="s">
        <v>21</v>
      </c>
      <c r="H1475" s="932">
        <v>82892.45</v>
      </c>
      <c r="I1475" s="932">
        <v>145061.79</v>
      </c>
      <c r="J1475" s="932">
        <v>108730.63</v>
      </c>
      <c r="K1475" s="932">
        <v>190278.6</v>
      </c>
      <c r="L1475" s="932">
        <v>131874.72</v>
      </c>
      <c r="M1475" s="932">
        <v>230780.76</v>
      </c>
      <c r="N1475" s="932">
        <v>161621.41</v>
      </c>
      <c r="O1475" s="932">
        <v>282837.46000000002</v>
      </c>
      <c r="P1475" s="932">
        <v>191853.08</v>
      </c>
      <c r="Q1475" s="932">
        <v>335742.89</v>
      </c>
      <c r="R1475" s="932">
        <v>211491.77</v>
      </c>
      <c r="S1475" s="932">
        <v>370110.6</v>
      </c>
      <c r="T1475" s="932">
        <v>229871.64</v>
      </c>
      <c r="U1475" s="932">
        <v>402275.37</v>
      </c>
    </row>
    <row r="1476" spans="1:21" ht="14.5">
      <c r="A1476" s="931">
        <v>8</v>
      </c>
      <c r="B1476" s="931" t="s">
        <v>384</v>
      </c>
      <c r="C1476" s="931" t="s">
        <v>393</v>
      </c>
      <c r="D1476" s="931" t="s">
        <v>504</v>
      </c>
      <c r="E1476" s="931" t="s">
        <v>761</v>
      </c>
      <c r="F1476" s="931">
        <v>3</v>
      </c>
      <c r="G1476" s="931" t="s">
        <v>46</v>
      </c>
      <c r="H1476" s="932">
        <v>78606.13</v>
      </c>
      <c r="I1476" s="932">
        <v>137560.73000000001</v>
      </c>
      <c r="J1476" s="932">
        <v>107037.36</v>
      </c>
      <c r="K1476" s="932">
        <v>187315.38</v>
      </c>
      <c r="L1476" s="932">
        <v>135424.66</v>
      </c>
      <c r="M1476" s="932">
        <v>236993.15</v>
      </c>
      <c r="N1476" s="932">
        <v>178385.05</v>
      </c>
      <c r="O1476" s="932">
        <v>312173.83</v>
      </c>
      <c r="P1476" s="932">
        <v>220936.46</v>
      </c>
      <c r="Q1476" s="932">
        <v>386638.81</v>
      </c>
      <c r="R1476" s="932">
        <v>248849.66</v>
      </c>
      <c r="S1476" s="932">
        <v>435486.91</v>
      </c>
      <c r="T1476" s="932">
        <v>276399.34000000003</v>
      </c>
      <c r="U1476" s="932">
        <v>483698.84</v>
      </c>
    </row>
    <row r="1477" spans="1:21" ht="14.5">
      <c r="A1477" s="931">
        <v>8</v>
      </c>
      <c r="B1477" s="931" t="s">
        <v>384</v>
      </c>
      <c r="C1477" s="931" t="s">
        <v>393</v>
      </c>
      <c r="D1477" s="931" t="s">
        <v>504</v>
      </c>
      <c r="E1477" s="931" t="s">
        <v>761</v>
      </c>
      <c r="F1477" s="931">
        <v>4</v>
      </c>
      <c r="G1477" s="931" t="s">
        <v>23</v>
      </c>
      <c r="H1477" s="932">
        <v>85422.05</v>
      </c>
      <c r="I1477" s="932">
        <v>136675.28</v>
      </c>
      <c r="J1477" s="932">
        <v>119590.87</v>
      </c>
      <c r="K1477" s="932">
        <v>191345.4</v>
      </c>
      <c r="L1477" s="932">
        <v>153759.69</v>
      </c>
      <c r="M1477" s="932">
        <v>246015.51</v>
      </c>
      <c r="N1477" s="932">
        <v>205012.92</v>
      </c>
      <c r="O1477" s="932">
        <v>328020.68</v>
      </c>
      <c r="P1477" s="932">
        <v>256266.15</v>
      </c>
      <c r="Q1477" s="932">
        <v>410025.85</v>
      </c>
      <c r="R1477" s="932">
        <v>290434.96999999997</v>
      </c>
      <c r="S1477" s="932">
        <v>464695.96</v>
      </c>
      <c r="T1477" s="932">
        <v>324603.78999999998</v>
      </c>
      <c r="U1477" s="932">
        <v>519366.07</v>
      </c>
    </row>
    <row r="1478" spans="1:21" ht="14.5">
      <c r="A1478" s="931">
        <v>8</v>
      </c>
      <c r="B1478" s="931" t="s">
        <v>384</v>
      </c>
      <c r="C1478" s="931" t="s">
        <v>393</v>
      </c>
      <c r="D1478" s="931" t="s">
        <v>504</v>
      </c>
      <c r="E1478" s="931" t="s">
        <v>1136</v>
      </c>
      <c r="F1478" s="931">
        <v>1</v>
      </c>
      <c r="G1478" s="931" t="s">
        <v>171</v>
      </c>
      <c r="H1478" s="932">
        <v>103674.53</v>
      </c>
      <c r="I1478" s="932">
        <v>181430.43</v>
      </c>
      <c r="J1478" s="932">
        <v>134589.18</v>
      </c>
      <c r="K1478" s="932">
        <v>235531.07</v>
      </c>
      <c r="L1478" s="932">
        <v>160925.79999999999</v>
      </c>
      <c r="M1478" s="932">
        <v>281620.15000000002</v>
      </c>
      <c r="N1478" s="932">
        <v>191929.9</v>
      </c>
      <c r="O1478" s="932">
        <v>335877.33</v>
      </c>
      <c r="P1478" s="932">
        <v>225970.69</v>
      </c>
      <c r="Q1478" s="932">
        <v>395448.72</v>
      </c>
      <c r="R1478" s="932">
        <v>247817.28</v>
      </c>
      <c r="S1478" s="932">
        <v>433680.24</v>
      </c>
      <c r="T1478" s="932">
        <v>268986.3</v>
      </c>
      <c r="U1478" s="932">
        <v>470726.03</v>
      </c>
    </row>
    <row r="1479" spans="1:21" ht="14.5">
      <c r="A1479" s="931">
        <v>8</v>
      </c>
      <c r="B1479" s="931" t="s">
        <v>384</v>
      </c>
      <c r="C1479" s="931" t="s">
        <v>393</v>
      </c>
      <c r="D1479" s="931" t="s">
        <v>504</v>
      </c>
      <c r="E1479" s="931" t="s">
        <v>1136</v>
      </c>
      <c r="F1479" s="931">
        <v>2</v>
      </c>
      <c r="G1479" s="931" t="s">
        <v>21</v>
      </c>
      <c r="H1479" s="932">
        <v>80735.289999999994</v>
      </c>
      <c r="I1479" s="932">
        <v>141286.76</v>
      </c>
      <c r="J1479" s="932">
        <v>105887.44</v>
      </c>
      <c r="K1479" s="932">
        <v>185303.03</v>
      </c>
      <c r="L1479" s="932">
        <v>128411.96</v>
      </c>
      <c r="M1479" s="932">
        <v>224720.93</v>
      </c>
      <c r="N1479" s="932">
        <v>157351.98000000001</v>
      </c>
      <c r="O1479" s="932">
        <v>275365.96000000002</v>
      </c>
      <c r="P1479" s="932">
        <v>186772.82</v>
      </c>
      <c r="Q1479" s="932">
        <v>326852.43</v>
      </c>
      <c r="R1479" s="932">
        <v>205883.95</v>
      </c>
      <c r="S1479" s="932">
        <v>360296.9</v>
      </c>
      <c r="T1479" s="932">
        <v>223767.67</v>
      </c>
      <c r="U1479" s="932">
        <v>391593.42</v>
      </c>
    </row>
    <row r="1480" spans="1:21" ht="14.5">
      <c r="A1480" s="931">
        <v>8</v>
      </c>
      <c r="B1480" s="931" t="s">
        <v>384</v>
      </c>
      <c r="C1480" s="931" t="s">
        <v>393</v>
      </c>
      <c r="D1480" s="931" t="s">
        <v>504</v>
      </c>
      <c r="E1480" s="931" t="s">
        <v>1136</v>
      </c>
      <c r="F1480" s="931">
        <v>3</v>
      </c>
      <c r="G1480" s="931" t="s">
        <v>46</v>
      </c>
      <c r="H1480" s="932">
        <v>76608.45</v>
      </c>
      <c r="I1480" s="932">
        <v>134064.79</v>
      </c>
      <c r="J1480" s="932">
        <v>104329.17</v>
      </c>
      <c r="K1480" s="932">
        <v>182576.05</v>
      </c>
      <c r="L1480" s="932">
        <v>132007.26</v>
      </c>
      <c r="M1480" s="932">
        <v>231012.71</v>
      </c>
      <c r="N1480" s="932">
        <v>173892.67</v>
      </c>
      <c r="O1480" s="932">
        <v>304312.17</v>
      </c>
      <c r="P1480" s="932">
        <v>215381.13</v>
      </c>
      <c r="Q1480" s="932">
        <v>376916.98</v>
      </c>
      <c r="R1480" s="932">
        <v>242599.06</v>
      </c>
      <c r="S1480" s="932">
        <v>424548.36</v>
      </c>
      <c r="T1480" s="932">
        <v>269464.15999999997</v>
      </c>
      <c r="U1480" s="932">
        <v>471562.28</v>
      </c>
    </row>
    <row r="1481" spans="1:21" ht="14.5">
      <c r="A1481" s="931">
        <v>8</v>
      </c>
      <c r="B1481" s="931" t="s">
        <v>384</v>
      </c>
      <c r="C1481" s="931" t="s">
        <v>393</v>
      </c>
      <c r="D1481" s="931" t="s">
        <v>504</v>
      </c>
      <c r="E1481" s="931" t="s">
        <v>1136</v>
      </c>
      <c r="F1481" s="931">
        <v>4</v>
      </c>
      <c r="G1481" s="931" t="s">
        <v>23</v>
      </c>
      <c r="H1481" s="932">
        <v>83167.520000000004</v>
      </c>
      <c r="I1481" s="932">
        <v>133068.04</v>
      </c>
      <c r="J1481" s="932">
        <v>116434.53</v>
      </c>
      <c r="K1481" s="932">
        <v>186295.26</v>
      </c>
      <c r="L1481" s="932">
        <v>149701.54</v>
      </c>
      <c r="M1481" s="932">
        <v>239522.47</v>
      </c>
      <c r="N1481" s="932">
        <v>199602.06</v>
      </c>
      <c r="O1481" s="932">
        <v>319363.3</v>
      </c>
      <c r="P1481" s="932">
        <v>249502.57</v>
      </c>
      <c r="Q1481" s="932">
        <v>399204.12</v>
      </c>
      <c r="R1481" s="932">
        <v>282769.58</v>
      </c>
      <c r="S1481" s="932">
        <v>452431.34</v>
      </c>
      <c r="T1481" s="932">
        <v>316036.59000000003</v>
      </c>
      <c r="U1481" s="932">
        <v>505658.56</v>
      </c>
    </row>
    <row r="1482" spans="1:21" ht="14.5">
      <c r="A1482" s="931">
        <v>8</v>
      </c>
      <c r="B1482" s="931" t="s">
        <v>384</v>
      </c>
      <c r="C1482" s="931" t="s">
        <v>393</v>
      </c>
      <c r="D1482" s="931" t="s">
        <v>504</v>
      </c>
      <c r="E1482" s="931" t="s">
        <v>1137</v>
      </c>
      <c r="F1482" s="931">
        <v>1</v>
      </c>
      <c r="G1482" s="931" t="s">
        <v>171</v>
      </c>
      <c r="H1482" s="932">
        <v>106393.64</v>
      </c>
      <c r="I1482" s="932">
        <v>186188.87</v>
      </c>
      <c r="J1482" s="932">
        <v>138060.62</v>
      </c>
      <c r="K1482" s="932">
        <v>241606.08</v>
      </c>
      <c r="L1482" s="932">
        <v>165027.16</v>
      </c>
      <c r="M1482" s="932">
        <v>288797.53000000003</v>
      </c>
      <c r="N1482" s="932">
        <v>196750.62</v>
      </c>
      <c r="O1482" s="932">
        <v>344313.59</v>
      </c>
      <c r="P1482" s="932">
        <v>231601.59</v>
      </c>
      <c r="Q1482" s="932">
        <v>405302.78</v>
      </c>
      <c r="R1482" s="932">
        <v>253966.76</v>
      </c>
      <c r="S1482" s="932">
        <v>444441.83</v>
      </c>
      <c r="T1482" s="932">
        <v>275614.15000000002</v>
      </c>
      <c r="U1482" s="932">
        <v>482324.77</v>
      </c>
    </row>
    <row r="1483" spans="1:21" ht="14.5">
      <c r="A1483" s="931">
        <v>8</v>
      </c>
      <c r="B1483" s="931" t="s">
        <v>384</v>
      </c>
      <c r="C1483" s="931" t="s">
        <v>393</v>
      </c>
      <c r="D1483" s="931" t="s">
        <v>504</v>
      </c>
      <c r="E1483" s="931" t="s">
        <v>1137</v>
      </c>
      <c r="F1483" s="931">
        <v>2</v>
      </c>
      <c r="G1483" s="931" t="s">
        <v>21</v>
      </c>
      <c r="H1483" s="932">
        <v>83222.69</v>
      </c>
      <c r="I1483" s="932">
        <v>145639.71</v>
      </c>
      <c r="J1483" s="932">
        <v>109068.96</v>
      </c>
      <c r="K1483" s="932">
        <v>190870.68</v>
      </c>
      <c r="L1483" s="932">
        <v>132184.9</v>
      </c>
      <c r="M1483" s="932">
        <v>231323.57</v>
      </c>
      <c r="N1483" s="932">
        <v>161823.42000000001</v>
      </c>
      <c r="O1483" s="932">
        <v>283190.99</v>
      </c>
      <c r="P1483" s="932">
        <v>192007.78</v>
      </c>
      <c r="Q1483" s="932">
        <v>336013.61</v>
      </c>
      <c r="R1483" s="932">
        <v>211609.85</v>
      </c>
      <c r="S1483" s="932">
        <v>370317.25</v>
      </c>
      <c r="T1483" s="932">
        <v>229938.77</v>
      </c>
      <c r="U1483" s="932">
        <v>402392.85</v>
      </c>
    </row>
    <row r="1484" spans="1:21" ht="14.5">
      <c r="A1484" s="931">
        <v>8</v>
      </c>
      <c r="B1484" s="931" t="s">
        <v>384</v>
      </c>
      <c r="C1484" s="931" t="s">
        <v>393</v>
      </c>
      <c r="D1484" s="931" t="s">
        <v>504</v>
      </c>
      <c r="E1484" s="931" t="s">
        <v>1137</v>
      </c>
      <c r="F1484" s="931">
        <v>3</v>
      </c>
      <c r="G1484" s="931" t="s">
        <v>46</v>
      </c>
      <c r="H1484" s="932">
        <v>79253.070000000007</v>
      </c>
      <c r="I1484" s="932">
        <v>138692.88</v>
      </c>
      <c r="J1484" s="932">
        <v>108002.12</v>
      </c>
      <c r="K1484" s="932">
        <v>189003.72</v>
      </c>
      <c r="L1484" s="932">
        <v>136708.10999999999</v>
      </c>
      <c r="M1484" s="932">
        <v>239239.19</v>
      </c>
      <c r="N1484" s="932">
        <v>180139.08</v>
      </c>
      <c r="O1484" s="932">
        <v>315243.39</v>
      </c>
      <c r="P1484" s="932">
        <v>223169.1</v>
      </c>
      <c r="Q1484" s="932">
        <v>390545.91999999998</v>
      </c>
      <c r="R1484" s="932">
        <v>251410.28</v>
      </c>
      <c r="S1484" s="932">
        <v>439967.98</v>
      </c>
      <c r="T1484" s="932">
        <v>279295.06</v>
      </c>
      <c r="U1484" s="932">
        <v>488766.35</v>
      </c>
    </row>
    <row r="1485" spans="1:21" ht="14.5">
      <c r="A1485" s="931">
        <v>8</v>
      </c>
      <c r="B1485" s="931" t="s">
        <v>384</v>
      </c>
      <c r="C1485" s="931" t="s">
        <v>393</v>
      </c>
      <c r="D1485" s="931" t="s">
        <v>504</v>
      </c>
      <c r="E1485" s="931" t="s">
        <v>1137</v>
      </c>
      <c r="F1485" s="931">
        <v>4</v>
      </c>
      <c r="G1485" s="931" t="s">
        <v>23</v>
      </c>
      <c r="H1485" s="932">
        <v>85542.77</v>
      </c>
      <c r="I1485" s="932">
        <v>136868.44</v>
      </c>
      <c r="J1485" s="932">
        <v>119759.88</v>
      </c>
      <c r="K1485" s="932">
        <v>191615.81</v>
      </c>
      <c r="L1485" s="932">
        <v>153976.99</v>
      </c>
      <c r="M1485" s="932">
        <v>246363.19</v>
      </c>
      <c r="N1485" s="932">
        <v>205302.65</v>
      </c>
      <c r="O1485" s="932">
        <v>328484.25</v>
      </c>
      <c r="P1485" s="932">
        <v>256628.32</v>
      </c>
      <c r="Q1485" s="932">
        <v>410605.31</v>
      </c>
      <c r="R1485" s="932">
        <v>290845.42</v>
      </c>
      <c r="S1485" s="932">
        <v>465352.69</v>
      </c>
      <c r="T1485" s="932">
        <v>325062.53000000003</v>
      </c>
      <c r="U1485" s="932">
        <v>520100.06</v>
      </c>
    </row>
    <row r="1486" spans="1:21" ht="14.5">
      <c r="A1486" s="931">
        <v>8</v>
      </c>
      <c r="B1486" s="931" t="s">
        <v>384</v>
      </c>
      <c r="C1486" s="931" t="s">
        <v>396</v>
      </c>
      <c r="D1486" s="931" t="s">
        <v>513</v>
      </c>
      <c r="E1486" s="931" t="s">
        <v>448</v>
      </c>
      <c r="F1486" s="931">
        <v>1</v>
      </c>
      <c r="G1486" s="931" t="s">
        <v>171</v>
      </c>
      <c r="H1486" s="932">
        <v>104602.36</v>
      </c>
      <c r="I1486" s="932">
        <v>183054.13</v>
      </c>
      <c r="J1486" s="932">
        <v>135687.96</v>
      </c>
      <c r="K1486" s="932">
        <v>237453.93</v>
      </c>
      <c r="L1486" s="932">
        <v>162150.35</v>
      </c>
      <c r="M1486" s="932">
        <v>283763.11</v>
      </c>
      <c r="N1486" s="932">
        <v>193262.36</v>
      </c>
      <c r="O1486" s="932">
        <v>338209.13</v>
      </c>
      <c r="P1486" s="932">
        <v>227458.44</v>
      </c>
      <c r="Q1486" s="932">
        <v>398052.28</v>
      </c>
      <c r="R1486" s="932">
        <v>249402.21</v>
      </c>
      <c r="S1486" s="932">
        <v>436453.87</v>
      </c>
      <c r="T1486" s="932">
        <v>270621.8</v>
      </c>
      <c r="U1486" s="932">
        <v>473588.14</v>
      </c>
    </row>
    <row r="1487" spans="1:21" ht="14.5">
      <c r="A1487" s="931">
        <v>8</v>
      </c>
      <c r="B1487" s="931" t="s">
        <v>384</v>
      </c>
      <c r="C1487" s="931" t="s">
        <v>396</v>
      </c>
      <c r="D1487" s="931" t="s">
        <v>513</v>
      </c>
      <c r="E1487" s="931" t="s">
        <v>448</v>
      </c>
      <c r="F1487" s="931">
        <v>2</v>
      </c>
      <c r="G1487" s="931" t="s">
        <v>21</v>
      </c>
      <c r="H1487" s="932">
        <v>82126.539999999994</v>
      </c>
      <c r="I1487" s="932">
        <v>143721.44</v>
      </c>
      <c r="J1487" s="932">
        <v>107566.05</v>
      </c>
      <c r="K1487" s="932">
        <v>188240.59</v>
      </c>
      <c r="L1487" s="932">
        <v>130293.35</v>
      </c>
      <c r="M1487" s="932">
        <v>228013.37</v>
      </c>
      <c r="N1487" s="932">
        <v>159382.97</v>
      </c>
      <c r="O1487" s="932">
        <v>278920.2</v>
      </c>
      <c r="P1487" s="932">
        <v>189052.44</v>
      </c>
      <c r="Q1487" s="932">
        <v>330841.78000000003</v>
      </c>
      <c r="R1487" s="932">
        <v>208316.02</v>
      </c>
      <c r="S1487" s="932">
        <v>364553.03</v>
      </c>
      <c r="T1487" s="932">
        <v>226316.67</v>
      </c>
      <c r="U1487" s="932">
        <v>396054.18</v>
      </c>
    </row>
    <row r="1488" spans="1:21" ht="14.5">
      <c r="A1488" s="931">
        <v>8</v>
      </c>
      <c r="B1488" s="931" t="s">
        <v>384</v>
      </c>
      <c r="C1488" s="931" t="s">
        <v>396</v>
      </c>
      <c r="D1488" s="931" t="s">
        <v>513</v>
      </c>
      <c r="E1488" s="931" t="s">
        <v>448</v>
      </c>
      <c r="F1488" s="931">
        <v>3</v>
      </c>
      <c r="G1488" s="931" t="s">
        <v>46</v>
      </c>
      <c r="H1488" s="932">
        <v>78442.64</v>
      </c>
      <c r="I1488" s="932">
        <v>137274.60999999999</v>
      </c>
      <c r="J1488" s="932">
        <v>106956.08</v>
      </c>
      <c r="K1488" s="932">
        <v>187173.13</v>
      </c>
      <c r="L1488" s="932">
        <v>135427.74</v>
      </c>
      <c r="M1488" s="932">
        <v>236998.55</v>
      </c>
      <c r="N1488" s="932">
        <v>178496.08</v>
      </c>
      <c r="O1488" s="932">
        <v>312368.13</v>
      </c>
      <c r="P1488" s="932">
        <v>221175.49</v>
      </c>
      <c r="Q1488" s="932">
        <v>387057.1</v>
      </c>
      <c r="R1488" s="932">
        <v>249196.29</v>
      </c>
      <c r="S1488" s="932">
        <v>436093.51</v>
      </c>
      <c r="T1488" s="932">
        <v>276871.39</v>
      </c>
      <c r="U1488" s="932">
        <v>484524.93</v>
      </c>
    </row>
    <row r="1489" spans="1:21" ht="14.5">
      <c r="A1489" s="931">
        <v>8</v>
      </c>
      <c r="B1489" s="931" t="s">
        <v>384</v>
      </c>
      <c r="C1489" s="931" t="s">
        <v>396</v>
      </c>
      <c r="D1489" s="931" t="s">
        <v>513</v>
      </c>
      <c r="E1489" s="931" t="s">
        <v>448</v>
      </c>
      <c r="F1489" s="931">
        <v>4</v>
      </c>
      <c r="G1489" s="931" t="s">
        <v>23</v>
      </c>
      <c r="H1489" s="932">
        <v>84262.49</v>
      </c>
      <c r="I1489" s="932">
        <v>134819.99</v>
      </c>
      <c r="J1489" s="932">
        <v>117967.49</v>
      </c>
      <c r="K1489" s="932">
        <v>188747.98</v>
      </c>
      <c r="L1489" s="932">
        <v>151672.48000000001</v>
      </c>
      <c r="M1489" s="932">
        <v>242675.98</v>
      </c>
      <c r="N1489" s="932">
        <v>202229.98</v>
      </c>
      <c r="O1489" s="932">
        <v>323567.96999999997</v>
      </c>
      <c r="P1489" s="932">
        <v>252787.47</v>
      </c>
      <c r="Q1489" s="932">
        <v>404459.96</v>
      </c>
      <c r="R1489" s="932">
        <v>286492.46999999997</v>
      </c>
      <c r="S1489" s="932">
        <v>458387.96</v>
      </c>
      <c r="T1489" s="932">
        <v>320197.46000000002</v>
      </c>
      <c r="U1489" s="932">
        <v>512315.95</v>
      </c>
    </row>
    <row r="1490" spans="1:21" ht="14.5">
      <c r="A1490" s="931">
        <v>8</v>
      </c>
      <c r="B1490" s="931" t="s">
        <v>384</v>
      </c>
      <c r="C1490" s="931" t="s">
        <v>396</v>
      </c>
      <c r="D1490" s="931" t="s">
        <v>513</v>
      </c>
      <c r="E1490" s="931" t="s">
        <v>1138</v>
      </c>
      <c r="F1490" s="931">
        <v>1</v>
      </c>
      <c r="G1490" s="931" t="s">
        <v>171</v>
      </c>
      <c r="H1490" s="932">
        <v>99097.56</v>
      </c>
      <c r="I1490" s="932">
        <v>173420.72</v>
      </c>
      <c r="J1490" s="932">
        <v>128624.34</v>
      </c>
      <c r="K1490" s="932">
        <v>225092.6</v>
      </c>
      <c r="L1490" s="932">
        <v>153774.29</v>
      </c>
      <c r="M1490" s="932">
        <v>269105.01</v>
      </c>
      <c r="N1490" s="932">
        <v>183372.66</v>
      </c>
      <c r="O1490" s="932">
        <v>320902.15999999997</v>
      </c>
      <c r="P1490" s="932">
        <v>215878.06</v>
      </c>
      <c r="Q1490" s="932">
        <v>377786.61</v>
      </c>
      <c r="R1490" s="932">
        <v>236738.73</v>
      </c>
      <c r="S1490" s="932">
        <v>414292.78</v>
      </c>
      <c r="T1490" s="932">
        <v>256942.9</v>
      </c>
      <c r="U1490" s="932">
        <v>449650.07</v>
      </c>
    </row>
    <row r="1491" spans="1:21" ht="14.5">
      <c r="A1491" s="931">
        <v>8</v>
      </c>
      <c r="B1491" s="931" t="s">
        <v>384</v>
      </c>
      <c r="C1491" s="931" t="s">
        <v>396</v>
      </c>
      <c r="D1491" s="931" t="s">
        <v>513</v>
      </c>
      <c r="E1491" s="931" t="s">
        <v>1138</v>
      </c>
      <c r="F1491" s="931">
        <v>2</v>
      </c>
      <c r="G1491" s="931" t="s">
        <v>21</v>
      </c>
      <c r="H1491" s="932">
        <v>77316.86</v>
      </c>
      <c r="I1491" s="932">
        <v>135304.51</v>
      </c>
      <c r="J1491" s="932">
        <v>101372.19</v>
      </c>
      <c r="K1491" s="932">
        <v>177401.33</v>
      </c>
      <c r="L1491" s="932">
        <v>122902.56</v>
      </c>
      <c r="M1491" s="932">
        <v>215079.49</v>
      </c>
      <c r="N1491" s="932">
        <v>150541.09</v>
      </c>
      <c r="O1491" s="932">
        <v>263446.90999999997</v>
      </c>
      <c r="P1491" s="932">
        <v>178659.88</v>
      </c>
      <c r="Q1491" s="932">
        <v>312654.78999999998</v>
      </c>
      <c r="R1491" s="932">
        <v>196923.24</v>
      </c>
      <c r="S1491" s="932">
        <v>344615.67</v>
      </c>
      <c r="T1491" s="932">
        <v>214008.04</v>
      </c>
      <c r="U1491" s="932">
        <v>374514.07</v>
      </c>
    </row>
    <row r="1492" spans="1:21" ht="14.5">
      <c r="A1492" s="931">
        <v>8</v>
      </c>
      <c r="B1492" s="931" t="s">
        <v>384</v>
      </c>
      <c r="C1492" s="931" t="s">
        <v>396</v>
      </c>
      <c r="D1492" s="931" t="s">
        <v>513</v>
      </c>
      <c r="E1492" s="931" t="s">
        <v>1138</v>
      </c>
      <c r="F1492" s="931">
        <v>3</v>
      </c>
      <c r="G1492" s="931" t="s">
        <v>46</v>
      </c>
      <c r="H1492" s="932">
        <v>73476.87</v>
      </c>
      <c r="I1492" s="932">
        <v>128584.51</v>
      </c>
      <c r="J1492" s="932">
        <v>100092.56</v>
      </c>
      <c r="K1492" s="932">
        <v>175161.98</v>
      </c>
      <c r="L1492" s="932">
        <v>126667.78</v>
      </c>
      <c r="M1492" s="932">
        <v>221668.61</v>
      </c>
      <c r="N1492" s="932">
        <v>166880.28</v>
      </c>
      <c r="O1492" s="932">
        <v>292040.48</v>
      </c>
      <c r="P1492" s="932">
        <v>206715.88</v>
      </c>
      <c r="Q1492" s="932">
        <v>361752.79</v>
      </c>
      <c r="R1492" s="932">
        <v>232854.18</v>
      </c>
      <c r="S1492" s="932">
        <v>407494.81</v>
      </c>
      <c r="T1492" s="932">
        <v>258657.46</v>
      </c>
      <c r="U1492" s="932">
        <v>452650.56</v>
      </c>
    </row>
    <row r="1493" spans="1:21" ht="14.5">
      <c r="A1493" s="931">
        <v>8</v>
      </c>
      <c r="B1493" s="931" t="s">
        <v>384</v>
      </c>
      <c r="C1493" s="931" t="s">
        <v>396</v>
      </c>
      <c r="D1493" s="931" t="s">
        <v>513</v>
      </c>
      <c r="E1493" s="931" t="s">
        <v>1138</v>
      </c>
      <c r="F1493" s="931">
        <v>4</v>
      </c>
      <c r="G1493" s="931" t="s">
        <v>23</v>
      </c>
      <c r="H1493" s="932">
        <v>79572.36</v>
      </c>
      <c r="I1493" s="932">
        <v>127315.77</v>
      </c>
      <c r="J1493" s="932">
        <v>111401.3</v>
      </c>
      <c r="K1493" s="932">
        <v>178242.08</v>
      </c>
      <c r="L1493" s="932">
        <v>143230.24</v>
      </c>
      <c r="M1493" s="932">
        <v>229168.39</v>
      </c>
      <c r="N1493" s="932">
        <v>190973.66</v>
      </c>
      <c r="O1493" s="932">
        <v>305557.84999999998</v>
      </c>
      <c r="P1493" s="932">
        <v>238717.07</v>
      </c>
      <c r="Q1493" s="932">
        <v>381947.32</v>
      </c>
      <c r="R1493" s="932">
        <v>270546.01</v>
      </c>
      <c r="S1493" s="932">
        <v>432873.63</v>
      </c>
      <c r="T1493" s="932">
        <v>302374.96000000002</v>
      </c>
      <c r="U1493" s="932">
        <v>483799.94</v>
      </c>
    </row>
    <row r="1494" spans="1:21" ht="14.5">
      <c r="A1494" s="931">
        <v>8</v>
      </c>
      <c r="B1494" s="931" t="s">
        <v>384</v>
      </c>
      <c r="C1494" s="931" t="s">
        <v>396</v>
      </c>
      <c r="D1494" s="931" t="s">
        <v>513</v>
      </c>
      <c r="E1494" s="931" t="s">
        <v>397</v>
      </c>
      <c r="F1494" s="931">
        <v>1</v>
      </c>
      <c r="G1494" s="931" t="s">
        <v>171</v>
      </c>
      <c r="H1494" s="932">
        <v>104866.5</v>
      </c>
      <c r="I1494" s="932">
        <v>183516.37</v>
      </c>
      <c r="J1494" s="932">
        <v>135875.09</v>
      </c>
      <c r="K1494" s="932">
        <v>237781.41</v>
      </c>
      <c r="L1494" s="932">
        <v>162242.62</v>
      </c>
      <c r="M1494" s="932">
        <v>283924.58</v>
      </c>
      <c r="N1494" s="932">
        <v>193183.79</v>
      </c>
      <c r="O1494" s="932">
        <v>338071.63</v>
      </c>
      <c r="P1494" s="932">
        <v>227246.55</v>
      </c>
      <c r="Q1494" s="932">
        <v>397681.46</v>
      </c>
      <c r="R1494" s="932">
        <v>249101.1</v>
      </c>
      <c r="S1494" s="932">
        <v>435926.92</v>
      </c>
      <c r="T1494" s="932">
        <v>270169.96999999997</v>
      </c>
      <c r="U1494" s="932">
        <v>472797.45</v>
      </c>
    </row>
    <row r="1495" spans="1:21" ht="14.5">
      <c r="A1495" s="931">
        <v>8</v>
      </c>
      <c r="B1495" s="931" t="s">
        <v>384</v>
      </c>
      <c r="C1495" s="931" t="s">
        <v>396</v>
      </c>
      <c r="D1495" s="931" t="s">
        <v>513</v>
      </c>
      <c r="E1495" s="931" t="s">
        <v>397</v>
      </c>
      <c r="F1495" s="931">
        <v>2</v>
      </c>
      <c r="G1495" s="931" t="s">
        <v>21</v>
      </c>
      <c r="H1495" s="932">
        <v>83317.52</v>
      </c>
      <c r="I1495" s="932">
        <v>145805.65</v>
      </c>
      <c r="J1495" s="932">
        <v>108912.85</v>
      </c>
      <c r="K1495" s="932">
        <v>190597.5</v>
      </c>
      <c r="L1495" s="932">
        <v>131699.31</v>
      </c>
      <c r="M1495" s="932">
        <v>230473.8</v>
      </c>
      <c r="N1495" s="932">
        <v>160701.49</v>
      </c>
      <c r="O1495" s="932">
        <v>281227.61</v>
      </c>
      <c r="P1495" s="932">
        <v>190424.3</v>
      </c>
      <c r="Q1495" s="932">
        <v>333242.53000000003</v>
      </c>
      <c r="R1495" s="932">
        <v>209709.18</v>
      </c>
      <c r="S1495" s="932">
        <v>366991.06</v>
      </c>
      <c r="T1495" s="932">
        <v>227691.87</v>
      </c>
      <c r="U1495" s="932">
        <v>398460.77</v>
      </c>
    </row>
    <row r="1496" spans="1:21" ht="14.5">
      <c r="A1496" s="931">
        <v>8</v>
      </c>
      <c r="B1496" s="931" t="s">
        <v>384</v>
      </c>
      <c r="C1496" s="931" t="s">
        <v>396</v>
      </c>
      <c r="D1496" s="931" t="s">
        <v>513</v>
      </c>
      <c r="E1496" s="931" t="s">
        <v>397</v>
      </c>
      <c r="F1496" s="931">
        <v>3</v>
      </c>
      <c r="G1496" s="931" t="s">
        <v>46</v>
      </c>
      <c r="H1496" s="932">
        <v>80330.14</v>
      </c>
      <c r="I1496" s="932">
        <v>140577.75</v>
      </c>
      <c r="J1496" s="932">
        <v>109716.68</v>
      </c>
      <c r="K1496" s="932">
        <v>192004.18</v>
      </c>
      <c r="L1496" s="932">
        <v>139063.16</v>
      </c>
      <c r="M1496" s="932">
        <v>243360.52</v>
      </c>
      <c r="N1496" s="932">
        <v>183428.83</v>
      </c>
      <c r="O1496" s="932">
        <v>321000.45</v>
      </c>
      <c r="P1496" s="932">
        <v>227421.62</v>
      </c>
      <c r="Q1496" s="932">
        <v>397987.83</v>
      </c>
      <c r="R1496" s="932">
        <v>256335.83</v>
      </c>
      <c r="S1496" s="932">
        <v>448587.7</v>
      </c>
      <c r="T1496" s="932">
        <v>284918.59000000003</v>
      </c>
      <c r="U1496" s="932">
        <v>498607.53</v>
      </c>
    </row>
    <row r="1497" spans="1:21" ht="14.5">
      <c r="A1497" s="931">
        <v>8</v>
      </c>
      <c r="B1497" s="931" t="s">
        <v>384</v>
      </c>
      <c r="C1497" s="931" t="s">
        <v>396</v>
      </c>
      <c r="D1497" s="931" t="s">
        <v>513</v>
      </c>
      <c r="E1497" s="931" t="s">
        <v>397</v>
      </c>
      <c r="F1497" s="931">
        <v>4</v>
      </c>
      <c r="G1497" s="931" t="s">
        <v>23</v>
      </c>
      <c r="H1497" s="932">
        <v>84991.05</v>
      </c>
      <c r="I1497" s="932">
        <v>135985.69</v>
      </c>
      <c r="J1497" s="932">
        <v>118987.48</v>
      </c>
      <c r="K1497" s="932">
        <v>190379.97</v>
      </c>
      <c r="L1497" s="932">
        <v>152983.9</v>
      </c>
      <c r="M1497" s="932">
        <v>244774.24</v>
      </c>
      <c r="N1497" s="932">
        <v>203978.53</v>
      </c>
      <c r="O1497" s="932">
        <v>326365.65999999997</v>
      </c>
      <c r="P1497" s="932">
        <v>254973.16</v>
      </c>
      <c r="Q1497" s="932">
        <v>407957.07</v>
      </c>
      <c r="R1497" s="932">
        <v>288969.59000000003</v>
      </c>
      <c r="S1497" s="932">
        <v>462351.34</v>
      </c>
      <c r="T1497" s="932">
        <v>322966.01</v>
      </c>
      <c r="U1497" s="932">
        <v>516745.62</v>
      </c>
    </row>
    <row r="1498" spans="1:21" ht="14.5">
      <c r="A1498" s="931">
        <v>8</v>
      </c>
      <c r="B1498" s="931" t="s">
        <v>384</v>
      </c>
      <c r="C1498" s="931" t="s">
        <v>396</v>
      </c>
      <c r="D1498" s="931" t="s">
        <v>513</v>
      </c>
      <c r="E1498" s="931" t="s">
        <v>398</v>
      </c>
      <c r="F1498" s="931">
        <v>1</v>
      </c>
      <c r="G1498" s="931" t="s">
        <v>171</v>
      </c>
      <c r="H1498" s="932">
        <v>103474.76</v>
      </c>
      <c r="I1498" s="932">
        <v>181080.83</v>
      </c>
      <c r="J1498" s="932">
        <v>134226.93</v>
      </c>
      <c r="K1498" s="932">
        <v>234897.13</v>
      </c>
      <c r="L1498" s="932">
        <v>160405.79999999999</v>
      </c>
      <c r="M1498" s="932">
        <v>280710.15000000002</v>
      </c>
      <c r="N1498" s="932">
        <v>191185.11</v>
      </c>
      <c r="O1498" s="932">
        <v>334573.94</v>
      </c>
      <c r="P1498" s="932">
        <v>225014.93</v>
      </c>
      <c r="Q1498" s="932">
        <v>393776.12</v>
      </c>
      <c r="R1498" s="932">
        <v>246723.7</v>
      </c>
      <c r="S1498" s="932">
        <v>431766.48</v>
      </c>
      <c r="T1498" s="932">
        <v>267716.73</v>
      </c>
      <c r="U1498" s="932">
        <v>468504.29</v>
      </c>
    </row>
    <row r="1499" spans="1:21" ht="14.5">
      <c r="A1499" s="931">
        <v>8</v>
      </c>
      <c r="B1499" s="931" t="s">
        <v>384</v>
      </c>
      <c r="C1499" s="931" t="s">
        <v>396</v>
      </c>
      <c r="D1499" s="931" t="s">
        <v>513</v>
      </c>
      <c r="E1499" s="931" t="s">
        <v>398</v>
      </c>
      <c r="F1499" s="931">
        <v>2</v>
      </c>
      <c r="G1499" s="931" t="s">
        <v>21</v>
      </c>
      <c r="H1499" s="932">
        <v>81230.649999999994</v>
      </c>
      <c r="I1499" s="932">
        <v>142153.64000000001</v>
      </c>
      <c r="J1499" s="932">
        <v>106394.94</v>
      </c>
      <c r="K1499" s="932">
        <v>186191.15</v>
      </c>
      <c r="L1499" s="932">
        <v>128877.23</v>
      </c>
      <c r="M1499" s="932">
        <v>225535.15</v>
      </c>
      <c r="N1499" s="932">
        <v>157655</v>
      </c>
      <c r="O1499" s="932">
        <v>275896.25</v>
      </c>
      <c r="P1499" s="932">
        <v>187004.87</v>
      </c>
      <c r="Q1499" s="932">
        <v>327258.52</v>
      </c>
      <c r="R1499" s="932">
        <v>206061.07</v>
      </c>
      <c r="S1499" s="932">
        <v>360606.88</v>
      </c>
      <c r="T1499" s="932">
        <v>223868.37</v>
      </c>
      <c r="U1499" s="932">
        <v>391769.64</v>
      </c>
    </row>
    <row r="1500" spans="1:21" ht="14.5">
      <c r="A1500" s="931">
        <v>8</v>
      </c>
      <c r="B1500" s="931" t="s">
        <v>384</v>
      </c>
      <c r="C1500" s="931" t="s">
        <v>396</v>
      </c>
      <c r="D1500" s="931" t="s">
        <v>513</v>
      </c>
      <c r="E1500" s="931" t="s">
        <v>398</v>
      </c>
      <c r="F1500" s="931">
        <v>3</v>
      </c>
      <c r="G1500" s="931" t="s">
        <v>46</v>
      </c>
      <c r="H1500" s="932">
        <v>77578.87</v>
      </c>
      <c r="I1500" s="932">
        <v>135763.01999999999</v>
      </c>
      <c r="J1500" s="932">
        <v>105776.33</v>
      </c>
      <c r="K1500" s="932">
        <v>185108.57</v>
      </c>
      <c r="L1500" s="932">
        <v>133932.44</v>
      </c>
      <c r="M1500" s="932">
        <v>234381.77</v>
      </c>
      <c r="N1500" s="932">
        <v>176523.72</v>
      </c>
      <c r="O1500" s="932">
        <v>308916.51</v>
      </c>
      <c r="P1500" s="932">
        <v>218730.09</v>
      </c>
      <c r="Q1500" s="932">
        <v>382777.66</v>
      </c>
      <c r="R1500" s="932">
        <v>246439.99</v>
      </c>
      <c r="S1500" s="932">
        <v>431269.98</v>
      </c>
      <c r="T1500" s="932">
        <v>273807.75</v>
      </c>
      <c r="U1500" s="932">
        <v>479163.56</v>
      </c>
    </row>
    <row r="1501" spans="1:21" ht="14.5">
      <c r="A1501" s="931">
        <v>8</v>
      </c>
      <c r="B1501" s="931" t="s">
        <v>384</v>
      </c>
      <c r="C1501" s="931" t="s">
        <v>396</v>
      </c>
      <c r="D1501" s="931" t="s">
        <v>513</v>
      </c>
      <c r="E1501" s="931" t="s">
        <v>398</v>
      </c>
      <c r="F1501" s="931">
        <v>4</v>
      </c>
      <c r="G1501" s="931" t="s">
        <v>23</v>
      </c>
      <c r="H1501" s="932">
        <v>83348.61</v>
      </c>
      <c r="I1501" s="932">
        <v>133357.76999999999</v>
      </c>
      <c r="J1501" s="932">
        <v>116688.05</v>
      </c>
      <c r="K1501" s="932">
        <v>186700.88</v>
      </c>
      <c r="L1501" s="932">
        <v>150027.49</v>
      </c>
      <c r="M1501" s="932">
        <v>240043.99</v>
      </c>
      <c r="N1501" s="932">
        <v>200036.66</v>
      </c>
      <c r="O1501" s="932">
        <v>320058.65000000002</v>
      </c>
      <c r="P1501" s="932">
        <v>250045.82</v>
      </c>
      <c r="Q1501" s="932">
        <v>400073.32</v>
      </c>
      <c r="R1501" s="932">
        <v>283385.26</v>
      </c>
      <c r="S1501" s="932">
        <v>453416.43</v>
      </c>
      <c r="T1501" s="932">
        <v>316724.71000000002</v>
      </c>
      <c r="U1501" s="932">
        <v>506759.54</v>
      </c>
    </row>
    <row r="1502" spans="1:21" ht="14.5">
      <c r="A1502" s="931">
        <v>8</v>
      </c>
      <c r="B1502" s="931" t="s">
        <v>384</v>
      </c>
      <c r="C1502" s="931" t="s">
        <v>396</v>
      </c>
      <c r="D1502" s="931" t="s">
        <v>513</v>
      </c>
      <c r="E1502" s="931" t="s">
        <v>399</v>
      </c>
      <c r="F1502" s="931">
        <v>1</v>
      </c>
      <c r="G1502" s="931" t="s">
        <v>171</v>
      </c>
      <c r="H1502" s="932">
        <v>107918.56</v>
      </c>
      <c r="I1502" s="932">
        <v>188857.48</v>
      </c>
      <c r="J1502" s="932">
        <v>139950.28</v>
      </c>
      <c r="K1502" s="932">
        <v>244912.98</v>
      </c>
      <c r="L1502" s="932">
        <v>167210.65</v>
      </c>
      <c r="M1502" s="932">
        <v>292618.63</v>
      </c>
      <c r="N1502" s="932">
        <v>199245.83</v>
      </c>
      <c r="O1502" s="932">
        <v>348680.2</v>
      </c>
      <c r="P1502" s="932">
        <v>234470.39</v>
      </c>
      <c r="Q1502" s="932">
        <v>410323.18</v>
      </c>
      <c r="R1502" s="932">
        <v>257073.21</v>
      </c>
      <c r="S1502" s="932">
        <v>449878.11</v>
      </c>
      <c r="T1502" s="932">
        <v>278913.77</v>
      </c>
      <c r="U1502" s="932">
        <v>488099.09</v>
      </c>
    </row>
    <row r="1503" spans="1:21" ht="14.5">
      <c r="A1503" s="931">
        <v>8</v>
      </c>
      <c r="B1503" s="931" t="s">
        <v>384</v>
      </c>
      <c r="C1503" s="931" t="s">
        <v>396</v>
      </c>
      <c r="D1503" s="931" t="s">
        <v>513</v>
      </c>
      <c r="E1503" s="931" t="s">
        <v>399</v>
      </c>
      <c r="F1503" s="931">
        <v>2</v>
      </c>
      <c r="G1503" s="931" t="s">
        <v>21</v>
      </c>
      <c r="H1503" s="932">
        <v>84979.32</v>
      </c>
      <c r="I1503" s="932">
        <v>148713.81</v>
      </c>
      <c r="J1503" s="932">
        <v>111248.54</v>
      </c>
      <c r="K1503" s="932">
        <v>194684.94</v>
      </c>
      <c r="L1503" s="932">
        <v>134696.81</v>
      </c>
      <c r="M1503" s="932">
        <v>235719.41</v>
      </c>
      <c r="N1503" s="932">
        <v>164667.9</v>
      </c>
      <c r="O1503" s="932">
        <v>288168.82</v>
      </c>
      <c r="P1503" s="932">
        <v>195272.51</v>
      </c>
      <c r="Q1503" s="932">
        <v>341726.9</v>
      </c>
      <c r="R1503" s="932">
        <v>215139.87</v>
      </c>
      <c r="S1503" s="932">
        <v>376494.78</v>
      </c>
      <c r="T1503" s="932">
        <v>233695.14</v>
      </c>
      <c r="U1503" s="932">
        <v>408966.49</v>
      </c>
    </row>
    <row r="1504" spans="1:21" ht="14.5">
      <c r="A1504" s="931">
        <v>8</v>
      </c>
      <c r="B1504" s="931" t="s">
        <v>384</v>
      </c>
      <c r="C1504" s="931" t="s">
        <v>396</v>
      </c>
      <c r="D1504" s="931" t="s">
        <v>513</v>
      </c>
      <c r="E1504" s="931" t="s">
        <v>399</v>
      </c>
      <c r="F1504" s="931">
        <v>3</v>
      </c>
      <c r="G1504" s="931" t="s">
        <v>46</v>
      </c>
      <c r="H1504" s="932">
        <v>81357.399999999994</v>
      </c>
      <c r="I1504" s="932">
        <v>142375.46</v>
      </c>
      <c r="J1504" s="932">
        <v>110977.71</v>
      </c>
      <c r="K1504" s="932">
        <v>194210.99</v>
      </c>
      <c r="L1504" s="932">
        <v>140555.38</v>
      </c>
      <c r="M1504" s="932">
        <v>245971.91</v>
      </c>
      <c r="N1504" s="932">
        <v>185290.15</v>
      </c>
      <c r="O1504" s="932">
        <v>324257.77</v>
      </c>
      <c r="P1504" s="932">
        <v>229627.99</v>
      </c>
      <c r="Q1504" s="932">
        <v>401848.98</v>
      </c>
      <c r="R1504" s="932">
        <v>258745.5</v>
      </c>
      <c r="S1504" s="932">
        <v>452804.63</v>
      </c>
      <c r="T1504" s="932">
        <v>287510.18</v>
      </c>
      <c r="U1504" s="932">
        <v>503142.81</v>
      </c>
    </row>
    <row r="1505" spans="1:21" ht="14.5">
      <c r="A1505" s="931">
        <v>8</v>
      </c>
      <c r="B1505" s="931" t="s">
        <v>384</v>
      </c>
      <c r="C1505" s="931" t="s">
        <v>396</v>
      </c>
      <c r="D1505" s="931" t="s">
        <v>513</v>
      </c>
      <c r="E1505" s="931" t="s">
        <v>399</v>
      </c>
      <c r="F1505" s="931">
        <v>4</v>
      </c>
      <c r="G1505" s="931" t="s">
        <v>23</v>
      </c>
      <c r="H1505" s="932">
        <v>87064.5</v>
      </c>
      <c r="I1505" s="932">
        <v>139303.20000000001</v>
      </c>
      <c r="J1505" s="932">
        <v>121890.3</v>
      </c>
      <c r="K1505" s="932">
        <v>195024.48</v>
      </c>
      <c r="L1505" s="932">
        <v>156716.1</v>
      </c>
      <c r="M1505" s="932">
        <v>250745.76</v>
      </c>
      <c r="N1505" s="932">
        <v>208954.8</v>
      </c>
      <c r="O1505" s="932">
        <v>334327.67999999999</v>
      </c>
      <c r="P1505" s="932">
        <v>261193.5</v>
      </c>
      <c r="Q1505" s="932">
        <v>417909.6</v>
      </c>
      <c r="R1505" s="932">
        <v>296019.3</v>
      </c>
      <c r="S1505" s="932">
        <v>473630.88</v>
      </c>
      <c r="T1505" s="932">
        <v>330845.09000000003</v>
      </c>
      <c r="U1505" s="932">
        <v>529352.16</v>
      </c>
    </row>
    <row r="1506" spans="1:21" ht="14.5">
      <c r="A1506" s="931">
        <v>8</v>
      </c>
      <c r="B1506" s="931" t="s">
        <v>384</v>
      </c>
      <c r="C1506" s="931" t="s">
        <v>396</v>
      </c>
      <c r="D1506" s="931" t="s">
        <v>513</v>
      </c>
      <c r="E1506" s="931" t="s">
        <v>1043</v>
      </c>
      <c r="F1506" s="931">
        <v>1</v>
      </c>
      <c r="G1506" s="931" t="s">
        <v>171</v>
      </c>
      <c r="H1506" s="932">
        <v>100225.15</v>
      </c>
      <c r="I1506" s="932">
        <v>175394.02</v>
      </c>
      <c r="J1506" s="932">
        <v>130085.37</v>
      </c>
      <c r="K1506" s="932">
        <v>227649.39</v>
      </c>
      <c r="L1506" s="932">
        <v>155518.82999999999</v>
      </c>
      <c r="M1506" s="932">
        <v>272157.95</v>
      </c>
      <c r="N1506" s="932">
        <v>185449.9</v>
      </c>
      <c r="O1506" s="932">
        <v>324537.33</v>
      </c>
      <c r="P1506" s="932">
        <v>218321.57</v>
      </c>
      <c r="Q1506" s="932">
        <v>382062.75</v>
      </c>
      <c r="R1506" s="932">
        <v>239417.23</v>
      </c>
      <c r="S1506" s="932">
        <v>418980.16</v>
      </c>
      <c r="T1506" s="932">
        <v>259847.95</v>
      </c>
      <c r="U1506" s="932">
        <v>454733.91</v>
      </c>
    </row>
    <row r="1507" spans="1:21" ht="14.5">
      <c r="A1507" s="931">
        <v>8</v>
      </c>
      <c r="B1507" s="931" t="s">
        <v>384</v>
      </c>
      <c r="C1507" s="931" t="s">
        <v>396</v>
      </c>
      <c r="D1507" s="931" t="s">
        <v>513</v>
      </c>
      <c r="E1507" s="931" t="s">
        <v>1043</v>
      </c>
      <c r="F1507" s="931">
        <v>2</v>
      </c>
      <c r="G1507" s="931" t="s">
        <v>21</v>
      </c>
      <c r="H1507" s="932">
        <v>78212.75</v>
      </c>
      <c r="I1507" s="932">
        <v>136872.31</v>
      </c>
      <c r="J1507" s="932">
        <v>102543.29</v>
      </c>
      <c r="K1507" s="932">
        <v>179450.76</v>
      </c>
      <c r="L1507" s="932">
        <v>124318.68</v>
      </c>
      <c r="M1507" s="932">
        <v>217557.7</v>
      </c>
      <c r="N1507" s="932">
        <v>152269.06</v>
      </c>
      <c r="O1507" s="932">
        <v>266470.86</v>
      </c>
      <c r="P1507" s="932">
        <v>180707.45</v>
      </c>
      <c r="Q1507" s="932">
        <v>316238.03999999998</v>
      </c>
      <c r="R1507" s="932">
        <v>199178.18</v>
      </c>
      <c r="S1507" s="932">
        <v>348561.81</v>
      </c>
      <c r="T1507" s="932">
        <v>216456.34</v>
      </c>
      <c r="U1507" s="932">
        <v>378798.59</v>
      </c>
    </row>
    <row r="1508" spans="1:21" ht="14.5">
      <c r="A1508" s="931">
        <v>8</v>
      </c>
      <c r="B1508" s="931" t="s">
        <v>384</v>
      </c>
      <c r="C1508" s="931" t="s">
        <v>396</v>
      </c>
      <c r="D1508" s="931" t="s">
        <v>513</v>
      </c>
      <c r="E1508" s="931" t="s">
        <v>1043</v>
      </c>
      <c r="F1508" s="931">
        <v>3</v>
      </c>
      <c r="G1508" s="931" t="s">
        <v>46</v>
      </c>
      <c r="H1508" s="932">
        <v>74340.63</v>
      </c>
      <c r="I1508" s="932">
        <v>130096.1</v>
      </c>
      <c r="J1508" s="932">
        <v>101272.31</v>
      </c>
      <c r="K1508" s="932">
        <v>177226.54</v>
      </c>
      <c r="L1508" s="932">
        <v>128163.08</v>
      </c>
      <c r="M1508" s="932">
        <v>224285.39</v>
      </c>
      <c r="N1508" s="932">
        <v>168852.63</v>
      </c>
      <c r="O1508" s="932">
        <v>295492.09999999998</v>
      </c>
      <c r="P1508" s="932">
        <v>209161.27</v>
      </c>
      <c r="Q1508" s="932">
        <v>366032.22</v>
      </c>
      <c r="R1508" s="932">
        <v>235610.48</v>
      </c>
      <c r="S1508" s="932">
        <v>412318.33</v>
      </c>
      <c r="T1508" s="932">
        <v>261721.1</v>
      </c>
      <c r="U1508" s="932">
        <v>458011.92</v>
      </c>
    </row>
    <row r="1509" spans="1:21" ht="14.5">
      <c r="A1509" s="931">
        <v>8</v>
      </c>
      <c r="B1509" s="931" t="s">
        <v>384</v>
      </c>
      <c r="C1509" s="931" t="s">
        <v>396</v>
      </c>
      <c r="D1509" s="931" t="s">
        <v>513</v>
      </c>
      <c r="E1509" s="931" t="s">
        <v>1043</v>
      </c>
      <c r="F1509" s="931">
        <v>4</v>
      </c>
      <c r="G1509" s="931" t="s">
        <v>23</v>
      </c>
      <c r="H1509" s="932">
        <v>80486.240000000005</v>
      </c>
      <c r="I1509" s="932">
        <v>128777.98</v>
      </c>
      <c r="J1509" s="932">
        <v>112680.73</v>
      </c>
      <c r="K1509" s="932">
        <v>180289.18</v>
      </c>
      <c r="L1509" s="932">
        <v>144875.23000000001</v>
      </c>
      <c r="M1509" s="932">
        <v>231800.37</v>
      </c>
      <c r="N1509" s="932">
        <v>193166.97</v>
      </c>
      <c r="O1509" s="932">
        <v>309067.15999999997</v>
      </c>
      <c r="P1509" s="932">
        <v>241458.71</v>
      </c>
      <c r="Q1509" s="932">
        <v>386333.95</v>
      </c>
      <c r="R1509" s="932">
        <v>273653.21000000002</v>
      </c>
      <c r="S1509" s="932">
        <v>437845.14</v>
      </c>
      <c r="T1509" s="932">
        <v>305847.71000000002</v>
      </c>
      <c r="U1509" s="932">
        <v>489356.34</v>
      </c>
    </row>
    <row r="1510" spans="1:21" ht="14.5">
      <c r="A1510" s="931">
        <v>8</v>
      </c>
      <c r="B1510" s="931" t="s">
        <v>384</v>
      </c>
      <c r="C1510" s="931" t="s">
        <v>400</v>
      </c>
      <c r="D1510" s="931" t="s">
        <v>1139</v>
      </c>
      <c r="E1510" s="931" t="s">
        <v>1140</v>
      </c>
      <c r="F1510" s="931">
        <v>1</v>
      </c>
      <c r="G1510" s="931" t="s">
        <v>171</v>
      </c>
      <c r="H1510" s="932">
        <v>103837.38</v>
      </c>
      <c r="I1510" s="932">
        <v>181715.41</v>
      </c>
      <c r="J1510" s="932">
        <v>134804.88</v>
      </c>
      <c r="K1510" s="932">
        <v>235908.55</v>
      </c>
      <c r="L1510" s="932">
        <v>161187.32999999999</v>
      </c>
      <c r="M1510" s="932">
        <v>282077.83</v>
      </c>
      <c r="N1510" s="932">
        <v>192247.03</v>
      </c>
      <c r="O1510" s="932">
        <v>336432.29</v>
      </c>
      <c r="P1510" s="932">
        <v>226347.35</v>
      </c>
      <c r="Q1510" s="932">
        <v>396107.87</v>
      </c>
      <c r="R1510" s="932">
        <v>248232.25</v>
      </c>
      <c r="S1510" s="932">
        <v>434406.43</v>
      </c>
      <c r="T1510" s="932">
        <v>269440.15999999997</v>
      </c>
      <c r="U1510" s="932">
        <v>471520.28</v>
      </c>
    </row>
    <row r="1511" spans="1:21" ht="14.5">
      <c r="A1511" s="931">
        <v>8</v>
      </c>
      <c r="B1511" s="931" t="s">
        <v>384</v>
      </c>
      <c r="C1511" s="931" t="s">
        <v>400</v>
      </c>
      <c r="D1511" s="931" t="s">
        <v>1139</v>
      </c>
      <c r="E1511" s="931" t="s">
        <v>1140</v>
      </c>
      <c r="F1511" s="931">
        <v>2</v>
      </c>
      <c r="G1511" s="931" t="s">
        <v>21</v>
      </c>
      <c r="H1511" s="932">
        <v>80834.94</v>
      </c>
      <c r="I1511" s="932">
        <v>141461.15</v>
      </c>
      <c r="J1511" s="932">
        <v>106024.07</v>
      </c>
      <c r="K1511" s="932">
        <v>185542.13</v>
      </c>
      <c r="L1511" s="932">
        <v>128583.92</v>
      </c>
      <c r="M1511" s="932">
        <v>225021.86</v>
      </c>
      <c r="N1511" s="932">
        <v>157573.84</v>
      </c>
      <c r="O1511" s="932">
        <v>275754.21999999997</v>
      </c>
      <c r="P1511" s="932">
        <v>187041.49</v>
      </c>
      <c r="Q1511" s="932">
        <v>327322.61</v>
      </c>
      <c r="R1511" s="932">
        <v>206183.39</v>
      </c>
      <c r="S1511" s="932">
        <v>360820.93</v>
      </c>
      <c r="T1511" s="932">
        <v>224096.96</v>
      </c>
      <c r="U1511" s="932">
        <v>392169.68</v>
      </c>
    </row>
    <row r="1512" spans="1:21" ht="14.5">
      <c r="A1512" s="931">
        <v>8</v>
      </c>
      <c r="B1512" s="931" t="s">
        <v>384</v>
      </c>
      <c r="C1512" s="931" t="s">
        <v>400</v>
      </c>
      <c r="D1512" s="931" t="s">
        <v>1139</v>
      </c>
      <c r="E1512" s="931" t="s">
        <v>1140</v>
      </c>
      <c r="F1512" s="931">
        <v>3</v>
      </c>
      <c r="G1512" s="931" t="s">
        <v>46</v>
      </c>
      <c r="H1512" s="932">
        <v>76682.13</v>
      </c>
      <c r="I1512" s="932">
        <v>134193.73000000001</v>
      </c>
      <c r="J1512" s="932">
        <v>104424.27</v>
      </c>
      <c r="K1512" s="932">
        <v>182742.47</v>
      </c>
      <c r="L1512" s="932">
        <v>132123.66</v>
      </c>
      <c r="M1512" s="932">
        <v>231216.41</v>
      </c>
      <c r="N1512" s="932">
        <v>174042.03</v>
      </c>
      <c r="O1512" s="932">
        <v>304573.56</v>
      </c>
      <c r="P1512" s="932">
        <v>215562.37</v>
      </c>
      <c r="Q1512" s="932">
        <v>377234.15</v>
      </c>
      <c r="R1512" s="932">
        <v>242800.34</v>
      </c>
      <c r="S1512" s="932">
        <v>424900.59</v>
      </c>
      <c r="T1512" s="932">
        <v>269684.5</v>
      </c>
      <c r="U1512" s="932">
        <v>471947.87</v>
      </c>
    </row>
    <row r="1513" spans="1:21" ht="14.5">
      <c r="A1513" s="931">
        <v>8</v>
      </c>
      <c r="B1513" s="931" t="s">
        <v>384</v>
      </c>
      <c r="C1513" s="931" t="s">
        <v>400</v>
      </c>
      <c r="D1513" s="931" t="s">
        <v>1139</v>
      </c>
      <c r="E1513" s="931" t="s">
        <v>1140</v>
      </c>
      <c r="F1513" s="931">
        <v>4</v>
      </c>
      <c r="G1513" s="931" t="s">
        <v>23</v>
      </c>
      <c r="H1513" s="932">
        <v>83283.92</v>
      </c>
      <c r="I1513" s="932">
        <v>133254.26999999999</v>
      </c>
      <c r="J1513" s="932">
        <v>116597.48</v>
      </c>
      <c r="K1513" s="932">
        <v>186555.97</v>
      </c>
      <c r="L1513" s="932">
        <v>149911.04999999999</v>
      </c>
      <c r="M1513" s="932">
        <v>239857.68</v>
      </c>
      <c r="N1513" s="932">
        <v>199881.4</v>
      </c>
      <c r="O1513" s="932">
        <v>319810.24</v>
      </c>
      <c r="P1513" s="932">
        <v>249851.75</v>
      </c>
      <c r="Q1513" s="932">
        <v>399762.8</v>
      </c>
      <c r="R1513" s="932">
        <v>283165.31</v>
      </c>
      <c r="S1513" s="932">
        <v>453064.51</v>
      </c>
      <c r="T1513" s="932">
        <v>316478.88</v>
      </c>
      <c r="U1513" s="932">
        <v>506366.22</v>
      </c>
    </row>
    <row r="1514" spans="1:21" ht="14.5">
      <c r="A1514" s="931">
        <v>8</v>
      </c>
      <c r="B1514" s="931" t="s">
        <v>384</v>
      </c>
      <c r="C1514" s="931" t="s">
        <v>400</v>
      </c>
      <c r="D1514" s="931" t="s">
        <v>1139</v>
      </c>
      <c r="E1514" s="931" t="s">
        <v>1141</v>
      </c>
      <c r="F1514" s="931">
        <v>1</v>
      </c>
      <c r="G1514" s="931" t="s">
        <v>171</v>
      </c>
      <c r="H1514" s="932">
        <v>102721.35</v>
      </c>
      <c r="I1514" s="932">
        <v>179762.36</v>
      </c>
      <c r="J1514" s="932">
        <v>133294.09</v>
      </c>
      <c r="K1514" s="932">
        <v>233264.65</v>
      </c>
      <c r="L1514" s="932">
        <v>159328.59</v>
      </c>
      <c r="M1514" s="932">
        <v>278825.03000000003</v>
      </c>
      <c r="N1514" s="932">
        <v>189955.13</v>
      </c>
      <c r="O1514" s="932">
        <v>332421.46999999997</v>
      </c>
      <c r="P1514" s="932">
        <v>223601.46</v>
      </c>
      <c r="Q1514" s="932">
        <v>391302.55</v>
      </c>
      <c r="R1514" s="932">
        <v>245193.53</v>
      </c>
      <c r="S1514" s="932">
        <v>429088.68</v>
      </c>
      <c r="T1514" s="932">
        <v>266092.15000000002</v>
      </c>
      <c r="U1514" s="932">
        <v>465661.25</v>
      </c>
    </row>
    <row r="1515" spans="1:21" ht="14.5">
      <c r="A1515" s="931">
        <v>8</v>
      </c>
      <c r="B1515" s="931" t="s">
        <v>384</v>
      </c>
      <c r="C1515" s="931" t="s">
        <v>400</v>
      </c>
      <c r="D1515" s="931" t="s">
        <v>1139</v>
      </c>
      <c r="E1515" s="931" t="s">
        <v>1141</v>
      </c>
      <c r="F1515" s="931">
        <v>2</v>
      </c>
      <c r="G1515" s="931" t="s">
        <v>21</v>
      </c>
      <c r="H1515" s="932">
        <v>80357.87</v>
      </c>
      <c r="I1515" s="932">
        <v>140626.28</v>
      </c>
      <c r="J1515" s="932">
        <v>105312.75</v>
      </c>
      <c r="K1515" s="932">
        <v>184297.31</v>
      </c>
      <c r="L1515" s="932">
        <v>127630.83</v>
      </c>
      <c r="M1515" s="932">
        <v>223353.95</v>
      </c>
      <c r="N1515" s="932">
        <v>156245.09</v>
      </c>
      <c r="O1515" s="932">
        <v>273428.90000000002</v>
      </c>
      <c r="P1515" s="932">
        <v>185387.43</v>
      </c>
      <c r="Q1515" s="932">
        <v>324428</v>
      </c>
      <c r="R1515" s="932">
        <v>204312.71</v>
      </c>
      <c r="S1515" s="932">
        <v>357547.23</v>
      </c>
      <c r="T1515" s="932">
        <v>222008.48</v>
      </c>
      <c r="U1515" s="932">
        <v>388514.84</v>
      </c>
    </row>
    <row r="1516" spans="1:21" ht="14.5">
      <c r="A1516" s="931">
        <v>8</v>
      </c>
      <c r="B1516" s="931" t="s">
        <v>384</v>
      </c>
      <c r="C1516" s="931" t="s">
        <v>400</v>
      </c>
      <c r="D1516" s="931" t="s">
        <v>1139</v>
      </c>
      <c r="E1516" s="931" t="s">
        <v>1141</v>
      </c>
      <c r="F1516" s="931">
        <v>3</v>
      </c>
      <c r="G1516" s="931" t="s">
        <v>46</v>
      </c>
      <c r="H1516" s="932">
        <v>76530.8</v>
      </c>
      <c r="I1516" s="932">
        <v>133928.9</v>
      </c>
      <c r="J1516" s="932">
        <v>104293.82</v>
      </c>
      <c r="K1516" s="932">
        <v>182514.18</v>
      </c>
      <c r="L1516" s="932">
        <v>132015.26999999999</v>
      </c>
      <c r="M1516" s="932">
        <v>231026.73</v>
      </c>
      <c r="N1516" s="932">
        <v>173956.49</v>
      </c>
      <c r="O1516" s="932">
        <v>304423.84999999998</v>
      </c>
      <c r="P1516" s="932">
        <v>215510.72</v>
      </c>
      <c r="Q1516" s="932">
        <v>377143.76</v>
      </c>
      <c r="R1516" s="932">
        <v>242783.57</v>
      </c>
      <c r="S1516" s="932">
        <v>424871.24</v>
      </c>
      <c r="T1516" s="932">
        <v>269712.43</v>
      </c>
      <c r="U1516" s="932">
        <v>471996.76</v>
      </c>
    </row>
    <row r="1517" spans="1:21" ht="14.5">
      <c r="A1517" s="931">
        <v>8</v>
      </c>
      <c r="B1517" s="931" t="s">
        <v>384</v>
      </c>
      <c r="C1517" s="931" t="s">
        <v>400</v>
      </c>
      <c r="D1517" s="931" t="s">
        <v>1139</v>
      </c>
      <c r="E1517" s="931" t="s">
        <v>1141</v>
      </c>
      <c r="F1517" s="931">
        <v>4</v>
      </c>
      <c r="G1517" s="931" t="s">
        <v>23</v>
      </c>
      <c r="H1517" s="932">
        <v>82594.210000000006</v>
      </c>
      <c r="I1517" s="932">
        <v>132150.74</v>
      </c>
      <c r="J1517" s="932">
        <v>115631.9</v>
      </c>
      <c r="K1517" s="932">
        <v>185011.04</v>
      </c>
      <c r="L1517" s="932">
        <v>148669.57999999999</v>
      </c>
      <c r="M1517" s="932">
        <v>237871.33</v>
      </c>
      <c r="N1517" s="932">
        <v>198226.11</v>
      </c>
      <c r="O1517" s="932">
        <v>317161.77</v>
      </c>
      <c r="P1517" s="932">
        <v>247782.63</v>
      </c>
      <c r="Q1517" s="932">
        <v>396452.22</v>
      </c>
      <c r="R1517" s="932">
        <v>280820.32</v>
      </c>
      <c r="S1517" s="932">
        <v>449312.51</v>
      </c>
      <c r="T1517" s="932">
        <v>313858</v>
      </c>
      <c r="U1517" s="932">
        <v>502172.81</v>
      </c>
    </row>
    <row r="1518" spans="1:21" ht="14.5">
      <c r="A1518" s="931">
        <v>8</v>
      </c>
      <c r="B1518" s="931" t="s">
        <v>384</v>
      </c>
      <c r="C1518" s="931" t="s">
        <v>400</v>
      </c>
      <c r="D1518" s="931" t="s">
        <v>1139</v>
      </c>
      <c r="E1518" s="931" t="s">
        <v>401</v>
      </c>
      <c r="F1518" s="931">
        <v>1</v>
      </c>
      <c r="G1518" s="931" t="s">
        <v>171</v>
      </c>
      <c r="H1518" s="932">
        <v>102721.35</v>
      </c>
      <c r="I1518" s="932">
        <v>179762.36</v>
      </c>
      <c r="J1518" s="932">
        <v>133294.09</v>
      </c>
      <c r="K1518" s="932">
        <v>233264.65</v>
      </c>
      <c r="L1518" s="932">
        <v>159328.59</v>
      </c>
      <c r="M1518" s="932">
        <v>278825.03000000003</v>
      </c>
      <c r="N1518" s="932">
        <v>189955.13</v>
      </c>
      <c r="O1518" s="932">
        <v>332421.46999999997</v>
      </c>
      <c r="P1518" s="932">
        <v>223601.46</v>
      </c>
      <c r="Q1518" s="932">
        <v>391302.55</v>
      </c>
      <c r="R1518" s="932">
        <v>245193.53</v>
      </c>
      <c r="S1518" s="932">
        <v>429088.68</v>
      </c>
      <c r="T1518" s="932">
        <v>266092.15000000002</v>
      </c>
      <c r="U1518" s="932">
        <v>465661.25</v>
      </c>
    </row>
    <row r="1519" spans="1:21" ht="14.5">
      <c r="A1519" s="931">
        <v>8</v>
      </c>
      <c r="B1519" s="931" t="s">
        <v>384</v>
      </c>
      <c r="C1519" s="931" t="s">
        <v>400</v>
      </c>
      <c r="D1519" s="931" t="s">
        <v>1139</v>
      </c>
      <c r="E1519" s="931" t="s">
        <v>401</v>
      </c>
      <c r="F1519" s="931">
        <v>2</v>
      </c>
      <c r="G1519" s="931" t="s">
        <v>21</v>
      </c>
      <c r="H1519" s="932">
        <v>80357.87</v>
      </c>
      <c r="I1519" s="932">
        <v>140626.28</v>
      </c>
      <c r="J1519" s="932">
        <v>105312.75</v>
      </c>
      <c r="K1519" s="932">
        <v>184297.31</v>
      </c>
      <c r="L1519" s="932">
        <v>127630.83</v>
      </c>
      <c r="M1519" s="932">
        <v>223353.95</v>
      </c>
      <c r="N1519" s="932">
        <v>156245.09</v>
      </c>
      <c r="O1519" s="932">
        <v>273428.90000000002</v>
      </c>
      <c r="P1519" s="932">
        <v>185387.43</v>
      </c>
      <c r="Q1519" s="932">
        <v>324428</v>
      </c>
      <c r="R1519" s="932">
        <v>204312.71</v>
      </c>
      <c r="S1519" s="932">
        <v>357547.23</v>
      </c>
      <c r="T1519" s="932">
        <v>222008.48</v>
      </c>
      <c r="U1519" s="932">
        <v>388514.84</v>
      </c>
    </row>
    <row r="1520" spans="1:21" ht="14.5">
      <c r="A1520" s="931">
        <v>8</v>
      </c>
      <c r="B1520" s="931" t="s">
        <v>384</v>
      </c>
      <c r="C1520" s="931" t="s">
        <v>400</v>
      </c>
      <c r="D1520" s="931" t="s">
        <v>1139</v>
      </c>
      <c r="E1520" s="931" t="s">
        <v>401</v>
      </c>
      <c r="F1520" s="931">
        <v>3</v>
      </c>
      <c r="G1520" s="931" t="s">
        <v>46</v>
      </c>
      <c r="H1520" s="932">
        <v>76530.8</v>
      </c>
      <c r="I1520" s="932">
        <v>133928.9</v>
      </c>
      <c r="J1520" s="932">
        <v>104293.82</v>
      </c>
      <c r="K1520" s="932">
        <v>182514.18</v>
      </c>
      <c r="L1520" s="932">
        <v>132015.26999999999</v>
      </c>
      <c r="M1520" s="932">
        <v>231026.73</v>
      </c>
      <c r="N1520" s="932">
        <v>173956.49</v>
      </c>
      <c r="O1520" s="932">
        <v>304423.84999999998</v>
      </c>
      <c r="P1520" s="932">
        <v>215510.72</v>
      </c>
      <c r="Q1520" s="932">
        <v>377143.76</v>
      </c>
      <c r="R1520" s="932">
        <v>242783.57</v>
      </c>
      <c r="S1520" s="932">
        <v>424871.24</v>
      </c>
      <c r="T1520" s="932">
        <v>269712.43</v>
      </c>
      <c r="U1520" s="932">
        <v>471996.76</v>
      </c>
    </row>
    <row r="1521" spans="1:21" ht="14.5">
      <c r="A1521" s="931">
        <v>8</v>
      </c>
      <c r="B1521" s="931" t="s">
        <v>384</v>
      </c>
      <c r="C1521" s="931" t="s">
        <v>400</v>
      </c>
      <c r="D1521" s="931" t="s">
        <v>1139</v>
      </c>
      <c r="E1521" s="931" t="s">
        <v>401</v>
      </c>
      <c r="F1521" s="931">
        <v>4</v>
      </c>
      <c r="G1521" s="931" t="s">
        <v>23</v>
      </c>
      <c r="H1521" s="932">
        <v>82594.210000000006</v>
      </c>
      <c r="I1521" s="932">
        <v>132150.74</v>
      </c>
      <c r="J1521" s="932">
        <v>115631.9</v>
      </c>
      <c r="K1521" s="932">
        <v>185011.04</v>
      </c>
      <c r="L1521" s="932">
        <v>148669.57999999999</v>
      </c>
      <c r="M1521" s="932">
        <v>237871.33</v>
      </c>
      <c r="N1521" s="932">
        <v>198226.11</v>
      </c>
      <c r="O1521" s="932">
        <v>317161.77</v>
      </c>
      <c r="P1521" s="932">
        <v>247782.63</v>
      </c>
      <c r="Q1521" s="932">
        <v>396452.22</v>
      </c>
      <c r="R1521" s="932">
        <v>280820.32</v>
      </c>
      <c r="S1521" s="932">
        <v>449312.51</v>
      </c>
      <c r="T1521" s="932">
        <v>313858</v>
      </c>
      <c r="U1521" s="932">
        <v>502172.81</v>
      </c>
    </row>
    <row r="1522" spans="1:21" ht="14.5">
      <c r="A1522" s="931">
        <v>8</v>
      </c>
      <c r="B1522" s="931" t="s">
        <v>384</v>
      </c>
      <c r="C1522" s="931" t="s">
        <v>402</v>
      </c>
      <c r="D1522" s="931" t="s">
        <v>505</v>
      </c>
      <c r="E1522" s="931" t="s">
        <v>403</v>
      </c>
      <c r="F1522" s="931">
        <v>1</v>
      </c>
      <c r="G1522" s="931" t="s">
        <v>171</v>
      </c>
      <c r="H1522" s="932">
        <v>96647.39</v>
      </c>
      <c r="I1522" s="932">
        <v>169132.93</v>
      </c>
      <c r="J1522" s="932">
        <v>125183.67</v>
      </c>
      <c r="K1522" s="932">
        <v>219071.43</v>
      </c>
      <c r="L1522" s="932">
        <v>149440.97</v>
      </c>
      <c r="M1522" s="932">
        <v>261521.69</v>
      </c>
      <c r="N1522" s="932">
        <v>177889.77</v>
      </c>
      <c r="O1522" s="932">
        <v>311307.11</v>
      </c>
      <c r="P1522" s="932">
        <v>209223.53</v>
      </c>
      <c r="Q1522" s="932">
        <v>366141.19</v>
      </c>
      <c r="R1522" s="932">
        <v>229326.17</v>
      </c>
      <c r="S1522" s="932">
        <v>401320.8</v>
      </c>
      <c r="T1522" s="932">
        <v>248688.62</v>
      </c>
      <c r="U1522" s="932">
        <v>435205.08</v>
      </c>
    </row>
    <row r="1523" spans="1:21" ht="14.5">
      <c r="A1523" s="931">
        <v>8</v>
      </c>
      <c r="B1523" s="931" t="s">
        <v>384</v>
      </c>
      <c r="C1523" s="931" t="s">
        <v>402</v>
      </c>
      <c r="D1523" s="931" t="s">
        <v>505</v>
      </c>
      <c r="E1523" s="931" t="s">
        <v>403</v>
      </c>
      <c r="F1523" s="931">
        <v>2</v>
      </c>
      <c r="G1523" s="931" t="s">
        <v>21</v>
      </c>
      <c r="H1523" s="932">
        <v>77052.72</v>
      </c>
      <c r="I1523" s="932">
        <v>134842.26</v>
      </c>
      <c r="J1523" s="932">
        <v>100666.69</v>
      </c>
      <c r="K1523" s="932">
        <v>176166.7</v>
      </c>
      <c r="L1523" s="932">
        <v>121667.69</v>
      </c>
      <c r="M1523" s="932">
        <v>212918.46</v>
      </c>
      <c r="N1523" s="932">
        <v>148353.35999999999</v>
      </c>
      <c r="O1523" s="932">
        <v>259618.38</v>
      </c>
      <c r="P1523" s="932">
        <v>175740.77</v>
      </c>
      <c r="Q1523" s="932">
        <v>307546.34000000003</v>
      </c>
      <c r="R1523" s="932">
        <v>193506.78</v>
      </c>
      <c r="S1523" s="932">
        <v>338636.86</v>
      </c>
      <c r="T1523" s="932">
        <v>210062.93</v>
      </c>
      <c r="U1523" s="932">
        <v>367610.12</v>
      </c>
    </row>
    <row r="1524" spans="1:21" ht="14.5">
      <c r="A1524" s="931">
        <v>8</v>
      </c>
      <c r="B1524" s="931" t="s">
        <v>384</v>
      </c>
      <c r="C1524" s="931" t="s">
        <v>402</v>
      </c>
      <c r="D1524" s="931" t="s">
        <v>505</v>
      </c>
      <c r="E1524" s="931" t="s">
        <v>403</v>
      </c>
      <c r="F1524" s="931">
        <v>3</v>
      </c>
      <c r="G1524" s="931" t="s">
        <v>46</v>
      </c>
      <c r="H1524" s="932">
        <v>74489.929999999993</v>
      </c>
      <c r="I1524" s="932">
        <v>130357.37</v>
      </c>
      <c r="J1524" s="932">
        <v>101789.37</v>
      </c>
      <c r="K1524" s="932">
        <v>178131.39</v>
      </c>
      <c r="L1524" s="932">
        <v>129052.39</v>
      </c>
      <c r="M1524" s="932">
        <v>225841.68</v>
      </c>
      <c r="N1524" s="932">
        <v>170261.5</v>
      </c>
      <c r="O1524" s="932">
        <v>297957.62</v>
      </c>
      <c r="P1524" s="932">
        <v>211131.54</v>
      </c>
      <c r="Q1524" s="932">
        <v>369480.2</v>
      </c>
      <c r="R1524" s="932">
        <v>238001.5</v>
      </c>
      <c r="S1524" s="932">
        <v>416502.63</v>
      </c>
      <c r="T1524" s="932">
        <v>264570.07</v>
      </c>
      <c r="U1524" s="932">
        <v>462997.61</v>
      </c>
    </row>
    <row r="1525" spans="1:21" ht="14.5">
      <c r="A1525" s="931">
        <v>8</v>
      </c>
      <c r="B1525" s="931" t="s">
        <v>384</v>
      </c>
      <c r="C1525" s="931" t="s">
        <v>402</v>
      </c>
      <c r="D1525" s="931" t="s">
        <v>505</v>
      </c>
      <c r="E1525" s="931" t="s">
        <v>403</v>
      </c>
      <c r="F1525" s="931">
        <v>4</v>
      </c>
      <c r="G1525" s="931" t="s">
        <v>23</v>
      </c>
      <c r="H1525" s="932">
        <v>78468.88</v>
      </c>
      <c r="I1525" s="932">
        <v>125550.21</v>
      </c>
      <c r="J1525" s="932">
        <v>109856.43</v>
      </c>
      <c r="K1525" s="932">
        <v>175770.29</v>
      </c>
      <c r="L1525" s="932">
        <v>141243.98000000001</v>
      </c>
      <c r="M1525" s="932">
        <v>225990.38</v>
      </c>
      <c r="N1525" s="932">
        <v>188325.31</v>
      </c>
      <c r="O1525" s="932">
        <v>301320.5</v>
      </c>
      <c r="P1525" s="932">
        <v>235406.64</v>
      </c>
      <c r="Q1525" s="932">
        <v>376650.63</v>
      </c>
      <c r="R1525" s="932">
        <v>266794.19</v>
      </c>
      <c r="S1525" s="932">
        <v>426870.71</v>
      </c>
      <c r="T1525" s="932">
        <v>298181.74</v>
      </c>
      <c r="U1525" s="932">
        <v>477090.79</v>
      </c>
    </row>
    <row r="1526" spans="1:21" ht="14.5">
      <c r="A1526" s="931">
        <v>8</v>
      </c>
      <c r="B1526" s="931" t="s">
        <v>384</v>
      </c>
      <c r="C1526" s="931" t="s">
        <v>402</v>
      </c>
      <c r="D1526" s="931" t="s">
        <v>505</v>
      </c>
      <c r="E1526" s="931" t="s">
        <v>404</v>
      </c>
      <c r="F1526" s="931">
        <v>1</v>
      </c>
      <c r="G1526" s="931" t="s">
        <v>171</v>
      </c>
      <c r="H1526" s="932">
        <v>99373.26</v>
      </c>
      <c r="I1526" s="932">
        <v>173903.21</v>
      </c>
      <c r="J1526" s="932">
        <v>128761.71</v>
      </c>
      <c r="K1526" s="932">
        <v>225332.99</v>
      </c>
      <c r="L1526" s="932">
        <v>153752.35999999999</v>
      </c>
      <c r="M1526" s="932">
        <v>269066.64</v>
      </c>
      <c r="N1526" s="932">
        <v>183079.44</v>
      </c>
      <c r="O1526" s="932">
        <v>320389.02</v>
      </c>
      <c r="P1526" s="932">
        <v>215363.79</v>
      </c>
      <c r="Q1526" s="932">
        <v>376886.63</v>
      </c>
      <c r="R1526" s="932">
        <v>236077.42</v>
      </c>
      <c r="S1526" s="932">
        <v>413135.48</v>
      </c>
      <c r="T1526" s="932">
        <v>256048.13</v>
      </c>
      <c r="U1526" s="932">
        <v>448084.22</v>
      </c>
    </row>
    <row r="1527" spans="1:21" ht="14.5">
      <c r="A1527" s="931">
        <v>8</v>
      </c>
      <c r="B1527" s="931" t="s">
        <v>384</v>
      </c>
      <c r="C1527" s="931" t="s">
        <v>402</v>
      </c>
      <c r="D1527" s="931" t="s">
        <v>505</v>
      </c>
      <c r="E1527" s="931" t="s">
        <v>404</v>
      </c>
      <c r="F1527" s="931">
        <v>2</v>
      </c>
      <c r="G1527" s="931" t="s">
        <v>21</v>
      </c>
      <c r="H1527" s="932">
        <v>78926.66</v>
      </c>
      <c r="I1527" s="932">
        <v>138121.65</v>
      </c>
      <c r="J1527" s="932">
        <v>103178.77</v>
      </c>
      <c r="K1527" s="932">
        <v>180562.85</v>
      </c>
      <c r="L1527" s="932">
        <v>124771.56</v>
      </c>
      <c r="M1527" s="932">
        <v>218350.23</v>
      </c>
      <c r="N1527" s="932">
        <v>152258.82999999999</v>
      </c>
      <c r="O1527" s="932">
        <v>266452.96000000002</v>
      </c>
      <c r="P1527" s="932">
        <v>180425.25</v>
      </c>
      <c r="Q1527" s="932">
        <v>315744.19</v>
      </c>
      <c r="R1527" s="932">
        <v>198700.66</v>
      </c>
      <c r="S1527" s="932">
        <v>347726.15</v>
      </c>
      <c r="T1527" s="932">
        <v>215743.06</v>
      </c>
      <c r="U1527" s="932">
        <v>377550.36</v>
      </c>
    </row>
    <row r="1528" spans="1:21" ht="14.5">
      <c r="A1528" s="931">
        <v>8</v>
      </c>
      <c r="B1528" s="931" t="s">
        <v>384</v>
      </c>
      <c r="C1528" s="931" t="s">
        <v>402</v>
      </c>
      <c r="D1528" s="931" t="s">
        <v>505</v>
      </c>
      <c r="E1528" s="931" t="s">
        <v>404</v>
      </c>
      <c r="F1528" s="931">
        <v>3</v>
      </c>
      <c r="G1528" s="931" t="s">
        <v>46</v>
      </c>
      <c r="H1528" s="932">
        <v>76076.81</v>
      </c>
      <c r="I1528" s="932">
        <v>133134.42000000001</v>
      </c>
      <c r="J1528" s="932">
        <v>103902.46</v>
      </c>
      <c r="K1528" s="932">
        <v>181829.3</v>
      </c>
      <c r="L1528" s="932">
        <v>131690.1</v>
      </c>
      <c r="M1528" s="932">
        <v>230457.68</v>
      </c>
      <c r="N1528" s="932">
        <v>173699.83</v>
      </c>
      <c r="O1528" s="932">
        <v>303974.7</v>
      </c>
      <c r="P1528" s="932">
        <v>215355.75</v>
      </c>
      <c r="Q1528" s="932">
        <v>376872.56</v>
      </c>
      <c r="R1528" s="932">
        <v>242733.24</v>
      </c>
      <c r="S1528" s="932">
        <v>424783.17</v>
      </c>
      <c r="T1528" s="932">
        <v>269796.23</v>
      </c>
      <c r="U1528" s="932">
        <v>472143.41</v>
      </c>
    </row>
    <row r="1529" spans="1:21" ht="14.5">
      <c r="A1529" s="931">
        <v>8</v>
      </c>
      <c r="B1529" s="931" t="s">
        <v>384</v>
      </c>
      <c r="C1529" s="931" t="s">
        <v>402</v>
      </c>
      <c r="D1529" s="931" t="s">
        <v>505</v>
      </c>
      <c r="E1529" s="931" t="s">
        <v>404</v>
      </c>
      <c r="F1529" s="931">
        <v>4</v>
      </c>
      <c r="G1529" s="931" t="s">
        <v>23</v>
      </c>
      <c r="H1529" s="932">
        <v>80525.100000000006</v>
      </c>
      <c r="I1529" s="932">
        <v>128840.16</v>
      </c>
      <c r="J1529" s="932">
        <v>112735.14</v>
      </c>
      <c r="K1529" s="932">
        <v>180376.23</v>
      </c>
      <c r="L1529" s="932">
        <v>144945.18</v>
      </c>
      <c r="M1529" s="932">
        <v>231912.29</v>
      </c>
      <c r="N1529" s="932">
        <v>193260.24</v>
      </c>
      <c r="O1529" s="932">
        <v>309216.39</v>
      </c>
      <c r="P1529" s="932">
        <v>241575.3</v>
      </c>
      <c r="Q1529" s="932">
        <v>386520.48</v>
      </c>
      <c r="R1529" s="932">
        <v>273785.34000000003</v>
      </c>
      <c r="S1529" s="932">
        <v>438056.55</v>
      </c>
      <c r="T1529" s="932">
        <v>305995.38</v>
      </c>
      <c r="U1529" s="932">
        <v>489592.61</v>
      </c>
    </row>
    <row r="1530" spans="1:21" ht="14.5">
      <c r="A1530" s="931">
        <v>8</v>
      </c>
      <c r="B1530" s="931" t="s">
        <v>384</v>
      </c>
      <c r="C1530" s="931" t="s">
        <v>402</v>
      </c>
      <c r="D1530" s="931" t="s">
        <v>505</v>
      </c>
      <c r="E1530" s="931" t="s">
        <v>1142</v>
      </c>
      <c r="F1530" s="931">
        <v>1</v>
      </c>
      <c r="G1530" s="931" t="s">
        <v>171</v>
      </c>
      <c r="H1530" s="932">
        <v>104239.5</v>
      </c>
      <c r="I1530" s="932">
        <v>182419.12</v>
      </c>
      <c r="J1530" s="932">
        <v>135077.14000000001</v>
      </c>
      <c r="K1530" s="932">
        <v>236384.99</v>
      </c>
      <c r="L1530" s="932">
        <v>161302.03</v>
      </c>
      <c r="M1530" s="932">
        <v>282278.56</v>
      </c>
      <c r="N1530" s="932">
        <v>192081.38</v>
      </c>
      <c r="O1530" s="932">
        <v>336142.41</v>
      </c>
      <c r="P1530" s="932">
        <v>225960.89</v>
      </c>
      <c r="Q1530" s="932">
        <v>395431.56</v>
      </c>
      <c r="R1530" s="932">
        <v>247698.21</v>
      </c>
      <c r="S1530" s="932">
        <v>433471.86</v>
      </c>
      <c r="T1530" s="932">
        <v>268660.09000000003</v>
      </c>
      <c r="U1530" s="932">
        <v>470155.16</v>
      </c>
    </row>
    <row r="1531" spans="1:21" ht="14.5">
      <c r="A1531" s="931">
        <v>8</v>
      </c>
      <c r="B1531" s="931" t="s">
        <v>384</v>
      </c>
      <c r="C1531" s="931" t="s">
        <v>402</v>
      </c>
      <c r="D1531" s="931" t="s">
        <v>505</v>
      </c>
      <c r="E1531" s="931" t="s">
        <v>1142</v>
      </c>
      <c r="F1531" s="931">
        <v>2</v>
      </c>
      <c r="G1531" s="931" t="s">
        <v>21</v>
      </c>
      <c r="H1531" s="932">
        <v>82727.960000000006</v>
      </c>
      <c r="I1531" s="932">
        <v>144773.93</v>
      </c>
      <c r="J1531" s="932">
        <v>108161.75</v>
      </c>
      <c r="K1531" s="932">
        <v>189283.07</v>
      </c>
      <c r="L1531" s="932">
        <v>130811.81</v>
      </c>
      <c r="M1531" s="932">
        <v>228920.67</v>
      </c>
      <c r="N1531" s="932">
        <v>159655.53</v>
      </c>
      <c r="O1531" s="932">
        <v>279397.18</v>
      </c>
      <c r="P1531" s="932">
        <v>189202.63</v>
      </c>
      <c r="Q1531" s="932">
        <v>331104.61</v>
      </c>
      <c r="R1531" s="932">
        <v>208374.74</v>
      </c>
      <c r="S1531" s="932">
        <v>364655.8</v>
      </c>
      <c r="T1531" s="932">
        <v>226255.81</v>
      </c>
      <c r="U1531" s="932">
        <v>395947.66</v>
      </c>
    </row>
    <row r="1532" spans="1:21" ht="14.5">
      <c r="A1532" s="931">
        <v>8</v>
      </c>
      <c r="B1532" s="931" t="s">
        <v>384</v>
      </c>
      <c r="C1532" s="931" t="s">
        <v>402</v>
      </c>
      <c r="D1532" s="931" t="s">
        <v>505</v>
      </c>
      <c r="E1532" s="931" t="s">
        <v>1142</v>
      </c>
      <c r="F1532" s="931">
        <v>3</v>
      </c>
      <c r="G1532" s="931" t="s">
        <v>46</v>
      </c>
      <c r="H1532" s="932">
        <v>79692.87</v>
      </c>
      <c r="I1532" s="932">
        <v>139462.51999999999</v>
      </c>
      <c r="J1532" s="932">
        <v>108829.26</v>
      </c>
      <c r="K1532" s="932">
        <v>190451.20000000001</v>
      </c>
      <c r="L1532" s="932">
        <v>137925.67000000001</v>
      </c>
      <c r="M1532" s="932">
        <v>241369.92</v>
      </c>
      <c r="N1532" s="932">
        <v>181915.63</v>
      </c>
      <c r="O1532" s="932">
        <v>318352.36</v>
      </c>
      <c r="P1532" s="932">
        <v>225533.36</v>
      </c>
      <c r="Q1532" s="932">
        <v>394683.39</v>
      </c>
      <c r="R1532" s="932">
        <v>254198.26</v>
      </c>
      <c r="S1532" s="932">
        <v>444846.95</v>
      </c>
      <c r="T1532" s="932">
        <v>282532.27</v>
      </c>
      <c r="U1532" s="932">
        <v>494431.48</v>
      </c>
    </row>
    <row r="1533" spans="1:21" ht="14.5">
      <c r="A1533" s="931">
        <v>8</v>
      </c>
      <c r="B1533" s="931" t="s">
        <v>384</v>
      </c>
      <c r="C1533" s="931" t="s">
        <v>402</v>
      </c>
      <c r="D1533" s="931" t="s">
        <v>505</v>
      </c>
      <c r="E1533" s="931" t="s">
        <v>1142</v>
      </c>
      <c r="F1533" s="931">
        <v>4</v>
      </c>
      <c r="G1533" s="931" t="s">
        <v>23</v>
      </c>
      <c r="H1533" s="932">
        <v>84434.96</v>
      </c>
      <c r="I1533" s="932">
        <v>135095.94</v>
      </c>
      <c r="J1533" s="932">
        <v>118208.95</v>
      </c>
      <c r="K1533" s="932">
        <v>189134.32</v>
      </c>
      <c r="L1533" s="932">
        <v>151982.93</v>
      </c>
      <c r="M1533" s="932">
        <v>243172.7</v>
      </c>
      <c r="N1533" s="932">
        <v>202643.91</v>
      </c>
      <c r="O1533" s="932">
        <v>324230.26</v>
      </c>
      <c r="P1533" s="932">
        <v>253304.89</v>
      </c>
      <c r="Q1533" s="932">
        <v>405287.83</v>
      </c>
      <c r="R1533" s="932">
        <v>287078.87</v>
      </c>
      <c r="S1533" s="932">
        <v>459326.2</v>
      </c>
      <c r="T1533" s="932">
        <v>320852.86</v>
      </c>
      <c r="U1533" s="932">
        <v>513364.58</v>
      </c>
    </row>
    <row r="1534" spans="1:21" ht="14.5">
      <c r="A1534" s="931">
        <v>8</v>
      </c>
      <c r="B1534" s="931" t="s">
        <v>384</v>
      </c>
      <c r="C1534" s="931" t="s">
        <v>402</v>
      </c>
      <c r="D1534" s="931" t="s">
        <v>505</v>
      </c>
      <c r="E1534" s="931" t="s">
        <v>1143</v>
      </c>
      <c r="F1534" s="931">
        <v>1</v>
      </c>
      <c r="G1534" s="931" t="s">
        <v>171</v>
      </c>
      <c r="H1534" s="932">
        <v>98806.080000000002</v>
      </c>
      <c r="I1534" s="932">
        <v>172910.64</v>
      </c>
      <c r="J1534" s="932">
        <v>127977.89</v>
      </c>
      <c r="K1534" s="932">
        <v>223961.32</v>
      </c>
      <c r="L1534" s="932">
        <v>152775.07</v>
      </c>
      <c r="M1534" s="932">
        <v>267356.38</v>
      </c>
      <c r="N1534" s="932">
        <v>181856.34</v>
      </c>
      <c r="O1534" s="932">
        <v>318248.59999999998</v>
      </c>
      <c r="P1534" s="932">
        <v>213887.35</v>
      </c>
      <c r="Q1534" s="932">
        <v>374302.87</v>
      </c>
      <c r="R1534" s="932">
        <v>234437.28</v>
      </c>
      <c r="S1534" s="932">
        <v>410265.23</v>
      </c>
      <c r="T1534" s="932">
        <v>254229.77</v>
      </c>
      <c r="U1534" s="932">
        <v>444902.1</v>
      </c>
    </row>
    <row r="1535" spans="1:21" ht="14.5">
      <c r="A1535" s="931">
        <v>8</v>
      </c>
      <c r="B1535" s="931" t="s">
        <v>384</v>
      </c>
      <c r="C1535" s="931" t="s">
        <v>402</v>
      </c>
      <c r="D1535" s="931" t="s">
        <v>505</v>
      </c>
      <c r="E1535" s="931" t="s">
        <v>1143</v>
      </c>
      <c r="F1535" s="931">
        <v>2</v>
      </c>
      <c r="G1535" s="931" t="s">
        <v>21</v>
      </c>
      <c r="H1535" s="932">
        <v>78785.440000000002</v>
      </c>
      <c r="I1535" s="932">
        <v>137874.51999999999</v>
      </c>
      <c r="J1535" s="932">
        <v>102927.93</v>
      </c>
      <c r="K1535" s="932">
        <v>180123.88</v>
      </c>
      <c r="L1535" s="932">
        <v>124398.03</v>
      </c>
      <c r="M1535" s="932">
        <v>217696.56</v>
      </c>
      <c r="N1535" s="932">
        <v>151677.82999999999</v>
      </c>
      <c r="O1535" s="932">
        <v>265436.2</v>
      </c>
      <c r="P1535" s="932">
        <v>179676.7</v>
      </c>
      <c r="Q1535" s="932">
        <v>314434.21999999997</v>
      </c>
      <c r="R1535" s="932">
        <v>197839.2</v>
      </c>
      <c r="S1535" s="932">
        <v>346218.6</v>
      </c>
      <c r="T1535" s="932">
        <v>214764.39</v>
      </c>
      <c r="U1535" s="932">
        <v>375837.69</v>
      </c>
    </row>
    <row r="1536" spans="1:21" ht="14.5">
      <c r="A1536" s="931">
        <v>8</v>
      </c>
      <c r="B1536" s="931" t="s">
        <v>384</v>
      </c>
      <c r="C1536" s="931" t="s">
        <v>402</v>
      </c>
      <c r="D1536" s="931" t="s">
        <v>505</v>
      </c>
      <c r="E1536" s="931" t="s">
        <v>1143</v>
      </c>
      <c r="F1536" s="931">
        <v>3</v>
      </c>
      <c r="G1536" s="931" t="s">
        <v>46</v>
      </c>
      <c r="H1536" s="932">
        <v>76173.8</v>
      </c>
      <c r="I1536" s="932">
        <v>133304.14000000001</v>
      </c>
      <c r="J1536" s="932">
        <v>104092.51</v>
      </c>
      <c r="K1536" s="932">
        <v>182161.89</v>
      </c>
      <c r="L1536" s="932">
        <v>131974.01999999999</v>
      </c>
      <c r="M1536" s="932">
        <v>230954.53</v>
      </c>
      <c r="N1536" s="932">
        <v>174117.69</v>
      </c>
      <c r="O1536" s="932">
        <v>304705.96000000002</v>
      </c>
      <c r="P1536" s="932">
        <v>215914.93</v>
      </c>
      <c r="Q1536" s="932">
        <v>377851.12</v>
      </c>
      <c r="R1536" s="932">
        <v>243394.82</v>
      </c>
      <c r="S1536" s="932">
        <v>425940.94</v>
      </c>
      <c r="T1536" s="932">
        <v>270566.77</v>
      </c>
      <c r="U1536" s="932">
        <v>473491.85</v>
      </c>
    </row>
    <row r="1537" spans="1:21" ht="14.5">
      <c r="A1537" s="931">
        <v>8</v>
      </c>
      <c r="B1537" s="931" t="s">
        <v>384</v>
      </c>
      <c r="C1537" s="931" t="s">
        <v>402</v>
      </c>
      <c r="D1537" s="931" t="s">
        <v>505</v>
      </c>
      <c r="E1537" s="931" t="s">
        <v>1143</v>
      </c>
      <c r="F1537" s="931">
        <v>4</v>
      </c>
      <c r="G1537" s="931" t="s">
        <v>23</v>
      </c>
      <c r="H1537" s="932">
        <v>80227.67</v>
      </c>
      <c r="I1537" s="932">
        <v>128364.28</v>
      </c>
      <c r="J1537" s="932">
        <v>112318.74</v>
      </c>
      <c r="K1537" s="932">
        <v>179709.99</v>
      </c>
      <c r="L1537" s="932">
        <v>144409.81</v>
      </c>
      <c r="M1537" s="932">
        <v>231055.7</v>
      </c>
      <c r="N1537" s="932">
        <v>192546.41</v>
      </c>
      <c r="O1537" s="932">
        <v>308074.26</v>
      </c>
      <c r="P1537" s="932">
        <v>240683.01</v>
      </c>
      <c r="Q1537" s="932">
        <v>385092.83</v>
      </c>
      <c r="R1537" s="932">
        <v>272774.08</v>
      </c>
      <c r="S1537" s="932">
        <v>436438.54</v>
      </c>
      <c r="T1537" s="932">
        <v>304865.15000000002</v>
      </c>
      <c r="U1537" s="932">
        <v>487784.25</v>
      </c>
    </row>
    <row r="1538" spans="1:21" ht="14.5">
      <c r="A1538" s="931">
        <v>9</v>
      </c>
      <c r="B1538" s="931" t="s">
        <v>405</v>
      </c>
      <c r="C1538" s="931" t="s">
        <v>406</v>
      </c>
      <c r="D1538" s="931" t="s">
        <v>506</v>
      </c>
      <c r="E1538" s="931" t="s">
        <v>407</v>
      </c>
      <c r="F1538" s="931">
        <v>1</v>
      </c>
      <c r="G1538" s="931" t="s">
        <v>171</v>
      </c>
      <c r="H1538" s="932">
        <v>104239.5</v>
      </c>
      <c r="I1538" s="932">
        <v>182419.12</v>
      </c>
      <c r="J1538" s="932">
        <v>135077.14000000001</v>
      </c>
      <c r="K1538" s="932">
        <v>236384.99</v>
      </c>
      <c r="L1538" s="932">
        <v>161302.03</v>
      </c>
      <c r="M1538" s="932">
        <v>282278.56</v>
      </c>
      <c r="N1538" s="932">
        <v>192081.38</v>
      </c>
      <c r="O1538" s="932">
        <v>336142.41</v>
      </c>
      <c r="P1538" s="932">
        <v>225960.89</v>
      </c>
      <c r="Q1538" s="932">
        <v>395431.56</v>
      </c>
      <c r="R1538" s="932">
        <v>247698.21</v>
      </c>
      <c r="S1538" s="932">
        <v>433471.86</v>
      </c>
      <c r="T1538" s="932">
        <v>268660.09000000003</v>
      </c>
      <c r="U1538" s="932">
        <v>470155.16</v>
      </c>
    </row>
    <row r="1539" spans="1:21" ht="14.5">
      <c r="A1539" s="931">
        <v>9</v>
      </c>
      <c r="B1539" s="931" t="s">
        <v>405</v>
      </c>
      <c r="C1539" s="931" t="s">
        <v>406</v>
      </c>
      <c r="D1539" s="931" t="s">
        <v>506</v>
      </c>
      <c r="E1539" s="931" t="s">
        <v>407</v>
      </c>
      <c r="F1539" s="931">
        <v>2</v>
      </c>
      <c r="G1539" s="931" t="s">
        <v>21</v>
      </c>
      <c r="H1539" s="932">
        <v>82727.960000000006</v>
      </c>
      <c r="I1539" s="932">
        <v>144773.93</v>
      </c>
      <c r="J1539" s="932">
        <v>108161.75</v>
      </c>
      <c r="K1539" s="932">
        <v>189283.07</v>
      </c>
      <c r="L1539" s="932">
        <v>130811.81</v>
      </c>
      <c r="M1539" s="932">
        <v>228920.67</v>
      </c>
      <c r="N1539" s="932">
        <v>159655.53</v>
      </c>
      <c r="O1539" s="932">
        <v>279397.18</v>
      </c>
      <c r="P1539" s="932">
        <v>189202.63</v>
      </c>
      <c r="Q1539" s="932">
        <v>331104.61</v>
      </c>
      <c r="R1539" s="932">
        <v>208374.74</v>
      </c>
      <c r="S1539" s="932">
        <v>364655.8</v>
      </c>
      <c r="T1539" s="932">
        <v>226255.81</v>
      </c>
      <c r="U1539" s="932">
        <v>395947.66</v>
      </c>
    </row>
    <row r="1540" spans="1:21" ht="14.5">
      <c r="A1540" s="931">
        <v>9</v>
      </c>
      <c r="B1540" s="931" t="s">
        <v>405</v>
      </c>
      <c r="C1540" s="931" t="s">
        <v>406</v>
      </c>
      <c r="D1540" s="931" t="s">
        <v>506</v>
      </c>
      <c r="E1540" s="931" t="s">
        <v>407</v>
      </c>
      <c r="F1540" s="931">
        <v>3</v>
      </c>
      <c r="G1540" s="931" t="s">
        <v>46</v>
      </c>
      <c r="H1540" s="932">
        <v>79692.87</v>
      </c>
      <c r="I1540" s="932">
        <v>139462.51999999999</v>
      </c>
      <c r="J1540" s="932">
        <v>108829.26</v>
      </c>
      <c r="K1540" s="932">
        <v>190451.20000000001</v>
      </c>
      <c r="L1540" s="932">
        <v>137925.67000000001</v>
      </c>
      <c r="M1540" s="932">
        <v>241369.92</v>
      </c>
      <c r="N1540" s="932">
        <v>181915.63</v>
      </c>
      <c r="O1540" s="932">
        <v>318352.36</v>
      </c>
      <c r="P1540" s="932">
        <v>225533.36</v>
      </c>
      <c r="Q1540" s="932">
        <v>394683.39</v>
      </c>
      <c r="R1540" s="932">
        <v>254198.26</v>
      </c>
      <c r="S1540" s="932">
        <v>444846.95</v>
      </c>
      <c r="T1540" s="932">
        <v>282532.27</v>
      </c>
      <c r="U1540" s="932">
        <v>494431.48</v>
      </c>
    </row>
    <row r="1541" spans="1:21" ht="14.5">
      <c r="A1541" s="931">
        <v>9</v>
      </c>
      <c r="B1541" s="931" t="s">
        <v>405</v>
      </c>
      <c r="C1541" s="931" t="s">
        <v>406</v>
      </c>
      <c r="D1541" s="931" t="s">
        <v>506</v>
      </c>
      <c r="E1541" s="931" t="s">
        <v>407</v>
      </c>
      <c r="F1541" s="931">
        <v>4</v>
      </c>
      <c r="G1541" s="931" t="s">
        <v>23</v>
      </c>
      <c r="H1541" s="932">
        <v>84434.96</v>
      </c>
      <c r="I1541" s="932">
        <v>135095.94</v>
      </c>
      <c r="J1541" s="932">
        <v>118208.95</v>
      </c>
      <c r="K1541" s="932">
        <v>189134.32</v>
      </c>
      <c r="L1541" s="932">
        <v>151982.93</v>
      </c>
      <c r="M1541" s="932">
        <v>243172.7</v>
      </c>
      <c r="N1541" s="932">
        <v>202643.91</v>
      </c>
      <c r="O1541" s="932">
        <v>324230.26</v>
      </c>
      <c r="P1541" s="932">
        <v>253304.89</v>
      </c>
      <c r="Q1541" s="932">
        <v>405287.83</v>
      </c>
      <c r="R1541" s="932">
        <v>287078.87</v>
      </c>
      <c r="S1541" s="932">
        <v>459326.2</v>
      </c>
      <c r="T1541" s="932">
        <v>320852.86</v>
      </c>
      <c r="U1541" s="932">
        <v>513364.58</v>
      </c>
    </row>
    <row r="1542" spans="1:21" ht="14.5">
      <c r="A1542" s="931">
        <v>9</v>
      </c>
      <c r="B1542" s="931" t="s">
        <v>405</v>
      </c>
      <c r="C1542" s="931" t="s">
        <v>406</v>
      </c>
      <c r="D1542" s="931" t="s">
        <v>506</v>
      </c>
      <c r="E1542" s="931" t="s">
        <v>408</v>
      </c>
      <c r="F1542" s="931">
        <v>1</v>
      </c>
      <c r="G1542" s="931" t="s">
        <v>171</v>
      </c>
      <c r="H1542" s="932">
        <v>98330.6</v>
      </c>
      <c r="I1542" s="932">
        <v>172078.56</v>
      </c>
      <c r="J1542" s="932">
        <v>127478.28</v>
      </c>
      <c r="K1542" s="932">
        <v>223087</v>
      </c>
      <c r="L1542" s="932">
        <v>152277</v>
      </c>
      <c r="M1542" s="932">
        <v>266484.76</v>
      </c>
      <c r="N1542" s="932">
        <v>181404.77</v>
      </c>
      <c r="O1542" s="932">
        <v>317458.34999999998</v>
      </c>
      <c r="P1542" s="932">
        <v>213445.87</v>
      </c>
      <c r="Q1542" s="932">
        <v>373530.27</v>
      </c>
      <c r="R1542" s="932">
        <v>234005.02</v>
      </c>
      <c r="S1542" s="932">
        <v>409508.79</v>
      </c>
      <c r="T1542" s="932">
        <v>253854.99</v>
      </c>
      <c r="U1542" s="932">
        <v>444246.23</v>
      </c>
    </row>
    <row r="1543" spans="1:21" ht="14.5">
      <c r="A1543" s="931">
        <v>9</v>
      </c>
      <c r="B1543" s="931" t="s">
        <v>405</v>
      </c>
      <c r="C1543" s="931" t="s">
        <v>406</v>
      </c>
      <c r="D1543" s="931" t="s">
        <v>506</v>
      </c>
      <c r="E1543" s="931" t="s">
        <v>408</v>
      </c>
      <c r="F1543" s="931">
        <v>2</v>
      </c>
      <c r="G1543" s="931" t="s">
        <v>21</v>
      </c>
      <c r="H1543" s="932">
        <v>77671.009999999995</v>
      </c>
      <c r="I1543" s="932">
        <v>135924.26</v>
      </c>
      <c r="J1543" s="932">
        <v>101628.85</v>
      </c>
      <c r="K1543" s="932">
        <v>177850.49</v>
      </c>
      <c r="L1543" s="932">
        <v>122994.31</v>
      </c>
      <c r="M1543" s="932">
        <v>215240.05</v>
      </c>
      <c r="N1543" s="932">
        <v>150263.12</v>
      </c>
      <c r="O1543" s="932">
        <v>262960.45</v>
      </c>
      <c r="P1543" s="932">
        <v>178143.38</v>
      </c>
      <c r="Q1543" s="932">
        <v>311750.92</v>
      </c>
      <c r="R1543" s="932">
        <v>196238.92</v>
      </c>
      <c r="S1543" s="932">
        <v>343418.11</v>
      </c>
      <c r="T1543" s="932">
        <v>213130.07</v>
      </c>
      <c r="U1543" s="932">
        <v>372977.63</v>
      </c>
    </row>
    <row r="1544" spans="1:21" ht="14.5">
      <c r="A1544" s="931">
        <v>9</v>
      </c>
      <c r="B1544" s="931" t="s">
        <v>405</v>
      </c>
      <c r="C1544" s="931" t="s">
        <v>406</v>
      </c>
      <c r="D1544" s="931" t="s">
        <v>506</v>
      </c>
      <c r="E1544" s="931" t="s">
        <v>408</v>
      </c>
      <c r="F1544" s="931">
        <v>3</v>
      </c>
      <c r="G1544" s="931" t="s">
        <v>46</v>
      </c>
      <c r="H1544" s="932">
        <v>74544.27</v>
      </c>
      <c r="I1544" s="932">
        <v>130452.48</v>
      </c>
      <c r="J1544" s="932">
        <v>101729.77</v>
      </c>
      <c r="K1544" s="932">
        <v>178027.1</v>
      </c>
      <c r="L1544" s="932">
        <v>128876.87</v>
      </c>
      <c r="M1544" s="932">
        <v>225534.52</v>
      </c>
      <c r="N1544" s="932">
        <v>169929.19</v>
      </c>
      <c r="O1544" s="932">
        <v>297376.09000000003</v>
      </c>
      <c r="P1544" s="932">
        <v>210624.02</v>
      </c>
      <c r="Q1544" s="932">
        <v>368592.04</v>
      </c>
      <c r="R1544" s="932">
        <v>237356.7</v>
      </c>
      <c r="S1544" s="932">
        <v>415374.22</v>
      </c>
      <c r="T1544" s="932">
        <v>263771.59999999998</v>
      </c>
      <c r="U1544" s="932">
        <v>461600.29</v>
      </c>
    </row>
    <row r="1545" spans="1:21" ht="14.5">
      <c r="A1545" s="931">
        <v>9</v>
      </c>
      <c r="B1545" s="931" t="s">
        <v>405</v>
      </c>
      <c r="C1545" s="931" t="s">
        <v>406</v>
      </c>
      <c r="D1545" s="931" t="s">
        <v>506</v>
      </c>
      <c r="E1545" s="931" t="s">
        <v>408</v>
      </c>
      <c r="F1545" s="931">
        <v>4</v>
      </c>
      <c r="G1545" s="931" t="s">
        <v>23</v>
      </c>
      <c r="H1545" s="932">
        <v>79456.009999999995</v>
      </c>
      <c r="I1545" s="932">
        <v>127129.62</v>
      </c>
      <c r="J1545" s="932">
        <v>111238.42</v>
      </c>
      <c r="K1545" s="932">
        <v>177981.47</v>
      </c>
      <c r="L1545" s="932">
        <v>143020.82</v>
      </c>
      <c r="M1545" s="932">
        <v>228833.32</v>
      </c>
      <c r="N1545" s="932">
        <v>190694.43</v>
      </c>
      <c r="O1545" s="932">
        <v>305111.09999999998</v>
      </c>
      <c r="P1545" s="932">
        <v>238368.04</v>
      </c>
      <c r="Q1545" s="932">
        <v>381388.87</v>
      </c>
      <c r="R1545" s="932">
        <v>270150.45</v>
      </c>
      <c r="S1545" s="932">
        <v>432240.72</v>
      </c>
      <c r="T1545" s="932">
        <v>301932.84999999998</v>
      </c>
      <c r="U1545" s="932">
        <v>483092.57</v>
      </c>
    </row>
    <row r="1546" spans="1:21" ht="14.5">
      <c r="A1546" s="931">
        <v>9</v>
      </c>
      <c r="B1546" s="931" t="s">
        <v>405</v>
      </c>
      <c r="C1546" s="931" t="s">
        <v>406</v>
      </c>
      <c r="D1546" s="931" t="s">
        <v>506</v>
      </c>
      <c r="E1546" s="931" t="s">
        <v>409</v>
      </c>
      <c r="F1546" s="931">
        <v>1</v>
      </c>
      <c r="G1546" s="931" t="s">
        <v>171</v>
      </c>
      <c r="H1546" s="932">
        <v>98842.76</v>
      </c>
      <c r="I1546" s="932">
        <v>172974.83</v>
      </c>
      <c r="J1546" s="932">
        <v>128091.57</v>
      </c>
      <c r="K1546" s="932">
        <v>224160.26</v>
      </c>
      <c r="L1546" s="932">
        <v>152966.76</v>
      </c>
      <c r="M1546" s="932">
        <v>267691.83</v>
      </c>
      <c r="N1546" s="932">
        <v>182164.95</v>
      </c>
      <c r="O1546" s="932">
        <v>318788.65999999997</v>
      </c>
      <c r="P1546" s="932">
        <v>214301.33</v>
      </c>
      <c r="Q1546" s="932">
        <v>375027.33</v>
      </c>
      <c r="R1546" s="932">
        <v>234920.43</v>
      </c>
      <c r="S1546" s="932">
        <v>411110.75</v>
      </c>
      <c r="T1546" s="932">
        <v>254807.2</v>
      </c>
      <c r="U1546" s="932">
        <v>445912.59</v>
      </c>
    </row>
    <row r="1547" spans="1:21" ht="14.5">
      <c r="A1547" s="931">
        <v>9</v>
      </c>
      <c r="B1547" s="931" t="s">
        <v>405</v>
      </c>
      <c r="C1547" s="931" t="s">
        <v>406</v>
      </c>
      <c r="D1547" s="931" t="s">
        <v>506</v>
      </c>
      <c r="E1547" s="931" t="s">
        <v>409</v>
      </c>
      <c r="F1547" s="931">
        <v>2</v>
      </c>
      <c r="G1547" s="931" t="s">
        <v>21</v>
      </c>
      <c r="H1547" s="932">
        <v>78396.149999999994</v>
      </c>
      <c r="I1547" s="932">
        <v>137193.26999999999</v>
      </c>
      <c r="J1547" s="932">
        <v>102508.64</v>
      </c>
      <c r="K1547" s="932">
        <v>179390.11</v>
      </c>
      <c r="L1547" s="932">
        <v>123985.95</v>
      </c>
      <c r="M1547" s="932">
        <v>216975.42</v>
      </c>
      <c r="N1547" s="932">
        <v>151344.34</v>
      </c>
      <c r="O1547" s="932">
        <v>264852.59999999998</v>
      </c>
      <c r="P1547" s="932">
        <v>179362.79</v>
      </c>
      <c r="Q1547" s="932">
        <v>313884.88</v>
      </c>
      <c r="R1547" s="932">
        <v>197543.67</v>
      </c>
      <c r="S1547" s="932">
        <v>345701.42</v>
      </c>
      <c r="T1547" s="932">
        <v>214502.13</v>
      </c>
      <c r="U1547" s="932">
        <v>375378.73</v>
      </c>
    </row>
    <row r="1548" spans="1:21" ht="14.5">
      <c r="A1548" s="931">
        <v>9</v>
      </c>
      <c r="B1548" s="931" t="s">
        <v>405</v>
      </c>
      <c r="C1548" s="931" t="s">
        <v>406</v>
      </c>
      <c r="D1548" s="931" t="s">
        <v>506</v>
      </c>
      <c r="E1548" s="931" t="s">
        <v>409</v>
      </c>
      <c r="F1548" s="931">
        <v>3</v>
      </c>
      <c r="G1548" s="931" t="s">
        <v>46</v>
      </c>
      <c r="H1548" s="932">
        <v>75483.19</v>
      </c>
      <c r="I1548" s="932">
        <v>132095.57999999999</v>
      </c>
      <c r="J1548" s="932">
        <v>103071.39</v>
      </c>
      <c r="K1548" s="932">
        <v>180374.94</v>
      </c>
      <c r="L1548" s="932">
        <v>130621.59</v>
      </c>
      <c r="M1548" s="932">
        <v>228587.78</v>
      </c>
      <c r="N1548" s="932">
        <v>172275.15</v>
      </c>
      <c r="O1548" s="932">
        <v>301481.5</v>
      </c>
      <c r="P1548" s="932">
        <v>213574.89</v>
      </c>
      <c r="Q1548" s="932">
        <v>373756.06</v>
      </c>
      <c r="R1548" s="932">
        <v>240714.94</v>
      </c>
      <c r="S1548" s="932">
        <v>421251.14</v>
      </c>
      <c r="T1548" s="932">
        <v>267540.47999999998</v>
      </c>
      <c r="U1548" s="932">
        <v>468195.85</v>
      </c>
    </row>
    <row r="1549" spans="1:21" ht="14.5">
      <c r="A1549" s="931">
        <v>9</v>
      </c>
      <c r="B1549" s="931" t="s">
        <v>405</v>
      </c>
      <c r="C1549" s="931" t="s">
        <v>406</v>
      </c>
      <c r="D1549" s="931" t="s">
        <v>506</v>
      </c>
      <c r="E1549" s="931" t="s">
        <v>409</v>
      </c>
      <c r="F1549" s="931">
        <v>4</v>
      </c>
      <c r="G1549" s="931" t="s">
        <v>23</v>
      </c>
      <c r="H1549" s="932">
        <v>80037.98</v>
      </c>
      <c r="I1549" s="932">
        <v>128060.77</v>
      </c>
      <c r="J1549" s="932">
        <v>112053.17</v>
      </c>
      <c r="K1549" s="932">
        <v>179285.07</v>
      </c>
      <c r="L1549" s="932">
        <v>144068.35999999999</v>
      </c>
      <c r="M1549" s="932">
        <v>230509.38</v>
      </c>
      <c r="N1549" s="932">
        <v>192091.15</v>
      </c>
      <c r="O1549" s="932">
        <v>307345.84000000003</v>
      </c>
      <c r="P1549" s="932">
        <v>240113.94</v>
      </c>
      <c r="Q1549" s="932">
        <v>384182.3</v>
      </c>
      <c r="R1549" s="932">
        <v>272129.13</v>
      </c>
      <c r="S1549" s="932">
        <v>435406.61</v>
      </c>
      <c r="T1549" s="932">
        <v>304144.32</v>
      </c>
      <c r="U1549" s="932">
        <v>486630.92</v>
      </c>
    </row>
    <row r="1550" spans="1:21" ht="14.5">
      <c r="A1550" s="931">
        <v>9</v>
      </c>
      <c r="B1550" s="931" t="s">
        <v>405</v>
      </c>
      <c r="C1550" s="931" t="s">
        <v>406</v>
      </c>
      <c r="D1550" s="931" t="s">
        <v>506</v>
      </c>
      <c r="E1550" s="931" t="s">
        <v>1144</v>
      </c>
      <c r="F1550" s="931">
        <v>1</v>
      </c>
      <c r="G1550" s="931" t="s">
        <v>171</v>
      </c>
      <c r="H1550" s="932">
        <v>103178.49</v>
      </c>
      <c r="I1550" s="932">
        <v>180562.35</v>
      </c>
      <c r="J1550" s="932">
        <v>133736.85999999999</v>
      </c>
      <c r="K1550" s="932">
        <v>234039.51</v>
      </c>
      <c r="L1550" s="932">
        <v>159730.82</v>
      </c>
      <c r="M1550" s="932">
        <v>279528.93</v>
      </c>
      <c r="N1550" s="932">
        <v>190252.39</v>
      </c>
      <c r="O1550" s="932">
        <v>332941.69</v>
      </c>
      <c r="P1550" s="932">
        <v>223835.96</v>
      </c>
      <c r="Q1550" s="932">
        <v>391712.93</v>
      </c>
      <c r="R1550" s="932">
        <v>245384.22</v>
      </c>
      <c r="S1550" s="932">
        <v>429422.39</v>
      </c>
      <c r="T1550" s="932">
        <v>266178.21999999997</v>
      </c>
      <c r="U1550" s="932">
        <v>465811.89</v>
      </c>
    </row>
    <row r="1551" spans="1:21" ht="14.5">
      <c r="A1551" s="931">
        <v>9</v>
      </c>
      <c r="B1551" s="931" t="s">
        <v>405</v>
      </c>
      <c r="C1551" s="931" t="s">
        <v>406</v>
      </c>
      <c r="D1551" s="931" t="s">
        <v>506</v>
      </c>
      <c r="E1551" s="931" t="s">
        <v>1144</v>
      </c>
      <c r="F1551" s="931">
        <v>2</v>
      </c>
      <c r="G1551" s="931" t="s">
        <v>21</v>
      </c>
      <c r="H1551" s="932">
        <v>81666.95</v>
      </c>
      <c r="I1551" s="932">
        <v>142917.17000000001</v>
      </c>
      <c r="J1551" s="932">
        <v>106821.48</v>
      </c>
      <c r="K1551" s="932">
        <v>186937.59</v>
      </c>
      <c r="L1551" s="932">
        <v>129240.59</v>
      </c>
      <c r="M1551" s="932">
        <v>226171.04</v>
      </c>
      <c r="N1551" s="932">
        <v>157826.54999999999</v>
      </c>
      <c r="O1551" s="932">
        <v>276196.46000000002</v>
      </c>
      <c r="P1551" s="932">
        <v>187077.71</v>
      </c>
      <c r="Q1551" s="932">
        <v>327385.99</v>
      </c>
      <c r="R1551" s="932">
        <v>206060.76</v>
      </c>
      <c r="S1551" s="932">
        <v>360606.33</v>
      </c>
      <c r="T1551" s="932">
        <v>223773.94</v>
      </c>
      <c r="U1551" s="932">
        <v>391604.39</v>
      </c>
    </row>
    <row r="1552" spans="1:21" ht="14.5">
      <c r="A1552" s="931">
        <v>9</v>
      </c>
      <c r="B1552" s="931" t="s">
        <v>405</v>
      </c>
      <c r="C1552" s="931" t="s">
        <v>406</v>
      </c>
      <c r="D1552" s="931" t="s">
        <v>506</v>
      </c>
      <c r="E1552" s="931" t="s">
        <v>1144</v>
      </c>
      <c r="F1552" s="931">
        <v>3</v>
      </c>
      <c r="G1552" s="931" t="s">
        <v>46</v>
      </c>
      <c r="H1552" s="932">
        <v>78505.63</v>
      </c>
      <c r="I1552" s="932">
        <v>137384.85</v>
      </c>
      <c r="J1552" s="932">
        <v>107167.12</v>
      </c>
      <c r="K1552" s="932">
        <v>187542.46</v>
      </c>
      <c r="L1552" s="932">
        <v>135788.63</v>
      </c>
      <c r="M1552" s="932">
        <v>237630.11</v>
      </c>
      <c r="N1552" s="932">
        <v>179066.26</v>
      </c>
      <c r="O1552" s="932">
        <v>313365.95</v>
      </c>
      <c r="P1552" s="932">
        <v>221971.64</v>
      </c>
      <c r="Q1552" s="932">
        <v>388450.38</v>
      </c>
      <c r="R1552" s="932">
        <v>250161.64</v>
      </c>
      <c r="S1552" s="932">
        <v>437782.87</v>
      </c>
      <c r="T1552" s="932">
        <v>278020.76</v>
      </c>
      <c r="U1552" s="932">
        <v>486536.33</v>
      </c>
    </row>
    <row r="1553" spans="1:21" ht="14.5">
      <c r="A1553" s="931">
        <v>9</v>
      </c>
      <c r="B1553" s="931" t="s">
        <v>405</v>
      </c>
      <c r="C1553" s="931" t="s">
        <v>406</v>
      </c>
      <c r="D1553" s="931" t="s">
        <v>506</v>
      </c>
      <c r="E1553" s="931" t="s">
        <v>1144</v>
      </c>
      <c r="F1553" s="931">
        <v>4</v>
      </c>
      <c r="G1553" s="931" t="s">
        <v>23</v>
      </c>
      <c r="H1553" s="932">
        <v>83460.72</v>
      </c>
      <c r="I1553" s="932">
        <v>133537.15</v>
      </c>
      <c r="J1553" s="932">
        <v>116845</v>
      </c>
      <c r="K1553" s="932">
        <v>186952.01</v>
      </c>
      <c r="L1553" s="932">
        <v>150229.29</v>
      </c>
      <c r="M1553" s="932">
        <v>240366.87</v>
      </c>
      <c r="N1553" s="932">
        <v>200305.72</v>
      </c>
      <c r="O1553" s="932">
        <v>320489.15999999997</v>
      </c>
      <c r="P1553" s="932">
        <v>250382.15</v>
      </c>
      <c r="Q1553" s="932">
        <v>400611.45</v>
      </c>
      <c r="R1553" s="932">
        <v>283766.44</v>
      </c>
      <c r="S1553" s="932">
        <v>454026.31</v>
      </c>
      <c r="T1553" s="932">
        <v>317150.73</v>
      </c>
      <c r="U1553" s="932">
        <v>507441.17</v>
      </c>
    </row>
    <row r="1554" spans="1:21" ht="14.5">
      <c r="A1554" s="931">
        <v>9</v>
      </c>
      <c r="B1554" s="931" t="s">
        <v>405</v>
      </c>
      <c r="C1554" s="931" t="s">
        <v>406</v>
      </c>
      <c r="D1554" s="931" t="s">
        <v>506</v>
      </c>
      <c r="E1554" s="931" t="s">
        <v>410</v>
      </c>
      <c r="F1554" s="931">
        <v>1</v>
      </c>
      <c r="G1554" s="931" t="s">
        <v>171</v>
      </c>
      <c r="H1554" s="932">
        <v>98312.26</v>
      </c>
      <c r="I1554" s="932">
        <v>172046.45</v>
      </c>
      <c r="J1554" s="932">
        <v>127421.44</v>
      </c>
      <c r="K1554" s="932">
        <v>222987.51999999999</v>
      </c>
      <c r="L1554" s="932">
        <v>152181.15</v>
      </c>
      <c r="M1554" s="932">
        <v>266317.02</v>
      </c>
      <c r="N1554" s="932">
        <v>181250.46</v>
      </c>
      <c r="O1554" s="932">
        <v>317188.31</v>
      </c>
      <c r="P1554" s="932">
        <v>213238.87</v>
      </c>
      <c r="Q1554" s="932">
        <v>373168.02</v>
      </c>
      <c r="R1554" s="932">
        <v>233763.44</v>
      </c>
      <c r="S1554" s="932">
        <v>409086.02</v>
      </c>
      <c r="T1554" s="932">
        <v>253566.26</v>
      </c>
      <c r="U1554" s="932">
        <v>443740.96</v>
      </c>
    </row>
    <row r="1555" spans="1:21" ht="14.5">
      <c r="A1555" s="931">
        <v>9</v>
      </c>
      <c r="B1555" s="931" t="s">
        <v>405</v>
      </c>
      <c r="C1555" s="931" t="s">
        <v>406</v>
      </c>
      <c r="D1555" s="931" t="s">
        <v>506</v>
      </c>
      <c r="E1555" s="931" t="s">
        <v>410</v>
      </c>
      <c r="F1555" s="931">
        <v>2</v>
      </c>
      <c r="G1555" s="931" t="s">
        <v>21</v>
      </c>
      <c r="H1555" s="932">
        <v>77865.649999999994</v>
      </c>
      <c r="I1555" s="932">
        <v>136264.89000000001</v>
      </c>
      <c r="J1555" s="932">
        <v>101838.5</v>
      </c>
      <c r="K1555" s="932">
        <v>178217.37</v>
      </c>
      <c r="L1555" s="932">
        <v>123200.35</v>
      </c>
      <c r="M1555" s="932">
        <v>215600.61</v>
      </c>
      <c r="N1555" s="932">
        <v>150429.85</v>
      </c>
      <c r="O1555" s="932">
        <v>263252.24</v>
      </c>
      <c r="P1555" s="932">
        <v>178300.33</v>
      </c>
      <c r="Q1555" s="932">
        <v>312025.58</v>
      </c>
      <c r="R1555" s="932">
        <v>196386.68</v>
      </c>
      <c r="S1555" s="932">
        <v>343676.69</v>
      </c>
      <c r="T1555" s="932">
        <v>213261.2</v>
      </c>
      <c r="U1555" s="932">
        <v>373207.1</v>
      </c>
    </row>
    <row r="1556" spans="1:21" ht="14.5">
      <c r="A1556" s="931">
        <v>9</v>
      </c>
      <c r="B1556" s="931" t="s">
        <v>405</v>
      </c>
      <c r="C1556" s="931" t="s">
        <v>406</v>
      </c>
      <c r="D1556" s="931" t="s">
        <v>506</v>
      </c>
      <c r="E1556" s="931" t="s">
        <v>410</v>
      </c>
      <c r="F1556" s="931">
        <v>3</v>
      </c>
      <c r="G1556" s="931" t="s">
        <v>46</v>
      </c>
      <c r="H1556" s="932">
        <v>74889.570000000007</v>
      </c>
      <c r="I1556" s="932">
        <v>131056.75</v>
      </c>
      <c r="J1556" s="932">
        <v>102240.33</v>
      </c>
      <c r="K1556" s="932">
        <v>178920.57</v>
      </c>
      <c r="L1556" s="932">
        <v>129553.08</v>
      </c>
      <c r="M1556" s="932">
        <v>226717.89</v>
      </c>
      <c r="N1556" s="932">
        <v>170850.46</v>
      </c>
      <c r="O1556" s="932">
        <v>298988.31</v>
      </c>
      <c r="P1556" s="932">
        <v>211794.04</v>
      </c>
      <c r="Q1556" s="932">
        <v>370639.57</v>
      </c>
      <c r="R1556" s="932">
        <v>238696.63</v>
      </c>
      <c r="S1556" s="932">
        <v>417719.11</v>
      </c>
      <c r="T1556" s="932">
        <v>265284.74</v>
      </c>
      <c r="U1556" s="932">
        <v>464248.29</v>
      </c>
    </row>
    <row r="1557" spans="1:21" ht="14.5">
      <c r="A1557" s="931">
        <v>9</v>
      </c>
      <c r="B1557" s="931" t="s">
        <v>405</v>
      </c>
      <c r="C1557" s="931" t="s">
        <v>406</v>
      </c>
      <c r="D1557" s="931" t="s">
        <v>506</v>
      </c>
      <c r="E1557" s="931" t="s">
        <v>410</v>
      </c>
      <c r="F1557" s="931">
        <v>4</v>
      </c>
      <c r="G1557" s="931" t="s">
        <v>23</v>
      </c>
      <c r="H1557" s="932">
        <v>79550.86</v>
      </c>
      <c r="I1557" s="932">
        <v>127281.37</v>
      </c>
      <c r="J1557" s="932">
        <v>111371.2</v>
      </c>
      <c r="K1557" s="932">
        <v>178193.92000000001</v>
      </c>
      <c r="L1557" s="932">
        <v>143191.54</v>
      </c>
      <c r="M1557" s="932">
        <v>229106.47</v>
      </c>
      <c r="N1557" s="932">
        <v>190922.06</v>
      </c>
      <c r="O1557" s="932">
        <v>305475.3</v>
      </c>
      <c r="P1557" s="932">
        <v>238652.57</v>
      </c>
      <c r="Q1557" s="932">
        <v>381844.12</v>
      </c>
      <c r="R1557" s="932">
        <v>270472.90999999997</v>
      </c>
      <c r="S1557" s="932">
        <v>432756.67</v>
      </c>
      <c r="T1557" s="932">
        <v>302293.26</v>
      </c>
      <c r="U1557" s="932">
        <v>483669.22</v>
      </c>
    </row>
    <row r="1558" spans="1:21" ht="14.5">
      <c r="A1558" s="931">
        <v>9</v>
      </c>
      <c r="B1558" s="931" t="s">
        <v>405</v>
      </c>
      <c r="C1558" s="931" t="s">
        <v>411</v>
      </c>
      <c r="D1558" s="931" t="s">
        <v>1145</v>
      </c>
      <c r="E1558" s="931" t="s">
        <v>412</v>
      </c>
      <c r="F1558" s="931">
        <v>1</v>
      </c>
      <c r="G1558" s="931" t="s">
        <v>171</v>
      </c>
      <c r="H1558" s="932">
        <v>124747.09</v>
      </c>
      <c r="I1558" s="932">
        <v>218307.4</v>
      </c>
      <c r="J1558" s="932">
        <v>161622.28</v>
      </c>
      <c r="K1558" s="932">
        <v>282838.99</v>
      </c>
      <c r="L1558" s="932">
        <v>192976.07</v>
      </c>
      <c r="M1558" s="932">
        <v>337708.12</v>
      </c>
      <c r="N1558" s="932">
        <v>229763.8</v>
      </c>
      <c r="O1558" s="932">
        <v>402086.65</v>
      </c>
      <c r="P1558" s="932">
        <v>270267.21000000002</v>
      </c>
      <c r="Q1558" s="932">
        <v>472967.62</v>
      </c>
      <c r="R1558" s="932">
        <v>296253.77</v>
      </c>
      <c r="S1558" s="932">
        <v>518444.1</v>
      </c>
      <c r="T1558" s="932">
        <v>321301.11</v>
      </c>
      <c r="U1558" s="932">
        <v>562276.93000000005</v>
      </c>
    </row>
    <row r="1559" spans="1:21" ht="14.5">
      <c r="A1559" s="931">
        <v>9</v>
      </c>
      <c r="B1559" s="931" t="s">
        <v>405</v>
      </c>
      <c r="C1559" s="931" t="s">
        <v>411</v>
      </c>
      <c r="D1559" s="931" t="s">
        <v>1145</v>
      </c>
      <c r="E1559" s="931" t="s">
        <v>412</v>
      </c>
      <c r="F1559" s="931">
        <v>2</v>
      </c>
      <c r="G1559" s="931" t="s">
        <v>21</v>
      </c>
      <c r="H1559" s="932">
        <v>99188.83</v>
      </c>
      <c r="I1559" s="932">
        <v>173580.45</v>
      </c>
      <c r="J1559" s="932">
        <v>129643.6</v>
      </c>
      <c r="K1559" s="932">
        <v>226876.31</v>
      </c>
      <c r="L1559" s="932">
        <v>156750.06</v>
      </c>
      <c r="M1559" s="932">
        <v>274312.59999999998</v>
      </c>
      <c r="N1559" s="932">
        <v>191238.04</v>
      </c>
      <c r="O1559" s="932">
        <v>334666.57</v>
      </c>
      <c r="P1559" s="932">
        <v>226594.03</v>
      </c>
      <c r="Q1559" s="932">
        <v>396539.56</v>
      </c>
      <c r="R1559" s="932">
        <v>249532.82</v>
      </c>
      <c r="S1559" s="932">
        <v>436682.44</v>
      </c>
      <c r="T1559" s="932">
        <v>270919.77</v>
      </c>
      <c r="U1559" s="932">
        <v>474109.6</v>
      </c>
    </row>
    <row r="1560" spans="1:21" ht="14.5">
      <c r="A1560" s="931">
        <v>9</v>
      </c>
      <c r="B1560" s="931" t="s">
        <v>405</v>
      </c>
      <c r="C1560" s="931" t="s">
        <v>411</v>
      </c>
      <c r="D1560" s="931" t="s">
        <v>1145</v>
      </c>
      <c r="E1560" s="931" t="s">
        <v>412</v>
      </c>
      <c r="F1560" s="931">
        <v>3</v>
      </c>
      <c r="G1560" s="931" t="s">
        <v>46</v>
      </c>
      <c r="H1560" s="932">
        <v>95689.63</v>
      </c>
      <c r="I1560" s="932">
        <v>167456.85999999999</v>
      </c>
      <c r="J1560" s="932">
        <v>130709.14</v>
      </c>
      <c r="K1560" s="932">
        <v>228741</v>
      </c>
      <c r="L1560" s="932">
        <v>165681.15</v>
      </c>
      <c r="M1560" s="932">
        <v>289942.01</v>
      </c>
      <c r="N1560" s="932">
        <v>218549.48</v>
      </c>
      <c r="O1560" s="932">
        <v>382461.59</v>
      </c>
      <c r="P1560" s="932">
        <v>270975.55</v>
      </c>
      <c r="Q1560" s="932">
        <v>474207.21</v>
      </c>
      <c r="R1560" s="932">
        <v>305434.86</v>
      </c>
      <c r="S1560" s="932">
        <v>534511.01</v>
      </c>
      <c r="T1560" s="932">
        <v>339501.05</v>
      </c>
      <c r="U1560" s="932">
        <v>594126.84</v>
      </c>
    </row>
    <row r="1561" spans="1:21" ht="14.5">
      <c r="A1561" s="931">
        <v>9</v>
      </c>
      <c r="B1561" s="931" t="s">
        <v>405</v>
      </c>
      <c r="C1561" s="931" t="s">
        <v>411</v>
      </c>
      <c r="D1561" s="931" t="s">
        <v>1145</v>
      </c>
      <c r="E1561" s="931" t="s">
        <v>412</v>
      </c>
      <c r="F1561" s="931">
        <v>4</v>
      </c>
      <c r="G1561" s="931" t="s">
        <v>23</v>
      </c>
      <c r="H1561" s="932">
        <v>101143.5</v>
      </c>
      <c r="I1561" s="932">
        <v>161829.6</v>
      </c>
      <c r="J1561" s="932">
        <v>141600.9</v>
      </c>
      <c r="K1561" s="932">
        <v>226561.44</v>
      </c>
      <c r="L1561" s="932">
        <v>182058.3</v>
      </c>
      <c r="M1561" s="932">
        <v>291293.28000000003</v>
      </c>
      <c r="N1561" s="932">
        <v>242744.4</v>
      </c>
      <c r="O1561" s="932">
        <v>388391.04</v>
      </c>
      <c r="P1561" s="932">
        <v>303430.5</v>
      </c>
      <c r="Q1561" s="932">
        <v>485488.81</v>
      </c>
      <c r="R1561" s="932">
        <v>343887.9</v>
      </c>
      <c r="S1561" s="932">
        <v>550220.65</v>
      </c>
      <c r="T1561" s="932">
        <v>384345.3</v>
      </c>
      <c r="U1561" s="932">
        <v>614952.49</v>
      </c>
    </row>
    <row r="1562" spans="1:21" ht="14.5">
      <c r="A1562" s="931">
        <v>9</v>
      </c>
      <c r="B1562" s="931" t="s">
        <v>405</v>
      </c>
      <c r="C1562" s="931" t="s">
        <v>411</v>
      </c>
      <c r="D1562" s="931" t="s">
        <v>1145</v>
      </c>
      <c r="E1562" s="931" t="s">
        <v>413</v>
      </c>
      <c r="F1562" s="931">
        <v>1</v>
      </c>
      <c r="G1562" s="931" t="s">
        <v>171</v>
      </c>
      <c r="H1562" s="932">
        <v>133308.5</v>
      </c>
      <c r="I1562" s="932">
        <v>233289.87</v>
      </c>
      <c r="J1562" s="932">
        <v>172571.82</v>
      </c>
      <c r="K1562" s="932">
        <v>302000.68</v>
      </c>
      <c r="L1562" s="932">
        <v>205929.13</v>
      </c>
      <c r="M1562" s="932">
        <v>360375.97</v>
      </c>
      <c r="N1562" s="932">
        <v>245012.86</v>
      </c>
      <c r="O1562" s="932">
        <v>428772.5</v>
      </c>
      <c r="P1562" s="932">
        <v>288094.53999999998</v>
      </c>
      <c r="Q1562" s="932">
        <v>504165.45</v>
      </c>
      <c r="R1562" s="932">
        <v>315731.90999999997</v>
      </c>
      <c r="S1562" s="932">
        <v>552530.85</v>
      </c>
      <c r="T1562" s="932">
        <v>342310.88</v>
      </c>
      <c r="U1562" s="932">
        <v>599044.04</v>
      </c>
    </row>
    <row r="1563" spans="1:21" ht="14.5">
      <c r="A1563" s="931">
        <v>9</v>
      </c>
      <c r="B1563" s="931" t="s">
        <v>405</v>
      </c>
      <c r="C1563" s="931" t="s">
        <v>411</v>
      </c>
      <c r="D1563" s="931" t="s">
        <v>1145</v>
      </c>
      <c r="E1563" s="931" t="s">
        <v>413</v>
      </c>
      <c r="F1563" s="931">
        <v>2</v>
      </c>
      <c r="G1563" s="931" t="s">
        <v>21</v>
      </c>
      <c r="H1563" s="932">
        <v>106898.29</v>
      </c>
      <c r="I1563" s="932">
        <v>187072.02</v>
      </c>
      <c r="J1563" s="932">
        <v>139527.19</v>
      </c>
      <c r="K1563" s="932">
        <v>244172.58</v>
      </c>
      <c r="L1563" s="932">
        <v>168495.58</v>
      </c>
      <c r="M1563" s="932">
        <v>294867.27</v>
      </c>
      <c r="N1563" s="932">
        <v>205202.9</v>
      </c>
      <c r="O1563" s="932">
        <v>359105.08</v>
      </c>
      <c r="P1563" s="932">
        <v>242965.59</v>
      </c>
      <c r="Q1563" s="932">
        <v>425189.79</v>
      </c>
      <c r="R1563" s="932">
        <v>267453.59999999998</v>
      </c>
      <c r="S1563" s="932">
        <v>468043.8</v>
      </c>
      <c r="T1563" s="932">
        <v>290250.17</v>
      </c>
      <c r="U1563" s="932">
        <v>507937.79</v>
      </c>
    </row>
    <row r="1564" spans="1:21" ht="14.5">
      <c r="A1564" s="931">
        <v>9</v>
      </c>
      <c r="B1564" s="931" t="s">
        <v>405</v>
      </c>
      <c r="C1564" s="931" t="s">
        <v>411</v>
      </c>
      <c r="D1564" s="931" t="s">
        <v>1145</v>
      </c>
      <c r="E1564" s="931" t="s">
        <v>413</v>
      </c>
      <c r="F1564" s="931">
        <v>3</v>
      </c>
      <c r="G1564" s="931" t="s">
        <v>46</v>
      </c>
      <c r="H1564" s="932">
        <v>103806.32</v>
      </c>
      <c r="I1564" s="932">
        <v>181661.06</v>
      </c>
      <c r="J1564" s="932">
        <v>141963.96</v>
      </c>
      <c r="K1564" s="932">
        <v>248436.93</v>
      </c>
      <c r="L1564" s="932">
        <v>180072.52</v>
      </c>
      <c r="M1564" s="932">
        <v>315126.90000000002</v>
      </c>
      <c r="N1564" s="932">
        <v>237659.34</v>
      </c>
      <c r="O1564" s="932">
        <v>415903.85</v>
      </c>
      <c r="P1564" s="932">
        <v>294789.17</v>
      </c>
      <c r="Q1564" s="932">
        <v>515881.05</v>
      </c>
      <c r="R1564" s="932">
        <v>332367.94</v>
      </c>
      <c r="S1564" s="932">
        <v>581643.9</v>
      </c>
      <c r="T1564" s="932">
        <v>369540.49</v>
      </c>
      <c r="U1564" s="932">
        <v>646695.85</v>
      </c>
    </row>
    <row r="1565" spans="1:21" ht="14.5">
      <c r="A1565" s="931">
        <v>9</v>
      </c>
      <c r="B1565" s="931" t="s">
        <v>405</v>
      </c>
      <c r="C1565" s="931" t="s">
        <v>411</v>
      </c>
      <c r="D1565" s="931" t="s">
        <v>1145</v>
      </c>
      <c r="E1565" s="931" t="s">
        <v>413</v>
      </c>
      <c r="F1565" s="931">
        <v>4</v>
      </c>
      <c r="G1565" s="931" t="s">
        <v>23</v>
      </c>
      <c r="H1565" s="932">
        <v>108558.06</v>
      </c>
      <c r="I1565" s="932">
        <v>173692.89</v>
      </c>
      <c r="J1565" s="932">
        <v>151981.28</v>
      </c>
      <c r="K1565" s="932">
        <v>243170.05</v>
      </c>
      <c r="L1565" s="932">
        <v>195404.5</v>
      </c>
      <c r="M1565" s="932">
        <v>312647.21000000002</v>
      </c>
      <c r="N1565" s="932">
        <v>260539.34</v>
      </c>
      <c r="O1565" s="932">
        <v>416862.94</v>
      </c>
      <c r="P1565" s="932">
        <v>325674.17</v>
      </c>
      <c r="Q1565" s="932">
        <v>521078.68</v>
      </c>
      <c r="R1565" s="932">
        <v>369097.39</v>
      </c>
      <c r="S1565" s="932">
        <v>590555.84</v>
      </c>
      <c r="T1565" s="932">
        <v>412520.62</v>
      </c>
      <c r="U1565" s="932">
        <v>660033</v>
      </c>
    </row>
    <row r="1566" spans="1:21" ht="14.5">
      <c r="A1566" s="931">
        <v>9</v>
      </c>
      <c r="B1566" s="931" t="s">
        <v>405</v>
      </c>
      <c r="C1566" s="931" t="s">
        <v>411</v>
      </c>
      <c r="D1566" s="931" t="s">
        <v>1145</v>
      </c>
      <c r="E1566" s="931" t="s">
        <v>414</v>
      </c>
      <c r="F1566" s="931">
        <v>1</v>
      </c>
      <c r="G1566" s="931" t="s">
        <v>171</v>
      </c>
      <c r="H1566" s="932">
        <v>132320.85</v>
      </c>
      <c r="I1566" s="932">
        <v>231561.49</v>
      </c>
      <c r="J1566" s="932">
        <v>171458.9</v>
      </c>
      <c r="K1566" s="932">
        <v>300053.07</v>
      </c>
      <c r="L1566" s="932">
        <v>204741.28</v>
      </c>
      <c r="M1566" s="932">
        <v>358297.24</v>
      </c>
      <c r="N1566" s="932">
        <v>243801.09</v>
      </c>
      <c r="O1566" s="932">
        <v>426651.9</v>
      </c>
      <c r="P1566" s="932">
        <v>286797.56</v>
      </c>
      <c r="Q1566" s="932">
        <v>501895.73</v>
      </c>
      <c r="R1566" s="932">
        <v>314384.21999999997</v>
      </c>
      <c r="S1566" s="932">
        <v>550172.38</v>
      </c>
      <c r="T1566" s="932">
        <v>340983.85</v>
      </c>
      <c r="U1566" s="932">
        <v>596721.74</v>
      </c>
    </row>
    <row r="1567" spans="1:21" ht="14.5">
      <c r="A1567" s="931">
        <v>9</v>
      </c>
      <c r="B1567" s="931" t="s">
        <v>405</v>
      </c>
      <c r="C1567" s="931" t="s">
        <v>411</v>
      </c>
      <c r="D1567" s="931" t="s">
        <v>1145</v>
      </c>
      <c r="E1567" s="931" t="s">
        <v>414</v>
      </c>
      <c r="F1567" s="931">
        <v>2</v>
      </c>
      <c r="G1567" s="931" t="s">
        <v>21</v>
      </c>
      <c r="H1567" s="932">
        <v>105058.7</v>
      </c>
      <c r="I1567" s="932">
        <v>183852.73</v>
      </c>
      <c r="J1567" s="932">
        <v>137348.31</v>
      </c>
      <c r="K1567" s="932">
        <v>240359.55</v>
      </c>
      <c r="L1567" s="932">
        <v>166100.21</v>
      </c>
      <c r="M1567" s="932">
        <v>290675.36</v>
      </c>
      <c r="N1567" s="932">
        <v>202706.94</v>
      </c>
      <c r="O1567" s="932">
        <v>354737.15</v>
      </c>
      <c r="P1567" s="932">
        <v>240212.84</v>
      </c>
      <c r="Q1567" s="932">
        <v>420372.47</v>
      </c>
      <c r="R1567" s="932">
        <v>264548.53999999998</v>
      </c>
      <c r="S1567" s="932">
        <v>462959.95</v>
      </c>
      <c r="T1567" s="932">
        <v>287243.77</v>
      </c>
      <c r="U1567" s="932">
        <v>502676.59</v>
      </c>
    </row>
    <row r="1568" spans="1:21" ht="14.5">
      <c r="A1568" s="931">
        <v>9</v>
      </c>
      <c r="B1568" s="931" t="s">
        <v>405</v>
      </c>
      <c r="C1568" s="931" t="s">
        <v>411</v>
      </c>
      <c r="D1568" s="931" t="s">
        <v>1145</v>
      </c>
      <c r="E1568" s="931" t="s">
        <v>414</v>
      </c>
      <c r="F1568" s="931">
        <v>3</v>
      </c>
      <c r="G1568" s="931" t="s">
        <v>46</v>
      </c>
      <c r="H1568" s="932">
        <v>101237.87</v>
      </c>
      <c r="I1568" s="932">
        <v>177166.27</v>
      </c>
      <c r="J1568" s="932">
        <v>138259.57999999999</v>
      </c>
      <c r="K1568" s="932">
        <v>241954.27</v>
      </c>
      <c r="L1568" s="932">
        <v>175230.63</v>
      </c>
      <c r="M1568" s="932">
        <v>306653.59999999998</v>
      </c>
      <c r="N1568" s="932">
        <v>231124.87</v>
      </c>
      <c r="O1568" s="932">
        <v>404468.53</v>
      </c>
      <c r="P1568" s="932">
        <v>286547.37</v>
      </c>
      <c r="Q1568" s="932">
        <v>501457.9</v>
      </c>
      <c r="R1568" s="932">
        <v>322971.53999999998</v>
      </c>
      <c r="S1568" s="932">
        <v>565200.19999999995</v>
      </c>
      <c r="T1568" s="932">
        <v>358976.39</v>
      </c>
      <c r="U1568" s="932">
        <v>628208.68000000005</v>
      </c>
    </row>
    <row r="1569" spans="1:21" ht="14.5">
      <c r="A1569" s="931">
        <v>9</v>
      </c>
      <c r="B1569" s="931" t="s">
        <v>405</v>
      </c>
      <c r="C1569" s="931" t="s">
        <v>411</v>
      </c>
      <c r="D1569" s="931" t="s">
        <v>1145</v>
      </c>
      <c r="E1569" s="931" t="s">
        <v>414</v>
      </c>
      <c r="F1569" s="931">
        <v>4</v>
      </c>
      <c r="G1569" s="931" t="s">
        <v>23</v>
      </c>
      <c r="H1569" s="932">
        <v>107204.42</v>
      </c>
      <c r="I1569" s="932">
        <v>171527.08</v>
      </c>
      <c r="J1569" s="932">
        <v>150086.19</v>
      </c>
      <c r="K1569" s="932">
        <v>240137.91</v>
      </c>
      <c r="L1569" s="932">
        <v>192967.96</v>
      </c>
      <c r="M1569" s="932">
        <v>308748.74</v>
      </c>
      <c r="N1569" s="932">
        <v>257290.62</v>
      </c>
      <c r="O1569" s="932">
        <v>411664.99</v>
      </c>
      <c r="P1569" s="932">
        <v>321613.27</v>
      </c>
      <c r="Q1569" s="932">
        <v>514581.24</v>
      </c>
      <c r="R1569" s="932">
        <v>364495.04</v>
      </c>
      <c r="S1569" s="932">
        <v>583192.06999999995</v>
      </c>
      <c r="T1569" s="932">
        <v>407376.81</v>
      </c>
      <c r="U1569" s="932">
        <v>651802.91</v>
      </c>
    </row>
    <row r="1570" spans="1:21" ht="14.5">
      <c r="A1570" s="931">
        <v>9</v>
      </c>
      <c r="B1570" s="931" t="s">
        <v>405</v>
      </c>
      <c r="C1570" s="931" t="s">
        <v>411</v>
      </c>
      <c r="D1570" s="931" t="s">
        <v>1145</v>
      </c>
      <c r="E1570" s="931" t="s">
        <v>415</v>
      </c>
      <c r="F1570" s="931">
        <v>1</v>
      </c>
      <c r="G1570" s="931" t="s">
        <v>171</v>
      </c>
      <c r="H1570" s="932">
        <v>125789.75</v>
      </c>
      <c r="I1570" s="932">
        <v>220132.07</v>
      </c>
      <c r="J1570" s="932">
        <v>162905.71</v>
      </c>
      <c r="K1570" s="932">
        <v>285085</v>
      </c>
      <c r="L1570" s="932">
        <v>194451.43</v>
      </c>
      <c r="M1570" s="932">
        <v>340290.01</v>
      </c>
      <c r="N1570" s="932">
        <v>231438.47</v>
      </c>
      <c r="O1570" s="932">
        <v>405017.33</v>
      </c>
      <c r="P1570" s="932">
        <v>272185.14</v>
      </c>
      <c r="Q1570" s="932">
        <v>476324</v>
      </c>
      <c r="R1570" s="932">
        <v>298326.18</v>
      </c>
      <c r="S1570" s="932">
        <v>522070.81</v>
      </c>
      <c r="T1570" s="932">
        <v>323494.26</v>
      </c>
      <c r="U1570" s="932">
        <v>566114.94999999995</v>
      </c>
    </row>
    <row r="1571" spans="1:21" ht="14.5">
      <c r="A1571" s="931">
        <v>9</v>
      </c>
      <c r="B1571" s="931" t="s">
        <v>405</v>
      </c>
      <c r="C1571" s="931" t="s">
        <v>411</v>
      </c>
      <c r="D1571" s="931" t="s">
        <v>1145</v>
      </c>
      <c r="E1571" s="931" t="s">
        <v>415</v>
      </c>
      <c r="F1571" s="931">
        <v>2</v>
      </c>
      <c r="G1571" s="931" t="s">
        <v>21</v>
      </c>
      <c r="H1571" s="932">
        <v>100444.48</v>
      </c>
      <c r="I1571" s="932">
        <v>175777.83</v>
      </c>
      <c r="J1571" s="932">
        <v>131193.51999999999</v>
      </c>
      <c r="K1571" s="932">
        <v>229588.67</v>
      </c>
      <c r="L1571" s="932">
        <v>158527.31</v>
      </c>
      <c r="M1571" s="932">
        <v>277422.78999999998</v>
      </c>
      <c r="N1571" s="932">
        <v>193233.76</v>
      </c>
      <c r="O1571" s="932">
        <v>338159.08</v>
      </c>
      <c r="P1571" s="932">
        <v>228875.91</v>
      </c>
      <c r="Q1571" s="932">
        <v>400532.84</v>
      </c>
      <c r="R1571" s="932">
        <v>251994.57</v>
      </c>
      <c r="S1571" s="932">
        <v>440990.49</v>
      </c>
      <c r="T1571" s="932">
        <v>273532.76</v>
      </c>
      <c r="U1571" s="932">
        <v>478682.34</v>
      </c>
    </row>
    <row r="1572" spans="1:21" ht="14.5">
      <c r="A1572" s="931">
        <v>9</v>
      </c>
      <c r="B1572" s="931" t="s">
        <v>405</v>
      </c>
      <c r="C1572" s="931" t="s">
        <v>411</v>
      </c>
      <c r="D1572" s="931" t="s">
        <v>1145</v>
      </c>
      <c r="E1572" s="931" t="s">
        <v>415</v>
      </c>
      <c r="F1572" s="931">
        <v>3</v>
      </c>
      <c r="G1572" s="931" t="s">
        <v>46</v>
      </c>
      <c r="H1572" s="932">
        <v>97222.17</v>
      </c>
      <c r="I1572" s="932">
        <v>170138.8</v>
      </c>
      <c r="J1572" s="932">
        <v>132881.82999999999</v>
      </c>
      <c r="K1572" s="932">
        <v>232543.21</v>
      </c>
      <c r="L1572" s="932">
        <v>168494.39</v>
      </c>
      <c r="M1572" s="932">
        <v>294865.18</v>
      </c>
      <c r="N1572" s="932">
        <v>222320.12</v>
      </c>
      <c r="O1572" s="932">
        <v>389060.21</v>
      </c>
      <c r="P1572" s="932">
        <v>275707.27</v>
      </c>
      <c r="Q1572" s="932">
        <v>482487.73</v>
      </c>
      <c r="R1572" s="932">
        <v>310811.40999999997</v>
      </c>
      <c r="S1572" s="932">
        <v>543919.96</v>
      </c>
      <c r="T1572" s="932">
        <v>345525.7</v>
      </c>
      <c r="U1572" s="932">
        <v>604669.97</v>
      </c>
    </row>
    <row r="1573" spans="1:21" ht="14.5">
      <c r="A1573" s="931">
        <v>9</v>
      </c>
      <c r="B1573" s="931" t="s">
        <v>405</v>
      </c>
      <c r="C1573" s="931" t="s">
        <v>411</v>
      </c>
      <c r="D1573" s="931" t="s">
        <v>1145</v>
      </c>
      <c r="E1573" s="931" t="s">
        <v>415</v>
      </c>
      <c r="F1573" s="931">
        <v>4</v>
      </c>
      <c r="G1573" s="931" t="s">
        <v>23</v>
      </c>
      <c r="H1573" s="932">
        <v>102212.59</v>
      </c>
      <c r="I1573" s="932">
        <v>163540.14000000001</v>
      </c>
      <c r="J1573" s="932">
        <v>143097.62</v>
      </c>
      <c r="K1573" s="932">
        <v>228956.2</v>
      </c>
      <c r="L1573" s="932">
        <v>183982.66</v>
      </c>
      <c r="M1573" s="932">
        <v>294372.26</v>
      </c>
      <c r="N1573" s="932">
        <v>245310.21</v>
      </c>
      <c r="O1573" s="932">
        <v>392496.34</v>
      </c>
      <c r="P1573" s="932">
        <v>306637.76</v>
      </c>
      <c r="Q1573" s="932">
        <v>490620.43</v>
      </c>
      <c r="R1573" s="932">
        <v>347522.8</v>
      </c>
      <c r="S1573" s="932">
        <v>556036.49</v>
      </c>
      <c r="T1573" s="932">
        <v>388407.83</v>
      </c>
      <c r="U1573" s="932">
        <v>621452.55000000005</v>
      </c>
    </row>
    <row r="1574" spans="1:21" ht="14.5">
      <c r="A1574" s="931">
        <v>9</v>
      </c>
      <c r="B1574" s="931" t="s">
        <v>405</v>
      </c>
      <c r="C1574" s="931" t="s">
        <v>411</v>
      </c>
      <c r="D1574" s="931" t="s">
        <v>1145</v>
      </c>
      <c r="E1574" s="931" t="s">
        <v>1146</v>
      </c>
      <c r="F1574" s="931">
        <v>1</v>
      </c>
      <c r="G1574" s="931" t="s">
        <v>171</v>
      </c>
      <c r="H1574" s="932">
        <v>125716.38</v>
      </c>
      <c r="I1574" s="932">
        <v>220003.67</v>
      </c>
      <c r="J1574" s="932">
        <v>162678.34</v>
      </c>
      <c r="K1574" s="932">
        <v>284687.09999999998</v>
      </c>
      <c r="L1574" s="932">
        <v>194068.05</v>
      </c>
      <c r="M1574" s="932">
        <v>339619.09</v>
      </c>
      <c r="N1574" s="932">
        <v>230821.24</v>
      </c>
      <c r="O1574" s="932">
        <v>403937.17</v>
      </c>
      <c r="P1574" s="932">
        <v>271357.17</v>
      </c>
      <c r="Q1574" s="932">
        <v>474875.05</v>
      </c>
      <c r="R1574" s="932">
        <v>297359.86</v>
      </c>
      <c r="S1574" s="932">
        <v>520379.75</v>
      </c>
      <c r="T1574" s="932">
        <v>322339.38</v>
      </c>
      <c r="U1574" s="932">
        <v>564093.92000000004</v>
      </c>
    </row>
    <row r="1575" spans="1:21" ht="14.5">
      <c r="A1575" s="931">
        <v>9</v>
      </c>
      <c r="B1575" s="931" t="s">
        <v>405</v>
      </c>
      <c r="C1575" s="931" t="s">
        <v>411</v>
      </c>
      <c r="D1575" s="931" t="s">
        <v>1145</v>
      </c>
      <c r="E1575" s="931" t="s">
        <v>1146</v>
      </c>
      <c r="F1575" s="931">
        <v>2</v>
      </c>
      <c r="G1575" s="931" t="s">
        <v>21</v>
      </c>
      <c r="H1575" s="932">
        <v>101223.05</v>
      </c>
      <c r="I1575" s="932">
        <v>177140.34</v>
      </c>
      <c r="J1575" s="932">
        <v>132032.10999999999</v>
      </c>
      <c r="K1575" s="932">
        <v>231056.2</v>
      </c>
      <c r="L1575" s="932">
        <v>159351.46</v>
      </c>
      <c r="M1575" s="932">
        <v>278865.06</v>
      </c>
      <c r="N1575" s="932">
        <v>193900.72</v>
      </c>
      <c r="O1575" s="932">
        <v>339326.26</v>
      </c>
      <c r="P1575" s="932">
        <v>229503.71</v>
      </c>
      <c r="Q1575" s="932">
        <v>401631.5</v>
      </c>
      <c r="R1575" s="932">
        <v>252585.62</v>
      </c>
      <c r="S1575" s="932">
        <v>442024.83</v>
      </c>
      <c r="T1575" s="932">
        <v>274057.27</v>
      </c>
      <c r="U1575" s="932">
        <v>479600.23</v>
      </c>
    </row>
    <row r="1576" spans="1:21" ht="14.5">
      <c r="A1576" s="931">
        <v>9</v>
      </c>
      <c r="B1576" s="931" t="s">
        <v>405</v>
      </c>
      <c r="C1576" s="931" t="s">
        <v>411</v>
      </c>
      <c r="D1576" s="931" t="s">
        <v>1145</v>
      </c>
      <c r="E1576" s="931" t="s">
        <v>1146</v>
      </c>
      <c r="F1576" s="931">
        <v>3</v>
      </c>
      <c r="G1576" s="931" t="s">
        <v>46</v>
      </c>
      <c r="H1576" s="932">
        <v>98603.38</v>
      </c>
      <c r="I1576" s="932">
        <v>172555.91</v>
      </c>
      <c r="J1576" s="932">
        <v>134924.06</v>
      </c>
      <c r="K1576" s="932">
        <v>236117.11</v>
      </c>
      <c r="L1576" s="932">
        <v>171199.23</v>
      </c>
      <c r="M1576" s="932">
        <v>299598.65000000002</v>
      </c>
      <c r="N1576" s="932">
        <v>226005.2</v>
      </c>
      <c r="O1576" s="932">
        <v>395509.1</v>
      </c>
      <c r="P1576" s="932">
        <v>280387.34000000003</v>
      </c>
      <c r="Q1576" s="932">
        <v>490677.84</v>
      </c>
      <c r="R1576" s="932">
        <v>316171.17</v>
      </c>
      <c r="S1576" s="932">
        <v>553299.55000000005</v>
      </c>
      <c r="T1576" s="932">
        <v>351578.26</v>
      </c>
      <c r="U1576" s="932">
        <v>615261.96</v>
      </c>
    </row>
    <row r="1577" spans="1:21" ht="14.5">
      <c r="A1577" s="931">
        <v>9</v>
      </c>
      <c r="B1577" s="931" t="s">
        <v>405</v>
      </c>
      <c r="C1577" s="931" t="s">
        <v>411</v>
      </c>
      <c r="D1577" s="931" t="s">
        <v>1145</v>
      </c>
      <c r="E1577" s="931" t="s">
        <v>1146</v>
      </c>
      <c r="F1577" s="931">
        <v>4</v>
      </c>
      <c r="G1577" s="931" t="s">
        <v>23</v>
      </c>
      <c r="H1577" s="932">
        <v>102591.97</v>
      </c>
      <c r="I1577" s="932">
        <v>164147.15</v>
      </c>
      <c r="J1577" s="932">
        <v>143628.76</v>
      </c>
      <c r="K1577" s="932">
        <v>229806.01</v>
      </c>
      <c r="L1577" s="932">
        <v>184665.54</v>
      </c>
      <c r="M1577" s="932">
        <v>295464.87</v>
      </c>
      <c r="N1577" s="932">
        <v>246220.73</v>
      </c>
      <c r="O1577" s="932">
        <v>393953.17</v>
      </c>
      <c r="P1577" s="932">
        <v>307775.90999999997</v>
      </c>
      <c r="Q1577" s="932">
        <v>492441.46</v>
      </c>
      <c r="R1577" s="932">
        <v>348812.69</v>
      </c>
      <c r="S1577" s="932">
        <v>558100.31999999995</v>
      </c>
      <c r="T1577" s="932">
        <v>389849.48</v>
      </c>
      <c r="U1577" s="932">
        <v>623759.18000000005</v>
      </c>
    </row>
    <row r="1578" spans="1:21" ht="14.5">
      <c r="A1578" s="931">
        <v>9</v>
      </c>
      <c r="B1578" s="931" t="s">
        <v>405</v>
      </c>
      <c r="C1578" s="931" t="s">
        <v>411</v>
      </c>
      <c r="D1578" s="931" t="s">
        <v>1145</v>
      </c>
      <c r="E1578" s="931" t="s">
        <v>416</v>
      </c>
      <c r="F1578" s="931">
        <v>1</v>
      </c>
      <c r="G1578" s="931" t="s">
        <v>171</v>
      </c>
      <c r="H1578" s="932">
        <v>127948.44</v>
      </c>
      <c r="I1578" s="932">
        <v>223909.78</v>
      </c>
      <c r="J1578" s="932">
        <v>165699.93</v>
      </c>
      <c r="K1578" s="932">
        <v>289974.88</v>
      </c>
      <c r="L1578" s="932">
        <v>197785.54</v>
      </c>
      <c r="M1578" s="932">
        <v>346124.7</v>
      </c>
      <c r="N1578" s="932">
        <v>235405.04</v>
      </c>
      <c r="O1578" s="932">
        <v>411958.82</v>
      </c>
      <c r="P1578" s="932">
        <v>276848.96000000002</v>
      </c>
      <c r="Q1578" s="932">
        <v>484485.68</v>
      </c>
      <c r="R1578" s="932">
        <v>303437.28000000003</v>
      </c>
      <c r="S1578" s="932">
        <v>531015.24</v>
      </c>
      <c r="T1578" s="932">
        <v>329035.40999999997</v>
      </c>
      <c r="U1578" s="932">
        <v>575811.96</v>
      </c>
    </row>
    <row r="1579" spans="1:21" ht="14.5">
      <c r="A1579" s="931">
        <v>9</v>
      </c>
      <c r="B1579" s="931" t="s">
        <v>405</v>
      </c>
      <c r="C1579" s="931" t="s">
        <v>411</v>
      </c>
      <c r="D1579" s="931" t="s">
        <v>1145</v>
      </c>
      <c r="E1579" s="931" t="s">
        <v>416</v>
      </c>
      <c r="F1579" s="931">
        <v>2</v>
      </c>
      <c r="G1579" s="931" t="s">
        <v>21</v>
      </c>
      <c r="H1579" s="932">
        <v>102177.2</v>
      </c>
      <c r="I1579" s="932">
        <v>178810.09</v>
      </c>
      <c r="J1579" s="932">
        <v>133454.76999999999</v>
      </c>
      <c r="K1579" s="932">
        <v>233545.85</v>
      </c>
      <c r="L1579" s="932">
        <v>161257.65</v>
      </c>
      <c r="M1579" s="932">
        <v>282200.88</v>
      </c>
      <c r="N1579" s="932">
        <v>196558.23</v>
      </c>
      <c r="O1579" s="932">
        <v>343976.9</v>
      </c>
      <c r="P1579" s="932">
        <v>232811.84</v>
      </c>
      <c r="Q1579" s="932">
        <v>407420.72</v>
      </c>
      <c r="R1579" s="932">
        <v>256326.99</v>
      </c>
      <c r="S1579" s="932">
        <v>448572.23</v>
      </c>
      <c r="T1579" s="932">
        <v>278234.23</v>
      </c>
      <c r="U1579" s="932">
        <v>486909.9</v>
      </c>
    </row>
    <row r="1580" spans="1:21" ht="14.5">
      <c r="A1580" s="931">
        <v>9</v>
      </c>
      <c r="B1580" s="931" t="s">
        <v>405</v>
      </c>
      <c r="C1580" s="931" t="s">
        <v>411</v>
      </c>
      <c r="D1580" s="931" t="s">
        <v>1145</v>
      </c>
      <c r="E1580" s="931" t="s">
        <v>416</v>
      </c>
      <c r="F1580" s="931">
        <v>3</v>
      </c>
      <c r="G1580" s="931" t="s">
        <v>46</v>
      </c>
      <c r="H1580" s="932">
        <v>98906.04</v>
      </c>
      <c r="I1580" s="932">
        <v>173085.57</v>
      </c>
      <c r="J1580" s="932">
        <v>135184.98000000001</v>
      </c>
      <c r="K1580" s="932">
        <v>236573.71</v>
      </c>
      <c r="L1580" s="932">
        <v>171416.01</v>
      </c>
      <c r="M1580" s="932">
        <v>299978.02</v>
      </c>
      <c r="N1580" s="932">
        <v>226176.31</v>
      </c>
      <c r="O1580" s="932">
        <v>395808.54</v>
      </c>
      <c r="P1580" s="932">
        <v>280490.65999999997</v>
      </c>
      <c r="Q1580" s="932">
        <v>490858.65</v>
      </c>
      <c r="R1580" s="932">
        <v>316204.73</v>
      </c>
      <c r="S1580" s="932">
        <v>553358.27</v>
      </c>
      <c r="T1580" s="932">
        <v>351522.4</v>
      </c>
      <c r="U1580" s="932">
        <v>615164.21</v>
      </c>
    </row>
    <row r="1581" spans="1:21" ht="14.5">
      <c r="A1581" s="931">
        <v>9</v>
      </c>
      <c r="B1581" s="931" t="s">
        <v>405</v>
      </c>
      <c r="C1581" s="931" t="s">
        <v>411</v>
      </c>
      <c r="D1581" s="931" t="s">
        <v>1145</v>
      </c>
      <c r="E1581" s="931" t="s">
        <v>416</v>
      </c>
      <c r="F1581" s="931">
        <v>4</v>
      </c>
      <c r="G1581" s="931" t="s">
        <v>23</v>
      </c>
      <c r="H1581" s="932">
        <v>103971.38</v>
      </c>
      <c r="I1581" s="932">
        <v>166354.21</v>
      </c>
      <c r="J1581" s="932">
        <v>145559.93</v>
      </c>
      <c r="K1581" s="932">
        <v>232895.89</v>
      </c>
      <c r="L1581" s="932">
        <v>187148.48</v>
      </c>
      <c r="M1581" s="932">
        <v>299437.58</v>
      </c>
      <c r="N1581" s="932">
        <v>249531.31</v>
      </c>
      <c r="O1581" s="932">
        <v>399250.1</v>
      </c>
      <c r="P1581" s="932">
        <v>311914.14</v>
      </c>
      <c r="Q1581" s="932">
        <v>499062.63</v>
      </c>
      <c r="R1581" s="932">
        <v>353502.69</v>
      </c>
      <c r="S1581" s="932">
        <v>565604.31000000006</v>
      </c>
      <c r="T1581" s="932">
        <v>395091.24</v>
      </c>
      <c r="U1581" s="932">
        <v>632146</v>
      </c>
    </row>
    <row r="1582" spans="1:21" ht="14.5">
      <c r="A1582" s="931">
        <v>9</v>
      </c>
      <c r="B1582" s="931" t="s">
        <v>405</v>
      </c>
      <c r="C1582" s="931" t="s">
        <v>411</v>
      </c>
      <c r="D1582" s="931" t="s">
        <v>1145</v>
      </c>
      <c r="E1582" s="931" t="s">
        <v>1147</v>
      </c>
      <c r="F1582" s="931">
        <v>1</v>
      </c>
      <c r="G1582" s="931" t="s">
        <v>171</v>
      </c>
      <c r="H1582" s="932">
        <v>123686.08</v>
      </c>
      <c r="I1582" s="932">
        <v>216450.65</v>
      </c>
      <c r="J1582" s="932">
        <v>160282.01</v>
      </c>
      <c r="K1582" s="932">
        <v>280493.52</v>
      </c>
      <c r="L1582" s="932">
        <v>191404.86</v>
      </c>
      <c r="M1582" s="932">
        <v>334958.5</v>
      </c>
      <c r="N1582" s="932">
        <v>227934.82</v>
      </c>
      <c r="O1582" s="932">
        <v>398885.94</v>
      </c>
      <c r="P1582" s="932">
        <v>268142.28999999998</v>
      </c>
      <c r="Q1582" s="932">
        <v>469249.01</v>
      </c>
      <c r="R1582" s="932">
        <v>293939.78999999998</v>
      </c>
      <c r="S1582" s="932">
        <v>514394.64</v>
      </c>
      <c r="T1582" s="932">
        <v>318819.24</v>
      </c>
      <c r="U1582" s="932">
        <v>557933.67000000004</v>
      </c>
    </row>
    <row r="1583" spans="1:21" ht="14.5">
      <c r="A1583" s="931">
        <v>9</v>
      </c>
      <c r="B1583" s="931" t="s">
        <v>405</v>
      </c>
      <c r="C1583" s="931" t="s">
        <v>411</v>
      </c>
      <c r="D1583" s="931" t="s">
        <v>1145</v>
      </c>
      <c r="E1583" s="931" t="s">
        <v>1147</v>
      </c>
      <c r="F1583" s="931">
        <v>2</v>
      </c>
      <c r="G1583" s="931" t="s">
        <v>21</v>
      </c>
      <c r="H1583" s="932">
        <v>98127.82</v>
      </c>
      <c r="I1583" s="932">
        <v>171723.69</v>
      </c>
      <c r="J1583" s="932">
        <v>128303.33</v>
      </c>
      <c r="K1583" s="932">
        <v>224530.83</v>
      </c>
      <c r="L1583" s="932">
        <v>155178.85</v>
      </c>
      <c r="M1583" s="932">
        <v>271562.99</v>
      </c>
      <c r="N1583" s="932">
        <v>189409.06</v>
      </c>
      <c r="O1583" s="932">
        <v>331465.84999999998</v>
      </c>
      <c r="P1583" s="932">
        <v>224469.11</v>
      </c>
      <c r="Q1583" s="932">
        <v>392820.95</v>
      </c>
      <c r="R1583" s="932">
        <v>247218.84</v>
      </c>
      <c r="S1583" s="932">
        <v>432632.98</v>
      </c>
      <c r="T1583" s="932">
        <v>268437.90999999997</v>
      </c>
      <c r="U1583" s="932">
        <v>469766.34</v>
      </c>
    </row>
    <row r="1584" spans="1:21" ht="14.5">
      <c r="A1584" s="931">
        <v>9</v>
      </c>
      <c r="B1584" s="931" t="s">
        <v>405</v>
      </c>
      <c r="C1584" s="931" t="s">
        <v>411</v>
      </c>
      <c r="D1584" s="931" t="s">
        <v>1145</v>
      </c>
      <c r="E1584" s="931" t="s">
        <v>1147</v>
      </c>
      <c r="F1584" s="931">
        <v>3</v>
      </c>
      <c r="G1584" s="931" t="s">
        <v>46</v>
      </c>
      <c r="H1584" s="932">
        <v>94502.399999999994</v>
      </c>
      <c r="I1584" s="932">
        <v>165379.19</v>
      </c>
      <c r="J1584" s="932">
        <v>129047.01</v>
      </c>
      <c r="K1584" s="932">
        <v>225832.27</v>
      </c>
      <c r="L1584" s="932">
        <v>163544.12</v>
      </c>
      <c r="M1584" s="932">
        <v>286202.21999999997</v>
      </c>
      <c r="N1584" s="932">
        <v>215700.11</v>
      </c>
      <c r="O1584" s="932">
        <v>377475.19</v>
      </c>
      <c r="P1584" s="932">
        <v>267413.84000000003</v>
      </c>
      <c r="Q1584" s="932">
        <v>467974.22</v>
      </c>
      <c r="R1584" s="932">
        <v>301398.26</v>
      </c>
      <c r="S1584" s="932">
        <v>527446.94999999995</v>
      </c>
      <c r="T1584" s="932">
        <v>334989.56</v>
      </c>
      <c r="U1584" s="932">
        <v>586231.72</v>
      </c>
    </row>
    <row r="1585" spans="1:21" ht="14.5">
      <c r="A1585" s="931">
        <v>9</v>
      </c>
      <c r="B1585" s="931" t="s">
        <v>405</v>
      </c>
      <c r="C1585" s="931" t="s">
        <v>411</v>
      </c>
      <c r="D1585" s="931" t="s">
        <v>1145</v>
      </c>
      <c r="E1585" s="931" t="s">
        <v>1147</v>
      </c>
      <c r="F1585" s="931">
        <v>4</v>
      </c>
      <c r="G1585" s="931" t="s">
        <v>23</v>
      </c>
      <c r="H1585" s="932">
        <v>100169.26</v>
      </c>
      <c r="I1585" s="932">
        <v>160270.81</v>
      </c>
      <c r="J1585" s="932">
        <v>140236.96</v>
      </c>
      <c r="K1585" s="932">
        <v>224379.14</v>
      </c>
      <c r="L1585" s="932">
        <v>180304.66</v>
      </c>
      <c r="M1585" s="932">
        <v>288487.46999999997</v>
      </c>
      <c r="N1585" s="932">
        <v>240406.22</v>
      </c>
      <c r="O1585" s="932">
        <v>384649.95</v>
      </c>
      <c r="P1585" s="932">
        <v>300507.77</v>
      </c>
      <c r="Q1585" s="932">
        <v>480812.44</v>
      </c>
      <c r="R1585" s="932">
        <v>340575.48</v>
      </c>
      <c r="S1585" s="932">
        <v>544920.77</v>
      </c>
      <c r="T1585" s="932">
        <v>380643.18</v>
      </c>
      <c r="U1585" s="932">
        <v>609029.1</v>
      </c>
    </row>
    <row r="1586" spans="1:21" ht="14.5">
      <c r="A1586" s="931">
        <v>9</v>
      </c>
      <c r="B1586" s="931" t="s">
        <v>405</v>
      </c>
      <c r="C1586" s="931" t="s">
        <v>411</v>
      </c>
      <c r="D1586" s="931" t="s">
        <v>1145</v>
      </c>
      <c r="E1586" s="931" t="s">
        <v>417</v>
      </c>
      <c r="F1586" s="931">
        <v>1</v>
      </c>
      <c r="G1586" s="931" t="s">
        <v>171</v>
      </c>
      <c r="H1586" s="932">
        <v>131223.16</v>
      </c>
      <c r="I1586" s="932">
        <v>229640.53</v>
      </c>
      <c r="J1586" s="932">
        <v>170004.95</v>
      </c>
      <c r="K1586" s="932">
        <v>297508.65999999997</v>
      </c>
      <c r="L1586" s="932">
        <v>202978.38</v>
      </c>
      <c r="M1586" s="932">
        <v>355212.17</v>
      </c>
      <c r="N1586" s="932">
        <v>241663.5</v>
      </c>
      <c r="O1586" s="932">
        <v>422911.12</v>
      </c>
      <c r="P1586" s="932">
        <v>284258.65999999997</v>
      </c>
      <c r="Q1586" s="932">
        <v>497452.66</v>
      </c>
      <c r="R1586" s="932">
        <v>311587.09000000003</v>
      </c>
      <c r="S1586" s="932">
        <v>545277.41</v>
      </c>
      <c r="T1586" s="932">
        <v>337924.56</v>
      </c>
      <c r="U1586" s="932">
        <v>591367.99</v>
      </c>
    </row>
    <row r="1587" spans="1:21" ht="14.5">
      <c r="A1587" s="931">
        <v>9</v>
      </c>
      <c r="B1587" s="931" t="s">
        <v>405</v>
      </c>
      <c r="C1587" s="931" t="s">
        <v>411</v>
      </c>
      <c r="D1587" s="931" t="s">
        <v>1145</v>
      </c>
      <c r="E1587" s="931" t="s">
        <v>417</v>
      </c>
      <c r="F1587" s="931">
        <v>2</v>
      </c>
      <c r="G1587" s="931" t="s">
        <v>21</v>
      </c>
      <c r="H1587" s="932">
        <v>104386.99</v>
      </c>
      <c r="I1587" s="932">
        <v>182677.23</v>
      </c>
      <c r="J1587" s="932">
        <v>136427.34</v>
      </c>
      <c r="K1587" s="932">
        <v>238747.84</v>
      </c>
      <c r="L1587" s="932">
        <v>164941.07999999999</v>
      </c>
      <c r="M1587" s="932">
        <v>288646.88</v>
      </c>
      <c r="N1587" s="932">
        <v>201211.45</v>
      </c>
      <c r="O1587" s="932">
        <v>352120.04</v>
      </c>
      <c r="P1587" s="932">
        <v>238401.83</v>
      </c>
      <c r="Q1587" s="932">
        <v>417203.20000000001</v>
      </c>
      <c r="R1587" s="932">
        <v>262530.09999999998</v>
      </c>
      <c r="S1587" s="932">
        <v>459427.67</v>
      </c>
      <c r="T1587" s="932">
        <v>285024.17</v>
      </c>
      <c r="U1587" s="932">
        <v>498792.29</v>
      </c>
    </row>
    <row r="1588" spans="1:21" ht="14.5">
      <c r="A1588" s="931">
        <v>9</v>
      </c>
      <c r="B1588" s="931" t="s">
        <v>405</v>
      </c>
      <c r="C1588" s="931" t="s">
        <v>411</v>
      </c>
      <c r="D1588" s="931" t="s">
        <v>1145</v>
      </c>
      <c r="E1588" s="931" t="s">
        <v>417</v>
      </c>
      <c r="F1588" s="931">
        <v>3</v>
      </c>
      <c r="G1588" s="931" t="s">
        <v>46</v>
      </c>
      <c r="H1588" s="932">
        <v>100741.24</v>
      </c>
      <c r="I1588" s="932">
        <v>176297.17</v>
      </c>
      <c r="J1588" s="932">
        <v>137618.57</v>
      </c>
      <c r="K1588" s="932">
        <v>240832.5</v>
      </c>
      <c r="L1588" s="932">
        <v>174446.03</v>
      </c>
      <c r="M1588" s="932">
        <v>305280.55</v>
      </c>
      <c r="N1588" s="932">
        <v>230118.05</v>
      </c>
      <c r="O1588" s="932">
        <v>402706.59</v>
      </c>
      <c r="P1588" s="932">
        <v>285325.7</v>
      </c>
      <c r="Q1588" s="932">
        <v>499319.97</v>
      </c>
      <c r="R1588" s="932">
        <v>321614.82</v>
      </c>
      <c r="S1588" s="932">
        <v>562825.93999999994</v>
      </c>
      <c r="T1588" s="932">
        <v>357491.18</v>
      </c>
      <c r="U1588" s="932">
        <v>625609.56000000006</v>
      </c>
    </row>
    <row r="1589" spans="1:21" ht="14.5">
      <c r="A1589" s="931">
        <v>9</v>
      </c>
      <c r="B1589" s="931" t="s">
        <v>405</v>
      </c>
      <c r="C1589" s="931" t="s">
        <v>411</v>
      </c>
      <c r="D1589" s="931" t="s">
        <v>1145</v>
      </c>
      <c r="E1589" s="931" t="s">
        <v>417</v>
      </c>
      <c r="F1589" s="931">
        <v>4</v>
      </c>
      <c r="G1589" s="931" t="s">
        <v>23</v>
      </c>
      <c r="H1589" s="932">
        <v>106419.87</v>
      </c>
      <c r="I1589" s="932">
        <v>170271.8</v>
      </c>
      <c r="J1589" s="932">
        <v>148987.82</v>
      </c>
      <c r="K1589" s="932">
        <v>238380.52</v>
      </c>
      <c r="L1589" s="932">
        <v>191555.77</v>
      </c>
      <c r="M1589" s="932">
        <v>306489.24</v>
      </c>
      <c r="N1589" s="932">
        <v>255407.7</v>
      </c>
      <c r="O1589" s="932">
        <v>408652.32</v>
      </c>
      <c r="P1589" s="932">
        <v>319259.62</v>
      </c>
      <c r="Q1589" s="932">
        <v>510815.4</v>
      </c>
      <c r="R1589" s="932">
        <v>361827.57</v>
      </c>
      <c r="S1589" s="932">
        <v>578924.12</v>
      </c>
      <c r="T1589" s="932">
        <v>404395.52000000002</v>
      </c>
      <c r="U1589" s="932">
        <v>647032.84</v>
      </c>
    </row>
    <row r="1590" spans="1:21" ht="14.5">
      <c r="A1590" s="931">
        <v>9</v>
      </c>
      <c r="B1590" s="931" t="s">
        <v>405</v>
      </c>
      <c r="C1590" s="931" t="s">
        <v>411</v>
      </c>
      <c r="D1590" s="931" t="s">
        <v>1145</v>
      </c>
      <c r="E1590" s="931" t="s">
        <v>1148</v>
      </c>
      <c r="F1590" s="931">
        <v>1</v>
      </c>
      <c r="G1590" s="931" t="s">
        <v>171</v>
      </c>
      <c r="H1590" s="932">
        <v>123631.05</v>
      </c>
      <c r="I1590" s="932">
        <v>216354.35</v>
      </c>
      <c r="J1590" s="932">
        <v>160111.48000000001</v>
      </c>
      <c r="K1590" s="932">
        <v>280195.09000000003</v>
      </c>
      <c r="L1590" s="932">
        <v>191117.32</v>
      </c>
      <c r="M1590" s="932">
        <v>334455.31</v>
      </c>
      <c r="N1590" s="932">
        <v>227471.89</v>
      </c>
      <c r="O1590" s="932">
        <v>398075.81</v>
      </c>
      <c r="P1590" s="932">
        <v>267521.31</v>
      </c>
      <c r="Q1590" s="932">
        <v>468162.29</v>
      </c>
      <c r="R1590" s="932">
        <v>293215.05</v>
      </c>
      <c r="S1590" s="932">
        <v>513126.34</v>
      </c>
      <c r="T1590" s="932">
        <v>317953.08</v>
      </c>
      <c r="U1590" s="932">
        <v>556417.9</v>
      </c>
    </row>
    <row r="1591" spans="1:21" ht="14.5">
      <c r="A1591" s="931">
        <v>9</v>
      </c>
      <c r="B1591" s="931" t="s">
        <v>405</v>
      </c>
      <c r="C1591" s="931" t="s">
        <v>411</v>
      </c>
      <c r="D1591" s="931" t="s">
        <v>1145</v>
      </c>
      <c r="E1591" s="931" t="s">
        <v>1148</v>
      </c>
      <c r="F1591" s="931">
        <v>2</v>
      </c>
      <c r="G1591" s="931" t="s">
        <v>21</v>
      </c>
      <c r="H1591" s="932">
        <v>98711.75</v>
      </c>
      <c r="I1591" s="932">
        <v>172745.56</v>
      </c>
      <c r="J1591" s="932">
        <v>128932.27</v>
      </c>
      <c r="K1591" s="932">
        <v>225631.48</v>
      </c>
      <c r="L1591" s="932">
        <v>155796.96</v>
      </c>
      <c r="M1591" s="932">
        <v>272644.68</v>
      </c>
      <c r="N1591" s="932">
        <v>189909.28</v>
      </c>
      <c r="O1591" s="932">
        <v>332341.24</v>
      </c>
      <c r="P1591" s="932">
        <v>224939.96</v>
      </c>
      <c r="Q1591" s="932">
        <v>393644.94</v>
      </c>
      <c r="R1591" s="932">
        <v>247662.13</v>
      </c>
      <c r="S1591" s="932">
        <v>433408.73</v>
      </c>
      <c r="T1591" s="932">
        <v>268831.28999999998</v>
      </c>
      <c r="U1591" s="932">
        <v>470454.75</v>
      </c>
    </row>
    <row r="1592" spans="1:21" ht="14.5">
      <c r="A1592" s="931">
        <v>9</v>
      </c>
      <c r="B1592" s="931" t="s">
        <v>405</v>
      </c>
      <c r="C1592" s="931" t="s">
        <v>411</v>
      </c>
      <c r="D1592" s="931" t="s">
        <v>1145</v>
      </c>
      <c r="E1592" s="931" t="s">
        <v>1148</v>
      </c>
      <c r="F1592" s="931">
        <v>3</v>
      </c>
      <c r="G1592" s="931" t="s">
        <v>46</v>
      </c>
      <c r="H1592" s="932">
        <v>95538.3</v>
      </c>
      <c r="I1592" s="932">
        <v>167192.03</v>
      </c>
      <c r="J1592" s="932">
        <v>130578.68</v>
      </c>
      <c r="K1592" s="932">
        <v>228512.7</v>
      </c>
      <c r="L1592" s="932">
        <v>165572.75</v>
      </c>
      <c r="M1592" s="932">
        <v>289752.32000000001</v>
      </c>
      <c r="N1592" s="932">
        <v>218463.92</v>
      </c>
      <c r="O1592" s="932">
        <v>382311.86</v>
      </c>
      <c r="P1592" s="932">
        <v>270923.88</v>
      </c>
      <c r="Q1592" s="932">
        <v>474116.8</v>
      </c>
      <c r="R1592" s="932">
        <v>305418.08</v>
      </c>
      <c r="S1592" s="932">
        <v>534481.64</v>
      </c>
      <c r="T1592" s="932">
        <v>339528.98</v>
      </c>
      <c r="U1592" s="932">
        <v>594175.71</v>
      </c>
    </row>
    <row r="1593" spans="1:21" ht="14.5">
      <c r="A1593" s="931">
        <v>9</v>
      </c>
      <c r="B1593" s="931" t="s">
        <v>405</v>
      </c>
      <c r="C1593" s="931" t="s">
        <v>411</v>
      </c>
      <c r="D1593" s="931" t="s">
        <v>1145</v>
      </c>
      <c r="E1593" s="931" t="s">
        <v>1148</v>
      </c>
      <c r="F1593" s="931">
        <v>4</v>
      </c>
      <c r="G1593" s="931" t="s">
        <v>23</v>
      </c>
      <c r="H1593" s="932">
        <v>100453.79</v>
      </c>
      <c r="I1593" s="932">
        <v>160726.07</v>
      </c>
      <c r="J1593" s="932">
        <v>140635.31</v>
      </c>
      <c r="K1593" s="932">
        <v>225016.5</v>
      </c>
      <c r="L1593" s="932">
        <v>180816.83</v>
      </c>
      <c r="M1593" s="932">
        <v>289306.93</v>
      </c>
      <c r="N1593" s="932">
        <v>241089.1</v>
      </c>
      <c r="O1593" s="932">
        <v>385742.57</v>
      </c>
      <c r="P1593" s="932">
        <v>301361.38</v>
      </c>
      <c r="Q1593" s="932">
        <v>482178.21</v>
      </c>
      <c r="R1593" s="932">
        <v>341542.89</v>
      </c>
      <c r="S1593" s="932">
        <v>546468.64</v>
      </c>
      <c r="T1593" s="932">
        <v>381724.41</v>
      </c>
      <c r="U1593" s="932">
        <v>610759.06000000006</v>
      </c>
    </row>
    <row r="1594" spans="1:21" ht="14.5">
      <c r="A1594" s="931">
        <v>9</v>
      </c>
      <c r="B1594" s="931" t="s">
        <v>405</v>
      </c>
      <c r="C1594" s="931" t="s">
        <v>411</v>
      </c>
      <c r="D1594" s="931" t="s">
        <v>1145</v>
      </c>
      <c r="E1594" s="931" t="s">
        <v>418</v>
      </c>
      <c r="F1594" s="931">
        <v>1</v>
      </c>
      <c r="G1594" s="931" t="s">
        <v>171</v>
      </c>
      <c r="H1594" s="932">
        <v>129046.13</v>
      </c>
      <c r="I1594" s="932">
        <v>225830.73</v>
      </c>
      <c r="J1594" s="932">
        <v>167153.89000000001</v>
      </c>
      <c r="K1594" s="932">
        <v>292519.3</v>
      </c>
      <c r="L1594" s="932">
        <v>199548.44</v>
      </c>
      <c r="M1594" s="932">
        <v>349209.76</v>
      </c>
      <c r="N1594" s="932">
        <v>237542.63</v>
      </c>
      <c r="O1594" s="932">
        <v>415699.6</v>
      </c>
      <c r="P1594" s="932">
        <v>279387.86</v>
      </c>
      <c r="Q1594" s="932">
        <v>488928.75</v>
      </c>
      <c r="R1594" s="932">
        <v>306234.40999999997</v>
      </c>
      <c r="S1594" s="932">
        <v>535910.22</v>
      </c>
      <c r="T1594" s="932">
        <v>332094.7</v>
      </c>
      <c r="U1594" s="932">
        <v>581165.72</v>
      </c>
    </row>
    <row r="1595" spans="1:21" ht="14.5">
      <c r="A1595" s="931">
        <v>9</v>
      </c>
      <c r="B1595" s="931" t="s">
        <v>405</v>
      </c>
      <c r="C1595" s="931" t="s">
        <v>411</v>
      </c>
      <c r="D1595" s="931" t="s">
        <v>1145</v>
      </c>
      <c r="E1595" s="931" t="s">
        <v>418</v>
      </c>
      <c r="F1595" s="931">
        <v>2</v>
      </c>
      <c r="G1595" s="931" t="s">
        <v>21</v>
      </c>
      <c r="H1595" s="932">
        <v>102848.91</v>
      </c>
      <c r="I1595" s="932">
        <v>179985.6</v>
      </c>
      <c r="J1595" s="932">
        <v>134375.74</v>
      </c>
      <c r="K1595" s="932">
        <v>235157.55</v>
      </c>
      <c r="L1595" s="932">
        <v>162416.78</v>
      </c>
      <c r="M1595" s="932">
        <v>284229.36</v>
      </c>
      <c r="N1595" s="932">
        <v>198053.72</v>
      </c>
      <c r="O1595" s="932">
        <v>346594.01</v>
      </c>
      <c r="P1595" s="932">
        <v>234622.85</v>
      </c>
      <c r="Q1595" s="932">
        <v>410589.99</v>
      </c>
      <c r="R1595" s="932">
        <v>258345.44</v>
      </c>
      <c r="S1595" s="932">
        <v>452104.52</v>
      </c>
      <c r="T1595" s="932">
        <v>280453.83</v>
      </c>
      <c r="U1595" s="932">
        <v>490794.2</v>
      </c>
    </row>
    <row r="1596" spans="1:21" ht="14.5">
      <c r="A1596" s="931">
        <v>9</v>
      </c>
      <c r="B1596" s="931" t="s">
        <v>405</v>
      </c>
      <c r="C1596" s="931" t="s">
        <v>411</v>
      </c>
      <c r="D1596" s="931" t="s">
        <v>1145</v>
      </c>
      <c r="E1596" s="931" t="s">
        <v>418</v>
      </c>
      <c r="F1596" s="931">
        <v>3</v>
      </c>
      <c r="G1596" s="931" t="s">
        <v>46</v>
      </c>
      <c r="H1596" s="932">
        <v>99402.67</v>
      </c>
      <c r="I1596" s="932">
        <v>173954.68</v>
      </c>
      <c r="J1596" s="932">
        <v>135825.99</v>
      </c>
      <c r="K1596" s="932">
        <v>237695.48</v>
      </c>
      <c r="L1596" s="932">
        <v>172200.61</v>
      </c>
      <c r="M1596" s="932">
        <v>301351.07</v>
      </c>
      <c r="N1596" s="932">
        <v>227183.13</v>
      </c>
      <c r="O1596" s="932">
        <v>397570.48</v>
      </c>
      <c r="P1596" s="932">
        <v>281712.33</v>
      </c>
      <c r="Q1596" s="932">
        <v>492996.58</v>
      </c>
      <c r="R1596" s="932">
        <v>317561.45</v>
      </c>
      <c r="S1596" s="932">
        <v>555732.53</v>
      </c>
      <c r="T1596" s="932">
        <v>353007.61</v>
      </c>
      <c r="U1596" s="932">
        <v>617763.31999999995</v>
      </c>
    </row>
    <row r="1597" spans="1:21" ht="14.5">
      <c r="A1597" s="931">
        <v>9</v>
      </c>
      <c r="B1597" s="931" t="s">
        <v>405</v>
      </c>
      <c r="C1597" s="931" t="s">
        <v>411</v>
      </c>
      <c r="D1597" s="931" t="s">
        <v>1145</v>
      </c>
      <c r="E1597" s="931" t="s">
        <v>418</v>
      </c>
      <c r="F1597" s="931">
        <v>4</v>
      </c>
      <c r="G1597" s="931" t="s">
        <v>23</v>
      </c>
      <c r="H1597" s="932">
        <v>104755.93</v>
      </c>
      <c r="I1597" s="932">
        <v>167609.49</v>
      </c>
      <c r="J1597" s="932">
        <v>146658.29999999999</v>
      </c>
      <c r="K1597" s="932">
        <v>234653.28</v>
      </c>
      <c r="L1597" s="932">
        <v>188560.67</v>
      </c>
      <c r="M1597" s="932">
        <v>301697.08</v>
      </c>
      <c r="N1597" s="932">
        <v>251414.23</v>
      </c>
      <c r="O1597" s="932">
        <v>402262.77</v>
      </c>
      <c r="P1597" s="932">
        <v>314267.78999999998</v>
      </c>
      <c r="Q1597" s="932">
        <v>502828.47</v>
      </c>
      <c r="R1597" s="932">
        <v>356170.16</v>
      </c>
      <c r="S1597" s="932">
        <v>569872.26</v>
      </c>
      <c r="T1597" s="932">
        <v>398072.53</v>
      </c>
      <c r="U1597" s="932">
        <v>636916.06000000006</v>
      </c>
    </row>
    <row r="1598" spans="1:21" ht="14.5">
      <c r="A1598" s="931">
        <v>9</v>
      </c>
      <c r="B1598" s="931" t="s">
        <v>405</v>
      </c>
      <c r="C1598" s="931" t="s">
        <v>411</v>
      </c>
      <c r="D1598" s="931" t="s">
        <v>1145</v>
      </c>
      <c r="E1598" s="931" t="s">
        <v>1149</v>
      </c>
      <c r="F1598" s="931">
        <v>1</v>
      </c>
      <c r="G1598" s="931" t="s">
        <v>171</v>
      </c>
      <c r="H1598" s="932">
        <v>127856.74</v>
      </c>
      <c r="I1598" s="932">
        <v>223749.29</v>
      </c>
      <c r="J1598" s="932">
        <v>165415.73000000001</v>
      </c>
      <c r="K1598" s="932">
        <v>289477.53000000003</v>
      </c>
      <c r="L1598" s="932">
        <v>197306.32</v>
      </c>
      <c r="M1598" s="932">
        <v>345286.07</v>
      </c>
      <c r="N1598" s="932">
        <v>234633.51</v>
      </c>
      <c r="O1598" s="932">
        <v>410608.65</v>
      </c>
      <c r="P1598" s="932">
        <v>275814.02</v>
      </c>
      <c r="Q1598" s="932">
        <v>482674.53</v>
      </c>
      <c r="R1598" s="932">
        <v>302229.40000000002</v>
      </c>
      <c r="S1598" s="932">
        <v>528901.46</v>
      </c>
      <c r="T1598" s="932">
        <v>327591.84000000003</v>
      </c>
      <c r="U1598" s="932">
        <v>573285.72</v>
      </c>
    </row>
    <row r="1599" spans="1:21" ht="14.5">
      <c r="A1599" s="931">
        <v>9</v>
      </c>
      <c r="B1599" s="931" t="s">
        <v>405</v>
      </c>
      <c r="C1599" s="931" t="s">
        <v>411</v>
      </c>
      <c r="D1599" s="931" t="s">
        <v>1145</v>
      </c>
      <c r="E1599" s="931" t="s">
        <v>1149</v>
      </c>
      <c r="F1599" s="931">
        <v>2</v>
      </c>
      <c r="G1599" s="931" t="s">
        <v>21</v>
      </c>
      <c r="H1599" s="932">
        <v>103150.42</v>
      </c>
      <c r="I1599" s="932">
        <v>180513.24</v>
      </c>
      <c r="J1599" s="932">
        <v>134503.01999999999</v>
      </c>
      <c r="K1599" s="932">
        <v>235380.28</v>
      </c>
      <c r="L1599" s="932">
        <v>162287.85</v>
      </c>
      <c r="M1599" s="932">
        <v>284003.74</v>
      </c>
      <c r="N1599" s="932">
        <v>197391.95</v>
      </c>
      <c r="O1599" s="932">
        <v>345435.9</v>
      </c>
      <c r="P1599" s="932">
        <v>233596.61</v>
      </c>
      <c r="Q1599" s="932">
        <v>408794.07</v>
      </c>
      <c r="R1599" s="932">
        <v>257065.82</v>
      </c>
      <c r="S1599" s="932">
        <v>449865.19</v>
      </c>
      <c r="T1599" s="932">
        <v>278889.88</v>
      </c>
      <c r="U1599" s="932">
        <v>488057.3</v>
      </c>
    </row>
    <row r="1600" spans="1:21" ht="14.5">
      <c r="A1600" s="931">
        <v>9</v>
      </c>
      <c r="B1600" s="931" t="s">
        <v>405</v>
      </c>
      <c r="C1600" s="931" t="s">
        <v>411</v>
      </c>
      <c r="D1600" s="931" t="s">
        <v>1145</v>
      </c>
      <c r="E1600" s="931" t="s">
        <v>1149</v>
      </c>
      <c r="F1600" s="931">
        <v>3</v>
      </c>
      <c r="G1600" s="931" t="s">
        <v>46</v>
      </c>
      <c r="H1600" s="932">
        <v>100632.55</v>
      </c>
      <c r="I1600" s="932">
        <v>176106.97</v>
      </c>
      <c r="J1600" s="932">
        <v>137737.78</v>
      </c>
      <c r="K1600" s="932">
        <v>241041.11</v>
      </c>
      <c r="L1600" s="932">
        <v>174797.08</v>
      </c>
      <c r="M1600" s="932">
        <v>305894.89</v>
      </c>
      <c r="N1600" s="932">
        <v>230782.68</v>
      </c>
      <c r="O1600" s="932">
        <v>403869.69</v>
      </c>
      <c r="P1600" s="932">
        <v>286340.76</v>
      </c>
      <c r="Q1600" s="932">
        <v>501096.33</v>
      </c>
      <c r="R1600" s="932">
        <v>322904.46000000002</v>
      </c>
      <c r="S1600" s="932">
        <v>565082.80000000005</v>
      </c>
      <c r="T1600" s="932">
        <v>359088.14</v>
      </c>
      <c r="U1600" s="932">
        <v>628404.25</v>
      </c>
    </row>
    <row r="1601" spans="1:21" ht="14.5">
      <c r="A1601" s="931">
        <v>9</v>
      </c>
      <c r="B1601" s="931" t="s">
        <v>405</v>
      </c>
      <c r="C1601" s="931" t="s">
        <v>411</v>
      </c>
      <c r="D1601" s="931" t="s">
        <v>1145</v>
      </c>
      <c r="E1601" s="931" t="s">
        <v>1149</v>
      </c>
      <c r="F1601" s="931">
        <v>4</v>
      </c>
      <c r="G1601" s="931" t="s">
        <v>23</v>
      </c>
      <c r="H1601" s="932">
        <v>104445.61</v>
      </c>
      <c r="I1601" s="932">
        <v>167112.98000000001</v>
      </c>
      <c r="J1601" s="932">
        <v>146223.85999999999</v>
      </c>
      <c r="K1601" s="932">
        <v>233958.18</v>
      </c>
      <c r="L1601" s="932">
        <v>188002.1</v>
      </c>
      <c r="M1601" s="932">
        <v>300803.37</v>
      </c>
      <c r="N1601" s="932">
        <v>250669.47</v>
      </c>
      <c r="O1601" s="932">
        <v>401071.16</v>
      </c>
      <c r="P1601" s="932">
        <v>313336.84000000003</v>
      </c>
      <c r="Q1601" s="932">
        <v>501338.95</v>
      </c>
      <c r="R1601" s="932">
        <v>355115.08</v>
      </c>
      <c r="S1601" s="932">
        <v>568184.14</v>
      </c>
      <c r="T1601" s="932">
        <v>396893.33</v>
      </c>
      <c r="U1601" s="932">
        <v>635029.32999999996</v>
      </c>
    </row>
    <row r="1602" spans="1:21" ht="14.5">
      <c r="A1602" s="931">
        <v>9</v>
      </c>
      <c r="B1602" s="931" t="s">
        <v>405</v>
      </c>
      <c r="C1602" s="931" t="s">
        <v>411</v>
      </c>
      <c r="D1602" s="931" t="s">
        <v>1145</v>
      </c>
      <c r="E1602" s="931" t="s">
        <v>419</v>
      </c>
      <c r="F1602" s="931">
        <v>1</v>
      </c>
      <c r="G1602" s="931" t="s">
        <v>171</v>
      </c>
      <c r="H1602" s="932">
        <v>122533.37</v>
      </c>
      <c r="I1602" s="932">
        <v>214433.39</v>
      </c>
      <c r="J1602" s="932">
        <v>158657.53</v>
      </c>
      <c r="K1602" s="932">
        <v>277650.68</v>
      </c>
      <c r="L1602" s="932">
        <v>189354.42</v>
      </c>
      <c r="M1602" s="932">
        <v>331370.23999999999</v>
      </c>
      <c r="N1602" s="932">
        <v>225334.31</v>
      </c>
      <c r="O1602" s="932">
        <v>394335.04</v>
      </c>
      <c r="P1602" s="932">
        <v>264982.40999999997</v>
      </c>
      <c r="Q1602" s="932">
        <v>463719.22</v>
      </c>
      <c r="R1602" s="932">
        <v>290417.91999999998</v>
      </c>
      <c r="S1602" s="932">
        <v>508231.37</v>
      </c>
      <c r="T1602" s="932">
        <v>314893.78999999998</v>
      </c>
      <c r="U1602" s="932">
        <v>551064.14</v>
      </c>
    </row>
    <row r="1603" spans="1:21" ht="14.5">
      <c r="A1603" s="931">
        <v>9</v>
      </c>
      <c r="B1603" s="931" t="s">
        <v>405</v>
      </c>
      <c r="C1603" s="931" t="s">
        <v>411</v>
      </c>
      <c r="D1603" s="931" t="s">
        <v>1145</v>
      </c>
      <c r="E1603" s="931" t="s">
        <v>419</v>
      </c>
      <c r="F1603" s="931">
        <v>2</v>
      </c>
      <c r="G1603" s="931" t="s">
        <v>21</v>
      </c>
      <c r="H1603" s="932">
        <v>98040.04</v>
      </c>
      <c r="I1603" s="932">
        <v>171570.06</v>
      </c>
      <c r="J1603" s="932">
        <v>128011.3</v>
      </c>
      <c r="K1603" s="932">
        <v>224019.78</v>
      </c>
      <c r="L1603" s="932">
        <v>154637.82999999999</v>
      </c>
      <c r="M1603" s="932">
        <v>270616.21000000002</v>
      </c>
      <c r="N1603" s="932">
        <v>188413.79</v>
      </c>
      <c r="O1603" s="932">
        <v>329724.13</v>
      </c>
      <c r="P1603" s="932">
        <v>223128.95</v>
      </c>
      <c r="Q1603" s="932">
        <v>390475.67</v>
      </c>
      <c r="R1603" s="932">
        <v>245643.68</v>
      </c>
      <c r="S1603" s="932">
        <v>429876.45</v>
      </c>
      <c r="T1603" s="932">
        <v>266611.68</v>
      </c>
      <c r="U1603" s="932">
        <v>466570.45</v>
      </c>
    </row>
    <row r="1604" spans="1:21" ht="14.5">
      <c r="A1604" s="931">
        <v>9</v>
      </c>
      <c r="B1604" s="931" t="s">
        <v>405</v>
      </c>
      <c r="C1604" s="931" t="s">
        <v>411</v>
      </c>
      <c r="D1604" s="931" t="s">
        <v>1145</v>
      </c>
      <c r="E1604" s="931" t="s">
        <v>419</v>
      </c>
      <c r="F1604" s="931">
        <v>3</v>
      </c>
      <c r="G1604" s="931" t="s">
        <v>46</v>
      </c>
      <c r="H1604" s="932">
        <v>95041.67</v>
      </c>
      <c r="I1604" s="932">
        <v>166322.92000000001</v>
      </c>
      <c r="J1604" s="932">
        <v>129937.67</v>
      </c>
      <c r="K1604" s="932">
        <v>227390.93</v>
      </c>
      <c r="L1604" s="932">
        <v>164788.15</v>
      </c>
      <c r="M1604" s="932">
        <v>288379.27</v>
      </c>
      <c r="N1604" s="932">
        <v>217457.1</v>
      </c>
      <c r="O1604" s="932">
        <v>380549.92</v>
      </c>
      <c r="P1604" s="932">
        <v>269702.21000000002</v>
      </c>
      <c r="Q1604" s="932">
        <v>471978.87</v>
      </c>
      <c r="R1604" s="932">
        <v>304061.36</v>
      </c>
      <c r="S1604" s="932">
        <v>532107.38</v>
      </c>
      <c r="T1604" s="932">
        <v>338043.77</v>
      </c>
      <c r="U1604" s="932">
        <v>591576.6</v>
      </c>
    </row>
    <row r="1605" spans="1:21" ht="14.5">
      <c r="A1605" s="931">
        <v>9</v>
      </c>
      <c r="B1605" s="931" t="s">
        <v>405</v>
      </c>
      <c r="C1605" s="931" t="s">
        <v>411</v>
      </c>
      <c r="D1605" s="931" t="s">
        <v>1145</v>
      </c>
      <c r="E1605" s="931" t="s">
        <v>419</v>
      </c>
      <c r="F1605" s="931">
        <v>4</v>
      </c>
      <c r="G1605" s="931" t="s">
        <v>23</v>
      </c>
      <c r="H1605" s="932">
        <v>99669.24</v>
      </c>
      <c r="I1605" s="932">
        <v>159470.79</v>
      </c>
      <c r="J1605" s="932">
        <v>139536.94</v>
      </c>
      <c r="K1605" s="932">
        <v>223259.11</v>
      </c>
      <c r="L1605" s="932">
        <v>179404.64</v>
      </c>
      <c r="M1605" s="932">
        <v>287047.42</v>
      </c>
      <c r="N1605" s="932">
        <v>239206.18</v>
      </c>
      <c r="O1605" s="932">
        <v>382729.9</v>
      </c>
      <c r="P1605" s="932">
        <v>299007.73</v>
      </c>
      <c r="Q1605" s="932">
        <v>478412.37</v>
      </c>
      <c r="R1605" s="932">
        <v>338875.42</v>
      </c>
      <c r="S1605" s="932">
        <v>542200.68999999994</v>
      </c>
      <c r="T1605" s="932">
        <v>378743.12</v>
      </c>
      <c r="U1605" s="932">
        <v>605989</v>
      </c>
    </row>
    <row r="1606" spans="1:21" ht="14.5">
      <c r="A1606" s="931">
        <v>9</v>
      </c>
      <c r="B1606" s="931" t="s">
        <v>405</v>
      </c>
      <c r="C1606" s="931" t="s">
        <v>411</v>
      </c>
      <c r="D1606" s="931" t="s">
        <v>1145</v>
      </c>
      <c r="E1606" s="931" t="s">
        <v>420</v>
      </c>
      <c r="F1606" s="931">
        <v>1</v>
      </c>
      <c r="G1606" s="931" t="s">
        <v>171</v>
      </c>
      <c r="H1606" s="932">
        <v>122039.55</v>
      </c>
      <c r="I1606" s="932">
        <v>213569.21</v>
      </c>
      <c r="J1606" s="932">
        <v>158101.07</v>
      </c>
      <c r="K1606" s="932">
        <v>276676.88</v>
      </c>
      <c r="L1606" s="932">
        <v>188760.5</v>
      </c>
      <c r="M1606" s="932">
        <v>330330.88</v>
      </c>
      <c r="N1606" s="932">
        <v>224728.43</v>
      </c>
      <c r="O1606" s="932">
        <v>393274.75</v>
      </c>
      <c r="P1606" s="932">
        <v>264333.93</v>
      </c>
      <c r="Q1606" s="932">
        <v>462584.37</v>
      </c>
      <c r="R1606" s="932">
        <v>289744.09000000003</v>
      </c>
      <c r="S1606" s="932">
        <v>507052.15</v>
      </c>
      <c r="T1606" s="932">
        <v>314230.28999999998</v>
      </c>
      <c r="U1606" s="932">
        <v>549903.01</v>
      </c>
    </row>
    <row r="1607" spans="1:21" ht="14.5">
      <c r="A1607" s="931">
        <v>9</v>
      </c>
      <c r="B1607" s="931" t="s">
        <v>405</v>
      </c>
      <c r="C1607" s="931" t="s">
        <v>411</v>
      </c>
      <c r="D1607" s="931" t="s">
        <v>1145</v>
      </c>
      <c r="E1607" s="931" t="s">
        <v>420</v>
      </c>
      <c r="F1607" s="931">
        <v>2</v>
      </c>
      <c r="G1607" s="931" t="s">
        <v>21</v>
      </c>
      <c r="H1607" s="932">
        <v>97120.24</v>
      </c>
      <c r="I1607" s="932">
        <v>169960.43</v>
      </c>
      <c r="J1607" s="932">
        <v>126921.87</v>
      </c>
      <c r="K1607" s="932">
        <v>222113.27</v>
      </c>
      <c r="L1607" s="932">
        <v>153440.15</v>
      </c>
      <c r="M1607" s="932">
        <v>268520.26</v>
      </c>
      <c r="N1607" s="932">
        <v>187165.81</v>
      </c>
      <c r="O1607" s="932">
        <v>327540.17</v>
      </c>
      <c r="P1607" s="932">
        <v>221752.58</v>
      </c>
      <c r="Q1607" s="932">
        <v>388067.02</v>
      </c>
      <c r="R1607" s="932">
        <v>244191.16</v>
      </c>
      <c r="S1607" s="932">
        <v>427334.53</v>
      </c>
      <c r="T1607" s="932">
        <v>265108.49</v>
      </c>
      <c r="U1607" s="932">
        <v>463939.86</v>
      </c>
    </row>
    <row r="1608" spans="1:21" ht="14.5">
      <c r="A1608" s="931">
        <v>9</v>
      </c>
      <c r="B1608" s="931" t="s">
        <v>405</v>
      </c>
      <c r="C1608" s="931" t="s">
        <v>411</v>
      </c>
      <c r="D1608" s="931" t="s">
        <v>1145</v>
      </c>
      <c r="E1608" s="931" t="s">
        <v>420</v>
      </c>
      <c r="F1608" s="931">
        <v>3</v>
      </c>
      <c r="G1608" s="931" t="s">
        <v>46</v>
      </c>
      <c r="H1608" s="932">
        <v>93757.45</v>
      </c>
      <c r="I1608" s="932">
        <v>164075.53</v>
      </c>
      <c r="J1608" s="932">
        <v>128085.49</v>
      </c>
      <c r="K1608" s="932">
        <v>224149.6</v>
      </c>
      <c r="L1608" s="932">
        <v>162367.22</v>
      </c>
      <c r="M1608" s="932">
        <v>284142.63</v>
      </c>
      <c r="N1608" s="932">
        <v>214189.87</v>
      </c>
      <c r="O1608" s="932">
        <v>374832.27</v>
      </c>
      <c r="P1608" s="932">
        <v>265581.32</v>
      </c>
      <c r="Q1608" s="932">
        <v>464767.31</v>
      </c>
      <c r="R1608" s="932">
        <v>299363.17</v>
      </c>
      <c r="S1608" s="932">
        <v>523885.55</v>
      </c>
      <c r="T1608" s="932">
        <v>332761.73</v>
      </c>
      <c r="U1608" s="932">
        <v>582333.03</v>
      </c>
    </row>
    <row r="1609" spans="1:21" ht="14.5">
      <c r="A1609" s="931">
        <v>9</v>
      </c>
      <c r="B1609" s="931" t="s">
        <v>405</v>
      </c>
      <c r="C1609" s="931" t="s">
        <v>411</v>
      </c>
      <c r="D1609" s="931" t="s">
        <v>1145</v>
      </c>
      <c r="E1609" s="931" t="s">
        <v>420</v>
      </c>
      <c r="F1609" s="931">
        <v>4</v>
      </c>
      <c r="G1609" s="931" t="s">
        <v>23</v>
      </c>
      <c r="H1609" s="932">
        <v>98992.43</v>
      </c>
      <c r="I1609" s="932">
        <v>158387.89000000001</v>
      </c>
      <c r="J1609" s="932">
        <v>138589.4</v>
      </c>
      <c r="K1609" s="932">
        <v>221743.04</v>
      </c>
      <c r="L1609" s="932">
        <v>178186.37</v>
      </c>
      <c r="M1609" s="932">
        <v>285098.2</v>
      </c>
      <c r="N1609" s="932">
        <v>237581.83</v>
      </c>
      <c r="O1609" s="932">
        <v>380130.93</v>
      </c>
      <c r="P1609" s="932">
        <v>296977.28999999998</v>
      </c>
      <c r="Q1609" s="932">
        <v>475163.67</v>
      </c>
      <c r="R1609" s="932">
        <v>336574.26</v>
      </c>
      <c r="S1609" s="932">
        <v>538518.81999999995</v>
      </c>
      <c r="T1609" s="932">
        <v>376171.23</v>
      </c>
      <c r="U1609" s="932">
        <v>601873.98</v>
      </c>
    </row>
    <row r="1610" spans="1:21" ht="14.5">
      <c r="A1610" s="931">
        <v>9</v>
      </c>
      <c r="B1610" s="931" t="s">
        <v>405</v>
      </c>
      <c r="C1610" s="931" t="s">
        <v>411</v>
      </c>
      <c r="D1610" s="931" t="s">
        <v>1145</v>
      </c>
      <c r="E1610" s="931" t="s">
        <v>421</v>
      </c>
      <c r="F1610" s="931">
        <v>1</v>
      </c>
      <c r="G1610" s="931" t="s">
        <v>171</v>
      </c>
      <c r="H1610" s="932">
        <v>145309.69</v>
      </c>
      <c r="I1610" s="932">
        <v>254291.96</v>
      </c>
      <c r="J1610" s="932">
        <v>188337.93</v>
      </c>
      <c r="K1610" s="932">
        <v>329591.38</v>
      </c>
      <c r="L1610" s="932">
        <v>224937.62</v>
      </c>
      <c r="M1610" s="932">
        <v>393640.83</v>
      </c>
      <c r="N1610" s="932">
        <v>267909.12</v>
      </c>
      <c r="O1610" s="932">
        <v>468840.96000000002</v>
      </c>
      <c r="P1610" s="932">
        <v>315194.48</v>
      </c>
      <c r="Q1610" s="932">
        <v>551590.32999999996</v>
      </c>
      <c r="R1610" s="932">
        <v>345534.04</v>
      </c>
      <c r="S1610" s="932">
        <v>604684.56999999995</v>
      </c>
      <c r="T1610" s="932">
        <v>374808.23</v>
      </c>
      <c r="U1610" s="932">
        <v>655914.4</v>
      </c>
    </row>
    <row r="1611" spans="1:21" ht="14.5">
      <c r="A1611" s="931">
        <v>9</v>
      </c>
      <c r="B1611" s="931" t="s">
        <v>405</v>
      </c>
      <c r="C1611" s="931" t="s">
        <v>411</v>
      </c>
      <c r="D1611" s="931" t="s">
        <v>1145</v>
      </c>
      <c r="E1611" s="931" t="s">
        <v>421</v>
      </c>
      <c r="F1611" s="931">
        <v>2</v>
      </c>
      <c r="G1611" s="931" t="s">
        <v>21</v>
      </c>
      <c r="H1611" s="932">
        <v>115065.75</v>
      </c>
      <c r="I1611" s="932">
        <v>201365.06</v>
      </c>
      <c r="J1611" s="932">
        <v>150496.5</v>
      </c>
      <c r="K1611" s="932">
        <v>263368.87</v>
      </c>
      <c r="L1611" s="932">
        <v>182070.18</v>
      </c>
      <c r="M1611" s="932">
        <v>318622.81</v>
      </c>
      <c r="N1611" s="932">
        <v>222320.3</v>
      </c>
      <c r="O1611" s="932">
        <v>389060.53</v>
      </c>
      <c r="P1611" s="932">
        <v>263514.55</v>
      </c>
      <c r="Q1611" s="932">
        <v>461150.47</v>
      </c>
      <c r="R1611" s="932">
        <v>290247.58</v>
      </c>
      <c r="S1611" s="932">
        <v>507933.27</v>
      </c>
      <c r="T1611" s="932">
        <v>315190.32</v>
      </c>
      <c r="U1611" s="932">
        <v>551583.06000000006</v>
      </c>
    </row>
    <row r="1612" spans="1:21" ht="14.5">
      <c r="A1612" s="931">
        <v>9</v>
      </c>
      <c r="B1612" s="931" t="s">
        <v>405</v>
      </c>
      <c r="C1612" s="931" t="s">
        <v>411</v>
      </c>
      <c r="D1612" s="931" t="s">
        <v>1145</v>
      </c>
      <c r="E1612" s="931" t="s">
        <v>421</v>
      </c>
      <c r="F1612" s="931">
        <v>3</v>
      </c>
      <c r="G1612" s="931" t="s">
        <v>46</v>
      </c>
      <c r="H1612" s="932">
        <v>110650.49</v>
      </c>
      <c r="I1612" s="932">
        <v>193638.35</v>
      </c>
      <c r="J1612" s="932">
        <v>151057.34</v>
      </c>
      <c r="K1612" s="932">
        <v>264350.34999999998</v>
      </c>
      <c r="L1612" s="932">
        <v>191407.98</v>
      </c>
      <c r="M1612" s="932">
        <v>334963.96999999997</v>
      </c>
      <c r="N1612" s="932">
        <v>252419.49</v>
      </c>
      <c r="O1612" s="932">
        <v>441734.11</v>
      </c>
      <c r="P1612" s="932">
        <v>312907.65999999997</v>
      </c>
      <c r="Q1612" s="932">
        <v>547588.41</v>
      </c>
      <c r="R1612" s="932">
        <v>352651.62</v>
      </c>
      <c r="S1612" s="932">
        <v>617140.32999999996</v>
      </c>
      <c r="T1612" s="932">
        <v>391930.38</v>
      </c>
      <c r="U1612" s="932">
        <v>685878.16</v>
      </c>
    </row>
    <row r="1613" spans="1:21" ht="14.5">
      <c r="A1613" s="931">
        <v>9</v>
      </c>
      <c r="B1613" s="931" t="s">
        <v>405</v>
      </c>
      <c r="C1613" s="931" t="s">
        <v>411</v>
      </c>
      <c r="D1613" s="931" t="s">
        <v>1145</v>
      </c>
      <c r="E1613" s="931" t="s">
        <v>421</v>
      </c>
      <c r="F1613" s="931">
        <v>4</v>
      </c>
      <c r="G1613" s="931" t="s">
        <v>23</v>
      </c>
      <c r="H1613" s="932">
        <v>117567.49</v>
      </c>
      <c r="I1613" s="932">
        <v>188107.99</v>
      </c>
      <c r="J1613" s="932">
        <v>164594.49</v>
      </c>
      <c r="K1613" s="932">
        <v>263351.18</v>
      </c>
      <c r="L1613" s="932">
        <v>211621.48</v>
      </c>
      <c r="M1613" s="932">
        <v>338594.38</v>
      </c>
      <c r="N1613" s="932">
        <v>282161.98</v>
      </c>
      <c r="O1613" s="932">
        <v>451459.17</v>
      </c>
      <c r="P1613" s="932">
        <v>352702.47</v>
      </c>
      <c r="Q1613" s="932">
        <v>564323.96</v>
      </c>
      <c r="R1613" s="932">
        <v>399729.47</v>
      </c>
      <c r="S1613" s="932">
        <v>639567.16</v>
      </c>
      <c r="T1613" s="932">
        <v>446756.46</v>
      </c>
      <c r="U1613" s="932">
        <v>714810.35</v>
      </c>
    </row>
    <row r="1614" spans="1:21" ht="14.5">
      <c r="A1614" s="931">
        <v>9</v>
      </c>
      <c r="B1614" s="931" t="s">
        <v>405</v>
      </c>
      <c r="C1614" s="931" t="s">
        <v>411</v>
      </c>
      <c r="D1614" s="931" t="s">
        <v>1145</v>
      </c>
      <c r="E1614" s="931" t="s">
        <v>422</v>
      </c>
      <c r="F1614" s="931">
        <v>1</v>
      </c>
      <c r="G1614" s="931" t="s">
        <v>171</v>
      </c>
      <c r="H1614" s="932">
        <v>143114.32</v>
      </c>
      <c r="I1614" s="932">
        <v>250450.06</v>
      </c>
      <c r="J1614" s="932">
        <v>185430.03</v>
      </c>
      <c r="K1614" s="932">
        <v>324502.55</v>
      </c>
      <c r="L1614" s="932">
        <v>221411.83</v>
      </c>
      <c r="M1614" s="932">
        <v>387470.7</v>
      </c>
      <c r="N1614" s="932">
        <v>263633.94</v>
      </c>
      <c r="O1614" s="932">
        <v>461359.4</v>
      </c>
      <c r="P1614" s="932">
        <v>310116.68</v>
      </c>
      <c r="Q1614" s="932">
        <v>542704.18999999994</v>
      </c>
      <c r="R1614" s="932">
        <v>339939.78</v>
      </c>
      <c r="S1614" s="932">
        <v>594894.62</v>
      </c>
      <c r="T1614" s="932">
        <v>368689.65</v>
      </c>
      <c r="U1614" s="932">
        <v>645206.89</v>
      </c>
    </row>
    <row r="1615" spans="1:21" ht="14.5">
      <c r="A1615" s="931">
        <v>9</v>
      </c>
      <c r="B1615" s="931" t="s">
        <v>405</v>
      </c>
      <c r="C1615" s="931" t="s">
        <v>411</v>
      </c>
      <c r="D1615" s="931" t="s">
        <v>1145</v>
      </c>
      <c r="E1615" s="931" t="s">
        <v>422</v>
      </c>
      <c r="F1615" s="931">
        <v>2</v>
      </c>
      <c r="G1615" s="931" t="s">
        <v>21</v>
      </c>
      <c r="H1615" s="932">
        <v>113722.32</v>
      </c>
      <c r="I1615" s="932">
        <v>199014.06</v>
      </c>
      <c r="J1615" s="932">
        <v>148654.54999999999</v>
      </c>
      <c r="K1615" s="932">
        <v>260145.46</v>
      </c>
      <c r="L1615" s="932">
        <v>179751.92</v>
      </c>
      <c r="M1615" s="932">
        <v>314565.84999999998</v>
      </c>
      <c r="N1615" s="932">
        <v>219329.32</v>
      </c>
      <c r="O1615" s="932">
        <v>383826.3</v>
      </c>
      <c r="P1615" s="932">
        <v>259892.53</v>
      </c>
      <c r="Q1615" s="932">
        <v>454811.92</v>
      </c>
      <c r="R1615" s="932">
        <v>286210.69</v>
      </c>
      <c r="S1615" s="932">
        <v>500868.71</v>
      </c>
      <c r="T1615" s="932">
        <v>310751.12</v>
      </c>
      <c r="U1615" s="932">
        <v>543814.46</v>
      </c>
    </row>
    <row r="1616" spans="1:21" ht="14.5">
      <c r="A1616" s="931">
        <v>9</v>
      </c>
      <c r="B1616" s="931" t="s">
        <v>405</v>
      </c>
      <c r="C1616" s="931" t="s">
        <v>411</v>
      </c>
      <c r="D1616" s="931" t="s">
        <v>1145</v>
      </c>
      <c r="E1616" s="931" t="s">
        <v>422</v>
      </c>
      <c r="F1616" s="931">
        <v>3</v>
      </c>
      <c r="G1616" s="931" t="s">
        <v>46</v>
      </c>
      <c r="H1616" s="932">
        <v>109657.22</v>
      </c>
      <c r="I1616" s="932">
        <v>191900.14</v>
      </c>
      <c r="J1616" s="932">
        <v>149775.32</v>
      </c>
      <c r="K1616" s="932">
        <v>262106.8</v>
      </c>
      <c r="L1616" s="932">
        <v>189838.78</v>
      </c>
      <c r="M1616" s="932">
        <v>332217.87</v>
      </c>
      <c r="N1616" s="932">
        <v>250405.85</v>
      </c>
      <c r="O1616" s="932">
        <v>438210.23</v>
      </c>
      <c r="P1616" s="932">
        <v>310464.31</v>
      </c>
      <c r="Q1616" s="932">
        <v>543312.55000000005</v>
      </c>
      <c r="R1616" s="932">
        <v>349938.18</v>
      </c>
      <c r="S1616" s="932">
        <v>612391.81999999995</v>
      </c>
      <c r="T1616" s="932">
        <v>388959.96</v>
      </c>
      <c r="U1616" s="932">
        <v>680679.93</v>
      </c>
    </row>
    <row r="1617" spans="1:21" ht="14.5">
      <c r="A1617" s="931">
        <v>9</v>
      </c>
      <c r="B1617" s="931" t="s">
        <v>405</v>
      </c>
      <c r="C1617" s="931" t="s">
        <v>411</v>
      </c>
      <c r="D1617" s="931" t="s">
        <v>1145</v>
      </c>
      <c r="E1617" s="931" t="s">
        <v>422</v>
      </c>
      <c r="F1617" s="931">
        <v>4</v>
      </c>
      <c r="G1617" s="931" t="s">
        <v>23</v>
      </c>
      <c r="H1617" s="932">
        <v>115998.39</v>
      </c>
      <c r="I1617" s="932">
        <v>185597.43</v>
      </c>
      <c r="J1617" s="932">
        <v>162397.75</v>
      </c>
      <c r="K1617" s="932">
        <v>259836.4</v>
      </c>
      <c r="L1617" s="932">
        <v>208797.1</v>
      </c>
      <c r="M1617" s="932">
        <v>334075.37</v>
      </c>
      <c r="N1617" s="932">
        <v>278396.14</v>
      </c>
      <c r="O1617" s="932">
        <v>445433.83</v>
      </c>
      <c r="P1617" s="932">
        <v>347995.17</v>
      </c>
      <c r="Q1617" s="932">
        <v>556792.29</v>
      </c>
      <c r="R1617" s="932">
        <v>394394.53</v>
      </c>
      <c r="S1617" s="932">
        <v>631031.26</v>
      </c>
      <c r="T1617" s="932">
        <v>440793.89</v>
      </c>
      <c r="U1617" s="932">
        <v>705270.23</v>
      </c>
    </row>
    <row r="1618" spans="1:21" ht="14.5">
      <c r="A1618" s="931">
        <v>9</v>
      </c>
      <c r="B1618" s="931" t="s">
        <v>405</v>
      </c>
      <c r="C1618" s="931" t="s">
        <v>411</v>
      </c>
      <c r="D1618" s="931" t="s">
        <v>1145</v>
      </c>
      <c r="E1618" s="931" t="s">
        <v>1150</v>
      </c>
      <c r="F1618" s="931">
        <v>1</v>
      </c>
      <c r="G1618" s="931" t="s">
        <v>171</v>
      </c>
      <c r="H1618" s="932">
        <v>125222.56</v>
      </c>
      <c r="I1618" s="932">
        <v>219139.48</v>
      </c>
      <c r="J1618" s="932">
        <v>162121.89000000001</v>
      </c>
      <c r="K1618" s="932">
        <v>283713.3</v>
      </c>
      <c r="L1618" s="932">
        <v>193474.13</v>
      </c>
      <c r="M1618" s="932">
        <v>338579.73</v>
      </c>
      <c r="N1618" s="932">
        <v>230215.36</v>
      </c>
      <c r="O1618" s="932">
        <v>402876.88</v>
      </c>
      <c r="P1618" s="932">
        <v>270708.69</v>
      </c>
      <c r="Q1618" s="932">
        <v>473740.21</v>
      </c>
      <c r="R1618" s="932">
        <v>296686.02</v>
      </c>
      <c r="S1618" s="932">
        <v>519200.54</v>
      </c>
      <c r="T1618" s="932">
        <v>321675.88</v>
      </c>
      <c r="U1618" s="932">
        <v>562932.79</v>
      </c>
    </row>
    <row r="1619" spans="1:21" ht="14.5">
      <c r="A1619" s="931">
        <v>9</v>
      </c>
      <c r="B1619" s="931" t="s">
        <v>405</v>
      </c>
      <c r="C1619" s="931" t="s">
        <v>411</v>
      </c>
      <c r="D1619" s="931" t="s">
        <v>1145</v>
      </c>
      <c r="E1619" s="931" t="s">
        <v>1150</v>
      </c>
      <c r="F1619" s="931">
        <v>2</v>
      </c>
      <c r="G1619" s="931" t="s">
        <v>21</v>
      </c>
      <c r="H1619" s="932">
        <v>100303.26</v>
      </c>
      <c r="I1619" s="932">
        <v>175530.7</v>
      </c>
      <c r="J1619" s="932">
        <v>130942.68</v>
      </c>
      <c r="K1619" s="932">
        <v>229149.69</v>
      </c>
      <c r="L1619" s="932">
        <v>158153.78</v>
      </c>
      <c r="M1619" s="932">
        <v>276769.11</v>
      </c>
      <c r="N1619" s="932">
        <v>192652.75</v>
      </c>
      <c r="O1619" s="932">
        <v>337142.31</v>
      </c>
      <c r="P1619" s="932">
        <v>228127.34</v>
      </c>
      <c r="Q1619" s="932">
        <v>399222.85</v>
      </c>
      <c r="R1619" s="932">
        <v>251133.1</v>
      </c>
      <c r="S1619" s="932">
        <v>439482.92</v>
      </c>
      <c r="T1619" s="932">
        <v>272554.08</v>
      </c>
      <c r="U1619" s="932">
        <v>476969.64</v>
      </c>
    </row>
    <row r="1620" spans="1:21" ht="14.5">
      <c r="A1620" s="931">
        <v>9</v>
      </c>
      <c r="B1620" s="931" t="s">
        <v>405</v>
      </c>
      <c r="C1620" s="931" t="s">
        <v>411</v>
      </c>
      <c r="D1620" s="931" t="s">
        <v>1145</v>
      </c>
      <c r="E1620" s="931" t="s">
        <v>1150</v>
      </c>
      <c r="F1620" s="931">
        <v>3</v>
      </c>
      <c r="G1620" s="931" t="s">
        <v>46</v>
      </c>
      <c r="H1620" s="932">
        <v>97319.15</v>
      </c>
      <c r="I1620" s="932">
        <v>170308.52</v>
      </c>
      <c r="J1620" s="932">
        <v>133071.88</v>
      </c>
      <c r="K1620" s="932">
        <v>232875.79</v>
      </c>
      <c r="L1620" s="932">
        <v>168778.29</v>
      </c>
      <c r="M1620" s="932">
        <v>295362.01</v>
      </c>
      <c r="N1620" s="932">
        <v>222737.97</v>
      </c>
      <c r="O1620" s="932">
        <v>389791.45</v>
      </c>
      <c r="P1620" s="932">
        <v>276266.45</v>
      </c>
      <c r="Q1620" s="932">
        <v>483466.28</v>
      </c>
      <c r="R1620" s="932">
        <v>311472.98</v>
      </c>
      <c r="S1620" s="932">
        <v>545077.72</v>
      </c>
      <c r="T1620" s="932">
        <v>346296.23</v>
      </c>
      <c r="U1620" s="932">
        <v>606018.4</v>
      </c>
    </row>
    <row r="1621" spans="1:21" ht="14.5">
      <c r="A1621" s="931">
        <v>9</v>
      </c>
      <c r="B1621" s="931" t="s">
        <v>405</v>
      </c>
      <c r="C1621" s="931" t="s">
        <v>411</v>
      </c>
      <c r="D1621" s="931" t="s">
        <v>1145</v>
      </c>
      <c r="E1621" s="931" t="s">
        <v>1150</v>
      </c>
      <c r="F1621" s="931">
        <v>4</v>
      </c>
      <c r="G1621" s="931" t="s">
        <v>23</v>
      </c>
      <c r="H1621" s="932">
        <v>101915.16</v>
      </c>
      <c r="I1621" s="932">
        <v>163064.25</v>
      </c>
      <c r="J1621" s="932">
        <v>142681.22</v>
      </c>
      <c r="K1621" s="932">
        <v>228289.95</v>
      </c>
      <c r="L1621" s="932">
        <v>183447.28</v>
      </c>
      <c r="M1621" s="932">
        <v>293515.65000000002</v>
      </c>
      <c r="N1621" s="932">
        <v>244596.37</v>
      </c>
      <c r="O1621" s="932">
        <v>391354.2</v>
      </c>
      <c r="P1621" s="932">
        <v>305745.46999999997</v>
      </c>
      <c r="Q1621" s="932">
        <v>489192.75</v>
      </c>
      <c r="R1621" s="932">
        <v>346511.53</v>
      </c>
      <c r="S1621" s="932">
        <v>554418.44999999995</v>
      </c>
      <c r="T1621" s="932">
        <v>387277.59</v>
      </c>
      <c r="U1621" s="932">
        <v>619644.15</v>
      </c>
    </row>
    <row r="1622" spans="1:21" ht="14.5">
      <c r="A1622" s="931">
        <v>9</v>
      </c>
      <c r="B1622" s="931" t="s">
        <v>405</v>
      </c>
      <c r="C1622" s="931" t="s">
        <v>411</v>
      </c>
      <c r="D1622" s="931" t="s">
        <v>1145</v>
      </c>
      <c r="E1622" s="931" t="s">
        <v>1151</v>
      </c>
      <c r="F1622" s="931">
        <v>1</v>
      </c>
      <c r="G1622" s="931" t="s">
        <v>171</v>
      </c>
      <c r="H1622" s="932">
        <v>140918.95000000001</v>
      </c>
      <c r="I1622" s="932">
        <v>246608.16</v>
      </c>
      <c r="J1622" s="932">
        <v>182522.13</v>
      </c>
      <c r="K1622" s="932">
        <v>319413.71999999997</v>
      </c>
      <c r="L1622" s="932">
        <v>217886.04</v>
      </c>
      <c r="M1622" s="932">
        <v>381300.56</v>
      </c>
      <c r="N1622" s="932">
        <v>259358.77</v>
      </c>
      <c r="O1622" s="932">
        <v>453877.84</v>
      </c>
      <c r="P1622" s="932">
        <v>305038.89</v>
      </c>
      <c r="Q1622" s="932">
        <v>533818.05000000005</v>
      </c>
      <c r="R1622" s="932">
        <v>334345.53000000003</v>
      </c>
      <c r="S1622" s="932">
        <v>585104.67000000004</v>
      </c>
      <c r="T1622" s="932">
        <v>362571.07</v>
      </c>
      <c r="U1622" s="932">
        <v>634499.38</v>
      </c>
    </row>
    <row r="1623" spans="1:21" ht="14.5">
      <c r="A1623" s="931">
        <v>9</v>
      </c>
      <c r="B1623" s="931" t="s">
        <v>405</v>
      </c>
      <c r="C1623" s="931" t="s">
        <v>411</v>
      </c>
      <c r="D1623" s="931" t="s">
        <v>1145</v>
      </c>
      <c r="E1623" s="931" t="s">
        <v>1151</v>
      </c>
      <c r="F1623" s="931">
        <v>2</v>
      </c>
      <c r="G1623" s="931" t="s">
        <v>21</v>
      </c>
      <c r="H1623" s="932">
        <v>112378.89</v>
      </c>
      <c r="I1623" s="932">
        <v>196663.05</v>
      </c>
      <c r="J1623" s="932">
        <v>146812.6</v>
      </c>
      <c r="K1623" s="932">
        <v>256922.06</v>
      </c>
      <c r="L1623" s="932">
        <v>177433.66</v>
      </c>
      <c r="M1623" s="932">
        <v>310508.90000000002</v>
      </c>
      <c r="N1623" s="932">
        <v>216338.33</v>
      </c>
      <c r="O1623" s="932">
        <v>378592.08</v>
      </c>
      <c r="P1623" s="932">
        <v>256270.5</v>
      </c>
      <c r="Q1623" s="932">
        <v>448473.38</v>
      </c>
      <c r="R1623" s="932">
        <v>282173.8</v>
      </c>
      <c r="S1623" s="932">
        <v>493804.15</v>
      </c>
      <c r="T1623" s="932">
        <v>306311.92</v>
      </c>
      <c r="U1623" s="932">
        <v>536045.85</v>
      </c>
    </row>
    <row r="1624" spans="1:21" ht="14.5">
      <c r="A1624" s="931">
        <v>9</v>
      </c>
      <c r="B1624" s="931" t="s">
        <v>405</v>
      </c>
      <c r="C1624" s="931" t="s">
        <v>411</v>
      </c>
      <c r="D1624" s="931" t="s">
        <v>1145</v>
      </c>
      <c r="E1624" s="931" t="s">
        <v>1151</v>
      </c>
      <c r="F1624" s="931">
        <v>3</v>
      </c>
      <c r="G1624" s="931" t="s">
        <v>46</v>
      </c>
      <c r="H1624" s="932">
        <v>108663.96</v>
      </c>
      <c r="I1624" s="932">
        <v>190161.93</v>
      </c>
      <c r="J1624" s="932">
        <v>148493.29</v>
      </c>
      <c r="K1624" s="932">
        <v>259863.26</v>
      </c>
      <c r="L1624" s="932">
        <v>188269.58</v>
      </c>
      <c r="M1624" s="932">
        <v>329471.76</v>
      </c>
      <c r="N1624" s="932">
        <v>248392.2</v>
      </c>
      <c r="O1624" s="932">
        <v>434686.35</v>
      </c>
      <c r="P1624" s="932">
        <v>308020.96999999997</v>
      </c>
      <c r="Q1624" s="932">
        <v>539036.68999999994</v>
      </c>
      <c r="R1624" s="932">
        <v>347224.75</v>
      </c>
      <c r="S1624" s="932">
        <v>607643.30000000005</v>
      </c>
      <c r="T1624" s="932">
        <v>385989.54</v>
      </c>
      <c r="U1624" s="932">
        <v>675481.7</v>
      </c>
    </row>
    <row r="1625" spans="1:21" ht="14.5">
      <c r="A1625" s="931">
        <v>9</v>
      </c>
      <c r="B1625" s="931" t="s">
        <v>405</v>
      </c>
      <c r="C1625" s="931" t="s">
        <v>411</v>
      </c>
      <c r="D1625" s="931" t="s">
        <v>1145</v>
      </c>
      <c r="E1625" s="931" t="s">
        <v>1151</v>
      </c>
      <c r="F1625" s="931">
        <v>4</v>
      </c>
      <c r="G1625" s="931" t="s">
        <v>23</v>
      </c>
      <c r="H1625" s="932">
        <v>114429.29</v>
      </c>
      <c r="I1625" s="932">
        <v>183086.87</v>
      </c>
      <c r="J1625" s="932">
        <v>160201.01</v>
      </c>
      <c r="K1625" s="932">
        <v>256321.62</v>
      </c>
      <c r="L1625" s="932">
        <v>205972.73</v>
      </c>
      <c r="M1625" s="932">
        <v>329556.37</v>
      </c>
      <c r="N1625" s="932">
        <v>274630.3</v>
      </c>
      <c r="O1625" s="932">
        <v>439408.49</v>
      </c>
      <c r="P1625" s="932">
        <v>343287.88</v>
      </c>
      <c r="Q1625" s="932">
        <v>549260.61</v>
      </c>
      <c r="R1625" s="932">
        <v>389059.6</v>
      </c>
      <c r="S1625" s="932">
        <v>622495.36</v>
      </c>
      <c r="T1625" s="932">
        <v>434831.31</v>
      </c>
      <c r="U1625" s="932">
        <v>695730.11</v>
      </c>
    </row>
    <row r="1626" spans="1:21" ht="14.5">
      <c r="A1626" s="931">
        <v>9</v>
      </c>
      <c r="B1626" s="931" t="s">
        <v>405</v>
      </c>
      <c r="C1626" s="931" t="s">
        <v>411</v>
      </c>
      <c r="D1626" s="931" t="s">
        <v>1145</v>
      </c>
      <c r="E1626" s="931" t="s">
        <v>423</v>
      </c>
      <c r="F1626" s="931">
        <v>1</v>
      </c>
      <c r="G1626" s="931" t="s">
        <v>171</v>
      </c>
      <c r="H1626" s="932">
        <v>125826.43</v>
      </c>
      <c r="I1626" s="932">
        <v>220196.26</v>
      </c>
      <c r="J1626" s="932">
        <v>163019.39000000001</v>
      </c>
      <c r="K1626" s="932">
        <v>285283.94</v>
      </c>
      <c r="L1626" s="932">
        <v>194643.12</v>
      </c>
      <c r="M1626" s="932">
        <v>340625.46</v>
      </c>
      <c r="N1626" s="932">
        <v>231747.08</v>
      </c>
      <c r="O1626" s="932">
        <v>405557.4</v>
      </c>
      <c r="P1626" s="932">
        <v>272599.12</v>
      </c>
      <c r="Q1626" s="932">
        <v>477048.46</v>
      </c>
      <c r="R1626" s="932">
        <v>298809.33</v>
      </c>
      <c r="S1626" s="932">
        <v>522916.32</v>
      </c>
      <c r="T1626" s="932">
        <v>324071.67999999999</v>
      </c>
      <c r="U1626" s="932">
        <v>567125.43999999994</v>
      </c>
    </row>
    <row r="1627" spans="1:21" ht="14.5">
      <c r="A1627" s="931">
        <v>9</v>
      </c>
      <c r="B1627" s="931" t="s">
        <v>405</v>
      </c>
      <c r="C1627" s="931" t="s">
        <v>411</v>
      </c>
      <c r="D1627" s="931" t="s">
        <v>1145</v>
      </c>
      <c r="E1627" s="931" t="s">
        <v>423</v>
      </c>
      <c r="F1627" s="931">
        <v>2</v>
      </c>
      <c r="G1627" s="931" t="s">
        <v>21</v>
      </c>
      <c r="H1627" s="932">
        <v>100055.19</v>
      </c>
      <c r="I1627" s="932">
        <v>175096.58</v>
      </c>
      <c r="J1627" s="932">
        <v>130774.23</v>
      </c>
      <c r="K1627" s="932">
        <v>228854.9</v>
      </c>
      <c r="L1627" s="932">
        <v>158115.23000000001</v>
      </c>
      <c r="M1627" s="932">
        <v>276701.65000000002</v>
      </c>
      <c r="N1627" s="932">
        <v>192900.27</v>
      </c>
      <c r="O1627" s="932">
        <v>337575.48</v>
      </c>
      <c r="P1627" s="932">
        <v>228562</v>
      </c>
      <c r="Q1627" s="932">
        <v>399983.5</v>
      </c>
      <c r="R1627" s="932">
        <v>251699.03</v>
      </c>
      <c r="S1627" s="932">
        <v>440473.31</v>
      </c>
      <c r="T1627" s="932">
        <v>273270.5</v>
      </c>
      <c r="U1627" s="932">
        <v>478223.38</v>
      </c>
    </row>
    <row r="1628" spans="1:21" ht="14.5">
      <c r="A1628" s="931">
        <v>9</v>
      </c>
      <c r="B1628" s="931" t="s">
        <v>405</v>
      </c>
      <c r="C1628" s="931" t="s">
        <v>411</v>
      </c>
      <c r="D1628" s="931" t="s">
        <v>1145</v>
      </c>
      <c r="E1628" s="931" t="s">
        <v>423</v>
      </c>
      <c r="F1628" s="931">
        <v>3</v>
      </c>
      <c r="G1628" s="931" t="s">
        <v>46</v>
      </c>
      <c r="H1628" s="932">
        <v>96531.57</v>
      </c>
      <c r="I1628" s="932">
        <v>168930.24</v>
      </c>
      <c r="J1628" s="932">
        <v>131860.71</v>
      </c>
      <c r="K1628" s="932">
        <v>230756.25</v>
      </c>
      <c r="L1628" s="932">
        <v>167141.96</v>
      </c>
      <c r="M1628" s="932">
        <v>292498.43</v>
      </c>
      <c r="N1628" s="932">
        <v>220477.57</v>
      </c>
      <c r="O1628" s="932">
        <v>385835.75</v>
      </c>
      <c r="P1628" s="932">
        <v>273367.24</v>
      </c>
      <c r="Q1628" s="932">
        <v>478392.67</v>
      </c>
      <c r="R1628" s="932">
        <v>308131.52</v>
      </c>
      <c r="S1628" s="932">
        <v>539230.16</v>
      </c>
      <c r="T1628" s="932">
        <v>342499.41</v>
      </c>
      <c r="U1628" s="932">
        <v>599373.96</v>
      </c>
    </row>
    <row r="1629" spans="1:21" ht="14.5">
      <c r="A1629" s="931">
        <v>9</v>
      </c>
      <c r="B1629" s="931" t="s">
        <v>405</v>
      </c>
      <c r="C1629" s="931" t="s">
        <v>411</v>
      </c>
      <c r="D1629" s="931" t="s">
        <v>1145</v>
      </c>
      <c r="E1629" s="931" t="s">
        <v>423</v>
      </c>
      <c r="F1629" s="931">
        <v>4</v>
      </c>
      <c r="G1629" s="931" t="s">
        <v>23</v>
      </c>
      <c r="H1629" s="932">
        <v>102022.9</v>
      </c>
      <c r="I1629" s="932">
        <v>163236.64000000001</v>
      </c>
      <c r="J1629" s="932">
        <v>142832.04999999999</v>
      </c>
      <c r="K1629" s="932">
        <v>228531.29</v>
      </c>
      <c r="L1629" s="932">
        <v>183641.21</v>
      </c>
      <c r="M1629" s="932">
        <v>293825.94</v>
      </c>
      <c r="N1629" s="932">
        <v>244854.95</v>
      </c>
      <c r="O1629" s="932">
        <v>391767.92</v>
      </c>
      <c r="P1629" s="932">
        <v>306068.69</v>
      </c>
      <c r="Q1629" s="932">
        <v>489709.91</v>
      </c>
      <c r="R1629" s="932">
        <v>346877.84</v>
      </c>
      <c r="S1629" s="932">
        <v>555004.56000000006</v>
      </c>
      <c r="T1629" s="932">
        <v>387687</v>
      </c>
      <c r="U1629" s="932">
        <v>620299.21</v>
      </c>
    </row>
    <row r="1630" spans="1:21" ht="14.5">
      <c r="A1630" s="931">
        <v>9</v>
      </c>
      <c r="B1630" s="931" t="s">
        <v>405</v>
      </c>
      <c r="C1630" s="931" t="s">
        <v>411</v>
      </c>
      <c r="D1630" s="931" t="s">
        <v>1145</v>
      </c>
      <c r="E1630" s="931" t="s">
        <v>424</v>
      </c>
      <c r="F1630" s="931">
        <v>1</v>
      </c>
      <c r="G1630" s="931" t="s">
        <v>171</v>
      </c>
      <c r="H1630" s="932">
        <v>132229.15</v>
      </c>
      <c r="I1630" s="932">
        <v>231401.02</v>
      </c>
      <c r="J1630" s="932">
        <v>171174.71</v>
      </c>
      <c r="K1630" s="932">
        <v>299555.74</v>
      </c>
      <c r="L1630" s="932">
        <v>204262.07</v>
      </c>
      <c r="M1630" s="932">
        <v>357458.63</v>
      </c>
      <c r="N1630" s="932">
        <v>243029.57</v>
      </c>
      <c r="O1630" s="932">
        <v>425301.75</v>
      </c>
      <c r="P1630" s="932">
        <v>285762.63</v>
      </c>
      <c r="Q1630" s="932">
        <v>500084.61</v>
      </c>
      <c r="R1630" s="932">
        <v>313176.36</v>
      </c>
      <c r="S1630" s="932">
        <v>548058.63</v>
      </c>
      <c r="T1630" s="932">
        <v>339540.3</v>
      </c>
      <c r="U1630" s="932">
        <v>594195.53</v>
      </c>
    </row>
    <row r="1631" spans="1:21" ht="14.5">
      <c r="A1631" s="931">
        <v>9</v>
      </c>
      <c r="B1631" s="931" t="s">
        <v>405</v>
      </c>
      <c r="C1631" s="931" t="s">
        <v>411</v>
      </c>
      <c r="D1631" s="931" t="s">
        <v>1145</v>
      </c>
      <c r="E1631" s="931" t="s">
        <v>424</v>
      </c>
      <c r="F1631" s="931">
        <v>2</v>
      </c>
      <c r="G1631" s="931" t="s">
        <v>21</v>
      </c>
      <c r="H1631" s="932">
        <v>106031.93</v>
      </c>
      <c r="I1631" s="932">
        <v>185555.88</v>
      </c>
      <c r="J1631" s="932">
        <v>138396.56</v>
      </c>
      <c r="K1631" s="932">
        <v>242193.99</v>
      </c>
      <c r="L1631" s="932">
        <v>167130.41</v>
      </c>
      <c r="M1631" s="932">
        <v>292478.21999999997</v>
      </c>
      <c r="N1631" s="932">
        <v>203540.67</v>
      </c>
      <c r="O1631" s="932">
        <v>356196.17</v>
      </c>
      <c r="P1631" s="932">
        <v>240997.63</v>
      </c>
      <c r="Q1631" s="932">
        <v>421745.85</v>
      </c>
      <c r="R1631" s="932">
        <v>265287.39</v>
      </c>
      <c r="S1631" s="932">
        <v>464252.93</v>
      </c>
      <c r="T1631" s="932">
        <v>287899.44</v>
      </c>
      <c r="U1631" s="932">
        <v>503824.01</v>
      </c>
    </row>
    <row r="1632" spans="1:21" ht="14.5">
      <c r="A1632" s="931">
        <v>9</v>
      </c>
      <c r="B1632" s="931" t="s">
        <v>405</v>
      </c>
      <c r="C1632" s="931" t="s">
        <v>411</v>
      </c>
      <c r="D1632" s="931" t="s">
        <v>1145</v>
      </c>
      <c r="E1632" s="931" t="s">
        <v>424</v>
      </c>
      <c r="F1632" s="931">
        <v>3</v>
      </c>
      <c r="G1632" s="931" t="s">
        <v>46</v>
      </c>
      <c r="H1632" s="932">
        <v>102964.39</v>
      </c>
      <c r="I1632" s="932">
        <v>180187.68</v>
      </c>
      <c r="J1632" s="932">
        <v>140812.39000000001</v>
      </c>
      <c r="K1632" s="932">
        <v>246421.68</v>
      </c>
      <c r="L1632" s="932">
        <v>178611.7</v>
      </c>
      <c r="M1632" s="932">
        <v>312570.48</v>
      </c>
      <c r="N1632" s="932">
        <v>235731.25</v>
      </c>
      <c r="O1632" s="932">
        <v>412529.69</v>
      </c>
      <c r="P1632" s="932">
        <v>292397.48</v>
      </c>
      <c r="Q1632" s="932">
        <v>511695.59</v>
      </c>
      <c r="R1632" s="932">
        <v>329671.28000000003</v>
      </c>
      <c r="S1632" s="932">
        <v>576924.74</v>
      </c>
      <c r="T1632" s="932">
        <v>366542.13</v>
      </c>
      <c r="U1632" s="932">
        <v>641448.73</v>
      </c>
    </row>
    <row r="1633" spans="1:21" ht="14.5">
      <c r="A1633" s="931">
        <v>9</v>
      </c>
      <c r="B1633" s="931" t="s">
        <v>405</v>
      </c>
      <c r="C1633" s="931" t="s">
        <v>411</v>
      </c>
      <c r="D1633" s="931" t="s">
        <v>1145</v>
      </c>
      <c r="E1633" s="931" t="s">
        <v>424</v>
      </c>
      <c r="F1633" s="931">
        <v>4</v>
      </c>
      <c r="G1633" s="931" t="s">
        <v>23</v>
      </c>
      <c r="H1633" s="932">
        <v>107678.66</v>
      </c>
      <c r="I1633" s="932">
        <v>172285.86</v>
      </c>
      <c r="J1633" s="932">
        <v>150750.13</v>
      </c>
      <c r="K1633" s="932">
        <v>241200.2</v>
      </c>
      <c r="L1633" s="932">
        <v>193821.59</v>
      </c>
      <c r="M1633" s="932">
        <v>310114.55</v>
      </c>
      <c r="N1633" s="932">
        <v>258428.79</v>
      </c>
      <c r="O1633" s="932">
        <v>413486.06</v>
      </c>
      <c r="P1633" s="932">
        <v>323035.98</v>
      </c>
      <c r="Q1633" s="932">
        <v>516857.58</v>
      </c>
      <c r="R1633" s="932">
        <v>366107.45</v>
      </c>
      <c r="S1633" s="932">
        <v>585771.93000000005</v>
      </c>
      <c r="T1633" s="932">
        <v>409178.91</v>
      </c>
      <c r="U1633" s="932">
        <v>654686.27</v>
      </c>
    </row>
    <row r="1634" spans="1:21" ht="14.5">
      <c r="A1634" s="931">
        <v>9</v>
      </c>
      <c r="B1634" s="931" t="s">
        <v>405</v>
      </c>
      <c r="C1634" s="931" t="s">
        <v>411</v>
      </c>
      <c r="D1634" s="931" t="s">
        <v>1145</v>
      </c>
      <c r="E1634" s="931" t="s">
        <v>425</v>
      </c>
      <c r="F1634" s="931">
        <v>1</v>
      </c>
      <c r="G1634" s="931" t="s">
        <v>171</v>
      </c>
      <c r="H1634" s="932">
        <v>132759.65</v>
      </c>
      <c r="I1634" s="932">
        <v>232329.39</v>
      </c>
      <c r="J1634" s="932">
        <v>171844.84</v>
      </c>
      <c r="K1634" s="932">
        <v>300728.46999999997</v>
      </c>
      <c r="L1634" s="932">
        <v>205047.67999999999</v>
      </c>
      <c r="M1634" s="932">
        <v>358833.44</v>
      </c>
      <c r="N1634" s="932">
        <v>243944.06</v>
      </c>
      <c r="O1634" s="932">
        <v>426902.11</v>
      </c>
      <c r="P1634" s="932">
        <v>286825.09000000003</v>
      </c>
      <c r="Q1634" s="932">
        <v>501943.91</v>
      </c>
      <c r="R1634" s="932">
        <v>314333.34999999998</v>
      </c>
      <c r="S1634" s="932">
        <v>550083.36</v>
      </c>
      <c r="T1634" s="932">
        <v>340781.23</v>
      </c>
      <c r="U1634" s="932">
        <v>596367.16</v>
      </c>
    </row>
    <row r="1635" spans="1:21" ht="14.5">
      <c r="A1635" s="931">
        <v>9</v>
      </c>
      <c r="B1635" s="931" t="s">
        <v>405</v>
      </c>
      <c r="C1635" s="931" t="s">
        <v>411</v>
      </c>
      <c r="D1635" s="931" t="s">
        <v>1145</v>
      </c>
      <c r="E1635" s="931" t="s">
        <v>425</v>
      </c>
      <c r="F1635" s="931">
        <v>2</v>
      </c>
      <c r="G1635" s="931" t="s">
        <v>21</v>
      </c>
      <c r="H1635" s="932">
        <v>106562.44</v>
      </c>
      <c r="I1635" s="932">
        <v>186484.26</v>
      </c>
      <c r="J1635" s="932">
        <v>139066.70000000001</v>
      </c>
      <c r="K1635" s="932">
        <v>243366.73</v>
      </c>
      <c r="L1635" s="932">
        <v>167916.02</v>
      </c>
      <c r="M1635" s="932">
        <v>293853.03000000003</v>
      </c>
      <c r="N1635" s="932">
        <v>204455.16</v>
      </c>
      <c r="O1635" s="932">
        <v>357796.52</v>
      </c>
      <c r="P1635" s="932">
        <v>242060.09</v>
      </c>
      <c r="Q1635" s="932">
        <v>423605.15</v>
      </c>
      <c r="R1635" s="932">
        <v>266444.38</v>
      </c>
      <c r="S1635" s="932">
        <v>466277.66</v>
      </c>
      <c r="T1635" s="932">
        <v>289140.37</v>
      </c>
      <c r="U1635" s="932">
        <v>505995.64</v>
      </c>
    </row>
    <row r="1636" spans="1:21" ht="14.5">
      <c r="A1636" s="931">
        <v>9</v>
      </c>
      <c r="B1636" s="931" t="s">
        <v>405</v>
      </c>
      <c r="C1636" s="931" t="s">
        <v>411</v>
      </c>
      <c r="D1636" s="931" t="s">
        <v>1145</v>
      </c>
      <c r="E1636" s="931" t="s">
        <v>425</v>
      </c>
      <c r="F1636" s="931">
        <v>3</v>
      </c>
      <c r="G1636" s="931" t="s">
        <v>46</v>
      </c>
      <c r="H1636" s="932">
        <v>103558.01</v>
      </c>
      <c r="I1636" s="932">
        <v>181226.51</v>
      </c>
      <c r="J1636" s="932">
        <v>141643.46</v>
      </c>
      <c r="K1636" s="932">
        <v>247876.05</v>
      </c>
      <c r="L1636" s="932">
        <v>179680.22</v>
      </c>
      <c r="M1636" s="932">
        <v>314440.38</v>
      </c>
      <c r="N1636" s="932">
        <v>237155.93</v>
      </c>
      <c r="O1636" s="932">
        <v>415022.88</v>
      </c>
      <c r="P1636" s="932">
        <v>294178.33</v>
      </c>
      <c r="Q1636" s="932">
        <v>514812.08</v>
      </c>
      <c r="R1636" s="932">
        <v>331689.58</v>
      </c>
      <c r="S1636" s="932">
        <v>580456.77</v>
      </c>
      <c r="T1636" s="932">
        <v>368797.88</v>
      </c>
      <c r="U1636" s="932">
        <v>645396.30000000005</v>
      </c>
    </row>
    <row r="1637" spans="1:21" ht="14.5">
      <c r="A1637" s="931">
        <v>9</v>
      </c>
      <c r="B1637" s="931" t="s">
        <v>405</v>
      </c>
      <c r="C1637" s="931" t="s">
        <v>411</v>
      </c>
      <c r="D1637" s="931" t="s">
        <v>1145</v>
      </c>
      <c r="E1637" s="931" t="s">
        <v>425</v>
      </c>
      <c r="F1637" s="931">
        <v>4</v>
      </c>
      <c r="G1637" s="931" t="s">
        <v>23</v>
      </c>
      <c r="H1637" s="932">
        <v>108165.78</v>
      </c>
      <c r="I1637" s="932">
        <v>173065.25</v>
      </c>
      <c r="J1637" s="932">
        <v>151432.1</v>
      </c>
      <c r="K1637" s="932">
        <v>242291.36</v>
      </c>
      <c r="L1637" s="932">
        <v>194698.41</v>
      </c>
      <c r="M1637" s="932">
        <v>311517.46000000002</v>
      </c>
      <c r="N1637" s="932">
        <v>259597.88</v>
      </c>
      <c r="O1637" s="932">
        <v>415356.61</v>
      </c>
      <c r="P1637" s="932">
        <v>324497.34999999998</v>
      </c>
      <c r="Q1637" s="932">
        <v>519195.76</v>
      </c>
      <c r="R1637" s="932">
        <v>367763.66</v>
      </c>
      <c r="S1637" s="932">
        <v>588421.86</v>
      </c>
      <c r="T1637" s="932">
        <v>411029.97</v>
      </c>
      <c r="U1637" s="932">
        <v>657647.97</v>
      </c>
    </row>
    <row r="1638" spans="1:21" ht="14.5">
      <c r="A1638" s="931">
        <v>9</v>
      </c>
      <c r="B1638" s="931" t="s">
        <v>405</v>
      </c>
      <c r="C1638" s="931" t="s">
        <v>411</v>
      </c>
      <c r="D1638" s="931" t="s">
        <v>1145</v>
      </c>
      <c r="E1638" s="931" t="s">
        <v>1152</v>
      </c>
      <c r="F1638" s="931">
        <v>1</v>
      </c>
      <c r="G1638" s="931" t="s">
        <v>171</v>
      </c>
      <c r="H1638" s="932">
        <v>127911.76</v>
      </c>
      <c r="I1638" s="932">
        <v>223845.58</v>
      </c>
      <c r="J1638" s="932">
        <v>165586.25</v>
      </c>
      <c r="K1638" s="932">
        <v>289775.94</v>
      </c>
      <c r="L1638" s="932">
        <v>197593.85</v>
      </c>
      <c r="M1638" s="932">
        <v>345789.24</v>
      </c>
      <c r="N1638" s="932">
        <v>235096.43</v>
      </c>
      <c r="O1638" s="932">
        <v>411418.75</v>
      </c>
      <c r="P1638" s="932">
        <v>276434.98</v>
      </c>
      <c r="Q1638" s="932">
        <v>483761.22</v>
      </c>
      <c r="R1638" s="932">
        <v>302954.13</v>
      </c>
      <c r="S1638" s="932">
        <v>530169.73</v>
      </c>
      <c r="T1638" s="932">
        <v>328457.98</v>
      </c>
      <c r="U1638" s="932">
        <v>574801.47</v>
      </c>
    </row>
    <row r="1639" spans="1:21" ht="14.5">
      <c r="A1639" s="931">
        <v>9</v>
      </c>
      <c r="B1639" s="931" t="s">
        <v>405</v>
      </c>
      <c r="C1639" s="931" t="s">
        <v>411</v>
      </c>
      <c r="D1639" s="931" t="s">
        <v>1145</v>
      </c>
      <c r="E1639" s="931" t="s">
        <v>1152</v>
      </c>
      <c r="F1639" s="931">
        <v>2</v>
      </c>
      <c r="G1639" s="931" t="s">
        <v>21</v>
      </c>
      <c r="H1639" s="932">
        <v>102566.49</v>
      </c>
      <c r="I1639" s="932">
        <v>179491.35</v>
      </c>
      <c r="J1639" s="932">
        <v>133874.07</v>
      </c>
      <c r="K1639" s="932">
        <v>234279.62</v>
      </c>
      <c r="L1639" s="932">
        <v>161669.73000000001</v>
      </c>
      <c r="M1639" s="932">
        <v>282922.02</v>
      </c>
      <c r="N1639" s="932">
        <v>196891.71</v>
      </c>
      <c r="O1639" s="932">
        <v>344560.5</v>
      </c>
      <c r="P1639" s="932">
        <v>233125.75</v>
      </c>
      <c r="Q1639" s="932">
        <v>407970.06</v>
      </c>
      <c r="R1639" s="932">
        <v>256622.52</v>
      </c>
      <c r="S1639" s="932">
        <v>449089.42</v>
      </c>
      <c r="T1639" s="932">
        <v>278496.49</v>
      </c>
      <c r="U1639" s="932">
        <v>487368.86</v>
      </c>
    </row>
    <row r="1640" spans="1:21" ht="14.5">
      <c r="A1640" s="931">
        <v>9</v>
      </c>
      <c r="B1640" s="931" t="s">
        <v>405</v>
      </c>
      <c r="C1640" s="931" t="s">
        <v>411</v>
      </c>
      <c r="D1640" s="931" t="s">
        <v>1145</v>
      </c>
      <c r="E1640" s="931" t="s">
        <v>1152</v>
      </c>
      <c r="F1640" s="931">
        <v>3</v>
      </c>
      <c r="G1640" s="931" t="s">
        <v>46</v>
      </c>
      <c r="H1640" s="932">
        <v>99596.64</v>
      </c>
      <c r="I1640" s="932">
        <v>174294.13</v>
      </c>
      <c r="J1640" s="932">
        <v>136206.09</v>
      </c>
      <c r="K1640" s="932">
        <v>238360.66</v>
      </c>
      <c r="L1640" s="932">
        <v>172768.44</v>
      </c>
      <c r="M1640" s="932">
        <v>302344.76</v>
      </c>
      <c r="N1640" s="932">
        <v>228018.85</v>
      </c>
      <c r="O1640" s="932">
        <v>399032.99</v>
      </c>
      <c r="P1640" s="932">
        <v>282830.69</v>
      </c>
      <c r="Q1640" s="932">
        <v>494953.71</v>
      </c>
      <c r="R1640" s="932">
        <v>318884.61</v>
      </c>
      <c r="S1640" s="932">
        <v>558048.06999999995</v>
      </c>
      <c r="T1640" s="932">
        <v>354548.69</v>
      </c>
      <c r="U1640" s="932">
        <v>620460.21</v>
      </c>
    </row>
    <row r="1641" spans="1:21" ht="14.5">
      <c r="A1641" s="931">
        <v>9</v>
      </c>
      <c r="B1641" s="931" t="s">
        <v>405</v>
      </c>
      <c r="C1641" s="931" t="s">
        <v>411</v>
      </c>
      <c r="D1641" s="931" t="s">
        <v>1145</v>
      </c>
      <c r="E1641" s="931" t="s">
        <v>1152</v>
      </c>
      <c r="F1641" s="931">
        <v>4</v>
      </c>
      <c r="G1641" s="931" t="s">
        <v>23</v>
      </c>
      <c r="H1641" s="932">
        <v>104161.07</v>
      </c>
      <c r="I1641" s="932">
        <v>166657.72</v>
      </c>
      <c r="J1641" s="932">
        <v>145825.5</v>
      </c>
      <c r="K1641" s="932">
        <v>233320.81</v>
      </c>
      <c r="L1641" s="932">
        <v>187489.93</v>
      </c>
      <c r="M1641" s="932">
        <v>299983.89</v>
      </c>
      <c r="N1641" s="932">
        <v>249986.57</v>
      </c>
      <c r="O1641" s="932">
        <v>399978.52</v>
      </c>
      <c r="P1641" s="932">
        <v>312483.21999999997</v>
      </c>
      <c r="Q1641" s="932">
        <v>499973.15</v>
      </c>
      <c r="R1641" s="932">
        <v>354147.65</v>
      </c>
      <c r="S1641" s="932">
        <v>566636.24</v>
      </c>
      <c r="T1641" s="932">
        <v>395812.07</v>
      </c>
      <c r="U1641" s="932">
        <v>633299.32999999996</v>
      </c>
    </row>
    <row r="1642" spans="1:21" ht="14.5">
      <c r="A1642" s="931">
        <v>9</v>
      </c>
      <c r="B1642" s="931" t="s">
        <v>405</v>
      </c>
      <c r="C1642" s="931" t="s">
        <v>411</v>
      </c>
      <c r="D1642" s="931" t="s">
        <v>1145</v>
      </c>
      <c r="E1642" s="931" t="s">
        <v>1153</v>
      </c>
      <c r="F1642" s="931">
        <v>1</v>
      </c>
      <c r="G1642" s="931" t="s">
        <v>171</v>
      </c>
      <c r="H1642" s="932">
        <v>126283.57</v>
      </c>
      <c r="I1642" s="932">
        <v>220996.24</v>
      </c>
      <c r="J1642" s="932">
        <v>163462.16</v>
      </c>
      <c r="K1642" s="932">
        <v>286058.78000000003</v>
      </c>
      <c r="L1642" s="932">
        <v>195045.34</v>
      </c>
      <c r="M1642" s="932">
        <v>341329.35</v>
      </c>
      <c r="N1642" s="932">
        <v>232044.34</v>
      </c>
      <c r="O1642" s="932">
        <v>406077.59</v>
      </c>
      <c r="P1642" s="932">
        <v>272833.61</v>
      </c>
      <c r="Q1642" s="932">
        <v>477458.82</v>
      </c>
      <c r="R1642" s="932">
        <v>299000</v>
      </c>
      <c r="S1642" s="932">
        <v>523250</v>
      </c>
      <c r="T1642" s="932">
        <v>324157.74</v>
      </c>
      <c r="U1642" s="932">
        <v>567276.05000000005</v>
      </c>
    </row>
    <row r="1643" spans="1:21" ht="14.5">
      <c r="A1643" s="931">
        <v>9</v>
      </c>
      <c r="B1643" s="931" t="s">
        <v>405</v>
      </c>
      <c r="C1643" s="931" t="s">
        <v>411</v>
      </c>
      <c r="D1643" s="931" t="s">
        <v>1145</v>
      </c>
      <c r="E1643" s="931" t="s">
        <v>1153</v>
      </c>
      <c r="F1643" s="931">
        <v>2</v>
      </c>
      <c r="G1643" s="931" t="s">
        <v>21</v>
      </c>
      <c r="H1643" s="932">
        <v>101364.26</v>
      </c>
      <c r="I1643" s="932">
        <v>177387.46</v>
      </c>
      <c r="J1643" s="932">
        <v>132282.95000000001</v>
      </c>
      <c r="K1643" s="932">
        <v>231495.17</v>
      </c>
      <c r="L1643" s="932">
        <v>159724.99</v>
      </c>
      <c r="M1643" s="932">
        <v>279518.71999999997</v>
      </c>
      <c r="N1643" s="932">
        <v>194481.72</v>
      </c>
      <c r="O1643" s="932">
        <v>340343.02</v>
      </c>
      <c r="P1643" s="932">
        <v>230252.27</v>
      </c>
      <c r="Q1643" s="932">
        <v>402941.46</v>
      </c>
      <c r="R1643" s="932">
        <v>253447.08</v>
      </c>
      <c r="S1643" s="932">
        <v>443532.38</v>
      </c>
      <c r="T1643" s="932">
        <v>275035.94</v>
      </c>
      <c r="U1643" s="932">
        <v>481312.9</v>
      </c>
    </row>
    <row r="1644" spans="1:21" ht="14.5">
      <c r="A1644" s="931">
        <v>9</v>
      </c>
      <c r="B1644" s="931" t="s">
        <v>405</v>
      </c>
      <c r="C1644" s="931" t="s">
        <v>411</v>
      </c>
      <c r="D1644" s="931" t="s">
        <v>1145</v>
      </c>
      <c r="E1644" s="931" t="s">
        <v>1153</v>
      </c>
      <c r="F1644" s="931">
        <v>3</v>
      </c>
      <c r="G1644" s="931" t="s">
        <v>46</v>
      </c>
      <c r="H1644" s="932">
        <v>98506.39</v>
      </c>
      <c r="I1644" s="932">
        <v>172386.18</v>
      </c>
      <c r="J1644" s="932">
        <v>134734.01</v>
      </c>
      <c r="K1644" s="932">
        <v>235784.52</v>
      </c>
      <c r="L1644" s="932">
        <v>170915.32</v>
      </c>
      <c r="M1644" s="932">
        <v>299101.81</v>
      </c>
      <c r="N1644" s="932">
        <v>225587.34</v>
      </c>
      <c r="O1644" s="932">
        <v>394777.84</v>
      </c>
      <c r="P1644" s="932">
        <v>279828.15999999997</v>
      </c>
      <c r="Q1644" s="932">
        <v>489699.27</v>
      </c>
      <c r="R1644" s="932">
        <v>315509.59000000003</v>
      </c>
      <c r="S1644" s="932">
        <v>552141.78</v>
      </c>
      <c r="T1644" s="932">
        <v>350807.72</v>
      </c>
      <c r="U1644" s="932">
        <v>613913.52</v>
      </c>
    </row>
    <row r="1645" spans="1:21" ht="14.5">
      <c r="A1645" s="931">
        <v>9</v>
      </c>
      <c r="B1645" s="931" t="s">
        <v>405</v>
      </c>
      <c r="C1645" s="931" t="s">
        <v>411</v>
      </c>
      <c r="D1645" s="931" t="s">
        <v>1145</v>
      </c>
      <c r="E1645" s="931" t="s">
        <v>1153</v>
      </c>
      <c r="F1645" s="931">
        <v>4</v>
      </c>
      <c r="G1645" s="931" t="s">
        <v>23</v>
      </c>
      <c r="H1645" s="932">
        <v>102889.4</v>
      </c>
      <c r="I1645" s="932">
        <v>164623.04000000001</v>
      </c>
      <c r="J1645" s="932">
        <v>144045.16</v>
      </c>
      <c r="K1645" s="932">
        <v>230472.25</v>
      </c>
      <c r="L1645" s="932">
        <v>185200.92</v>
      </c>
      <c r="M1645" s="932">
        <v>296321.46999999997</v>
      </c>
      <c r="N1645" s="932">
        <v>246934.55</v>
      </c>
      <c r="O1645" s="932">
        <v>395095.29</v>
      </c>
      <c r="P1645" s="932">
        <v>308668.19</v>
      </c>
      <c r="Q1645" s="932">
        <v>493869.11</v>
      </c>
      <c r="R1645" s="932">
        <v>349823.95</v>
      </c>
      <c r="S1645" s="932">
        <v>559718.32999999996</v>
      </c>
      <c r="T1645" s="932">
        <v>390979.71</v>
      </c>
      <c r="U1645" s="932">
        <v>625567.54</v>
      </c>
    </row>
    <row r="1646" spans="1:21" ht="14.5">
      <c r="A1646" s="931">
        <v>9</v>
      </c>
      <c r="B1646" s="931" t="s">
        <v>405</v>
      </c>
      <c r="C1646" s="931" t="s">
        <v>426</v>
      </c>
      <c r="D1646" s="931" t="s">
        <v>507</v>
      </c>
      <c r="E1646" s="931" t="s">
        <v>428</v>
      </c>
      <c r="F1646" s="931">
        <v>1</v>
      </c>
      <c r="G1646" s="931" t="s">
        <v>171</v>
      </c>
      <c r="H1646" s="932">
        <v>154347.97</v>
      </c>
      <c r="I1646" s="932">
        <v>270108.94</v>
      </c>
      <c r="J1646" s="932">
        <v>200765.32</v>
      </c>
      <c r="K1646" s="932">
        <v>351339.3</v>
      </c>
      <c r="L1646" s="932">
        <v>240382.61</v>
      </c>
      <c r="M1646" s="932">
        <v>420669.57</v>
      </c>
      <c r="N1646" s="932">
        <v>287170.12</v>
      </c>
      <c r="O1646" s="932">
        <v>502547.71</v>
      </c>
      <c r="P1646" s="932">
        <v>338403.53</v>
      </c>
      <c r="Q1646" s="932">
        <v>592206.18000000005</v>
      </c>
      <c r="R1646" s="932">
        <v>371293.15</v>
      </c>
      <c r="S1646" s="932">
        <v>649763.01</v>
      </c>
      <c r="T1646" s="932">
        <v>403324.58</v>
      </c>
      <c r="U1646" s="932">
        <v>705818.01</v>
      </c>
    </row>
    <row r="1647" spans="1:21" ht="14.5">
      <c r="A1647" s="931">
        <v>9</v>
      </c>
      <c r="B1647" s="931" t="s">
        <v>405</v>
      </c>
      <c r="C1647" s="931" t="s">
        <v>426</v>
      </c>
      <c r="D1647" s="931" t="s">
        <v>507</v>
      </c>
      <c r="E1647" s="931" t="s">
        <v>428</v>
      </c>
      <c r="F1647" s="931">
        <v>2</v>
      </c>
      <c r="G1647" s="931" t="s">
        <v>21</v>
      </c>
      <c r="H1647" s="932">
        <v>117714.46</v>
      </c>
      <c r="I1647" s="932">
        <v>206000.31</v>
      </c>
      <c r="J1647" s="932">
        <v>154929.21</v>
      </c>
      <c r="K1647" s="932">
        <v>271126.13</v>
      </c>
      <c r="L1647" s="932">
        <v>188458.67</v>
      </c>
      <c r="M1647" s="932">
        <v>329802.65999999997</v>
      </c>
      <c r="N1647" s="932">
        <v>231949.86</v>
      </c>
      <c r="O1647" s="932">
        <v>405912.25</v>
      </c>
      <c r="P1647" s="932">
        <v>275805.31</v>
      </c>
      <c r="Q1647" s="932">
        <v>482659.29</v>
      </c>
      <c r="R1647" s="932">
        <v>304326.45</v>
      </c>
      <c r="S1647" s="932">
        <v>532571.30000000005</v>
      </c>
      <c r="T1647" s="932">
        <v>331111.33</v>
      </c>
      <c r="U1647" s="932">
        <v>579444.82999999996</v>
      </c>
    </row>
    <row r="1648" spans="1:21" ht="14.5">
      <c r="A1648" s="931">
        <v>9</v>
      </c>
      <c r="B1648" s="931" t="s">
        <v>405</v>
      </c>
      <c r="C1648" s="931" t="s">
        <v>426</v>
      </c>
      <c r="D1648" s="931" t="s">
        <v>507</v>
      </c>
      <c r="E1648" s="931" t="s">
        <v>428</v>
      </c>
      <c r="F1648" s="931">
        <v>3</v>
      </c>
      <c r="G1648" s="931" t="s">
        <v>46</v>
      </c>
      <c r="H1648" s="932">
        <v>109789.31</v>
      </c>
      <c r="I1648" s="932">
        <v>192131.3</v>
      </c>
      <c r="J1648" s="932">
        <v>149037.60999999999</v>
      </c>
      <c r="K1648" s="932">
        <v>260815.82</v>
      </c>
      <c r="L1648" s="932">
        <v>188217.83</v>
      </c>
      <c r="M1648" s="932">
        <v>329381.2</v>
      </c>
      <c r="N1648" s="932">
        <v>247576.27</v>
      </c>
      <c r="O1648" s="932">
        <v>433258.47</v>
      </c>
      <c r="P1648" s="932">
        <v>306300.81</v>
      </c>
      <c r="Q1648" s="932">
        <v>536026.41</v>
      </c>
      <c r="R1648" s="932">
        <v>344746.16</v>
      </c>
      <c r="S1648" s="932">
        <v>603305.78</v>
      </c>
      <c r="T1648" s="932">
        <v>382628.04</v>
      </c>
      <c r="U1648" s="932">
        <v>669599.06000000006</v>
      </c>
    </row>
    <row r="1649" spans="1:21" ht="14.5">
      <c r="A1649" s="931">
        <v>9</v>
      </c>
      <c r="B1649" s="931" t="s">
        <v>405</v>
      </c>
      <c r="C1649" s="931" t="s">
        <v>426</v>
      </c>
      <c r="D1649" s="931" t="s">
        <v>507</v>
      </c>
      <c r="E1649" s="931" t="s">
        <v>428</v>
      </c>
      <c r="F1649" s="931">
        <v>4</v>
      </c>
      <c r="G1649" s="931" t="s">
        <v>23</v>
      </c>
      <c r="H1649" s="932">
        <v>122516.05</v>
      </c>
      <c r="I1649" s="932">
        <v>196025.67</v>
      </c>
      <c r="J1649" s="932">
        <v>171522.46</v>
      </c>
      <c r="K1649" s="932">
        <v>274435.94</v>
      </c>
      <c r="L1649" s="932">
        <v>220528.88</v>
      </c>
      <c r="M1649" s="932">
        <v>352846.21</v>
      </c>
      <c r="N1649" s="932">
        <v>294038.51</v>
      </c>
      <c r="O1649" s="932">
        <v>470461.62</v>
      </c>
      <c r="P1649" s="932">
        <v>367548.14</v>
      </c>
      <c r="Q1649" s="932">
        <v>588077.02</v>
      </c>
      <c r="R1649" s="932">
        <v>416554.55</v>
      </c>
      <c r="S1649" s="932">
        <v>666487.29</v>
      </c>
      <c r="T1649" s="932">
        <v>465560.97</v>
      </c>
      <c r="U1649" s="932">
        <v>744897.56</v>
      </c>
    </row>
    <row r="1650" spans="1:21" ht="14.5">
      <c r="A1650" s="931">
        <v>9</v>
      </c>
      <c r="B1650" s="931" t="s">
        <v>405</v>
      </c>
      <c r="C1650" s="931" t="s">
        <v>429</v>
      </c>
      <c r="D1650" s="931" t="s">
        <v>508</v>
      </c>
      <c r="E1650" s="931" t="s">
        <v>1154</v>
      </c>
      <c r="F1650" s="931">
        <v>1</v>
      </c>
      <c r="G1650" s="931" t="s">
        <v>171</v>
      </c>
      <c r="H1650" s="932">
        <v>107532.56</v>
      </c>
      <c r="I1650" s="932">
        <v>188181.98</v>
      </c>
      <c r="J1650" s="932">
        <v>139439</v>
      </c>
      <c r="K1650" s="932">
        <v>244018.25</v>
      </c>
      <c r="L1650" s="932">
        <v>166590.73000000001</v>
      </c>
      <c r="M1650" s="932">
        <v>291533.78000000003</v>
      </c>
      <c r="N1650" s="932">
        <v>198494.16</v>
      </c>
      <c r="O1650" s="932">
        <v>347364.77</v>
      </c>
      <c r="P1650" s="932">
        <v>233577.60000000001</v>
      </c>
      <c r="Q1650" s="932">
        <v>408760.8</v>
      </c>
      <c r="R1650" s="932">
        <v>256089.61</v>
      </c>
      <c r="S1650" s="932">
        <v>448156.82</v>
      </c>
      <c r="T1650" s="932">
        <v>277837.98</v>
      </c>
      <c r="U1650" s="932">
        <v>486216.47</v>
      </c>
    </row>
    <row r="1651" spans="1:21" ht="14.5">
      <c r="A1651" s="931">
        <v>9</v>
      </c>
      <c r="B1651" s="931" t="s">
        <v>405</v>
      </c>
      <c r="C1651" s="931" t="s">
        <v>429</v>
      </c>
      <c r="D1651" s="931" t="s">
        <v>508</v>
      </c>
      <c r="E1651" s="931" t="s">
        <v>1154</v>
      </c>
      <c r="F1651" s="931">
        <v>2</v>
      </c>
      <c r="G1651" s="931" t="s">
        <v>21</v>
      </c>
      <c r="H1651" s="932">
        <v>84743.11</v>
      </c>
      <c r="I1651" s="932">
        <v>148300.45000000001</v>
      </c>
      <c r="J1651" s="932">
        <v>110924.68</v>
      </c>
      <c r="K1651" s="932">
        <v>194118.19</v>
      </c>
      <c r="L1651" s="932">
        <v>134289.20000000001</v>
      </c>
      <c r="M1651" s="932">
        <v>235006.11</v>
      </c>
      <c r="N1651" s="932">
        <v>164142.01999999999</v>
      </c>
      <c r="O1651" s="932">
        <v>287248.53000000003</v>
      </c>
      <c r="P1651" s="932">
        <v>194635.68</v>
      </c>
      <c r="Q1651" s="932">
        <v>340612.44</v>
      </c>
      <c r="R1651" s="932">
        <v>214430.09</v>
      </c>
      <c r="S1651" s="932">
        <v>375252.67</v>
      </c>
      <c r="T1651" s="932">
        <v>232914.62</v>
      </c>
      <c r="U1651" s="932">
        <v>407600.59</v>
      </c>
    </row>
    <row r="1652" spans="1:21" ht="14.5">
      <c r="A1652" s="931">
        <v>9</v>
      </c>
      <c r="B1652" s="931" t="s">
        <v>405</v>
      </c>
      <c r="C1652" s="931" t="s">
        <v>429</v>
      </c>
      <c r="D1652" s="931" t="s">
        <v>508</v>
      </c>
      <c r="E1652" s="931" t="s">
        <v>1154</v>
      </c>
      <c r="F1652" s="931">
        <v>3</v>
      </c>
      <c r="G1652" s="931" t="s">
        <v>46</v>
      </c>
      <c r="H1652" s="932">
        <v>81182.77</v>
      </c>
      <c r="I1652" s="932">
        <v>142069.84</v>
      </c>
      <c r="J1652" s="932">
        <v>110752.3</v>
      </c>
      <c r="K1652" s="932">
        <v>193816.52</v>
      </c>
      <c r="L1652" s="932">
        <v>140279.48000000001</v>
      </c>
      <c r="M1652" s="932">
        <v>245489.08</v>
      </c>
      <c r="N1652" s="932">
        <v>184936.11</v>
      </c>
      <c r="O1652" s="932">
        <v>323638.19</v>
      </c>
      <c r="P1652" s="932">
        <v>229198.39</v>
      </c>
      <c r="Q1652" s="932">
        <v>401097.19</v>
      </c>
      <c r="R1652" s="932">
        <v>258268.42</v>
      </c>
      <c r="S1652" s="932">
        <v>451969.73</v>
      </c>
      <c r="T1652" s="932">
        <v>286987.90999999997</v>
      </c>
      <c r="U1652" s="932">
        <v>502228.84</v>
      </c>
    </row>
    <row r="1653" spans="1:21" ht="14.5">
      <c r="A1653" s="931">
        <v>9</v>
      </c>
      <c r="B1653" s="931" t="s">
        <v>405</v>
      </c>
      <c r="C1653" s="931" t="s">
        <v>429</v>
      </c>
      <c r="D1653" s="931" t="s">
        <v>508</v>
      </c>
      <c r="E1653" s="931" t="s">
        <v>1154</v>
      </c>
      <c r="F1653" s="931">
        <v>4</v>
      </c>
      <c r="G1653" s="931" t="s">
        <v>23</v>
      </c>
      <c r="H1653" s="932">
        <v>86788.62</v>
      </c>
      <c r="I1653" s="932">
        <v>138861.79</v>
      </c>
      <c r="J1653" s="932">
        <v>121504.06</v>
      </c>
      <c r="K1653" s="932">
        <v>194406.5</v>
      </c>
      <c r="L1653" s="932">
        <v>156219.51</v>
      </c>
      <c r="M1653" s="932">
        <v>249951.22</v>
      </c>
      <c r="N1653" s="932">
        <v>208292.68</v>
      </c>
      <c r="O1653" s="932">
        <v>333268.28999999998</v>
      </c>
      <c r="P1653" s="932">
        <v>260365.85</v>
      </c>
      <c r="Q1653" s="932">
        <v>416585.36</v>
      </c>
      <c r="R1653" s="932">
        <v>295081.28999999998</v>
      </c>
      <c r="S1653" s="932">
        <v>472130.07</v>
      </c>
      <c r="T1653" s="932">
        <v>329796.74</v>
      </c>
      <c r="U1653" s="932">
        <v>527674.79</v>
      </c>
    </row>
    <row r="1654" spans="1:21" ht="14.5">
      <c r="A1654" s="931">
        <v>9</v>
      </c>
      <c r="B1654" s="931" t="s">
        <v>405</v>
      </c>
      <c r="C1654" s="931" t="s">
        <v>429</v>
      </c>
      <c r="D1654" s="931" t="s">
        <v>508</v>
      </c>
      <c r="E1654" s="931" t="s">
        <v>1155</v>
      </c>
      <c r="F1654" s="931">
        <v>1</v>
      </c>
      <c r="G1654" s="931" t="s">
        <v>171</v>
      </c>
      <c r="H1654" s="932">
        <v>113990.3</v>
      </c>
      <c r="I1654" s="932">
        <v>199483.02</v>
      </c>
      <c r="J1654" s="932">
        <v>147764.82999999999</v>
      </c>
      <c r="K1654" s="932">
        <v>258588.46</v>
      </c>
      <c r="L1654" s="932">
        <v>176497.21</v>
      </c>
      <c r="M1654" s="932">
        <v>308870.11</v>
      </c>
      <c r="N1654" s="932">
        <v>210239.55</v>
      </c>
      <c r="O1654" s="932">
        <v>367919.22</v>
      </c>
      <c r="P1654" s="932">
        <v>247362.07</v>
      </c>
      <c r="Q1654" s="932">
        <v>432883.62</v>
      </c>
      <c r="R1654" s="932">
        <v>271181.36</v>
      </c>
      <c r="S1654" s="932">
        <v>474567.38</v>
      </c>
      <c r="T1654" s="932">
        <v>294172.73</v>
      </c>
      <c r="U1654" s="932">
        <v>514802.29</v>
      </c>
    </row>
    <row r="1655" spans="1:21" ht="14.5">
      <c r="A1655" s="931">
        <v>9</v>
      </c>
      <c r="B1655" s="931" t="s">
        <v>405</v>
      </c>
      <c r="C1655" s="931" t="s">
        <v>429</v>
      </c>
      <c r="D1655" s="931" t="s">
        <v>508</v>
      </c>
      <c r="E1655" s="931" t="s">
        <v>1155</v>
      </c>
      <c r="F1655" s="931">
        <v>2</v>
      </c>
      <c r="G1655" s="931" t="s">
        <v>21</v>
      </c>
      <c r="H1655" s="932">
        <v>90135.92</v>
      </c>
      <c r="I1655" s="932">
        <v>157737.85999999999</v>
      </c>
      <c r="J1655" s="932">
        <v>117918.07</v>
      </c>
      <c r="K1655" s="932">
        <v>206356.62</v>
      </c>
      <c r="L1655" s="932">
        <v>142686.26999999999</v>
      </c>
      <c r="M1655" s="932">
        <v>249700.97</v>
      </c>
      <c r="N1655" s="932">
        <v>174282.18</v>
      </c>
      <c r="O1655" s="932">
        <v>304993.81</v>
      </c>
      <c r="P1655" s="932">
        <v>206600.44</v>
      </c>
      <c r="Q1655" s="932">
        <v>361550.77</v>
      </c>
      <c r="R1655" s="932">
        <v>227575.14</v>
      </c>
      <c r="S1655" s="932">
        <v>398256.5</v>
      </c>
      <c r="T1655" s="932">
        <v>247150.16</v>
      </c>
      <c r="U1655" s="932">
        <v>432512.78</v>
      </c>
    </row>
    <row r="1656" spans="1:21" ht="14.5">
      <c r="A1656" s="931">
        <v>9</v>
      </c>
      <c r="B1656" s="931" t="s">
        <v>405</v>
      </c>
      <c r="C1656" s="931" t="s">
        <v>429</v>
      </c>
      <c r="D1656" s="931" t="s">
        <v>508</v>
      </c>
      <c r="E1656" s="931" t="s">
        <v>1155</v>
      </c>
      <c r="F1656" s="931">
        <v>3</v>
      </c>
      <c r="G1656" s="931" t="s">
        <v>46</v>
      </c>
      <c r="H1656" s="932">
        <v>86579.68</v>
      </c>
      <c r="I1656" s="932">
        <v>151514.43</v>
      </c>
      <c r="J1656" s="932">
        <v>118172.29</v>
      </c>
      <c r="K1656" s="932">
        <v>206801.51</v>
      </c>
      <c r="L1656" s="932">
        <v>149720.57</v>
      </c>
      <c r="M1656" s="932">
        <v>262011</v>
      </c>
      <c r="N1656" s="932">
        <v>197425.96</v>
      </c>
      <c r="O1656" s="932">
        <v>345495.43</v>
      </c>
      <c r="P1656" s="932">
        <v>244718.57</v>
      </c>
      <c r="Q1656" s="932">
        <v>428257.5</v>
      </c>
      <c r="R1656" s="932">
        <v>275788.34000000003</v>
      </c>
      <c r="S1656" s="932">
        <v>482629.59</v>
      </c>
      <c r="T1656" s="932">
        <v>306491.19</v>
      </c>
      <c r="U1656" s="932">
        <v>536359.57999999996</v>
      </c>
    </row>
    <row r="1657" spans="1:21" ht="14.5">
      <c r="A1657" s="931">
        <v>9</v>
      </c>
      <c r="B1657" s="931" t="s">
        <v>405</v>
      </c>
      <c r="C1657" s="931" t="s">
        <v>429</v>
      </c>
      <c r="D1657" s="931" t="s">
        <v>508</v>
      </c>
      <c r="E1657" s="931" t="s">
        <v>1155</v>
      </c>
      <c r="F1657" s="931">
        <v>4</v>
      </c>
      <c r="G1657" s="931" t="s">
        <v>23</v>
      </c>
      <c r="H1657" s="932">
        <v>92159.84</v>
      </c>
      <c r="I1657" s="932">
        <v>147455.74</v>
      </c>
      <c r="J1657" s="932">
        <v>129023.77</v>
      </c>
      <c r="K1657" s="932">
        <v>206438.04</v>
      </c>
      <c r="L1657" s="932">
        <v>165887.71</v>
      </c>
      <c r="M1657" s="932">
        <v>265420.34000000003</v>
      </c>
      <c r="N1657" s="932">
        <v>221183.61</v>
      </c>
      <c r="O1657" s="932">
        <v>353893.79</v>
      </c>
      <c r="P1657" s="932">
        <v>276479.52</v>
      </c>
      <c r="Q1657" s="932">
        <v>442367.23</v>
      </c>
      <c r="R1657" s="932">
        <v>313343.45</v>
      </c>
      <c r="S1657" s="932">
        <v>501349.53</v>
      </c>
      <c r="T1657" s="932">
        <v>350207.39</v>
      </c>
      <c r="U1657" s="932">
        <v>560331.82999999996</v>
      </c>
    </row>
    <row r="1658" spans="1:21" ht="14.5">
      <c r="A1658" s="931">
        <v>9</v>
      </c>
      <c r="B1658" s="931" t="s">
        <v>405</v>
      </c>
      <c r="C1658" s="931" t="s">
        <v>429</v>
      </c>
      <c r="D1658" s="931" t="s">
        <v>508</v>
      </c>
      <c r="E1658" s="931" t="s">
        <v>430</v>
      </c>
      <c r="F1658" s="931">
        <v>1</v>
      </c>
      <c r="G1658" s="931" t="s">
        <v>171</v>
      </c>
      <c r="H1658" s="932">
        <v>117758.84</v>
      </c>
      <c r="I1658" s="932">
        <v>206077.97</v>
      </c>
      <c r="J1658" s="932">
        <v>152626.29999999999</v>
      </c>
      <c r="K1658" s="932">
        <v>267096.03000000003</v>
      </c>
      <c r="L1658" s="932">
        <v>182283.97</v>
      </c>
      <c r="M1658" s="932">
        <v>318996.95</v>
      </c>
      <c r="N1658" s="932">
        <v>217103.89</v>
      </c>
      <c r="O1658" s="932">
        <v>379931.81</v>
      </c>
      <c r="P1658" s="932">
        <v>255420.26</v>
      </c>
      <c r="Q1658" s="932">
        <v>446985.45</v>
      </c>
      <c r="R1658" s="932">
        <v>280005.01</v>
      </c>
      <c r="S1658" s="932">
        <v>490008.77</v>
      </c>
      <c r="T1658" s="932">
        <v>303725.40000000002</v>
      </c>
      <c r="U1658" s="932">
        <v>531519.43999999994</v>
      </c>
    </row>
    <row r="1659" spans="1:21" ht="14.5">
      <c r="A1659" s="931">
        <v>9</v>
      </c>
      <c r="B1659" s="931" t="s">
        <v>405</v>
      </c>
      <c r="C1659" s="931" t="s">
        <v>429</v>
      </c>
      <c r="D1659" s="931" t="s">
        <v>508</v>
      </c>
      <c r="E1659" s="931" t="s">
        <v>430</v>
      </c>
      <c r="F1659" s="931">
        <v>2</v>
      </c>
      <c r="G1659" s="931" t="s">
        <v>21</v>
      </c>
      <c r="H1659" s="932">
        <v>93265.51</v>
      </c>
      <c r="I1659" s="932">
        <v>163214.64000000001</v>
      </c>
      <c r="J1659" s="932">
        <v>121980.07</v>
      </c>
      <c r="K1659" s="932">
        <v>213465.13</v>
      </c>
      <c r="L1659" s="932">
        <v>147567.38</v>
      </c>
      <c r="M1659" s="932">
        <v>258242.91</v>
      </c>
      <c r="N1659" s="932">
        <v>180183.37</v>
      </c>
      <c r="O1659" s="932">
        <v>315320.90000000002</v>
      </c>
      <c r="P1659" s="932">
        <v>213566.8</v>
      </c>
      <c r="Q1659" s="932">
        <v>373741.89</v>
      </c>
      <c r="R1659" s="932">
        <v>235230.77</v>
      </c>
      <c r="S1659" s="932">
        <v>411653.84</v>
      </c>
      <c r="T1659" s="932">
        <v>255443.29</v>
      </c>
      <c r="U1659" s="932">
        <v>447025.75</v>
      </c>
    </row>
    <row r="1660" spans="1:21" ht="14.5">
      <c r="A1660" s="931">
        <v>9</v>
      </c>
      <c r="B1660" s="931" t="s">
        <v>405</v>
      </c>
      <c r="C1660" s="931" t="s">
        <v>429</v>
      </c>
      <c r="D1660" s="931" t="s">
        <v>508</v>
      </c>
      <c r="E1660" s="931" t="s">
        <v>430</v>
      </c>
      <c r="F1660" s="931">
        <v>3</v>
      </c>
      <c r="G1660" s="931" t="s">
        <v>46</v>
      </c>
      <c r="H1660" s="932">
        <v>89699.1</v>
      </c>
      <c r="I1660" s="932">
        <v>156973.42000000001</v>
      </c>
      <c r="J1660" s="932">
        <v>122458.07</v>
      </c>
      <c r="K1660" s="932">
        <v>214301.63</v>
      </c>
      <c r="L1660" s="932">
        <v>155171.53</v>
      </c>
      <c r="M1660" s="932">
        <v>271550.17</v>
      </c>
      <c r="N1660" s="932">
        <v>204634.93</v>
      </c>
      <c r="O1660" s="932">
        <v>358111.13</v>
      </c>
      <c r="P1660" s="932">
        <v>253674.5</v>
      </c>
      <c r="Q1660" s="932">
        <v>443930.37</v>
      </c>
      <c r="R1660" s="932">
        <v>285896.62</v>
      </c>
      <c r="S1660" s="932">
        <v>500319.08</v>
      </c>
      <c r="T1660" s="932">
        <v>317742</v>
      </c>
      <c r="U1660" s="932">
        <v>556048.5</v>
      </c>
    </row>
    <row r="1661" spans="1:21" ht="14.5">
      <c r="A1661" s="931">
        <v>9</v>
      </c>
      <c r="B1661" s="931" t="s">
        <v>405</v>
      </c>
      <c r="C1661" s="931" t="s">
        <v>429</v>
      </c>
      <c r="D1661" s="931" t="s">
        <v>508</v>
      </c>
      <c r="E1661" s="931" t="s">
        <v>430</v>
      </c>
      <c r="F1661" s="931">
        <v>4</v>
      </c>
      <c r="G1661" s="931" t="s">
        <v>23</v>
      </c>
      <c r="H1661" s="932">
        <v>95285.15</v>
      </c>
      <c r="I1661" s="932">
        <v>152456.24</v>
      </c>
      <c r="J1661" s="932">
        <v>133399.21</v>
      </c>
      <c r="K1661" s="932">
        <v>213438.73</v>
      </c>
      <c r="L1661" s="932">
        <v>171513.27</v>
      </c>
      <c r="M1661" s="932">
        <v>274421.23</v>
      </c>
      <c r="N1661" s="932">
        <v>228684.35</v>
      </c>
      <c r="O1661" s="932">
        <v>365894.97</v>
      </c>
      <c r="P1661" s="932">
        <v>285855.44</v>
      </c>
      <c r="Q1661" s="932">
        <v>457368.71</v>
      </c>
      <c r="R1661" s="932">
        <v>323969.5</v>
      </c>
      <c r="S1661" s="932">
        <v>518351.21</v>
      </c>
      <c r="T1661" s="932">
        <v>362083.56</v>
      </c>
      <c r="U1661" s="932">
        <v>579333.69999999995</v>
      </c>
    </row>
    <row r="1662" spans="1:21" ht="14.5">
      <c r="A1662" s="931">
        <v>9</v>
      </c>
      <c r="B1662" s="931" t="s">
        <v>405</v>
      </c>
      <c r="C1662" s="931" t="s">
        <v>429</v>
      </c>
      <c r="D1662" s="931" t="s">
        <v>508</v>
      </c>
      <c r="E1662" s="931" t="s">
        <v>431</v>
      </c>
      <c r="F1662" s="931">
        <v>1</v>
      </c>
      <c r="G1662" s="931" t="s">
        <v>171</v>
      </c>
      <c r="H1662" s="932">
        <v>108099.75</v>
      </c>
      <c r="I1662" s="932">
        <v>189174.56</v>
      </c>
      <c r="J1662" s="932">
        <v>140222.82</v>
      </c>
      <c r="K1662" s="932">
        <v>245389.93</v>
      </c>
      <c r="L1662" s="932">
        <v>167568.01999999999</v>
      </c>
      <c r="M1662" s="932">
        <v>293244.03999999998</v>
      </c>
      <c r="N1662" s="932">
        <v>199717.25</v>
      </c>
      <c r="O1662" s="932">
        <v>349505.19</v>
      </c>
      <c r="P1662" s="932">
        <v>235054.03</v>
      </c>
      <c r="Q1662" s="932">
        <v>411344.56</v>
      </c>
      <c r="R1662" s="932">
        <v>257729.75</v>
      </c>
      <c r="S1662" s="932">
        <v>451027.06</v>
      </c>
      <c r="T1662" s="932">
        <v>279656.34000000003</v>
      </c>
      <c r="U1662" s="932">
        <v>489398.59</v>
      </c>
    </row>
    <row r="1663" spans="1:21" ht="14.5">
      <c r="A1663" s="931">
        <v>9</v>
      </c>
      <c r="B1663" s="931" t="s">
        <v>405</v>
      </c>
      <c r="C1663" s="931" t="s">
        <v>429</v>
      </c>
      <c r="D1663" s="931" t="s">
        <v>508</v>
      </c>
      <c r="E1663" s="931" t="s">
        <v>431</v>
      </c>
      <c r="F1663" s="931">
        <v>2</v>
      </c>
      <c r="G1663" s="931" t="s">
        <v>21</v>
      </c>
      <c r="H1663" s="932">
        <v>84884.33</v>
      </c>
      <c r="I1663" s="932">
        <v>148547.57</v>
      </c>
      <c r="J1663" s="932">
        <v>111175.52</v>
      </c>
      <c r="K1663" s="932">
        <v>194557.16</v>
      </c>
      <c r="L1663" s="932">
        <v>134662.73000000001</v>
      </c>
      <c r="M1663" s="932">
        <v>235659.78</v>
      </c>
      <c r="N1663" s="932">
        <v>164723.01999999999</v>
      </c>
      <c r="O1663" s="932">
        <v>288265.28999999998</v>
      </c>
      <c r="P1663" s="932">
        <v>195384.23</v>
      </c>
      <c r="Q1663" s="932">
        <v>341922.41</v>
      </c>
      <c r="R1663" s="932">
        <v>215291.55</v>
      </c>
      <c r="S1663" s="932">
        <v>376760.22</v>
      </c>
      <c r="T1663" s="932">
        <v>233893.29</v>
      </c>
      <c r="U1663" s="932">
        <v>409313.27</v>
      </c>
    </row>
    <row r="1664" spans="1:21" ht="14.5">
      <c r="A1664" s="931">
        <v>9</v>
      </c>
      <c r="B1664" s="931" t="s">
        <v>405</v>
      </c>
      <c r="C1664" s="931" t="s">
        <v>429</v>
      </c>
      <c r="D1664" s="931" t="s">
        <v>508</v>
      </c>
      <c r="E1664" s="931" t="s">
        <v>431</v>
      </c>
      <c r="F1664" s="931">
        <v>3</v>
      </c>
      <c r="G1664" s="931" t="s">
        <v>46</v>
      </c>
      <c r="H1664" s="932">
        <v>81085.78</v>
      </c>
      <c r="I1664" s="932">
        <v>141900.10999999999</v>
      </c>
      <c r="J1664" s="932">
        <v>110562.25</v>
      </c>
      <c r="K1664" s="932">
        <v>193483.93</v>
      </c>
      <c r="L1664" s="932">
        <v>139995.56</v>
      </c>
      <c r="M1664" s="932">
        <v>244992.24</v>
      </c>
      <c r="N1664" s="932">
        <v>184518.25</v>
      </c>
      <c r="O1664" s="932">
        <v>322906.93</v>
      </c>
      <c r="P1664" s="932">
        <v>228639.21</v>
      </c>
      <c r="Q1664" s="932">
        <v>400118.62</v>
      </c>
      <c r="R1664" s="932">
        <v>257606.83</v>
      </c>
      <c r="S1664" s="932">
        <v>450811.96</v>
      </c>
      <c r="T1664" s="932">
        <v>286217.37</v>
      </c>
      <c r="U1664" s="932">
        <v>500880.4</v>
      </c>
    </row>
    <row r="1665" spans="1:21" ht="14.5">
      <c r="A1665" s="931">
        <v>9</v>
      </c>
      <c r="B1665" s="931" t="s">
        <v>405</v>
      </c>
      <c r="C1665" s="931" t="s">
        <v>429</v>
      </c>
      <c r="D1665" s="931" t="s">
        <v>508</v>
      </c>
      <c r="E1665" s="931" t="s">
        <v>431</v>
      </c>
      <c r="F1665" s="931">
        <v>4</v>
      </c>
      <c r="G1665" s="931" t="s">
        <v>23</v>
      </c>
      <c r="H1665" s="932">
        <v>87086.04</v>
      </c>
      <c r="I1665" s="932">
        <v>139337.67000000001</v>
      </c>
      <c r="J1665" s="932">
        <v>121920.46</v>
      </c>
      <c r="K1665" s="932">
        <v>195072.74</v>
      </c>
      <c r="L1665" s="932">
        <v>156754.88</v>
      </c>
      <c r="M1665" s="932">
        <v>250807.81</v>
      </c>
      <c r="N1665" s="932">
        <v>209006.5</v>
      </c>
      <c r="O1665" s="932">
        <v>334410.40999999997</v>
      </c>
      <c r="P1665" s="932">
        <v>261258.13</v>
      </c>
      <c r="Q1665" s="932">
        <v>418013.02</v>
      </c>
      <c r="R1665" s="932">
        <v>296092.55</v>
      </c>
      <c r="S1665" s="932">
        <v>473748.08</v>
      </c>
      <c r="T1665" s="932">
        <v>330926.96999999997</v>
      </c>
      <c r="U1665" s="932">
        <v>529483.15</v>
      </c>
    </row>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70"/>
  <sheetViews>
    <sheetView showGridLines="0" zoomScale="90" zoomScaleNormal="90" workbookViewId="0">
      <selection activeCell="F23" sqref="F23"/>
    </sheetView>
  </sheetViews>
  <sheetFormatPr defaultColWidth="9.1796875" defaultRowHeight="12.5"/>
  <cols>
    <col min="1" max="2" width="2.54296875" style="1" customWidth="1"/>
    <col min="3" max="3" width="11.26953125" style="1" customWidth="1"/>
    <col min="4" max="4" width="8.7265625" style="1" customWidth="1"/>
    <col min="5" max="16" width="9.7265625" style="1" customWidth="1"/>
    <col min="17" max="18" width="2.54296875" style="1" customWidth="1"/>
    <col min="19" max="16384" width="9.1796875" style="1"/>
  </cols>
  <sheetData>
    <row r="1" spans="2:17" ht="13" thickBot="1"/>
    <row r="2" spans="2:17" ht="22.9" customHeight="1">
      <c r="B2" s="13"/>
      <c r="C2" s="14"/>
      <c r="D2" s="14"/>
      <c r="E2" s="14"/>
      <c r="F2" s="14"/>
      <c r="G2" s="14"/>
      <c r="H2" s="14"/>
      <c r="I2" s="271"/>
      <c r="J2" s="14"/>
      <c r="K2" s="14"/>
      <c r="L2" s="14"/>
      <c r="M2" s="14"/>
      <c r="N2" s="14"/>
      <c r="O2" s="14"/>
      <c r="P2" s="14"/>
      <c r="Q2" s="15"/>
    </row>
    <row r="3" spans="2:17" ht="26.5" customHeight="1">
      <c r="B3" s="16"/>
      <c r="C3" s="1052" t="s">
        <v>99</v>
      </c>
      <c r="D3" s="1052"/>
      <c r="E3" s="1052"/>
      <c r="F3" s="1052"/>
      <c r="G3" s="1052"/>
      <c r="H3" s="1052"/>
      <c r="I3" s="1052"/>
      <c r="J3" s="1052"/>
      <c r="K3" s="1052"/>
      <c r="L3" s="1052"/>
      <c r="M3" s="1052"/>
      <c r="N3" s="1052"/>
      <c r="O3" s="1052"/>
      <c r="P3" s="1052"/>
      <c r="Q3" s="17"/>
    </row>
    <row r="4" spans="2:17" ht="13.15" customHeight="1">
      <c r="B4" s="16"/>
      <c r="C4" s="277"/>
      <c r="D4" s="277"/>
      <c r="E4" s="1053" t="s">
        <v>927</v>
      </c>
      <c r="F4" s="1054"/>
      <c r="G4" s="1054"/>
      <c r="H4" s="1054"/>
      <c r="I4" s="1054"/>
      <c r="J4" s="1054"/>
      <c r="K4" s="1054"/>
      <c r="L4" s="1054"/>
      <c r="M4" s="1054"/>
      <c r="N4" s="1054"/>
      <c r="O4" s="277"/>
      <c r="P4" s="277"/>
      <c r="Q4" s="17"/>
    </row>
    <row r="5" spans="2:17" ht="13.5" thickBot="1">
      <c r="B5" s="16"/>
      <c r="C5" s="5"/>
      <c r="D5" s="5"/>
      <c r="E5" s="5"/>
      <c r="F5" s="5"/>
      <c r="G5" s="5"/>
      <c r="H5" s="5"/>
      <c r="I5" s="5"/>
      <c r="J5" s="5"/>
      <c r="K5" s="5"/>
      <c r="L5" s="5"/>
      <c r="M5" s="5"/>
      <c r="N5" s="5"/>
      <c r="O5" s="5"/>
      <c r="P5" s="5"/>
      <c r="Q5" s="17"/>
    </row>
    <row r="6" spans="2:17" ht="15.75" customHeight="1" thickBot="1">
      <c r="B6" s="16"/>
      <c r="D6" s="2"/>
      <c r="E6" s="11"/>
      <c r="F6" s="280" t="s">
        <v>550</v>
      </c>
      <c r="G6" s="1046" t="s">
        <v>1156</v>
      </c>
      <c r="H6" s="1047"/>
      <c r="I6" s="1047"/>
      <c r="J6" s="1047"/>
      <c r="K6" s="1047"/>
      <c r="L6" s="1047"/>
      <c r="M6" s="1047"/>
      <c r="N6" s="1047"/>
      <c r="O6" s="1047"/>
      <c r="P6" s="1048"/>
      <c r="Q6" s="17"/>
    </row>
    <row r="7" spans="2:17" ht="13.5" thickBot="1">
      <c r="B7" s="16"/>
      <c r="D7" s="11"/>
      <c r="E7" s="11"/>
      <c r="F7" s="280" t="s">
        <v>548</v>
      </c>
      <c r="G7" s="1046" t="s">
        <v>1157</v>
      </c>
      <c r="H7" s="1047"/>
      <c r="I7" s="1047"/>
      <c r="J7" s="1047"/>
      <c r="K7" s="1047"/>
      <c r="L7" s="1047"/>
      <c r="M7" s="1047"/>
      <c r="N7" s="1047"/>
      <c r="O7" s="1047"/>
      <c r="P7" s="1048"/>
      <c r="Q7" s="17"/>
    </row>
    <row r="8" spans="2:17" ht="14.15" customHeight="1" thickBot="1">
      <c r="B8" s="16"/>
      <c r="D8" s="11"/>
      <c r="E8" s="11"/>
      <c r="F8" s="280" t="s">
        <v>926</v>
      </c>
      <c r="G8" s="1046" t="s">
        <v>1158</v>
      </c>
      <c r="H8" s="1047"/>
      <c r="I8" s="1047"/>
      <c r="J8" s="1047"/>
      <c r="K8" s="1047"/>
      <c r="L8" s="1047"/>
      <c r="M8" s="1047"/>
      <c r="N8" s="1047"/>
      <c r="O8" s="1047"/>
      <c r="P8" s="1048"/>
      <c r="Q8" s="17"/>
    </row>
    <row r="9" spans="2:17" ht="13.5" thickBot="1">
      <c r="B9" s="16"/>
      <c r="D9" s="11"/>
      <c r="F9" s="280" t="s">
        <v>547</v>
      </c>
      <c r="G9" s="1046" t="s">
        <v>549</v>
      </c>
      <c r="H9" s="1047"/>
      <c r="I9" s="1047"/>
      <c r="J9" s="1047"/>
      <c r="K9" s="1047"/>
      <c r="L9" s="1047"/>
      <c r="M9" s="1047"/>
      <c r="N9" s="1047"/>
      <c r="O9" s="1047"/>
      <c r="P9" s="1048"/>
      <c r="Q9" s="17"/>
    </row>
    <row r="10" spans="2:17" ht="13">
      <c r="B10" s="16"/>
      <c r="D10" s="11"/>
      <c r="E10" s="11"/>
      <c r="G10" s="151"/>
      <c r="H10" s="151"/>
      <c r="I10" s="151"/>
      <c r="J10" s="151"/>
      <c r="K10" s="151"/>
      <c r="L10" s="151"/>
      <c r="M10" s="151"/>
      <c r="N10" s="151"/>
      <c r="O10" s="151"/>
      <c r="P10" s="151"/>
      <c r="Q10" s="17"/>
    </row>
    <row r="11" spans="2:17" ht="16.75" customHeight="1" thickBot="1">
      <c r="B11" s="16"/>
      <c r="C11" s="7"/>
      <c r="D11" s="11"/>
      <c r="E11" s="1060" t="s">
        <v>932</v>
      </c>
      <c r="F11" s="1061"/>
      <c r="G11" s="1061"/>
      <c r="H11" s="1061"/>
      <c r="I11" s="1061"/>
      <c r="J11" s="1061"/>
      <c r="K11" s="1061"/>
      <c r="L11" s="1061"/>
      <c r="M11" s="1061"/>
      <c r="N11" s="1062"/>
      <c r="O11" s="1062"/>
      <c r="P11" s="1062"/>
      <c r="Q11" s="17"/>
    </row>
    <row r="12" spans="2:17" ht="14" thickTop="1" thickBot="1">
      <c r="B12" s="16"/>
      <c r="C12" s="2"/>
      <c r="D12" s="2"/>
      <c r="E12" s="1049" t="s">
        <v>161</v>
      </c>
      <c r="F12" s="1050"/>
      <c r="G12" s="1050"/>
      <c r="H12" s="1050"/>
      <c r="I12" s="1050"/>
      <c r="J12" s="1051"/>
      <c r="K12" s="1049" t="s">
        <v>162</v>
      </c>
      <c r="L12" s="1050"/>
      <c r="M12" s="1050"/>
      <c r="N12" s="1050"/>
      <c r="O12" s="1050"/>
      <c r="P12" s="1051"/>
      <c r="Q12" s="17"/>
    </row>
    <row r="13" spans="2:17" ht="28.5" customHeight="1" thickBot="1">
      <c r="B13" s="16"/>
      <c r="C13" s="2"/>
      <c r="D13" s="2"/>
      <c r="E13" s="1091" t="s">
        <v>853</v>
      </c>
      <c r="F13" s="1072"/>
      <c r="G13" s="1072"/>
      <c r="H13" s="1071" t="s">
        <v>854</v>
      </c>
      <c r="I13" s="1072"/>
      <c r="J13" s="1073"/>
      <c r="K13" s="1083" t="s">
        <v>163</v>
      </c>
      <c r="L13" s="1084"/>
      <c r="M13" s="1084"/>
      <c r="N13" s="1084" t="s">
        <v>164</v>
      </c>
      <c r="O13" s="1084"/>
      <c r="P13" s="1092"/>
      <c r="Q13" s="17"/>
    </row>
    <row r="14" spans="2:17" s="8" customFormat="1" ht="79.5" customHeight="1" thickBot="1">
      <c r="B14" s="22"/>
      <c r="C14" s="84" t="s">
        <v>52</v>
      </c>
      <c r="D14" s="133" t="s">
        <v>53</v>
      </c>
      <c r="E14" s="141" t="s">
        <v>54</v>
      </c>
      <c r="F14" s="82" t="s">
        <v>6</v>
      </c>
      <c r="G14" s="119" t="s">
        <v>55</v>
      </c>
      <c r="H14" s="81" t="s">
        <v>54</v>
      </c>
      <c r="I14" s="82" t="s">
        <v>6</v>
      </c>
      <c r="J14" s="83" t="s">
        <v>55</v>
      </c>
      <c r="K14" s="141" t="s">
        <v>54</v>
      </c>
      <c r="L14" s="82" t="s">
        <v>6</v>
      </c>
      <c r="M14" s="119" t="s">
        <v>55</v>
      </c>
      <c r="N14" s="81" t="s">
        <v>54</v>
      </c>
      <c r="O14" s="82" t="s">
        <v>6</v>
      </c>
      <c r="P14" s="83" t="s">
        <v>55</v>
      </c>
      <c r="Q14" s="23"/>
    </row>
    <row r="15" spans="2:17">
      <c r="B15" s="16"/>
      <c r="C15" s="1055" t="s">
        <v>20</v>
      </c>
      <c r="D15" s="77">
        <v>0</v>
      </c>
      <c r="E15" s="138">
        <v>0</v>
      </c>
      <c r="F15" s="86">
        <v>0</v>
      </c>
      <c r="G15" s="87">
        <v>0</v>
      </c>
      <c r="H15" s="86">
        <v>0</v>
      </c>
      <c r="I15" s="86">
        <v>0</v>
      </c>
      <c r="J15" s="88">
        <v>0</v>
      </c>
      <c r="K15" s="136">
        <v>0</v>
      </c>
      <c r="L15" s="134">
        <v>0</v>
      </c>
      <c r="M15" s="135">
        <v>0</v>
      </c>
      <c r="N15" s="137">
        <v>0</v>
      </c>
      <c r="O15" s="134">
        <v>0</v>
      </c>
      <c r="P15" s="88">
        <v>0</v>
      </c>
      <c r="Q15" s="17"/>
    </row>
    <row r="16" spans="2:17">
      <c r="B16" s="16"/>
      <c r="C16" s="1056"/>
      <c r="D16" s="10">
        <v>1</v>
      </c>
      <c r="E16" s="220">
        <v>0</v>
      </c>
      <c r="F16" s="134">
        <v>0</v>
      </c>
      <c r="G16" s="135">
        <v>0</v>
      </c>
      <c r="H16" s="134">
        <v>0</v>
      </c>
      <c r="I16" s="134">
        <v>0</v>
      </c>
      <c r="J16" s="221">
        <v>0</v>
      </c>
      <c r="K16" s="139">
        <v>0</v>
      </c>
      <c r="L16" s="90">
        <v>0</v>
      </c>
      <c r="M16" s="91">
        <v>0</v>
      </c>
      <c r="N16" s="93">
        <v>0</v>
      </c>
      <c r="O16" s="90">
        <v>0</v>
      </c>
      <c r="P16" s="142">
        <v>0</v>
      </c>
      <c r="Q16" s="17"/>
    </row>
    <row r="17" spans="2:17">
      <c r="B17" s="16"/>
      <c r="C17" s="1056"/>
      <c r="D17" s="10">
        <v>2</v>
      </c>
      <c r="E17" s="139">
        <v>0</v>
      </c>
      <c r="F17" s="90">
        <v>0</v>
      </c>
      <c r="G17" s="91">
        <v>0</v>
      </c>
      <c r="H17" s="90">
        <v>0</v>
      </c>
      <c r="I17" s="90">
        <v>0</v>
      </c>
      <c r="J17" s="92">
        <v>0</v>
      </c>
      <c r="K17" s="139">
        <v>0</v>
      </c>
      <c r="L17" s="90">
        <v>0</v>
      </c>
      <c r="M17" s="91">
        <v>0</v>
      </c>
      <c r="N17" s="93">
        <v>0</v>
      </c>
      <c r="O17" s="90">
        <v>0</v>
      </c>
      <c r="P17" s="142">
        <v>0</v>
      </c>
      <c r="Q17" s="17"/>
    </row>
    <row r="18" spans="2:17">
      <c r="B18" s="16"/>
      <c r="C18" s="1056"/>
      <c r="D18" s="10">
        <v>3</v>
      </c>
      <c r="E18" s="139">
        <v>0</v>
      </c>
      <c r="F18" s="90">
        <v>0</v>
      </c>
      <c r="G18" s="91">
        <v>0</v>
      </c>
      <c r="H18" s="90">
        <v>0</v>
      </c>
      <c r="I18" s="90">
        <v>0</v>
      </c>
      <c r="J18" s="92">
        <v>0</v>
      </c>
      <c r="K18" s="139">
        <v>0</v>
      </c>
      <c r="L18" s="90">
        <v>0</v>
      </c>
      <c r="M18" s="91">
        <v>0</v>
      </c>
      <c r="N18" s="93">
        <v>0</v>
      </c>
      <c r="O18" s="90">
        <v>0</v>
      </c>
      <c r="P18" s="142">
        <v>0</v>
      </c>
      <c r="Q18" s="17"/>
    </row>
    <row r="19" spans="2:17">
      <c r="B19" s="16"/>
      <c r="C19" s="1056"/>
      <c r="D19" s="10">
        <v>4</v>
      </c>
      <c r="E19" s="139">
        <v>0</v>
      </c>
      <c r="F19" s="90">
        <v>0</v>
      </c>
      <c r="G19" s="91">
        <v>0</v>
      </c>
      <c r="H19" s="90">
        <v>0</v>
      </c>
      <c r="I19" s="90">
        <v>0</v>
      </c>
      <c r="J19" s="92">
        <v>0</v>
      </c>
      <c r="K19" s="139">
        <v>0</v>
      </c>
      <c r="L19" s="90">
        <v>0</v>
      </c>
      <c r="M19" s="91">
        <v>0</v>
      </c>
      <c r="N19" s="93">
        <v>0</v>
      </c>
      <c r="O19" s="90">
        <v>0</v>
      </c>
      <c r="P19" s="142">
        <v>0</v>
      </c>
      <c r="Q19" s="17"/>
    </row>
    <row r="20" spans="2:17">
      <c r="B20" s="16"/>
      <c r="C20" s="1056"/>
      <c r="D20" s="78">
        <v>5</v>
      </c>
      <c r="E20" s="139">
        <v>0</v>
      </c>
      <c r="F20" s="90">
        <v>0</v>
      </c>
      <c r="G20" s="91">
        <v>0</v>
      </c>
      <c r="H20" s="90">
        <v>0</v>
      </c>
      <c r="I20" s="90">
        <v>0</v>
      </c>
      <c r="J20" s="92">
        <v>0</v>
      </c>
      <c r="K20" s="139">
        <v>0</v>
      </c>
      <c r="L20" s="90">
        <v>0</v>
      </c>
      <c r="M20" s="91">
        <v>0</v>
      </c>
      <c r="N20" s="93">
        <v>0</v>
      </c>
      <c r="O20" s="90">
        <v>0</v>
      </c>
      <c r="P20" s="142">
        <v>0</v>
      </c>
      <c r="Q20" s="17"/>
    </row>
    <row r="21" spans="2:17" ht="13" thickBot="1">
      <c r="B21" s="16"/>
      <c r="C21" s="1057"/>
      <c r="D21" s="79">
        <v>6</v>
      </c>
      <c r="E21" s="140">
        <v>0</v>
      </c>
      <c r="F21" s="94">
        <v>0</v>
      </c>
      <c r="G21" s="95">
        <v>0</v>
      </c>
      <c r="H21" s="94">
        <v>0</v>
      </c>
      <c r="I21" s="94">
        <v>0</v>
      </c>
      <c r="J21" s="96">
        <v>0</v>
      </c>
      <c r="K21" s="140">
        <v>0</v>
      </c>
      <c r="L21" s="94">
        <v>0</v>
      </c>
      <c r="M21" s="95">
        <v>0</v>
      </c>
      <c r="N21" s="97">
        <v>0</v>
      </c>
      <c r="O21" s="94">
        <v>0</v>
      </c>
      <c r="P21" s="143">
        <v>0</v>
      </c>
      <c r="Q21" s="17"/>
    </row>
    <row r="22" spans="2:17" ht="13" customHeight="1">
      <c r="B22" s="16"/>
      <c r="C22" s="1065" t="s">
        <v>25</v>
      </c>
      <c r="D22" s="77">
        <v>0</v>
      </c>
      <c r="E22" s="138">
        <v>0</v>
      </c>
      <c r="F22" s="86">
        <v>0</v>
      </c>
      <c r="G22" s="87">
        <v>0</v>
      </c>
      <c r="H22" s="86">
        <v>0</v>
      </c>
      <c r="I22" s="86">
        <v>0</v>
      </c>
      <c r="J22" s="88">
        <v>0</v>
      </c>
      <c r="K22" s="138">
        <v>0</v>
      </c>
      <c r="L22" s="86">
        <v>0</v>
      </c>
      <c r="M22" s="87">
        <v>0</v>
      </c>
      <c r="N22" s="89">
        <v>0</v>
      </c>
      <c r="O22" s="86">
        <v>0</v>
      </c>
      <c r="P22" s="144">
        <v>0</v>
      </c>
      <c r="Q22" s="17"/>
    </row>
    <row r="23" spans="2:17">
      <c r="B23" s="16"/>
      <c r="C23" s="1056"/>
      <c r="D23" s="10">
        <v>1</v>
      </c>
      <c r="E23" s="139">
        <v>0</v>
      </c>
      <c r="F23" s="90">
        <v>0</v>
      </c>
      <c r="G23" s="91">
        <v>0</v>
      </c>
      <c r="H23" s="90">
        <v>0</v>
      </c>
      <c r="I23" s="90">
        <v>0</v>
      </c>
      <c r="J23" s="92">
        <v>0</v>
      </c>
      <c r="K23" s="139">
        <v>0</v>
      </c>
      <c r="L23" s="90">
        <v>0</v>
      </c>
      <c r="M23" s="91">
        <v>0</v>
      </c>
      <c r="N23" s="93">
        <v>0</v>
      </c>
      <c r="O23" s="90">
        <v>0</v>
      </c>
      <c r="P23" s="142">
        <v>0</v>
      </c>
      <c r="Q23" s="17"/>
    </row>
    <row r="24" spans="2:17">
      <c r="B24" s="16"/>
      <c r="C24" s="1056"/>
      <c r="D24" s="10">
        <v>2</v>
      </c>
      <c r="E24" s="139">
        <v>0</v>
      </c>
      <c r="F24" s="90">
        <v>0</v>
      </c>
      <c r="G24" s="91">
        <v>0</v>
      </c>
      <c r="H24" s="90">
        <v>0</v>
      </c>
      <c r="I24" s="90">
        <v>0</v>
      </c>
      <c r="J24" s="92">
        <v>0</v>
      </c>
      <c r="K24" s="139">
        <v>0</v>
      </c>
      <c r="L24" s="90">
        <v>0</v>
      </c>
      <c r="M24" s="91">
        <v>0</v>
      </c>
      <c r="N24" s="93">
        <v>0</v>
      </c>
      <c r="O24" s="90">
        <v>0</v>
      </c>
      <c r="P24" s="142">
        <v>0</v>
      </c>
      <c r="Q24" s="17"/>
    </row>
    <row r="25" spans="2:17">
      <c r="B25" s="16"/>
      <c r="C25" s="1056"/>
      <c r="D25" s="10">
        <v>3</v>
      </c>
      <c r="E25" s="139">
        <v>0</v>
      </c>
      <c r="F25" s="90">
        <v>0</v>
      </c>
      <c r="G25" s="91">
        <v>0</v>
      </c>
      <c r="H25" s="90">
        <v>0</v>
      </c>
      <c r="I25" s="90">
        <v>0</v>
      </c>
      <c r="J25" s="92">
        <v>0</v>
      </c>
      <c r="K25" s="139">
        <v>0</v>
      </c>
      <c r="L25" s="90">
        <v>0</v>
      </c>
      <c r="M25" s="91">
        <v>0</v>
      </c>
      <c r="N25" s="93">
        <v>0</v>
      </c>
      <c r="O25" s="90">
        <v>0</v>
      </c>
      <c r="P25" s="142">
        <v>0</v>
      </c>
      <c r="Q25" s="17"/>
    </row>
    <row r="26" spans="2:17">
      <c r="B26" s="16"/>
      <c r="C26" s="1056"/>
      <c r="D26" s="10">
        <v>4</v>
      </c>
      <c r="E26" s="139">
        <v>0</v>
      </c>
      <c r="F26" s="90">
        <v>0</v>
      </c>
      <c r="G26" s="91">
        <v>0</v>
      </c>
      <c r="H26" s="90">
        <v>0</v>
      </c>
      <c r="I26" s="90">
        <v>0</v>
      </c>
      <c r="J26" s="92">
        <v>0</v>
      </c>
      <c r="K26" s="139">
        <v>0</v>
      </c>
      <c r="L26" s="90">
        <v>0</v>
      </c>
      <c r="M26" s="91">
        <v>0</v>
      </c>
      <c r="N26" s="93">
        <v>0</v>
      </c>
      <c r="O26" s="90">
        <v>0</v>
      </c>
      <c r="P26" s="142">
        <v>0</v>
      </c>
      <c r="Q26" s="17"/>
    </row>
    <row r="27" spans="2:17">
      <c r="B27" s="16"/>
      <c r="C27" s="1056"/>
      <c r="D27" s="10">
        <v>5</v>
      </c>
      <c r="E27" s="139">
        <v>0</v>
      </c>
      <c r="F27" s="90">
        <v>0</v>
      </c>
      <c r="G27" s="91">
        <v>0</v>
      </c>
      <c r="H27" s="90">
        <v>0</v>
      </c>
      <c r="I27" s="90">
        <v>0</v>
      </c>
      <c r="J27" s="92">
        <v>0</v>
      </c>
      <c r="K27" s="139">
        <v>0</v>
      </c>
      <c r="L27" s="90">
        <v>0</v>
      </c>
      <c r="M27" s="91">
        <v>0</v>
      </c>
      <c r="N27" s="93">
        <v>0</v>
      </c>
      <c r="O27" s="90">
        <v>0</v>
      </c>
      <c r="P27" s="142">
        <v>0</v>
      </c>
      <c r="Q27" s="17"/>
    </row>
    <row r="28" spans="2:17" ht="13" thickBot="1">
      <c r="B28" s="16"/>
      <c r="C28" s="1064"/>
      <c r="D28" s="79">
        <v>6</v>
      </c>
      <c r="E28" s="140">
        <v>0</v>
      </c>
      <c r="F28" s="94">
        <v>0</v>
      </c>
      <c r="G28" s="95">
        <v>0</v>
      </c>
      <c r="H28" s="94">
        <v>0</v>
      </c>
      <c r="I28" s="94">
        <v>0</v>
      </c>
      <c r="J28" s="96">
        <v>0</v>
      </c>
      <c r="K28" s="140">
        <v>0</v>
      </c>
      <c r="L28" s="94">
        <v>0</v>
      </c>
      <c r="M28" s="95">
        <v>0</v>
      </c>
      <c r="N28" s="97">
        <v>0</v>
      </c>
      <c r="O28" s="94">
        <v>0</v>
      </c>
      <c r="P28" s="143">
        <v>0</v>
      </c>
      <c r="Q28" s="17"/>
    </row>
    <row r="29" spans="2:17">
      <c r="B29" s="16"/>
      <c r="C29" s="1065" t="s">
        <v>48</v>
      </c>
      <c r="D29" s="77">
        <v>0</v>
      </c>
      <c r="E29" s="138">
        <v>0</v>
      </c>
      <c r="F29" s="86">
        <v>0</v>
      </c>
      <c r="G29" s="87">
        <v>0</v>
      </c>
      <c r="H29" s="86">
        <v>0</v>
      </c>
      <c r="I29" s="86">
        <v>0</v>
      </c>
      <c r="J29" s="88">
        <v>0</v>
      </c>
      <c r="K29" s="138">
        <v>0</v>
      </c>
      <c r="L29" s="86">
        <v>0</v>
      </c>
      <c r="M29" s="87">
        <v>0</v>
      </c>
      <c r="N29" s="89">
        <v>0</v>
      </c>
      <c r="O29" s="86">
        <v>0</v>
      </c>
      <c r="P29" s="144">
        <v>0</v>
      </c>
      <c r="Q29" s="17"/>
    </row>
    <row r="30" spans="2:17">
      <c r="B30" s="16"/>
      <c r="C30" s="1056"/>
      <c r="D30" s="10">
        <v>1</v>
      </c>
      <c r="E30" s="139">
        <v>0</v>
      </c>
      <c r="F30" s="90">
        <v>0</v>
      </c>
      <c r="G30" s="91">
        <v>0</v>
      </c>
      <c r="H30" s="90">
        <v>0</v>
      </c>
      <c r="I30" s="90">
        <v>0</v>
      </c>
      <c r="J30" s="92">
        <v>0</v>
      </c>
      <c r="K30" s="139"/>
      <c r="L30" s="90">
        <v>0</v>
      </c>
      <c r="M30" s="91">
        <v>0</v>
      </c>
      <c r="N30" s="93">
        <v>0</v>
      </c>
      <c r="O30" s="90">
        <v>0</v>
      </c>
      <c r="P30" s="142">
        <v>0</v>
      </c>
      <c r="Q30" s="17"/>
    </row>
    <row r="31" spans="2:17">
      <c r="B31" s="16"/>
      <c r="C31" s="1056"/>
      <c r="D31" s="10">
        <v>2</v>
      </c>
      <c r="E31" s="139">
        <v>0</v>
      </c>
      <c r="F31" s="90">
        <v>0</v>
      </c>
      <c r="G31" s="91">
        <v>0</v>
      </c>
      <c r="H31" s="90">
        <v>0</v>
      </c>
      <c r="I31" s="90">
        <v>0</v>
      </c>
      <c r="J31" s="92">
        <v>0</v>
      </c>
      <c r="K31" s="139">
        <v>0</v>
      </c>
      <c r="L31" s="90">
        <v>0</v>
      </c>
      <c r="M31" s="91">
        <v>0</v>
      </c>
      <c r="N31" s="93">
        <v>0</v>
      </c>
      <c r="O31" s="90">
        <v>0</v>
      </c>
      <c r="P31" s="142">
        <v>0</v>
      </c>
      <c r="Q31" s="17"/>
    </row>
    <row r="32" spans="2:17">
      <c r="B32" s="16"/>
      <c r="C32" s="1056"/>
      <c r="D32" s="10">
        <v>3</v>
      </c>
      <c r="E32" s="139">
        <v>0</v>
      </c>
      <c r="F32" s="90">
        <v>0</v>
      </c>
      <c r="G32" s="91">
        <v>0</v>
      </c>
      <c r="H32" s="90">
        <v>0</v>
      </c>
      <c r="I32" s="90">
        <v>0</v>
      </c>
      <c r="J32" s="92">
        <v>0</v>
      </c>
      <c r="K32" s="139">
        <v>0</v>
      </c>
      <c r="L32" s="90">
        <v>0</v>
      </c>
      <c r="M32" s="91">
        <v>0</v>
      </c>
      <c r="N32" s="93">
        <v>0</v>
      </c>
      <c r="O32" s="90">
        <v>0</v>
      </c>
      <c r="P32" s="142">
        <v>0</v>
      </c>
      <c r="Q32" s="17"/>
    </row>
    <row r="33" spans="2:17">
      <c r="B33" s="16"/>
      <c r="C33" s="1056"/>
      <c r="D33" s="10">
        <v>4</v>
      </c>
      <c r="E33" s="139">
        <v>0</v>
      </c>
      <c r="F33" s="90">
        <v>0</v>
      </c>
      <c r="G33" s="91">
        <v>0</v>
      </c>
      <c r="H33" s="90">
        <v>0</v>
      </c>
      <c r="I33" s="90">
        <v>0</v>
      </c>
      <c r="J33" s="92">
        <v>0</v>
      </c>
      <c r="K33" s="139">
        <v>0</v>
      </c>
      <c r="L33" s="90">
        <v>0</v>
      </c>
      <c r="M33" s="91">
        <v>0</v>
      </c>
      <c r="N33" s="93">
        <v>0</v>
      </c>
      <c r="O33" s="90">
        <v>0</v>
      </c>
      <c r="P33" s="142">
        <v>0</v>
      </c>
      <c r="Q33" s="17"/>
    </row>
    <row r="34" spans="2:17">
      <c r="B34" s="16"/>
      <c r="C34" s="1056"/>
      <c r="D34" s="10">
        <v>5</v>
      </c>
      <c r="E34" s="139">
        <v>0</v>
      </c>
      <c r="F34" s="90">
        <v>0</v>
      </c>
      <c r="G34" s="91">
        <v>0</v>
      </c>
      <c r="H34" s="90">
        <v>0</v>
      </c>
      <c r="I34" s="90">
        <v>0</v>
      </c>
      <c r="J34" s="92">
        <v>0</v>
      </c>
      <c r="K34" s="139">
        <v>0</v>
      </c>
      <c r="L34" s="90">
        <v>0</v>
      </c>
      <c r="M34" s="91">
        <v>0</v>
      </c>
      <c r="N34" s="93">
        <v>0</v>
      </c>
      <c r="O34" s="90">
        <v>0</v>
      </c>
      <c r="P34" s="142">
        <v>0</v>
      </c>
      <c r="Q34" s="17"/>
    </row>
    <row r="35" spans="2:17" ht="13" thickBot="1">
      <c r="B35" s="16"/>
      <c r="C35" s="1064"/>
      <c r="D35" s="79">
        <v>6</v>
      </c>
      <c r="E35" s="140">
        <v>0</v>
      </c>
      <c r="F35" s="94">
        <v>0</v>
      </c>
      <c r="G35" s="95">
        <v>0</v>
      </c>
      <c r="H35" s="94">
        <v>0</v>
      </c>
      <c r="I35" s="94">
        <v>0</v>
      </c>
      <c r="J35" s="96">
        <v>0</v>
      </c>
      <c r="K35" s="140">
        <v>0</v>
      </c>
      <c r="L35" s="94">
        <v>0</v>
      </c>
      <c r="M35" s="95">
        <v>0</v>
      </c>
      <c r="N35" s="97">
        <v>0</v>
      </c>
      <c r="O35" s="94">
        <v>0</v>
      </c>
      <c r="P35" s="143">
        <v>0</v>
      </c>
      <c r="Q35" s="17"/>
    </row>
    <row r="36" spans="2:17">
      <c r="B36" s="16"/>
      <c r="C36" s="1055" t="s">
        <v>22</v>
      </c>
      <c r="D36" s="77">
        <v>0</v>
      </c>
      <c r="E36" s="138">
        <v>0</v>
      </c>
      <c r="F36" s="86">
        <v>0</v>
      </c>
      <c r="G36" s="87">
        <v>0</v>
      </c>
      <c r="H36" s="86">
        <v>0</v>
      </c>
      <c r="I36" s="86">
        <v>0</v>
      </c>
      <c r="J36" s="88">
        <v>0</v>
      </c>
      <c r="K36" s="138">
        <v>0</v>
      </c>
      <c r="L36" s="86">
        <v>0</v>
      </c>
      <c r="M36" s="87">
        <v>0</v>
      </c>
      <c r="N36" s="89">
        <v>0</v>
      </c>
      <c r="O36" s="86">
        <v>0</v>
      </c>
      <c r="P36" s="144">
        <v>0</v>
      </c>
      <c r="Q36" s="17"/>
    </row>
    <row r="37" spans="2:17">
      <c r="B37" s="16"/>
      <c r="C37" s="1056"/>
      <c r="D37" s="10">
        <v>1</v>
      </c>
      <c r="E37" s="139">
        <v>0</v>
      </c>
      <c r="F37" s="90">
        <v>0</v>
      </c>
      <c r="G37" s="91">
        <v>0</v>
      </c>
      <c r="H37" s="90">
        <v>0</v>
      </c>
      <c r="I37" s="90">
        <v>0</v>
      </c>
      <c r="J37" s="92">
        <v>0</v>
      </c>
      <c r="K37" s="139">
        <v>0</v>
      </c>
      <c r="L37" s="90">
        <v>0</v>
      </c>
      <c r="M37" s="91">
        <v>0</v>
      </c>
      <c r="N37" s="93">
        <v>0</v>
      </c>
      <c r="O37" s="90">
        <v>0</v>
      </c>
      <c r="P37" s="142">
        <v>0</v>
      </c>
      <c r="Q37" s="17"/>
    </row>
    <row r="38" spans="2:17">
      <c r="B38" s="16"/>
      <c r="C38" s="1056"/>
      <c r="D38" s="10">
        <v>2</v>
      </c>
      <c r="E38" s="139">
        <v>0</v>
      </c>
      <c r="F38" s="90">
        <v>0</v>
      </c>
      <c r="G38" s="91">
        <v>0</v>
      </c>
      <c r="H38" s="90">
        <v>0</v>
      </c>
      <c r="I38" s="90">
        <v>0</v>
      </c>
      <c r="J38" s="92">
        <v>0</v>
      </c>
      <c r="K38" s="139">
        <v>0</v>
      </c>
      <c r="L38" s="90">
        <v>0</v>
      </c>
      <c r="M38" s="91">
        <v>0</v>
      </c>
      <c r="N38" s="93">
        <v>0</v>
      </c>
      <c r="O38" s="90">
        <v>0</v>
      </c>
      <c r="P38" s="142">
        <v>0</v>
      </c>
      <c r="Q38" s="17"/>
    </row>
    <row r="39" spans="2:17">
      <c r="B39" s="16"/>
      <c r="C39" s="1056"/>
      <c r="D39" s="10">
        <v>3</v>
      </c>
      <c r="E39" s="139">
        <v>0</v>
      </c>
      <c r="F39" s="90">
        <v>0</v>
      </c>
      <c r="G39" s="91">
        <v>0</v>
      </c>
      <c r="H39" s="90">
        <v>0</v>
      </c>
      <c r="I39" s="90">
        <v>0</v>
      </c>
      <c r="J39" s="92">
        <v>0</v>
      </c>
      <c r="K39" s="139">
        <v>0</v>
      </c>
      <c r="L39" s="90">
        <v>0</v>
      </c>
      <c r="M39" s="91">
        <v>0</v>
      </c>
      <c r="N39" s="93">
        <v>0</v>
      </c>
      <c r="O39" s="90">
        <v>0</v>
      </c>
      <c r="P39" s="142">
        <v>0</v>
      </c>
      <c r="Q39" s="17"/>
    </row>
    <row r="40" spans="2:17">
      <c r="B40" s="16"/>
      <c r="C40" s="1056"/>
      <c r="D40" s="10">
        <v>4</v>
      </c>
      <c r="E40" s="139">
        <v>0</v>
      </c>
      <c r="F40" s="90">
        <v>0</v>
      </c>
      <c r="G40" s="91">
        <v>0</v>
      </c>
      <c r="H40" s="90">
        <v>0</v>
      </c>
      <c r="I40" s="90">
        <v>0</v>
      </c>
      <c r="J40" s="92">
        <v>0</v>
      </c>
      <c r="K40" s="139">
        <v>0</v>
      </c>
      <c r="L40" s="90">
        <v>0</v>
      </c>
      <c r="M40" s="91">
        <v>0</v>
      </c>
      <c r="N40" s="93">
        <v>0</v>
      </c>
      <c r="O40" s="90">
        <v>0</v>
      </c>
      <c r="P40" s="142">
        <v>0</v>
      </c>
      <c r="Q40" s="17"/>
    </row>
    <row r="41" spans="2:17">
      <c r="B41" s="16"/>
      <c r="C41" s="1056"/>
      <c r="D41" s="10">
        <v>5</v>
      </c>
      <c r="E41" s="139">
        <v>0</v>
      </c>
      <c r="F41" s="90">
        <v>0</v>
      </c>
      <c r="G41" s="91">
        <v>0</v>
      </c>
      <c r="H41" s="90">
        <v>0</v>
      </c>
      <c r="I41" s="90">
        <v>0</v>
      </c>
      <c r="J41" s="92">
        <v>0</v>
      </c>
      <c r="K41" s="139">
        <v>0</v>
      </c>
      <c r="L41" s="90">
        <v>0</v>
      </c>
      <c r="M41" s="91">
        <v>0</v>
      </c>
      <c r="N41" s="93">
        <v>0</v>
      </c>
      <c r="O41" s="90">
        <v>0</v>
      </c>
      <c r="P41" s="142">
        <v>0</v>
      </c>
      <c r="Q41" s="17"/>
    </row>
    <row r="42" spans="2:17" ht="13" thickBot="1">
      <c r="B42" s="16"/>
      <c r="C42" s="1064"/>
      <c r="D42" s="79">
        <v>6</v>
      </c>
      <c r="E42" s="140">
        <v>0</v>
      </c>
      <c r="F42" s="94">
        <v>0</v>
      </c>
      <c r="G42" s="95">
        <v>0</v>
      </c>
      <c r="H42" s="94">
        <v>0</v>
      </c>
      <c r="I42" s="94">
        <v>0</v>
      </c>
      <c r="J42" s="96">
        <v>0</v>
      </c>
      <c r="K42" s="140">
        <v>0</v>
      </c>
      <c r="L42" s="94">
        <v>0</v>
      </c>
      <c r="M42" s="95">
        <v>0</v>
      </c>
      <c r="N42" s="97">
        <v>0</v>
      </c>
      <c r="O42" s="94">
        <v>0</v>
      </c>
      <c r="P42" s="143">
        <v>0</v>
      </c>
      <c r="Q42" s="17"/>
    </row>
    <row r="43" spans="2:17">
      <c r="B43" s="16"/>
      <c r="C43" s="1063" t="s">
        <v>23</v>
      </c>
      <c r="D43" s="9">
        <v>0</v>
      </c>
      <c r="E43" s="138">
        <v>0</v>
      </c>
      <c r="F43" s="86">
        <v>0</v>
      </c>
      <c r="G43" s="87">
        <v>0</v>
      </c>
      <c r="H43" s="86">
        <v>0</v>
      </c>
      <c r="I43" s="86">
        <v>0</v>
      </c>
      <c r="J43" s="88">
        <v>0</v>
      </c>
      <c r="K43" s="138">
        <v>0</v>
      </c>
      <c r="L43" s="86">
        <v>0</v>
      </c>
      <c r="M43" s="87">
        <v>0</v>
      </c>
      <c r="N43" s="89">
        <v>0</v>
      </c>
      <c r="O43" s="86">
        <v>0</v>
      </c>
      <c r="P43" s="144">
        <v>0</v>
      </c>
      <c r="Q43" s="17"/>
    </row>
    <row r="44" spans="2:17">
      <c r="B44" s="16"/>
      <c r="C44" s="1056"/>
      <c r="D44" s="10">
        <v>1</v>
      </c>
      <c r="E44" s="139">
        <v>0</v>
      </c>
      <c r="F44" s="90">
        <v>0</v>
      </c>
      <c r="G44" s="91">
        <v>0</v>
      </c>
      <c r="H44" s="90">
        <v>0</v>
      </c>
      <c r="I44" s="90">
        <v>0</v>
      </c>
      <c r="J44" s="92">
        <v>0</v>
      </c>
      <c r="K44" s="139">
        <v>0</v>
      </c>
      <c r="L44" s="90">
        <v>0</v>
      </c>
      <c r="M44" s="91">
        <v>0</v>
      </c>
      <c r="N44" s="93">
        <v>0</v>
      </c>
      <c r="O44" s="90">
        <v>0</v>
      </c>
      <c r="P44" s="142">
        <v>0</v>
      </c>
      <c r="Q44" s="17"/>
    </row>
    <row r="45" spans="2:17">
      <c r="B45" s="16"/>
      <c r="C45" s="1056"/>
      <c r="D45" s="10">
        <v>2</v>
      </c>
      <c r="E45" s="139">
        <v>0</v>
      </c>
      <c r="F45" s="90">
        <v>0</v>
      </c>
      <c r="G45" s="91">
        <v>0</v>
      </c>
      <c r="H45" s="90">
        <v>0</v>
      </c>
      <c r="I45" s="90">
        <v>0</v>
      </c>
      <c r="J45" s="92">
        <v>0</v>
      </c>
      <c r="K45" s="139">
        <v>0</v>
      </c>
      <c r="L45" s="90">
        <v>0</v>
      </c>
      <c r="M45" s="91">
        <v>0</v>
      </c>
      <c r="N45" s="93">
        <v>0</v>
      </c>
      <c r="O45" s="90">
        <v>0</v>
      </c>
      <c r="P45" s="142">
        <v>0</v>
      </c>
      <c r="Q45" s="17"/>
    </row>
    <row r="46" spans="2:17">
      <c r="B46" s="16"/>
      <c r="C46" s="1056"/>
      <c r="D46" s="10">
        <v>3</v>
      </c>
      <c r="E46" s="139">
        <v>0</v>
      </c>
      <c r="F46" s="90">
        <v>0</v>
      </c>
      <c r="G46" s="91">
        <v>0</v>
      </c>
      <c r="H46" s="90">
        <v>0</v>
      </c>
      <c r="I46" s="90">
        <v>0</v>
      </c>
      <c r="J46" s="92">
        <v>0</v>
      </c>
      <c r="K46" s="139">
        <v>0</v>
      </c>
      <c r="L46" s="90">
        <v>0</v>
      </c>
      <c r="M46" s="91">
        <v>0</v>
      </c>
      <c r="N46" s="93">
        <v>0</v>
      </c>
      <c r="O46" s="90">
        <v>0</v>
      </c>
      <c r="P46" s="142">
        <v>0</v>
      </c>
      <c r="Q46" s="17"/>
    </row>
    <row r="47" spans="2:17">
      <c r="B47" s="16"/>
      <c r="C47" s="1056"/>
      <c r="D47" s="10">
        <v>4</v>
      </c>
      <c r="E47" s="139">
        <v>0</v>
      </c>
      <c r="F47" s="90">
        <v>0</v>
      </c>
      <c r="G47" s="91">
        <v>0</v>
      </c>
      <c r="H47" s="90">
        <v>0</v>
      </c>
      <c r="I47" s="90">
        <v>0</v>
      </c>
      <c r="J47" s="92">
        <v>0</v>
      </c>
      <c r="K47" s="139">
        <v>0</v>
      </c>
      <c r="L47" s="90">
        <v>0</v>
      </c>
      <c r="M47" s="91">
        <v>0</v>
      </c>
      <c r="N47" s="93">
        <v>0</v>
      </c>
      <c r="O47" s="90">
        <v>0</v>
      </c>
      <c r="P47" s="142">
        <v>0</v>
      </c>
      <c r="Q47" s="17"/>
    </row>
    <row r="48" spans="2:17">
      <c r="B48" s="16"/>
      <c r="C48" s="1056"/>
      <c r="D48" s="10">
        <v>5</v>
      </c>
      <c r="E48" s="139">
        <v>0</v>
      </c>
      <c r="F48" s="90">
        <v>0</v>
      </c>
      <c r="G48" s="91">
        <v>0</v>
      </c>
      <c r="H48" s="90">
        <v>0</v>
      </c>
      <c r="I48" s="90">
        <v>0</v>
      </c>
      <c r="J48" s="92">
        <v>0</v>
      </c>
      <c r="K48" s="139">
        <v>0</v>
      </c>
      <c r="L48" s="90">
        <v>0</v>
      </c>
      <c r="M48" s="91">
        <v>0</v>
      </c>
      <c r="N48" s="93">
        <v>0</v>
      </c>
      <c r="O48" s="90">
        <v>0</v>
      </c>
      <c r="P48" s="142">
        <v>0</v>
      </c>
      <c r="Q48" s="17"/>
    </row>
    <row r="49" spans="2:19" ht="13" thickBot="1">
      <c r="B49" s="16"/>
      <c r="C49" s="1064"/>
      <c r="D49" s="120">
        <v>6</v>
      </c>
      <c r="E49" s="265">
        <v>0</v>
      </c>
      <c r="F49" s="266">
        <v>0</v>
      </c>
      <c r="G49" s="267">
        <v>0</v>
      </c>
      <c r="H49" s="266">
        <v>0</v>
      </c>
      <c r="I49" s="266">
        <v>0</v>
      </c>
      <c r="J49" s="268">
        <v>0</v>
      </c>
      <c r="K49" s="265">
        <v>0</v>
      </c>
      <c r="L49" s="266">
        <v>0</v>
      </c>
      <c r="M49" s="267">
        <v>0</v>
      </c>
      <c r="N49" s="269">
        <v>0</v>
      </c>
      <c r="O49" s="266">
        <v>0</v>
      </c>
      <c r="P49" s="270">
        <v>0</v>
      </c>
      <c r="Q49" s="17"/>
    </row>
    <row r="50" spans="2:19" ht="14">
      <c r="B50" s="16"/>
      <c r="C50" s="3"/>
      <c r="D50" s="6" t="s">
        <v>26</v>
      </c>
      <c r="E50" s="218">
        <f>SUM(E15:E49)</f>
        <v>0</v>
      </c>
      <c r="F50" s="218">
        <f>SUM(F15:F49)</f>
        <v>0</v>
      </c>
      <c r="G50" s="218">
        <f t="shared" ref="G50:P50" si="0">SUM(G15:G49)</f>
        <v>0</v>
      </c>
      <c r="H50" s="218">
        <f t="shared" si="0"/>
        <v>0</v>
      </c>
      <c r="I50" s="218">
        <f t="shared" si="0"/>
        <v>0</v>
      </c>
      <c r="J50" s="218">
        <f t="shared" si="0"/>
        <v>0</v>
      </c>
      <c r="K50" s="218">
        <f t="shared" si="0"/>
        <v>0</v>
      </c>
      <c r="L50" s="218">
        <f t="shared" si="0"/>
        <v>0</v>
      </c>
      <c r="M50" s="218">
        <f t="shared" si="0"/>
        <v>0</v>
      </c>
      <c r="N50" s="218">
        <f t="shared" si="0"/>
        <v>0</v>
      </c>
      <c r="O50" s="218">
        <f t="shared" si="0"/>
        <v>0</v>
      </c>
      <c r="P50" s="218">
        <f t="shared" si="0"/>
        <v>0</v>
      </c>
      <c r="Q50" s="17"/>
      <c r="S50" s="778">
        <f>SUM(E50:R50)</f>
        <v>0</v>
      </c>
    </row>
    <row r="51" spans="2:19" ht="14">
      <c r="B51" s="16"/>
      <c r="C51" s="3"/>
      <c r="D51" s="6"/>
      <c r="E51" s="12"/>
      <c r="F51" s="12"/>
      <c r="G51" s="12"/>
      <c r="H51" s="12"/>
      <c r="I51" s="12"/>
      <c r="J51" s="12"/>
      <c r="K51" s="12"/>
      <c r="L51" s="12"/>
      <c r="M51" s="12"/>
      <c r="N51" s="12"/>
      <c r="O51" s="12"/>
      <c r="P51" s="12"/>
      <c r="Q51" s="17"/>
    </row>
    <row r="52" spans="2:19" ht="15.75" customHeight="1" thickBot="1">
      <c r="B52" s="16"/>
      <c r="C52" s="1066" t="s">
        <v>933</v>
      </c>
      <c r="D52" s="1067"/>
      <c r="E52" s="1067"/>
      <c r="F52" s="1067"/>
      <c r="G52" s="1067"/>
      <c r="H52" s="1067"/>
      <c r="I52" s="1067"/>
      <c r="J52" s="1067"/>
      <c r="K52" s="1067"/>
      <c r="L52" s="1067"/>
      <c r="M52" s="1067"/>
      <c r="N52" s="1067"/>
      <c r="O52" s="1067"/>
      <c r="P52" s="1067"/>
      <c r="Q52" s="17"/>
    </row>
    <row r="53" spans="2:19" ht="6" customHeight="1">
      <c r="B53" s="16"/>
      <c r="C53" s="1068" t="s">
        <v>58</v>
      </c>
      <c r="D53" s="904"/>
      <c r="E53" s="904"/>
      <c r="F53" s="905"/>
      <c r="G53" s="905"/>
      <c r="H53" s="906"/>
      <c r="I53" s="906"/>
      <c r="J53" s="906"/>
      <c r="K53" s="906"/>
      <c r="L53" s="906"/>
      <c r="M53" s="906"/>
      <c r="N53" s="906"/>
      <c r="O53" s="906"/>
      <c r="P53" s="907"/>
      <c r="Q53" s="17"/>
    </row>
    <row r="54" spans="2:19" ht="13" customHeight="1">
      <c r="B54" s="16"/>
      <c r="C54" s="1069"/>
      <c r="D54" s="6"/>
      <c r="E54" s="6"/>
      <c r="F54" s="2"/>
      <c r="G54" s="2"/>
      <c r="H54" s="901"/>
      <c r="I54" s="901"/>
      <c r="J54" s="901"/>
      <c r="K54" s="901"/>
      <c r="L54" s="901"/>
      <c r="M54" s="901"/>
      <c r="N54" s="901"/>
      <c r="O54" s="901"/>
      <c r="P54" s="901"/>
      <c r="Q54" s="17"/>
    </row>
    <row r="55" spans="2:19" ht="15.75" customHeight="1" thickBot="1">
      <c r="B55" s="16"/>
      <c r="C55" s="1069"/>
      <c r="D55" s="2"/>
      <c r="E55" s="2"/>
      <c r="F55" s="85" t="s">
        <v>49</v>
      </c>
      <c r="G55" s="908">
        <f>E50+H50+K50+N50</f>
        <v>0</v>
      </c>
      <c r="H55" s="864"/>
      <c r="I55" s="864"/>
      <c r="J55" s="865"/>
      <c r="K55" s="866"/>
      <c r="L55" s="866"/>
      <c r="M55" s="867"/>
      <c r="N55" s="866"/>
      <c r="O55" s="866"/>
      <c r="P55" s="865"/>
      <c r="Q55" s="17"/>
    </row>
    <row r="56" spans="2:19" ht="15.75" customHeight="1" thickTop="1" thickBot="1">
      <c r="B56" s="16"/>
      <c r="C56" s="1069"/>
      <c r="D56" s="2"/>
      <c r="E56" s="2"/>
      <c r="F56" s="85" t="s">
        <v>50</v>
      </c>
      <c r="G56" s="908">
        <f>F50+I50+L50+O50</f>
        <v>0</v>
      </c>
      <c r="H56" s="866"/>
      <c r="I56" s="903" t="s">
        <v>1007</v>
      </c>
      <c r="J56" s="911">
        <v>0</v>
      </c>
      <c r="K56" s="869"/>
      <c r="L56" s="866"/>
      <c r="M56" s="867"/>
      <c r="N56" s="866"/>
      <c r="O56" s="868" t="s">
        <v>68</v>
      </c>
      <c r="P56" s="908">
        <f>E50+K50+F50+L50+G50+M50</f>
        <v>0</v>
      </c>
      <c r="Q56" s="17"/>
    </row>
    <row r="57" spans="2:19" ht="15.75" customHeight="1" thickTop="1" thickBot="1">
      <c r="B57" s="16"/>
      <c r="C57" s="1069"/>
      <c r="D57" s="2"/>
      <c r="E57" s="2"/>
      <c r="F57" s="85" t="s">
        <v>47</v>
      </c>
      <c r="G57" s="908">
        <f>G50+J50+M50+P50</f>
        <v>0</v>
      </c>
      <c r="H57" s="866"/>
      <c r="I57" s="903" t="s">
        <v>1008</v>
      </c>
      <c r="J57" s="911">
        <f>SUM(K50:P50)</f>
        <v>0</v>
      </c>
      <c r="K57" s="869"/>
      <c r="L57" s="866"/>
      <c r="M57" s="867"/>
      <c r="N57" s="866"/>
      <c r="O57" s="868" t="s">
        <v>69</v>
      </c>
      <c r="P57" s="908">
        <f>H50+N50+I50+O50+J50+P50</f>
        <v>0</v>
      </c>
      <c r="Q57" s="17"/>
    </row>
    <row r="58" spans="2:19" ht="13.5" thickTop="1" thickBot="1">
      <c r="B58" s="16"/>
      <c r="C58" s="1070"/>
      <c r="D58" s="25"/>
      <c r="E58" s="25"/>
      <c r="F58" s="121" t="s">
        <v>27</v>
      </c>
      <c r="G58" s="870">
        <f>SUM(G55:G57)</f>
        <v>0</v>
      </c>
      <c r="H58" s="871"/>
      <c r="I58" s="872" t="s">
        <v>27</v>
      </c>
      <c r="J58" s="870">
        <f>SUM(J56:J57)</f>
        <v>0</v>
      </c>
      <c r="K58" s="871"/>
      <c r="L58" s="873"/>
      <c r="M58" s="873"/>
      <c r="N58" s="871"/>
      <c r="O58" s="872" t="s">
        <v>27</v>
      </c>
      <c r="P58" s="874">
        <f>SUM(P56:P57)</f>
        <v>0</v>
      </c>
      <c r="Q58" s="17"/>
    </row>
    <row r="59" spans="2:19" ht="14">
      <c r="B59" s="16"/>
      <c r="C59" s="152"/>
      <c r="D59" s="2"/>
      <c r="E59" s="2"/>
      <c r="F59" s="85"/>
      <c r="G59" s="12"/>
      <c r="H59" s="2"/>
      <c r="I59" s="85"/>
      <c r="J59" s="12"/>
      <c r="K59" s="2"/>
      <c r="L59" s="4"/>
      <c r="M59" s="4"/>
      <c r="N59" s="2"/>
      <c r="O59" s="85"/>
      <c r="P59" s="12"/>
      <c r="Q59" s="17"/>
    </row>
    <row r="60" spans="2:19" ht="15.75" customHeight="1" thickBot="1">
      <c r="B60" s="16"/>
      <c r="C60" s="1053" t="s">
        <v>934</v>
      </c>
      <c r="D60" s="1054"/>
      <c r="E60" s="1054"/>
      <c r="F60" s="1054"/>
      <c r="G60" s="1054"/>
      <c r="H60" s="1054"/>
      <c r="I60" s="1054"/>
      <c r="J60" s="1054"/>
      <c r="K60" s="1054"/>
      <c r="L60" s="1054"/>
      <c r="M60" s="1054"/>
      <c r="N60" s="1054"/>
      <c r="O60" s="1054"/>
      <c r="P60" s="1054"/>
      <c r="Q60" s="17"/>
    </row>
    <row r="61" spans="2:19" ht="14" thickTop="1" thickBot="1">
      <c r="B61" s="16"/>
      <c r="C61" s="2"/>
      <c r="D61" s="2"/>
      <c r="E61" s="1077" t="s">
        <v>525</v>
      </c>
      <c r="F61" s="1078"/>
      <c r="G61" s="1078"/>
      <c r="H61" s="1078"/>
      <c r="I61" s="1078"/>
      <c r="J61" s="1078"/>
      <c r="K61" s="1078"/>
      <c r="L61" s="1078"/>
      <c r="M61" s="1078"/>
      <c r="N61" s="1078"/>
      <c r="O61" s="1078"/>
      <c r="P61" s="1079"/>
      <c r="Q61" s="17"/>
    </row>
    <row r="62" spans="2:19" ht="14" thickTop="1" thickBot="1">
      <c r="B62" s="16"/>
      <c r="C62"/>
      <c r="D62"/>
      <c r="E62" s="1049" t="s">
        <v>161</v>
      </c>
      <c r="F62" s="1050"/>
      <c r="G62" s="1050"/>
      <c r="H62" s="1050"/>
      <c r="I62" s="1050"/>
      <c r="J62" s="1051"/>
      <c r="K62" s="1049" t="s">
        <v>162</v>
      </c>
      <c r="L62" s="1050"/>
      <c r="M62" s="1050"/>
      <c r="N62" s="1050"/>
      <c r="O62" s="1050"/>
      <c r="P62" s="1051"/>
      <c r="Q62" s="17"/>
    </row>
    <row r="63" spans="2:19" ht="27.75" customHeight="1" thickBot="1">
      <c r="B63" s="16"/>
      <c r="C63"/>
      <c r="D63" s="1058" t="s">
        <v>526</v>
      </c>
      <c r="E63" s="1090" t="s">
        <v>522</v>
      </c>
      <c r="F63" s="1087"/>
      <c r="G63" s="1087"/>
      <c r="H63" s="1087" t="s">
        <v>70</v>
      </c>
      <c r="I63" s="1087"/>
      <c r="J63" s="1088"/>
      <c r="K63" s="1089" t="s">
        <v>523</v>
      </c>
      <c r="L63" s="1075"/>
      <c r="M63" s="1075"/>
      <c r="N63" s="1074" t="s">
        <v>524</v>
      </c>
      <c r="O63" s="1075"/>
      <c r="P63" s="1076"/>
      <c r="Q63" s="17"/>
    </row>
    <row r="64" spans="2:19" ht="62.25" customHeight="1" thickBot="1">
      <c r="B64" s="16"/>
      <c r="C64"/>
      <c r="D64" s="1059"/>
      <c r="E64" s="145" t="s">
        <v>59</v>
      </c>
      <c r="F64" s="146" t="s">
        <v>60</v>
      </c>
      <c r="G64" s="147" t="s">
        <v>61</v>
      </c>
      <c r="H64" s="148" t="s">
        <v>59</v>
      </c>
      <c r="I64" s="146" t="s">
        <v>60</v>
      </c>
      <c r="J64" s="80" t="s">
        <v>61</v>
      </c>
      <c r="K64" s="145" t="s">
        <v>59</v>
      </c>
      <c r="L64" s="146" t="s">
        <v>60</v>
      </c>
      <c r="M64" s="147" t="s">
        <v>61</v>
      </c>
      <c r="N64" s="148" t="s">
        <v>59</v>
      </c>
      <c r="O64" s="146" t="s">
        <v>60</v>
      </c>
      <c r="P64" s="80" t="s">
        <v>61</v>
      </c>
      <c r="Q64" s="17"/>
    </row>
    <row r="65" spans="2:17" ht="39.75" customHeight="1" thickBot="1">
      <c r="B65" s="16"/>
      <c r="C65" s="258" t="s">
        <v>520</v>
      </c>
      <c r="D65" s="260">
        <f>ROUNDUP((E50+F50+G50+H50+I50+J50)*0.05,)</f>
        <v>0</v>
      </c>
      <c r="E65" s="257"/>
      <c r="F65" s="178"/>
      <c r="G65" s="179"/>
      <c r="H65" s="180"/>
      <c r="I65" s="178"/>
      <c r="J65" s="181"/>
      <c r="K65" s="235"/>
      <c r="L65" s="236"/>
      <c r="M65" s="237"/>
      <c r="N65" s="238"/>
      <c r="O65" s="236"/>
      <c r="P65" s="239"/>
      <c r="Q65" s="17"/>
    </row>
    <row r="66" spans="2:17" ht="54.75" customHeight="1" thickBot="1">
      <c r="B66" s="16"/>
      <c r="C66" s="259" t="s">
        <v>521</v>
      </c>
      <c r="D66" s="261">
        <f>ROUNDUP((E50+F50+G50+H50+I50+J50)*0.02,)</f>
        <v>0</v>
      </c>
      <c r="E66" s="257"/>
      <c r="F66" s="178"/>
      <c r="G66" s="179"/>
      <c r="H66" s="180"/>
      <c r="I66" s="178"/>
      <c r="J66" s="181"/>
      <c r="K66" s="230"/>
      <c r="L66" s="231"/>
      <c r="M66" s="232"/>
      <c r="N66" s="233"/>
      <c r="O66" s="231"/>
      <c r="P66" s="234"/>
      <c r="Q66" s="17"/>
    </row>
    <row r="67" spans="2:17" ht="42" customHeight="1" thickBot="1">
      <c r="B67" s="16"/>
      <c r="C67" t="s">
        <v>51</v>
      </c>
      <c r="D67"/>
      <c r="E67" s="1085"/>
      <c r="F67" s="1081"/>
      <c r="G67" s="1086"/>
      <c r="H67" s="1080"/>
      <c r="I67" s="1081"/>
      <c r="J67" s="1082"/>
      <c r="K67" s="1085"/>
      <c r="L67" s="1081"/>
      <c r="M67" s="1086"/>
      <c r="N67" s="1080"/>
      <c r="O67" s="1081"/>
      <c r="P67" s="1082"/>
      <c r="Q67" s="17"/>
    </row>
    <row r="68" spans="2:17" ht="42" customHeight="1" thickTop="1">
      <c r="B68" s="16"/>
      <c r="C68" t="s">
        <v>527</v>
      </c>
      <c r="D68"/>
      <c r="E68" s="272"/>
      <c r="F68" s="272"/>
      <c r="G68" s="272"/>
      <c r="H68" s="272"/>
      <c r="I68" s="272"/>
      <c r="J68" s="272"/>
      <c r="K68" s="272"/>
      <c r="L68" s="272"/>
      <c r="M68" s="272"/>
      <c r="N68" s="272"/>
      <c r="O68" s="272"/>
      <c r="P68" s="272"/>
      <c r="Q68" s="17"/>
    </row>
    <row r="69" spans="2:17" ht="13" thickBot="1">
      <c r="B69" s="24"/>
      <c r="C69" s="25"/>
      <c r="D69" s="25"/>
      <c r="E69" s="25"/>
      <c r="F69" s="25"/>
      <c r="G69" s="25"/>
      <c r="H69" s="25"/>
      <c r="I69" s="25"/>
      <c r="J69" s="25"/>
      <c r="K69" s="25"/>
      <c r="L69" s="25"/>
      <c r="M69" s="25"/>
      <c r="N69" s="25"/>
      <c r="O69" s="25"/>
      <c r="P69" s="25"/>
      <c r="Q69" s="26"/>
    </row>
    <row r="70" spans="2:17">
      <c r="I70" s="273"/>
      <c r="Q70" s="274" t="s">
        <v>1163</v>
      </c>
    </row>
  </sheetData>
  <sheetProtection password="CE28" sheet="1" objects="1" scenarios="1"/>
  <mergeCells count="33">
    <mergeCell ref="H67:J67"/>
    <mergeCell ref="E12:J12"/>
    <mergeCell ref="K12:P12"/>
    <mergeCell ref="N67:P67"/>
    <mergeCell ref="K13:M13"/>
    <mergeCell ref="K67:M67"/>
    <mergeCell ref="H63:J63"/>
    <mergeCell ref="K63:M63"/>
    <mergeCell ref="E63:G63"/>
    <mergeCell ref="E67:G67"/>
    <mergeCell ref="E13:G13"/>
    <mergeCell ref="N13:P13"/>
    <mergeCell ref="D63:D64"/>
    <mergeCell ref="E11:P11"/>
    <mergeCell ref="E62:J62"/>
    <mergeCell ref="C43:C49"/>
    <mergeCell ref="C22:C28"/>
    <mergeCell ref="C29:C35"/>
    <mergeCell ref="C36:C42"/>
    <mergeCell ref="C52:P52"/>
    <mergeCell ref="C53:C58"/>
    <mergeCell ref="H13:J13"/>
    <mergeCell ref="N63:P63"/>
    <mergeCell ref="E61:P61"/>
    <mergeCell ref="C60:P60"/>
    <mergeCell ref="G9:P9"/>
    <mergeCell ref="K62:P62"/>
    <mergeCell ref="C3:P3"/>
    <mergeCell ref="E4:N4"/>
    <mergeCell ref="C15:C21"/>
    <mergeCell ref="G6:P6"/>
    <mergeCell ref="G7:P7"/>
    <mergeCell ref="G8:P8"/>
  </mergeCells>
  <phoneticPr fontId="0" type="noConversion"/>
  <printOptions horizontalCentered="1"/>
  <pageMargins left="0.25" right="0.25" top="0.25" bottom="0.5" header="0.25" footer="0.25"/>
  <pageSetup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S94"/>
  <sheetViews>
    <sheetView showGridLines="0" topLeftCell="C1" zoomScale="90" zoomScaleNormal="90" workbookViewId="0">
      <selection activeCell="L95" sqref="L95"/>
    </sheetView>
  </sheetViews>
  <sheetFormatPr defaultRowHeight="12.5"/>
  <cols>
    <col min="1" max="2" width="2.54296875" customWidth="1"/>
    <col min="3" max="3" width="59" customWidth="1"/>
    <col min="4" max="4" width="5.7265625" customWidth="1"/>
    <col min="5" max="6" width="8.7265625" customWidth="1"/>
    <col min="7" max="7" width="12.1796875" customWidth="1"/>
    <col min="8" max="11" width="16.7265625" customWidth="1"/>
    <col min="12" max="13" width="2.54296875" customWidth="1"/>
    <col min="14" max="14" width="14.7265625" customWidth="1"/>
    <col min="15" max="15" width="12.1796875" customWidth="1"/>
  </cols>
  <sheetData>
    <row r="1" spans="2:19" ht="13" thickBot="1">
      <c r="L1" s="27"/>
    </row>
    <row r="2" spans="2:19">
      <c r="B2" s="283"/>
      <c r="C2" s="284"/>
      <c r="D2" s="284"/>
      <c r="E2" s="284"/>
      <c r="F2" s="284"/>
      <c r="G2" s="284"/>
      <c r="H2" s="284"/>
      <c r="I2" s="284"/>
      <c r="J2" s="284"/>
      <c r="K2" s="284"/>
      <c r="L2" s="285"/>
    </row>
    <row r="3" spans="2:19" ht="20.25" customHeight="1">
      <c r="B3" s="98"/>
      <c r="C3" s="1157" t="s">
        <v>82</v>
      </c>
      <c r="D3" s="1157"/>
      <c r="E3" s="1157"/>
      <c r="F3" s="1157"/>
      <c r="G3" s="1157"/>
      <c r="H3" s="1157"/>
      <c r="I3" s="1157"/>
      <c r="J3" s="1157"/>
      <c r="K3" s="1157"/>
      <c r="L3" s="19"/>
    </row>
    <row r="4" spans="2:19" ht="9.25" customHeight="1">
      <c r="B4" s="98"/>
      <c r="C4" s="161"/>
      <c r="D4" s="161"/>
      <c r="E4" s="161"/>
      <c r="F4" s="161"/>
      <c r="G4" s="161"/>
      <c r="H4" s="161"/>
      <c r="I4" s="161"/>
      <c r="J4" s="161"/>
      <c r="K4" s="161"/>
      <c r="L4" s="19"/>
    </row>
    <row r="5" spans="2:19" ht="15.75" customHeight="1">
      <c r="B5" s="98"/>
      <c r="C5" s="1164" t="str">
        <f>CONCATENATE("DEVELOPMENT NAME AND PHASE:","  ",IF('Unit Mix'!G8="","",'Unit Mix'!G8))</f>
        <v>DEVELOPMENT NAME AND PHASE:  Sample Mixed-Finance Development or Sample Phase</v>
      </c>
      <c r="D5" s="1164"/>
      <c r="E5" s="1164"/>
      <c r="F5" s="1164"/>
      <c r="G5" s="1164"/>
      <c r="H5" s="1164"/>
      <c r="I5" s="1164"/>
      <c r="J5" s="1164"/>
      <c r="K5" s="1164"/>
      <c r="L5" s="19"/>
    </row>
    <row r="6" spans="2:19" ht="8.25" customHeight="1">
      <c r="B6" s="98"/>
      <c r="C6" s="153"/>
      <c r="D6" s="154"/>
      <c r="E6" s="155"/>
      <c r="F6" s="155"/>
      <c r="G6" s="155"/>
      <c r="H6" s="155"/>
      <c r="I6" s="156"/>
      <c r="J6" s="156"/>
      <c r="K6" s="156"/>
      <c r="L6" s="19"/>
    </row>
    <row r="7" spans="2:19" s="32" customFormat="1" ht="35.25" customHeight="1">
      <c r="B7" s="33"/>
      <c r="C7" s="1160" t="str">
        <f>'Select City &amp; State'!AA3</f>
        <v xml:space="preserve">This workbook uses the TDCs and HCCs in accordance with HUD Notice PIH-2011-38 (HA), as updated to include HUD's most recent TDC and HCC limits, which can be found on the Capital Fund Program website. </v>
      </c>
      <c r="D7" s="1160"/>
      <c r="E7" s="1160"/>
      <c r="F7" s="1160"/>
      <c r="G7" s="1160"/>
      <c r="H7" s="1160"/>
      <c r="I7" s="1160"/>
      <c r="J7" s="1160"/>
      <c r="K7" s="1160"/>
      <c r="L7" s="34"/>
    </row>
    <row r="8" spans="2:19" s="32" customFormat="1" ht="17.5">
      <c r="B8" s="33"/>
      <c r="C8" s="1102" t="s">
        <v>732</v>
      </c>
      <c r="D8" s="1102"/>
      <c r="E8" s="1102"/>
      <c r="F8" s="1102"/>
      <c r="G8" s="546" t="str">
        <f>CONCATENATE(,"for ",'Select City &amp; State'!D8,", ",'Select City &amp; State'!D9)</f>
        <v>for BRIDGEPORT, CONNECTICUT</v>
      </c>
      <c r="H8" s="546"/>
      <c r="I8" s="546"/>
      <c r="J8" s="546"/>
      <c r="K8" s="546"/>
      <c r="L8" s="34"/>
    </row>
    <row r="9" spans="2:19" s="32" customFormat="1" ht="13" customHeight="1" thickBot="1">
      <c r="B9" s="33"/>
      <c r="C9" s="545"/>
      <c r="D9" s="546"/>
      <c r="E9" s="544"/>
      <c r="F9" s="544"/>
      <c r="G9" s="544"/>
      <c r="H9" s="546"/>
      <c r="I9" s="544"/>
      <c r="J9" s="544"/>
      <c r="K9" s="544"/>
      <c r="L9" s="548"/>
      <c r="M9" s="544"/>
      <c r="N9" s="544"/>
      <c r="O9"/>
      <c r="P9"/>
      <c r="Q9"/>
      <c r="R9"/>
      <c r="S9"/>
    </row>
    <row r="10" spans="2:19" ht="15.75" customHeight="1" thickBot="1">
      <c r="B10" s="18"/>
      <c r="C10" s="1158" t="s">
        <v>107</v>
      </c>
      <c r="D10" s="1161"/>
      <c r="E10" s="1161"/>
      <c r="F10" s="1161"/>
      <c r="G10" s="1159"/>
      <c r="H10" s="1158" t="s">
        <v>28</v>
      </c>
      <c r="I10" s="1159"/>
      <c r="J10" s="1158" t="s">
        <v>29</v>
      </c>
      <c r="K10" s="1159"/>
      <c r="L10" s="19"/>
    </row>
    <row r="11" spans="2:19" s="35" customFormat="1" ht="59.25" customHeight="1" thickBot="1">
      <c r="B11" s="36"/>
      <c r="C11" s="113" t="s">
        <v>24</v>
      </c>
      <c r="D11" s="191" t="s">
        <v>57</v>
      </c>
      <c r="E11" s="184" t="s">
        <v>111</v>
      </c>
      <c r="F11" s="185" t="s">
        <v>67</v>
      </c>
      <c r="G11" s="186" t="s">
        <v>112</v>
      </c>
      <c r="H11" s="187" t="s">
        <v>113</v>
      </c>
      <c r="I11" s="188" t="s">
        <v>114</v>
      </c>
      <c r="J11" s="189" t="s">
        <v>115</v>
      </c>
      <c r="K11" s="190" t="s">
        <v>56</v>
      </c>
      <c r="L11" s="37"/>
      <c r="M11"/>
      <c r="N11"/>
      <c r="O11"/>
      <c r="P11"/>
      <c r="Q11"/>
      <c r="R11"/>
    </row>
    <row r="12" spans="2:19" ht="13.5" hidden="1" customHeight="1" thickBot="1">
      <c r="B12" s="18"/>
      <c r="C12" s="1110" t="str">
        <f>'Select City &amp; State'!C12</f>
        <v>Detached/Semi-Detached</v>
      </c>
      <c r="D12" s="38">
        <v>0</v>
      </c>
      <c r="E12" s="108">
        <f>'Unit Mix'!E15+'Unit Mix'!E22+'Unit Mix'!K15+'Unit Mix'!K22</f>
        <v>0</v>
      </c>
      <c r="F12" s="103">
        <f>'Unit Mix'!F15+'Unit Mix'!F22+'Unit Mix'!L15+'Unit Mix'!L22</f>
        <v>0</v>
      </c>
      <c r="G12" s="114">
        <f>'Unit Mix'!G15+'Unit Mix'!G22+'Unit Mix'!M15+'Unit Mix'!M22</f>
        <v>0</v>
      </c>
      <c r="H12" s="247">
        <f>'Select City &amp; State'!E19</f>
        <v>124084.39</v>
      </c>
      <c r="I12" s="248">
        <f t="shared" ref="I12:I39" si="0">F12*H12</f>
        <v>0</v>
      </c>
      <c r="J12" s="249">
        <f>'Select City &amp; State'!E12</f>
        <v>217147.68</v>
      </c>
      <c r="K12" s="248">
        <f>(E12*J12*0.9)+(F12*J12)+(G12*J12)</f>
        <v>0</v>
      </c>
      <c r="L12" s="19"/>
    </row>
    <row r="13" spans="2:19" ht="13.5" thickBot="1">
      <c r="B13" s="18"/>
      <c r="C13" s="1162"/>
      <c r="D13" s="38">
        <v>1</v>
      </c>
      <c r="E13" s="109">
        <f>'Unit Mix'!E16+'Unit Mix'!E23+'Unit Mix'!K16+'Unit Mix'!K23</f>
        <v>0</v>
      </c>
      <c r="F13" s="104">
        <f>'Unit Mix'!F16+'Unit Mix'!F23+'Unit Mix'!L16+'Unit Mix'!L23</f>
        <v>0</v>
      </c>
      <c r="G13" s="115">
        <f>'Unit Mix'!G16+'Unit Mix'!G23+'Unit Mix'!M16+'Unit Mix'!M23</f>
        <v>0</v>
      </c>
      <c r="H13" s="247">
        <f>'Select City &amp; State'!E20</f>
        <v>160842.14000000001</v>
      </c>
      <c r="I13" s="248">
        <f t="shared" si="0"/>
        <v>0</v>
      </c>
      <c r="J13" s="249">
        <f>'Select City &amp; State'!E13</f>
        <v>281473.74</v>
      </c>
      <c r="K13" s="248">
        <f>(E13*J13*0.9)+(F13*J13)+(G13*J13)</f>
        <v>0</v>
      </c>
      <c r="L13" s="19"/>
    </row>
    <row r="14" spans="2:19" ht="13.5" thickBot="1">
      <c r="B14" s="18"/>
      <c r="C14" s="1162"/>
      <c r="D14" s="38">
        <v>2</v>
      </c>
      <c r="E14" s="109">
        <f>'Unit Mix'!E17+'Unit Mix'!E24+'Unit Mix'!K17+'Unit Mix'!K24</f>
        <v>0</v>
      </c>
      <c r="F14" s="104">
        <f>'Unit Mix'!F17+'Unit Mix'!F24+'Unit Mix'!L17+'Unit Mix'!L24</f>
        <v>0</v>
      </c>
      <c r="G14" s="115">
        <f>'Unit Mix'!G17+'Unit Mix'!G24+'Unit Mix'!M17+'Unit Mix'!M24</f>
        <v>0</v>
      </c>
      <c r="H14" s="247">
        <f>'Select City &amp; State'!E21</f>
        <v>192110.93</v>
      </c>
      <c r="I14" s="248">
        <f t="shared" si="0"/>
        <v>0</v>
      </c>
      <c r="J14" s="249">
        <f>'Select City &amp; State'!E14</f>
        <v>336194.13</v>
      </c>
      <c r="K14" s="248">
        <f t="shared" ref="K14:K39" si="1">(E14*J14*0.9)+(F14*J14)+(G14*J14)</f>
        <v>0</v>
      </c>
      <c r="L14" s="19"/>
    </row>
    <row r="15" spans="2:19" ht="13.5" thickBot="1">
      <c r="B15" s="18"/>
      <c r="C15" s="1162"/>
      <c r="D15" s="38">
        <v>3</v>
      </c>
      <c r="E15" s="109">
        <f>'Unit Mix'!E18+'Unit Mix'!E25+'Unit Mix'!K18+'Unit Mix'!K25</f>
        <v>0</v>
      </c>
      <c r="F15" s="104">
        <f>'Unit Mix'!F18+'Unit Mix'!F25+'Unit Mix'!L18+'Unit Mix'!L25</f>
        <v>0</v>
      </c>
      <c r="G15" s="115">
        <f>'Unit Mix'!G18+'Unit Mix'!G25+'Unit Mix'!M18+'Unit Mix'!M25</f>
        <v>0</v>
      </c>
      <c r="H15" s="247">
        <f>'Select City &amp; State'!E22</f>
        <v>228829.06</v>
      </c>
      <c r="I15" s="248">
        <f t="shared" si="0"/>
        <v>0</v>
      </c>
      <c r="J15" s="249">
        <f>'Select City &amp; State'!E15</f>
        <v>400450.85</v>
      </c>
      <c r="K15" s="248">
        <f t="shared" si="1"/>
        <v>0</v>
      </c>
      <c r="L15" s="19"/>
    </row>
    <row r="16" spans="2:19" ht="13.5" thickBot="1">
      <c r="B16" s="18"/>
      <c r="C16" s="1162"/>
      <c r="D16" s="38">
        <v>4</v>
      </c>
      <c r="E16" s="109">
        <f>'Unit Mix'!E19+'Unit Mix'!E26+'Unit Mix'!K19+'Unit Mix'!K26</f>
        <v>0</v>
      </c>
      <c r="F16" s="104">
        <f>'Unit Mix'!F19+'Unit Mix'!F26+'Unit Mix'!L19+'Unit Mix'!L26</f>
        <v>0</v>
      </c>
      <c r="G16" s="115">
        <f>'Unit Mix'!G19+'Unit Mix'!G26+'Unit Mix'!M19+'Unit Mix'!M26</f>
        <v>0</v>
      </c>
      <c r="H16" s="247">
        <f>'Select City &amp; State'!E23</f>
        <v>269228.12</v>
      </c>
      <c r="I16" s="248">
        <f t="shared" si="0"/>
        <v>0</v>
      </c>
      <c r="J16" s="249">
        <f>'Select City &amp; State'!E16</f>
        <v>471149.21</v>
      </c>
      <c r="K16" s="248">
        <f t="shared" si="1"/>
        <v>0</v>
      </c>
      <c r="L16" s="19"/>
    </row>
    <row r="17" spans="2:12" ht="13.5" thickBot="1">
      <c r="B17" s="18"/>
      <c r="C17" s="1162"/>
      <c r="D17" s="38">
        <v>5</v>
      </c>
      <c r="E17" s="109">
        <f>'Unit Mix'!E20+'Unit Mix'!E27+'Unit Mix'!K20+'Unit Mix'!K27</f>
        <v>0</v>
      </c>
      <c r="F17" s="104">
        <f>'Unit Mix'!F20+'Unit Mix'!F27+'Unit Mix'!L20+'Unit Mix'!L27</f>
        <v>0</v>
      </c>
      <c r="G17" s="115">
        <f>'Unit Mix'!G20+'Unit Mix'!G27+'Unit Mix'!M20+'Unit Mix'!M27</f>
        <v>0</v>
      </c>
      <c r="H17" s="247">
        <f>'Select City &amp; State'!E24</f>
        <v>295149.59999999998</v>
      </c>
      <c r="I17" s="248">
        <f t="shared" si="0"/>
        <v>0</v>
      </c>
      <c r="J17" s="249">
        <f>'Select City &amp; State'!E17</f>
        <v>516511.8</v>
      </c>
      <c r="K17" s="248">
        <f t="shared" si="1"/>
        <v>0</v>
      </c>
      <c r="L17" s="19"/>
    </row>
    <row r="18" spans="2:12" ht="13.5" thickBot="1">
      <c r="B18" s="18"/>
      <c r="C18" s="1162"/>
      <c r="D18" s="66">
        <v>6</v>
      </c>
      <c r="E18" s="110">
        <f>'Unit Mix'!E21+'Unit Mix'!E28+'Unit Mix'!K21+'Unit Mix'!K28</f>
        <v>0</v>
      </c>
      <c r="F18" s="107">
        <f>'Unit Mix'!F21+'Unit Mix'!F28+'Unit Mix'!L21+'Unit Mix'!L28</f>
        <v>0</v>
      </c>
      <c r="G18" s="116">
        <f>'Unit Mix'!G21+'Unit Mix'!G28+'Unit Mix'!M21+'Unit Mix'!M28</f>
        <v>0</v>
      </c>
      <c r="H18" s="250">
        <f>'Select City &amp; State'!E25</f>
        <v>320166.93</v>
      </c>
      <c r="I18" s="251">
        <f t="shared" si="0"/>
        <v>0</v>
      </c>
      <c r="J18" s="252">
        <f>'Select City &amp; State'!E18</f>
        <v>560292.13</v>
      </c>
      <c r="K18" s="253">
        <f t="shared" si="1"/>
        <v>0</v>
      </c>
      <c r="L18" s="19"/>
    </row>
    <row r="19" spans="2:12" ht="13" hidden="1" customHeight="1" thickBot="1">
      <c r="B19" s="18"/>
      <c r="C19" s="1110" t="str">
        <f>'Select City &amp; State'!C40</f>
        <v>Row House</v>
      </c>
      <c r="D19" s="38">
        <v>0</v>
      </c>
      <c r="E19" s="111">
        <f>'Unit Mix'!E29+'Unit Mix'!K29</f>
        <v>0</v>
      </c>
      <c r="F19" s="106">
        <f>'Unit Mix'!F29+'Unit Mix'!L29</f>
        <v>0</v>
      </c>
      <c r="G19" s="117">
        <f>'Unit Mix'!G29+'Unit Mix'!M29</f>
        <v>0</v>
      </c>
      <c r="H19" s="247">
        <f>'Select City &amp; State'!E47</f>
        <v>98165.69</v>
      </c>
      <c r="I19" s="248">
        <f t="shared" si="0"/>
        <v>0</v>
      </c>
      <c r="J19" s="249">
        <f>'Select City &amp; State'!E40</f>
        <v>171789.96</v>
      </c>
      <c r="K19" s="248">
        <f t="shared" si="1"/>
        <v>0</v>
      </c>
      <c r="L19" s="19"/>
    </row>
    <row r="20" spans="2:12" ht="13.5" thickBot="1">
      <c r="B20" s="18"/>
      <c r="C20" s="1162"/>
      <c r="D20" s="38">
        <v>1</v>
      </c>
      <c r="E20" s="109">
        <f>'Unit Mix'!E30+'Unit Mix'!K30</f>
        <v>0</v>
      </c>
      <c r="F20" s="104">
        <f>'Unit Mix'!F30+'Unit Mix'!L30</f>
        <v>0</v>
      </c>
      <c r="G20" s="115">
        <f>'Unit Mix'!G30+'Unit Mix'!M30</f>
        <v>0</v>
      </c>
      <c r="H20" s="247">
        <f>'Select City &amp; State'!E48</f>
        <v>128412.48</v>
      </c>
      <c r="I20" s="248">
        <f t="shared" si="0"/>
        <v>0</v>
      </c>
      <c r="J20" s="249">
        <f>'Select City &amp; State'!E41</f>
        <v>224721.84</v>
      </c>
      <c r="K20" s="248">
        <f t="shared" si="1"/>
        <v>0</v>
      </c>
      <c r="L20" s="19"/>
    </row>
    <row r="21" spans="2:12" ht="13.5" thickBot="1">
      <c r="B21" s="18"/>
      <c r="C21" s="1162"/>
      <c r="D21" s="38">
        <v>2</v>
      </c>
      <c r="E21" s="109">
        <f>'Unit Mix'!E31+'Unit Mix'!K31</f>
        <v>0</v>
      </c>
      <c r="F21" s="104">
        <f>'Unit Mix'!F31+'Unit Mix'!L31</f>
        <v>0</v>
      </c>
      <c r="G21" s="115">
        <f>'Unit Mix'!G31+'Unit Mix'!M31</f>
        <v>0</v>
      </c>
      <c r="H21" s="247">
        <f>'Select City &amp; State'!E49</f>
        <v>155374.04</v>
      </c>
      <c r="I21" s="248">
        <f t="shared" si="0"/>
        <v>0</v>
      </c>
      <c r="J21" s="249">
        <f>'Select City &amp; State'!E42</f>
        <v>271904.58</v>
      </c>
      <c r="K21" s="248">
        <f t="shared" si="1"/>
        <v>0</v>
      </c>
      <c r="L21" s="19"/>
    </row>
    <row r="22" spans="2:12" ht="13.5" thickBot="1">
      <c r="B22" s="18"/>
      <c r="C22" s="1162"/>
      <c r="D22" s="38">
        <v>3</v>
      </c>
      <c r="E22" s="109">
        <f>'Unit Mix'!E32+'Unit Mix'!K32</f>
        <v>0</v>
      </c>
      <c r="F22" s="104">
        <f>'Unit Mix'!F32+'Unit Mix'!L32</f>
        <v>0</v>
      </c>
      <c r="G22" s="115">
        <f>'Unit Mix'!G32+'Unit Mix'!M32</f>
        <v>0</v>
      </c>
      <c r="H22" s="247">
        <f>'Select City &amp; State'!E50</f>
        <v>189759.98</v>
      </c>
      <c r="I22" s="248">
        <f t="shared" si="0"/>
        <v>0</v>
      </c>
      <c r="J22" s="249">
        <f>'Select City &amp; State'!E43</f>
        <v>332079.96999999997</v>
      </c>
      <c r="K22" s="248">
        <f t="shared" si="1"/>
        <v>0</v>
      </c>
      <c r="L22" s="19"/>
    </row>
    <row r="23" spans="2:12" ht="13.5" thickBot="1">
      <c r="B23" s="18"/>
      <c r="C23" s="1162"/>
      <c r="D23" s="38">
        <v>4</v>
      </c>
      <c r="E23" s="109">
        <f>'Unit Mix'!E33+'Unit Mix'!K33</f>
        <v>0</v>
      </c>
      <c r="F23" s="104">
        <f>'Unit Mix'!F33+'Unit Mix'!L33</f>
        <v>0</v>
      </c>
      <c r="G23" s="115">
        <f>'Unit Mix'!G33+'Unit Mix'!M33</f>
        <v>0</v>
      </c>
      <c r="H23" s="247">
        <f>'Select City &amp; State'!E51</f>
        <v>224939.04</v>
      </c>
      <c r="I23" s="248">
        <f t="shared" si="0"/>
        <v>0</v>
      </c>
      <c r="J23" s="249">
        <f>'Select City &amp; State'!E44</f>
        <v>393643.32</v>
      </c>
      <c r="K23" s="248">
        <f t="shared" si="1"/>
        <v>0</v>
      </c>
      <c r="L23" s="19"/>
    </row>
    <row r="24" spans="2:12" ht="13.5" thickBot="1">
      <c r="B24" s="18"/>
      <c r="C24" s="1162"/>
      <c r="D24" s="38">
        <v>5</v>
      </c>
      <c r="E24" s="109">
        <f>'Unit Mix'!E34+'Unit Mix'!K34</f>
        <v>0</v>
      </c>
      <c r="F24" s="104">
        <f>'Unit Mix'!F34+'Unit Mix'!L34</f>
        <v>0</v>
      </c>
      <c r="G24" s="115">
        <f>'Unit Mix'!G34+'Unit Mix'!M34</f>
        <v>0</v>
      </c>
      <c r="H24" s="247">
        <f>'Select City &amp; State'!E52</f>
        <v>247769.77</v>
      </c>
      <c r="I24" s="248">
        <f t="shared" si="0"/>
        <v>0</v>
      </c>
      <c r="J24" s="249">
        <f>'Select City &amp; State'!E45</f>
        <v>433597.09</v>
      </c>
      <c r="K24" s="248">
        <f t="shared" si="1"/>
        <v>0</v>
      </c>
      <c r="L24" s="19"/>
    </row>
    <row r="25" spans="2:12" ht="13.5" thickBot="1">
      <c r="B25" s="18"/>
      <c r="C25" s="1162"/>
      <c r="D25" s="66">
        <v>6</v>
      </c>
      <c r="E25" s="110">
        <f>'Unit Mix'!E35+'Unit Mix'!K35</f>
        <v>0</v>
      </c>
      <c r="F25" s="107">
        <f>'Unit Mix'!F35+'Unit Mix'!L35</f>
        <v>0</v>
      </c>
      <c r="G25" s="116">
        <f>'Unit Mix'!G35+'Unit Mix'!M35</f>
        <v>0</v>
      </c>
      <c r="H25" s="250">
        <f>'Select City &amp; State'!E53</f>
        <v>269075.09999999998</v>
      </c>
      <c r="I25" s="251">
        <f t="shared" si="0"/>
        <v>0</v>
      </c>
      <c r="J25" s="252">
        <f>'Select City &amp; State'!E46</f>
        <v>470881.42</v>
      </c>
      <c r="K25" s="253">
        <f t="shared" si="1"/>
        <v>0</v>
      </c>
      <c r="L25" s="19"/>
    </row>
    <row r="26" spans="2:12" ht="13" customHeight="1" thickBot="1">
      <c r="B26" s="18"/>
      <c r="C26" s="1110" t="str">
        <f>'Select City &amp; State'!C54</f>
        <v>Walkup</v>
      </c>
      <c r="D26" s="38">
        <v>0</v>
      </c>
      <c r="E26" s="111">
        <f>'Unit Mix'!E36+'Unit Mix'!K36</f>
        <v>0</v>
      </c>
      <c r="F26" s="106">
        <f>'Unit Mix'!F36+'Unit Mix'!L36</f>
        <v>0</v>
      </c>
      <c r="G26" s="117">
        <f>'Unit Mix'!G36+'Unit Mix'!M36</f>
        <v>0</v>
      </c>
      <c r="H26" s="247">
        <f>'Select City &amp; State'!E61</f>
        <v>94329</v>
      </c>
      <c r="I26" s="248">
        <f t="shared" si="0"/>
        <v>0</v>
      </c>
      <c r="J26" s="249">
        <f>'Select City &amp; State'!E54</f>
        <v>165075.76</v>
      </c>
      <c r="K26" s="248">
        <f t="shared" si="1"/>
        <v>0</v>
      </c>
      <c r="L26" s="19"/>
    </row>
    <row r="27" spans="2:12" ht="13" customHeight="1" thickBot="1">
      <c r="B27" s="18"/>
      <c r="C27" s="1110"/>
      <c r="D27" s="38">
        <v>1</v>
      </c>
      <c r="E27" s="109">
        <f>'Unit Mix'!E37+'Unit Mix'!K37</f>
        <v>0</v>
      </c>
      <c r="F27" s="104">
        <f>'Unit Mix'!F37+'Unit Mix'!L37</f>
        <v>0</v>
      </c>
      <c r="G27" s="115">
        <f>'Unit Mix'!G37+'Unit Mix'!M37</f>
        <v>0</v>
      </c>
      <c r="H27" s="247">
        <f>'Select City &amp; State'!E62</f>
        <v>128758.34</v>
      </c>
      <c r="I27" s="248">
        <f t="shared" si="0"/>
        <v>0</v>
      </c>
      <c r="J27" s="249">
        <f>'Select City &amp; State'!E55</f>
        <v>225327.09</v>
      </c>
      <c r="K27" s="248">
        <f t="shared" si="1"/>
        <v>0</v>
      </c>
      <c r="L27" s="19"/>
    </row>
    <row r="28" spans="2:12" ht="13" customHeight="1" thickBot="1">
      <c r="B28" s="18"/>
      <c r="C28" s="1110"/>
      <c r="D28" s="38">
        <v>2</v>
      </c>
      <c r="E28" s="109">
        <f>'Unit Mix'!E38+'Unit Mix'!K38</f>
        <v>0</v>
      </c>
      <c r="F28" s="104">
        <f>'Unit Mix'!F38+'Unit Mix'!L38</f>
        <v>0</v>
      </c>
      <c r="G28" s="115">
        <f>'Unit Mix'!G38+'Unit Mix'!M38</f>
        <v>0</v>
      </c>
      <c r="H28" s="247">
        <f>'Select City &amp; State'!E63</f>
        <v>163139.5</v>
      </c>
      <c r="I28" s="248">
        <f t="shared" si="0"/>
        <v>0</v>
      </c>
      <c r="J28" s="249">
        <f>'Select City &amp; State'!E56</f>
        <v>285494.13</v>
      </c>
      <c r="K28" s="248">
        <f t="shared" si="1"/>
        <v>0</v>
      </c>
      <c r="L28" s="19"/>
    </row>
    <row r="29" spans="2:12" ht="13" customHeight="1" thickBot="1">
      <c r="B29" s="18"/>
      <c r="C29" s="1110"/>
      <c r="D29" s="38">
        <v>3</v>
      </c>
      <c r="E29" s="109">
        <f>'Unit Mix'!E39+'Unit Mix'!K39</f>
        <v>0</v>
      </c>
      <c r="F29" s="104">
        <f>'Unit Mix'!F39+'Unit Mix'!L39</f>
        <v>0</v>
      </c>
      <c r="G29" s="115">
        <f>'Unit Mix'!G39+'Unit Mix'!M39</f>
        <v>0</v>
      </c>
      <c r="H29" s="247">
        <f>'Select City &amp; State'!E64</f>
        <v>215127.35</v>
      </c>
      <c r="I29" s="248">
        <f t="shared" si="0"/>
        <v>0</v>
      </c>
      <c r="J29" s="249">
        <f>'Select City &amp; State'!E57</f>
        <v>376472.87</v>
      </c>
      <c r="K29" s="248">
        <f t="shared" si="1"/>
        <v>0</v>
      </c>
      <c r="L29" s="19"/>
    </row>
    <row r="30" spans="2:12" ht="13" customHeight="1" thickBot="1">
      <c r="B30" s="18"/>
      <c r="C30" s="1110"/>
      <c r="D30" s="38">
        <v>4</v>
      </c>
      <c r="E30" s="109">
        <f>'Unit Mix'!E40+'Unit Mix'!K40</f>
        <v>0</v>
      </c>
      <c r="F30" s="104">
        <f>'Unit Mix'!F40+'Unit Mix'!L40</f>
        <v>0</v>
      </c>
      <c r="G30" s="115">
        <f>'Unit Mix'!G40+'Unit Mix'!M40</f>
        <v>0</v>
      </c>
      <c r="H30" s="247">
        <f>'Select City &amp; State'!E65</f>
        <v>266666.71000000002</v>
      </c>
      <c r="I30" s="248">
        <f t="shared" si="0"/>
        <v>0</v>
      </c>
      <c r="J30" s="249">
        <f>'Select City &amp; State'!E58</f>
        <v>466666.73</v>
      </c>
      <c r="K30" s="248">
        <f t="shared" si="1"/>
        <v>0</v>
      </c>
      <c r="L30" s="19"/>
    </row>
    <row r="31" spans="2:12" ht="13" customHeight="1" thickBot="1">
      <c r="B31" s="18"/>
      <c r="C31" s="1110"/>
      <c r="D31" s="38">
        <v>5</v>
      </c>
      <c r="E31" s="109">
        <f>'Unit Mix'!E41+'Unit Mix'!K41</f>
        <v>0</v>
      </c>
      <c r="F31" s="104">
        <f>'Unit Mix'!F41+'Unit Mix'!L41</f>
        <v>0</v>
      </c>
      <c r="G31" s="115">
        <f>'Unit Mix'!G41+'Unit Mix'!M41</f>
        <v>0</v>
      </c>
      <c r="H31" s="247">
        <f>'Select City &amp; State'!E66</f>
        <v>300527.94</v>
      </c>
      <c r="I31" s="248">
        <f t="shared" si="0"/>
        <v>0</v>
      </c>
      <c r="J31" s="249">
        <f>'Select City &amp; State'!E59</f>
        <v>525923.9</v>
      </c>
      <c r="K31" s="248">
        <f t="shared" si="1"/>
        <v>0</v>
      </c>
      <c r="L31" s="19"/>
    </row>
    <row r="32" spans="2:12" ht="11.25" customHeight="1" thickBot="1">
      <c r="B32" s="18"/>
      <c r="C32" s="1110"/>
      <c r="D32" s="66">
        <v>6</v>
      </c>
      <c r="E32" s="110">
        <f>'Unit Mix'!E42+'Unit Mix'!K42</f>
        <v>0</v>
      </c>
      <c r="F32" s="107">
        <f>'Unit Mix'!F42+'Unit Mix'!L42</f>
        <v>0</v>
      </c>
      <c r="G32" s="116">
        <f>'Unit Mix'!G42+'Unit Mix'!M42</f>
        <v>0</v>
      </c>
      <c r="H32" s="250">
        <f>'Select City &amp; State'!E67</f>
        <v>333990.52</v>
      </c>
      <c r="I32" s="251">
        <f t="shared" si="0"/>
        <v>0</v>
      </c>
      <c r="J32" s="252">
        <f>'Select City &amp; State'!E60</f>
        <v>584483.41</v>
      </c>
      <c r="K32" s="253">
        <f t="shared" si="1"/>
        <v>0</v>
      </c>
      <c r="L32" s="19"/>
    </row>
    <row r="33" spans="2:14" ht="13.5" customHeight="1" thickBot="1">
      <c r="B33" s="18"/>
      <c r="C33" s="1110" t="str">
        <f>'Select City &amp; State'!C26</f>
        <v>Elevator</v>
      </c>
      <c r="D33" s="38">
        <v>0</v>
      </c>
      <c r="E33" s="111">
        <f>'Unit Mix'!E43+'Unit Mix'!K43</f>
        <v>0</v>
      </c>
      <c r="F33" s="106">
        <f>'Unit Mix'!F43+'Unit Mix'!L43</f>
        <v>0</v>
      </c>
      <c r="G33" s="117">
        <f>'Unit Mix'!G43+'Unit Mix'!M43</f>
        <v>0</v>
      </c>
      <c r="H33" s="247">
        <f>'Select City &amp; State'!E33</f>
        <v>100345.98</v>
      </c>
      <c r="I33" s="248">
        <f t="shared" si="0"/>
        <v>0</v>
      </c>
      <c r="J33" s="249">
        <f>'Select City &amp; State'!E26</f>
        <v>160553.57999999999</v>
      </c>
      <c r="K33" s="248">
        <f t="shared" si="1"/>
        <v>0</v>
      </c>
      <c r="L33" s="19"/>
    </row>
    <row r="34" spans="2:14" ht="13" customHeight="1" thickBot="1">
      <c r="B34" s="18"/>
      <c r="C34" s="1110"/>
      <c r="D34" s="38">
        <v>1</v>
      </c>
      <c r="E34" s="109">
        <f>'Unit Mix'!E44+'Unit Mix'!K44</f>
        <v>0</v>
      </c>
      <c r="F34" s="104">
        <f>'Unit Mix'!F44+'Unit Mix'!L44</f>
        <v>0</v>
      </c>
      <c r="G34" s="115">
        <f>'Unit Mix'!G44+'Unit Mix'!M44</f>
        <v>0</v>
      </c>
      <c r="H34" s="247">
        <f>'Select City &amp; State'!E34</f>
        <v>140484.38</v>
      </c>
      <c r="I34" s="248">
        <f t="shared" si="0"/>
        <v>0</v>
      </c>
      <c r="J34" s="249">
        <f>'Select City &amp; State'!E27</f>
        <v>224775.01</v>
      </c>
      <c r="K34" s="248">
        <f t="shared" si="1"/>
        <v>0</v>
      </c>
      <c r="L34" s="19"/>
    </row>
    <row r="35" spans="2:14" ht="13" customHeight="1" thickBot="1">
      <c r="B35" s="18"/>
      <c r="C35" s="1110"/>
      <c r="D35" s="38">
        <v>2</v>
      </c>
      <c r="E35" s="109">
        <f>'Unit Mix'!E45+'Unit Mix'!K45</f>
        <v>0</v>
      </c>
      <c r="F35" s="104">
        <f>'Unit Mix'!F45+'Unit Mix'!L45</f>
        <v>0</v>
      </c>
      <c r="G35" s="115">
        <f>'Unit Mix'!G45+'Unit Mix'!M45</f>
        <v>0</v>
      </c>
      <c r="H35" s="247">
        <f>'Select City &amp; State'!E35</f>
        <v>180622.77</v>
      </c>
      <c r="I35" s="248">
        <f t="shared" si="0"/>
        <v>0</v>
      </c>
      <c r="J35" s="249">
        <f>'Select City &amp; State'!E28</f>
        <v>288996.44</v>
      </c>
      <c r="K35" s="248">
        <f t="shared" si="1"/>
        <v>0</v>
      </c>
      <c r="L35" s="19"/>
    </row>
    <row r="36" spans="2:14" ht="13" customHeight="1" thickBot="1">
      <c r="B36" s="18"/>
      <c r="C36" s="1110"/>
      <c r="D36" s="38">
        <v>3</v>
      </c>
      <c r="E36" s="109">
        <f>'Unit Mix'!E46+'Unit Mix'!K46</f>
        <v>0</v>
      </c>
      <c r="F36" s="104">
        <f>'Unit Mix'!F46+'Unit Mix'!L46</f>
        <v>0</v>
      </c>
      <c r="G36" s="115">
        <f>'Unit Mix'!G46+'Unit Mix'!M46</f>
        <v>0</v>
      </c>
      <c r="H36" s="247">
        <f>'Select City &amp; State'!E36</f>
        <v>240830.36</v>
      </c>
      <c r="I36" s="248">
        <f t="shared" si="0"/>
        <v>0</v>
      </c>
      <c r="J36" s="249">
        <f>'Select City &amp; State'!E29</f>
        <v>385328.58</v>
      </c>
      <c r="K36" s="248">
        <f t="shared" si="1"/>
        <v>0</v>
      </c>
      <c r="L36" s="19"/>
    </row>
    <row r="37" spans="2:14" ht="13" customHeight="1" thickBot="1">
      <c r="B37" s="18"/>
      <c r="C37" s="1110"/>
      <c r="D37" s="38">
        <v>4</v>
      </c>
      <c r="E37" s="109">
        <f>'Unit Mix'!E47+'Unit Mix'!K47</f>
        <v>0</v>
      </c>
      <c r="F37" s="104">
        <f>'Unit Mix'!F47+'Unit Mix'!L47</f>
        <v>0</v>
      </c>
      <c r="G37" s="115">
        <f>'Unit Mix'!G47+'Unit Mix'!M47</f>
        <v>0</v>
      </c>
      <c r="H37" s="247">
        <f>'Select City &amp; State'!E37</f>
        <v>301037.95</v>
      </c>
      <c r="I37" s="248">
        <f t="shared" si="0"/>
        <v>0</v>
      </c>
      <c r="J37" s="249">
        <f>'Select City &amp; State'!E30</f>
        <v>481660.73</v>
      </c>
      <c r="K37" s="248">
        <f t="shared" si="1"/>
        <v>0</v>
      </c>
      <c r="L37" s="19"/>
    </row>
    <row r="38" spans="2:14" ht="13" customHeight="1" thickBot="1">
      <c r="B38" s="18"/>
      <c r="C38" s="1110"/>
      <c r="D38" s="38">
        <v>5</v>
      </c>
      <c r="E38" s="109">
        <f>'Unit Mix'!E48+'Unit Mix'!K48</f>
        <v>0</v>
      </c>
      <c r="F38" s="104">
        <f>'Unit Mix'!F48+'Unit Mix'!L48</f>
        <v>0</v>
      </c>
      <c r="G38" s="115">
        <f>'Unit Mix'!G48+'Unit Mix'!M48</f>
        <v>0</v>
      </c>
      <c r="H38" s="247">
        <f>'Select City &amp; State'!E38</f>
        <v>341176.35</v>
      </c>
      <c r="I38" s="248">
        <f t="shared" si="0"/>
        <v>0</v>
      </c>
      <c r="J38" s="249">
        <f>'Select City &amp; State'!E31</f>
        <v>545882.16</v>
      </c>
      <c r="K38" s="248">
        <f t="shared" si="1"/>
        <v>0</v>
      </c>
      <c r="L38" s="19"/>
    </row>
    <row r="39" spans="2:14" ht="15" customHeight="1" thickBot="1">
      <c r="B39" s="18"/>
      <c r="C39" s="1110"/>
      <c r="D39" s="102">
        <v>6</v>
      </c>
      <c r="E39" s="112">
        <f>'Unit Mix'!E49+'Unit Mix'!K49</f>
        <v>0</v>
      </c>
      <c r="F39" s="105">
        <f>'Unit Mix'!F49+'Unit Mix'!L49</f>
        <v>0</v>
      </c>
      <c r="G39" s="118">
        <f>'Unit Mix'!G49+'Unit Mix'!M49</f>
        <v>0</v>
      </c>
      <c r="H39" s="254">
        <f>'Select City &amp; State'!E39</f>
        <v>381314.74</v>
      </c>
      <c r="I39" s="255">
        <f t="shared" si="0"/>
        <v>0</v>
      </c>
      <c r="J39" s="256">
        <f>'Select City &amp; State'!E32</f>
        <v>610103.59</v>
      </c>
      <c r="K39" s="255">
        <f t="shared" si="1"/>
        <v>0</v>
      </c>
      <c r="L39" s="19"/>
    </row>
    <row r="40" spans="2:14" ht="14">
      <c r="B40" s="18"/>
      <c r="C40" s="39"/>
      <c r="D40" s="40"/>
      <c r="E40" s="219">
        <f>SUM(E12:E39)</f>
        <v>0</v>
      </c>
      <c r="F40" s="219">
        <f>SUM(F12:F39)</f>
        <v>0</v>
      </c>
      <c r="G40" s="219">
        <f>SUM(G12:G39)</f>
        <v>0</v>
      </c>
      <c r="H40" s="124"/>
      <c r="I40" s="549">
        <f>SUM(I12:I39)</f>
        <v>0</v>
      </c>
      <c r="J40" s="124"/>
      <c r="K40" s="549">
        <f>SUM(K12:K39)</f>
        <v>0</v>
      </c>
      <c r="L40" s="19"/>
    </row>
    <row r="41" spans="2:14" ht="13">
      <c r="B41" s="18"/>
      <c r="C41" s="42"/>
      <c r="D41" s="40"/>
      <c r="E41" s="40"/>
      <c r="F41" s="40"/>
      <c r="G41" s="43"/>
      <c r="H41" s="41"/>
      <c r="I41" s="44"/>
      <c r="J41" s="41"/>
      <c r="K41" s="44"/>
      <c r="L41" s="19"/>
    </row>
    <row r="42" spans="2:14" ht="13.5" thickBot="1">
      <c r="B42" s="18"/>
      <c r="C42" s="1145" t="s">
        <v>950</v>
      </c>
      <c r="D42" s="1133"/>
      <c r="E42" s="1133"/>
      <c r="F42" s="1133"/>
      <c r="G42" s="1133"/>
      <c r="H42" s="41"/>
      <c r="I42" s="44"/>
      <c r="J42" s="27"/>
      <c r="K42" s="1163" t="s">
        <v>160</v>
      </c>
      <c r="L42" s="19"/>
    </row>
    <row r="43" spans="2:14" ht="15.75" customHeight="1">
      <c r="B43" s="18"/>
      <c r="C43" s="1150" t="s">
        <v>514</v>
      </c>
      <c r="D43" s="1151"/>
      <c r="E43" s="1151"/>
      <c r="F43" s="1151"/>
      <c r="G43" s="1152"/>
      <c r="H43" s="550">
        <v>0</v>
      </c>
      <c r="I43" s="69"/>
      <c r="J43" s="27"/>
      <c r="K43" s="1163"/>
      <c r="L43" s="19"/>
    </row>
    <row r="44" spans="2:14" ht="15.75" customHeight="1" thickBot="1">
      <c r="B44" s="18"/>
      <c r="C44" s="1148" t="s">
        <v>518</v>
      </c>
      <c r="D44" s="1149"/>
      <c r="E44" s="1149"/>
      <c r="F44" s="1149"/>
      <c r="G44" s="182" t="s">
        <v>30</v>
      </c>
      <c r="H44" s="53">
        <v>0</v>
      </c>
      <c r="I44" s="46" t="s">
        <v>31</v>
      </c>
      <c r="J44" s="27"/>
      <c r="K44" s="1163"/>
      <c r="L44" s="19"/>
    </row>
    <row r="45" spans="2:14" ht="14">
      <c r="B45" s="18"/>
      <c r="C45" s="1153" t="s">
        <v>515</v>
      </c>
      <c r="D45" s="1154"/>
      <c r="E45" s="1154"/>
      <c r="F45" s="1154"/>
      <c r="G45" s="183"/>
      <c r="H45" s="47">
        <f>IF(H43-H44&lt;0,0,H43-H44)</f>
        <v>0</v>
      </c>
      <c r="I45" s="162" t="s">
        <v>100</v>
      </c>
      <c r="J45" s="217">
        <f>IF(H43=0,0,H45/H43)</f>
        <v>0</v>
      </c>
      <c r="K45" s="1163"/>
      <c r="L45" s="19"/>
    </row>
    <row r="46" spans="2:14" ht="13.5" thickBot="1">
      <c r="B46" s="18"/>
      <c r="C46" s="48"/>
      <c r="D46" s="99"/>
      <c r="E46" s="99"/>
      <c r="F46" s="99"/>
      <c r="G46" s="100"/>
      <c r="H46" s="49"/>
      <c r="I46" s="50"/>
      <c r="J46" s="49"/>
      <c r="K46" s="50"/>
      <c r="L46" s="19"/>
    </row>
    <row r="47" spans="2:14" ht="13">
      <c r="B47" s="18"/>
      <c r="C47" s="101"/>
      <c r="D47" s="101"/>
      <c r="E47" s="101"/>
      <c r="F47" s="101"/>
      <c r="G47" s="101"/>
      <c r="H47" s="41"/>
      <c r="I47" s="44"/>
      <c r="J47" s="41"/>
      <c r="K47" s="44"/>
      <c r="L47" s="19"/>
      <c r="N47" s="35"/>
    </row>
    <row r="48" spans="2:14" ht="13.5" thickBot="1">
      <c r="B48" s="18"/>
      <c r="C48" s="1145" t="s">
        <v>951</v>
      </c>
      <c r="D48" s="1133"/>
      <c r="E48" s="1133"/>
      <c r="F48" s="1133"/>
      <c r="G48" s="540"/>
      <c r="H48" s="52"/>
      <c r="I48" s="44"/>
      <c r="J48" s="41"/>
      <c r="K48" s="44"/>
      <c r="L48" s="19"/>
    </row>
    <row r="49" spans="2:12" ht="15.75" customHeight="1">
      <c r="B49" s="18"/>
      <c r="C49" s="1144" t="s">
        <v>808</v>
      </c>
      <c r="D49" s="1106"/>
      <c r="E49" s="1106"/>
      <c r="F49" s="1106"/>
      <c r="G49" s="76"/>
      <c r="H49" s="550">
        <v>0</v>
      </c>
      <c r="I49" s="44"/>
      <c r="J49" s="27"/>
      <c r="K49" s="27"/>
      <c r="L49" s="19"/>
    </row>
    <row r="50" spans="2:12" ht="14.5" thickBot="1">
      <c r="B50" s="18"/>
      <c r="C50" s="1108" t="s">
        <v>12</v>
      </c>
      <c r="D50" s="1109"/>
      <c r="E50" s="1109"/>
      <c r="F50" s="1109"/>
      <c r="G50" s="122"/>
      <c r="H50" s="53">
        <v>0</v>
      </c>
      <c r="I50" s="44"/>
      <c r="J50" s="27"/>
      <c r="K50" s="27"/>
      <c r="L50" s="19"/>
    </row>
    <row r="51" spans="2:12" ht="14">
      <c r="B51" s="18"/>
      <c r="C51" s="164" t="s">
        <v>13</v>
      </c>
      <c r="D51" s="101"/>
      <c r="E51" s="101"/>
      <c r="F51" s="101"/>
      <c r="G51" s="101"/>
      <c r="H51" s="51"/>
      <c r="I51" s="246">
        <f>SUM(H49:H49)+SUM(H50:H50)</f>
        <v>0</v>
      </c>
      <c r="J51" s="27"/>
      <c r="K51" s="27"/>
      <c r="L51" s="19"/>
    </row>
    <row r="52" spans="2:12" ht="13">
      <c r="B52" s="18"/>
      <c r="C52" s="101"/>
      <c r="D52" s="101"/>
      <c r="E52" s="101"/>
      <c r="F52" s="27"/>
      <c r="G52" s="163" t="s">
        <v>103</v>
      </c>
      <c r="H52" s="41"/>
      <c r="I52" s="44"/>
      <c r="J52" s="27"/>
      <c r="K52" s="27"/>
      <c r="L52" s="19"/>
    </row>
    <row r="53" spans="2:12" ht="13.5" thickBot="1">
      <c r="B53" s="18"/>
      <c r="C53" s="1145" t="s">
        <v>945</v>
      </c>
      <c r="D53" s="1133"/>
      <c r="E53" s="1133"/>
      <c r="F53" s="542"/>
      <c r="G53" s="165" t="s">
        <v>104</v>
      </c>
      <c r="H53" s="41"/>
      <c r="I53" s="54"/>
      <c r="J53" s="27"/>
      <c r="K53" s="27"/>
      <c r="L53" s="19"/>
    </row>
    <row r="54" spans="2:12">
      <c r="B54" s="18"/>
      <c r="C54" s="1105" t="s">
        <v>986</v>
      </c>
      <c r="D54" s="1106"/>
      <c r="E54" s="1106"/>
      <c r="F54" s="1107"/>
      <c r="G54" s="166">
        <v>1405</v>
      </c>
      <c r="H54" s="550">
        <v>0</v>
      </c>
      <c r="I54" s="51"/>
      <c r="J54" s="27"/>
      <c r="K54" s="27"/>
      <c r="L54" s="19"/>
    </row>
    <row r="55" spans="2:12">
      <c r="B55" s="18"/>
      <c r="C55" s="710" t="s">
        <v>984</v>
      </c>
      <c r="D55" s="711"/>
      <c r="E55" s="711"/>
      <c r="F55" s="712"/>
      <c r="G55" s="166">
        <v>1408</v>
      </c>
      <c r="H55" s="240">
        <v>0</v>
      </c>
      <c r="I55" s="51"/>
      <c r="J55" s="27"/>
      <c r="K55" s="27"/>
      <c r="L55" s="19"/>
    </row>
    <row r="56" spans="2:12">
      <c r="B56" s="18"/>
      <c r="C56" s="1105" t="s">
        <v>14</v>
      </c>
      <c r="D56" s="1106"/>
      <c r="E56" s="1106"/>
      <c r="F56" s="1107"/>
      <c r="G56" s="166">
        <v>1408</v>
      </c>
      <c r="H56" s="240">
        <v>0</v>
      </c>
      <c r="I56" s="51"/>
      <c r="J56" s="27"/>
      <c r="K56" s="27"/>
      <c r="L56" s="19"/>
    </row>
    <row r="57" spans="2:12">
      <c r="B57" s="18"/>
      <c r="C57" s="1105" t="s">
        <v>15</v>
      </c>
      <c r="D57" s="1106"/>
      <c r="E57" s="1106"/>
      <c r="F57" s="1107"/>
      <c r="G57" s="166">
        <v>1410</v>
      </c>
      <c r="H57" s="240">
        <v>0</v>
      </c>
      <c r="I57" s="51"/>
      <c r="J57" s="27"/>
      <c r="K57" s="27"/>
      <c r="L57" s="19"/>
    </row>
    <row r="58" spans="2:12" ht="13">
      <c r="B58" s="18"/>
      <c r="C58" s="1105" t="s">
        <v>116</v>
      </c>
      <c r="D58" s="1106"/>
      <c r="E58" s="1106"/>
      <c r="F58" s="1107"/>
      <c r="G58" s="166">
        <v>1430</v>
      </c>
      <c r="H58" s="240">
        <v>0</v>
      </c>
      <c r="I58" s="51"/>
      <c r="J58" s="51"/>
      <c r="K58" s="44"/>
      <c r="L58" s="19"/>
    </row>
    <row r="59" spans="2:12" ht="13">
      <c r="B59" s="18"/>
      <c r="C59" s="1105" t="s">
        <v>516</v>
      </c>
      <c r="D59" s="1106"/>
      <c r="E59" s="1106"/>
      <c r="F59" s="1107"/>
      <c r="G59" s="166">
        <v>1440</v>
      </c>
      <c r="H59" s="240">
        <v>0</v>
      </c>
      <c r="I59" s="51"/>
      <c r="J59" s="51"/>
      <c r="K59" s="44"/>
      <c r="L59" s="19"/>
    </row>
    <row r="60" spans="2:12" ht="13">
      <c r="B60" s="18"/>
      <c r="C60" s="1105" t="s">
        <v>10</v>
      </c>
      <c r="D60" s="1106"/>
      <c r="E60" s="1106"/>
      <c r="F60" s="1107"/>
      <c r="G60" s="166">
        <v>1450</v>
      </c>
      <c r="H60" s="240">
        <v>0</v>
      </c>
      <c r="I60" s="51"/>
      <c r="J60" s="51"/>
      <c r="K60" s="44"/>
      <c r="L60" s="19"/>
    </row>
    <row r="61" spans="2:12" ht="13">
      <c r="B61" s="18"/>
      <c r="C61" s="1105" t="s">
        <v>121</v>
      </c>
      <c r="D61" s="1106"/>
      <c r="E61" s="1106"/>
      <c r="F61" s="1107"/>
      <c r="G61" s="166">
        <v>1460</v>
      </c>
      <c r="H61" s="240">
        <v>0</v>
      </c>
      <c r="I61" s="51"/>
      <c r="J61" s="51"/>
      <c r="K61" s="44"/>
      <c r="L61" s="19"/>
    </row>
    <row r="62" spans="2:12" ht="13.5" thickBot="1">
      <c r="B62" s="18"/>
      <c r="C62" s="1105" t="s">
        <v>122</v>
      </c>
      <c r="D62" s="1106"/>
      <c r="E62" s="1106"/>
      <c r="F62" s="1107"/>
      <c r="G62" s="166">
        <v>1460</v>
      </c>
      <c r="H62" s="240">
        <v>0</v>
      </c>
      <c r="I62" s="51"/>
      <c r="J62" s="51"/>
      <c r="K62" s="44"/>
      <c r="L62" s="19"/>
    </row>
    <row r="63" spans="2:12" ht="13">
      <c r="B63" s="18"/>
      <c r="C63" s="1105" t="s">
        <v>120</v>
      </c>
      <c r="D63" s="1106"/>
      <c r="E63" s="1106"/>
      <c r="F63" s="1107"/>
      <c r="G63" s="166">
        <v>1460</v>
      </c>
      <c r="H63" s="240">
        <v>0</v>
      </c>
      <c r="I63" s="51"/>
      <c r="J63" s="551"/>
      <c r="K63" s="552"/>
      <c r="L63" s="19"/>
    </row>
    <row r="64" spans="2:12" ht="13">
      <c r="B64" s="18"/>
      <c r="C64" s="1105" t="s">
        <v>119</v>
      </c>
      <c r="D64" s="1106"/>
      <c r="E64" s="1106"/>
      <c r="F64" s="1107"/>
      <c r="G64" s="166">
        <v>1465</v>
      </c>
      <c r="H64" s="240">
        <v>0</v>
      </c>
      <c r="I64" s="51"/>
      <c r="J64" s="1142" t="s">
        <v>952</v>
      </c>
      <c r="K64" s="1143"/>
      <c r="L64" s="19"/>
    </row>
    <row r="65" spans="2:14" ht="13">
      <c r="B65" s="18"/>
      <c r="C65" s="1105" t="s">
        <v>117</v>
      </c>
      <c r="D65" s="1106"/>
      <c r="E65" s="1106"/>
      <c r="F65" s="1107"/>
      <c r="G65" s="166">
        <v>1465</v>
      </c>
      <c r="H65" s="240">
        <v>0</v>
      </c>
      <c r="I65" s="51"/>
      <c r="J65" s="55"/>
      <c r="K65" s="56"/>
      <c r="L65" s="19"/>
    </row>
    <row r="66" spans="2:14" ht="13">
      <c r="B66" s="18"/>
      <c r="C66" s="1105" t="s">
        <v>32</v>
      </c>
      <c r="D66" s="1106"/>
      <c r="E66" s="1106"/>
      <c r="F66" s="1107"/>
      <c r="G66" s="166">
        <v>1470</v>
      </c>
      <c r="H66" s="240">
        <v>0</v>
      </c>
      <c r="I66" s="51"/>
      <c r="J66" s="55"/>
      <c r="K66" s="57"/>
      <c r="L66" s="19"/>
    </row>
    <row r="67" spans="2:14" ht="13">
      <c r="B67" s="18"/>
      <c r="C67" s="1105" t="s">
        <v>33</v>
      </c>
      <c r="D67" s="1106"/>
      <c r="E67" s="1106"/>
      <c r="F67" s="1107"/>
      <c r="G67" s="166">
        <v>1475</v>
      </c>
      <c r="H67" s="240">
        <v>0</v>
      </c>
      <c r="I67" s="51"/>
      <c r="J67" s="58" t="s">
        <v>34</v>
      </c>
      <c r="K67" s="59" t="s">
        <v>35</v>
      </c>
      <c r="L67" s="19"/>
    </row>
    <row r="68" spans="2:14" ht="13">
      <c r="B68" s="18"/>
      <c r="C68" s="1105" t="s">
        <v>159</v>
      </c>
      <c r="D68" s="1106"/>
      <c r="E68" s="1106"/>
      <c r="F68" s="1107"/>
      <c r="G68" s="166">
        <v>1485</v>
      </c>
      <c r="H68" s="240">
        <v>0</v>
      </c>
      <c r="I68" s="51"/>
      <c r="J68" s="1103" t="s">
        <v>85</v>
      </c>
      <c r="K68" s="1104"/>
      <c r="L68" s="19"/>
    </row>
    <row r="69" spans="2:14" ht="13">
      <c r="B69" s="18"/>
      <c r="C69" s="1105" t="s">
        <v>118</v>
      </c>
      <c r="D69" s="1106"/>
      <c r="E69" s="1106"/>
      <c r="F69" s="1107"/>
      <c r="G69" s="166">
        <v>1495</v>
      </c>
      <c r="H69" s="240">
        <v>0</v>
      </c>
      <c r="I69" s="51"/>
      <c r="J69" s="1155" t="s">
        <v>86</v>
      </c>
      <c r="K69" s="1156"/>
      <c r="L69" s="19"/>
    </row>
    <row r="70" spans="2:14" ht="14.5" thickBot="1">
      <c r="B70" s="18"/>
      <c r="C70" s="1105" t="s">
        <v>992</v>
      </c>
      <c r="D70" s="1106"/>
      <c r="E70" s="1106"/>
      <c r="F70" s="1107"/>
      <c r="G70" s="166">
        <v>1496</v>
      </c>
      <c r="H70" s="53">
        <v>0</v>
      </c>
      <c r="I70" s="51"/>
      <c r="J70" s="1155" t="s">
        <v>86</v>
      </c>
      <c r="K70" s="1156"/>
      <c r="L70" s="19"/>
    </row>
    <row r="71" spans="2:14" ht="13">
      <c r="B71" s="18"/>
      <c r="C71" s="167" t="s">
        <v>9</v>
      </c>
      <c r="D71" s="168"/>
      <c r="E71" s="168"/>
      <c r="F71" s="168"/>
      <c r="G71" s="168"/>
      <c r="H71" s="51"/>
      <c r="I71" s="245">
        <f>(SUM(H54:H70))</f>
        <v>0</v>
      </c>
      <c r="J71" s="60" t="s">
        <v>36</v>
      </c>
      <c r="K71" s="61">
        <f>I51-I71</f>
        <v>0</v>
      </c>
      <c r="L71" s="19"/>
    </row>
    <row r="72" spans="2:14">
      <c r="B72" s="18"/>
      <c r="C72" s="169"/>
      <c r="D72" s="168"/>
      <c r="E72" s="168"/>
      <c r="F72" s="168"/>
      <c r="G72" s="168"/>
      <c r="H72" s="51"/>
      <c r="I72" s="27"/>
      <c r="J72" s="1099" t="str">
        <f>IF(K71&gt;5,"Error: Total Sources, Step 7, do not = Total Uses, Step 8.",IF(K71&lt;-5,"Error: Total Sources, Step 7 
do not = Total Uses, Step 8.","Okay: Sources = Uses"))</f>
        <v>Okay: Sources = Uses</v>
      </c>
      <c r="K72" s="1100"/>
      <c r="L72" s="19"/>
    </row>
    <row r="73" spans="2:14" ht="13">
      <c r="B73" s="18"/>
      <c r="C73" s="543" t="s">
        <v>108</v>
      </c>
      <c r="D73" s="542"/>
      <c r="E73" s="542"/>
      <c r="F73" s="542"/>
      <c r="G73" s="169"/>
      <c r="H73" s="62"/>
      <c r="I73" s="51"/>
      <c r="J73" s="1101"/>
      <c r="K73" s="1100"/>
      <c r="L73" s="19"/>
    </row>
    <row r="74" spans="2:14">
      <c r="B74" s="18"/>
      <c r="C74" s="1131" t="s">
        <v>165</v>
      </c>
      <c r="D74" s="1132"/>
      <c r="E74" s="1132"/>
      <c r="F74" s="1133"/>
      <c r="G74" s="1133"/>
      <c r="H74" s="241">
        <f>H68</f>
        <v>0</v>
      </c>
      <c r="I74" s="41"/>
      <c r="J74" s="1093" t="s">
        <v>62</v>
      </c>
      <c r="K74" s="1094"/>
      <c r="L74" s="19"/>
      <c r="N74" s="600"/>
    </row>
    <row r="75" spans="2:14" ht="13.5" thickBot="1">
      <c r="B75" s="18"/>
      <c r="C75" s="1141" t="s">
        <v>960</v>
      </c>
      <c r="D75" s="1133"/>
      <c r="E75" s="1133"/>
      <c r="F75" s="1133"/>
      <c r="G75" s="229" t="s">
        <v>166</v>
      </c>
      <c r="H75" s="222">
        <f>J45</f>
        <v>0</v>
      </c>
      <c r="I75" s="126"/>
      <c r="J75" s="1095"/>
      <c r="K75" s="1096"/>
      <c r="L75" s="19"/>
      <c r="N75" s="600"/>
    </row>
    <row r="76" spans="2:14" ht="13.5" customHeight="1">
      <c r="B76" s="18"/>
      <c r="C76" s="1139" t="s">
        <v>517</v>
      </c>
      <c r="D76" s="1116"/>
      <c r="E76" s="1116"/>
      <c r="F76" s="1116"/>
      <c r="G76" s="1116"/>
      <c r="H76" s="242">
        <f>H74*H75</f>
        <v>0</v>
      </c>
      <c r="I76" s="51"/>
      <c r="J76" s="63"/>
      <c r="K76" s="51"/>
      <c r="L76" s="19"/>
      <c r="N76" s="598"/>
    </row>
    <row r="77" spans="2:14" ht="13" thickBot="1">
      <c r="B77" s="18"/>
      <c r="C77" s="542"/>
      <c r="D77" s="542"/>
      <c r="E77" s="542"/>
      <c r="F77" s="542"/>
      <c r="G77" s="542"/>
      <c r="H77" s="27"/>
      <c r="I77" s="1146" t="str">
        <f>IF(H78-H60&gt;0,"Error: Step 8 amt may not exceed amt. in BLI 1450","")</f>
        <v/>
      </c>
      <c r="J77" s="27"/>
      <c r="K77" s="27"/>
      <c r="L77" s="19"/>
      <c r="N77" s="600"/>
    </row>
    <row r="78" spans="2:14" ht="15" thickBot="1">
      <c r="B78" s="18"/>
      <c r="C78" s="1140" t="s">
        <v>955</v>
      </c>
      <c r="D78" s="1107"/>
      <c r="E78" s="1107"/>
      <c r="F78" s="1107"/>
      <c r="G78" s="170"/>
      <c r="H78" s="553">
        <v>0</v>
      </c>
      <c r="I78" s="1147"/>
      <c r="J78" s="1097" t="s">
        <v>956</v>
      </c>
      <c r="K78" s="1097"/>
      <c r="L78" s="19"/>
      <c r="N78" s="600"/>
    </row>
    <row r="79" spans="2:14" ht="15" customHeight="1">
      <c r="B79" s="18"/>
      <c r="C79" s="171"/>
      <c r="D79" s="168"/>
      <c r="E79" s="168"/>
      <c r="F79" s="168"/>
      <c r="G79" s="172"/>
      <c r="H79" s="51"/>
      <c r="I79" s="1147"/>
      <c r="J79" s="1111" t="s">
        <v>64</v>
      </c>
      <c r="K79" s="1111"/>
      <c r="L79" s="19"/>
      <c r="N79" s="27"/>
    </row>
    <row r="80" spans="2:14" ht="14">
      <c r="B80" s="18"/>
      <c r="C80" s="1137" t="s">
        <v>63</v>
      </c>
      <c r="D80" s="1138"/>
      <c r="E80" s="1138"/>
      <c r="F80" s="1138"/>
      <c r="G80" s="173"/>
      <c r="H80" s="243">
        <f>IF(AND(H54&gt;0,H55&gt;0),"Both CN and HOPE VI?",H54+H55)</f>
        <v>0</v>
      </c>
      <c r="I80" s="51"/>
      <c r="J80" s="1098" t="s">
        <v>37</v>
      </c>
      <c r="K80" s="1098"/>
      <c r="L80" s="19"/>
      <c r="N80" s="27"/>
    </row>
    <row r="81" spans="2:14" ht="14">
      <c r="B81" s="18"/>
      <c r="C81" s="1136" t="s">
        <v>110</v>
      </c>
      <c r="D81" s="1133"/>
      <c r="E81" s="1133"/>
      <c r="F81" s="1133"/>
      <c r="G81" s="1133"/>
      <c r="H81" s="64"/>
      <c r="I81" s="219">
        <f>IFERROR(-(H76+H78+H80),0)</f>
        <v>0</v>
      </c>
      <c r="J81" s="1098" t="s">
        <v>17</v>
      </c>
      <c r="K81" s="1098"/>
      <c r="L81" s="19"/>
      <c r="N81" s="27"/>
    </row>
    <row r="82" spans="2:14" ht="14.5" thickBot="1">
      <c r="B82" s="18"/>
      <c r="C82" s="1135" t="s">
        <v>519</v>
      </c>
      <c r="D82" s="1133"/>
      <c r="E82" s="1133"/>
      <c r="F82" s="1133"/>
      <c r="G82" s="1133"/>
      <c r="H82" s="51"/>
      <c r="I82" s="244">
        <f>I71+I81</f>
        <v>0</v>
      </c>
      <c r="J82" s="1129" t="s">
        <v>18</v>
      </c>
      <c r="K82" s="1129"/>
      <c r="L82" s="19"/>
      <c r="N82" s="1117"/>
    </row>
    <row r="83" spans="2:14" ht="13">
      <c r="B83" s="18"/>
      <c r="C83" s="174"/>
      <c r="D83" s="168"/>
      <c r="E83" s="168"/>
      <c r="F83" s="168"/>
      <c r="G83" s="168"/>
      <c r="H83" s="51"/>
      <c r="I83" s="245"/>
      <c r="J83" s="1123" t="str">
        <f>IF(I84="","No PH units (Step 2)",I82/I84)</f>
        <v>No PH units (Step 2)</v>
      </c>
      <c r="K83" s="1124"/>
      <c r="L83" s="19"/>
      <c r="N83" s="1117"/>
    </row>
    <row r="84" spans="2:14" ht="14.5" thickBot="1">
      <c r="B84" s="18"/>
      <c r="C84" s="1127" t="s">
        <v>962</v>
      </c>
      <c r="D84" s="1128"/>
      <c r="E84" s="1128"/>
      <c r="F84" s="1128"/>
      <c r="G84" s="168"/>
      <c r="H84" s="51"/>
      <c r="I84" s="244" t="str">
        <f>IF(K40=0,"",K40)</f>
        <v/>
      </c>
      <c r="J84" s="1125"/>
      <c r="K84" s="1126"/>
      <c r="L84" s="19"/>
      <c r="N84" s="1115"/>
    </row>
    <row r="85" spans="2:14" ht="13" thickBot="1">
      <c r="B85" s="18"/>
      <c r="C85" s="175"/>
      <c r="D85" s="175"/>
      <c r="E85" s="175"/>
      <c r="F85" s="176"/>
      <c r="G85" s="176"/>
      <c r="H85" s="65"/>
      <c r="I85" s="65"/>
      <c r="J85" s="65"/>
      <c r="K85" s="65"/>
      <c r="L85" s="19"/>
      <c r="N85" s="1115"/>
    </row>
    <row r="86" spans="2:14">
      <c r="B86" s="18"/>
      <c r="C86" s="168"/>
      <c r="D86" s="168"/>
      <c r="E86" s="168"/>
      <c r="F86" s="168"/>
      <c r="G86" s="168"/>
      <c r="H86" s="51"/>
      <c r="I86" s="51"/>
      <c r="J86" s="51"/>
      <c r="K86" s="42"/>
      <c r="L86" s="19"/>
      <c r="N86" s="1116"/>
    </row>
    <row r="87" spans="2:14" ht="13">
      <c r="B87" s="18"/>
      <c r="C87" s="1130" t="s">
        <v>66</v>
      </c>
      <c r="D87" s="1128"/>
      <c r="E87" s="1128"/>
      <c r="F87" s="1128"/>
      <c r="G87" s="541"/>
      <c r="H87" s="51"/>
      <c r="I87" s="51"/>
      <c r="J87" s="1111" t="s">
        <v>65</v>
      </c>
      <c r="K87" s="1111"/>
      <c r="L87" s="19"/>
      <c r="N87" s="27"/>
    </row>
    <row r="88" spans="2:14">
      <c r="B88" s="18"/>
      <c r="C88" s="1131" t="str">
        <f>C62</f>
        <v>Dwelling Structures, New Const (w/OH+P, finish landscape + on-site util's)</v>
      </c>
      <c r="D88" s="1132"/>
      <c r="E88" s="1132"/>
      <c r="F88" s="1133"/>
      <c r="G88" s="165">
        <v>1460</v>
      </c>
      <c r="H88" s="51"/>
      <c r="I88" s="242">
        <f>H62</f>
        <v>0</v>
      </c>
      <c r="J88" s="1129" t="s">
        <v>38</v>
      </c>
      <c r="K88" s="1129"/>
      <c r="L88" s="19"/>
      <c r="N88" s="1114"/>
    </row>
    <row r="89" spans="2:14" ht="14">
      <c r="B89" s="18"/>
      <c r="C89" s="1134" t="s">
        <v>109</v>
      </c>
      <c r="D89" s="1132"/>
      <c r="E89" s="1132"/>
      <c r="F89" s="1133"/>
      <c r="G89" s="165">
        <v>1465</v>
      </c>
      <c r="H89" s="51"/>
      <c r="I89" s="219">
        <f>H64</f>
        <v>0</v>
      </c>
      <c r="J89" s="1122" t="s">
        <v>16</v>
      </c>
      <c r="K89" s="1122"/>
      <c r="L89" s="19"/>
      <c r="N89" s="1114"/>
    </row>
    <row r="90" spans="2:14" ht="14.5" thickBot="1">
      <c r="B90" s="18"/>
      <c r="C90" s="543" t="s">
        <v>39</v>
      </c>
      <c r="D90" s="168"/>
      <c r="E90" s="168"/>
      <c r="F90" s="168"/>
      <c r="G90" s="168"/>
      <c r="H90" s="51"/>
      <c r="I90" s="244">
        <f>SUM(I88:I89)</f>
        <v>0</v>
      </c>
      <c r="J90" s="1129" t="s">
        <v>19</v>
      </c>
      <c r="K90" s="1129"/>
      <c r="L90" s="19"/>
      <c r="N90" s="1112"/>
    </row>
    <row r="91" spans="2:14" ht="13">
      <c r="B91" s="18"/>
      <c r="C91" s="164"/>
      <c r="D91" s="168"/>
      <c r="E91" s="168"/>
      <c r="F91" s="168"/>
      <c r="G91" s="168"/>
      <c r="H91" s="51"/>
      <c r="I91" s="124"/>
      <c r="J91" s="1118" t="str">
        <f>IF(I92="",IF(I84="","No PH units (Step 2)","NA (rehab/acq only)"),I90/I92)</f>
        <v>No PH units (Step 2)</v>
      </c>
      <c r="K91" s="1119"/>
      <c r="L91" s="19"/>
      <c r="N91" s="1112"/>
    </row>
    <row r="92" spans="2:14" ht="14.5" thickBot="1">
      <c r="B92" s="18"/>
      <c r="C92" s="1127" t="s">
        <v>961</v>
      </c>
      <c r="D92" s="1128"/>
      <c r="E92" s="1128"/>
      <c r="F92" s="1128"/>
      <c r="G92" s="168"/>
      <c r="H92" s="51"/>
      <c r="I92" s="125" t="str">
        <f>IF(I40=0,"",I40)</f>
        <v/>
      </c>
      <c r="J92" s="1120"/>
      <c r="K92" s="1121"/>
      <c r="L92" s="19"/>
      <c r="N92" s="1112"/>
    </row>
    <row r="93" spans="2:14" ht="13" thickBot="1">
      <c r="B93" s="20"/>
      <c r="C93" s="177"/>
      <c r="D93" s="176"/>
      <c r="E93" s="176"/>
      <c r="F93" s="176"/>
      <c r="G93" s="176"/>
      <c r="H93" s="65"/>
      <c r="I93" s="65"/>
      <c r="J93" s="65"/>
      <c r="K93" s="65"/>
      <c r="L93" s="21"/>
      <c r="N93" s="1113"/>
    </row>
    <row r="94" spans="2:14">
      <c r="G94" s="273"/>
      <c r="L94" s="274" t="s">
        <v>1163</v>
      </c>
    </row>
  </sheetData>
  <sheetProtection password="CE28" sheet="1" objects="1" scenarios="1"/>
  <mergeCells count="70">
    <mergeCell ref="J69:K69"/>
    <mergeCell ref="J81:K81"/>
    <mergeCell ref="J82:K82"/>
    <mergeCell ref="C3:K3"/>
    <mergeCell ref="C48:F48"/>
    <mergeCell ref="J10:K10"/>
    <mergeCell ref="C7:K7"/>
    <mergeCell ref="C10:G10"/>
    <mergeCell ref="H10:I10"/>
    <mergeCell ref="C12:C18"/>
    <mergeCell ref="K42:K45"/>
    <mergeCell ref="C33:C39"/>
    <mergeCell ref="C19:C25"/>
    <mergeCell ref="C5:K5"/>
    <mergeCell ref="J70:K70"/>
    <mergeCell ref="C70:F70"/>
    <mergeCell ref="I77:I79"/>
    <mergeCell ref="C42:G42"/>
    <mergeCell ref="C44:F44"/>
    <mergeCell ref="C43:G43"/>
    <mergeCell ref="C45:F45"/>
    <mergeCell ref="C69:F69"/>
    <mergeCell ref="J64:K64"/>
    <mergeCell ref="C64:F64"/>
    <mergeCell ref="C49:F49"/>
    <mergeCell ref="C53:E53"/>
    <mergeCell ref="C54:F54"/>
    <mergeCell ref="C58:F58"/>
    <mergeCell ref="C59:F59"/>
    <mergeCell ref="C62:F62"/>
    <mergeCell ref="C63:F63"/>
    <mergeCell ref="C57:F57"/>
    <mergeCell ref="C84:F84"/>
    <mergeCell ref="C82:G82"/>
    <mergeCell ref="C81:G81"/>
    <mergeCell ref="C74:G74"/>
    <mergeCell ref="C80:F80"/>
    <mergeCell ref="C76:G76"/>
    <mergeCell ref="C78:F78"/>
    <mergeCell ref="C75:F75"/>
    <mergeCell ref="C92:F92"/>
    <mergeCell ref="J90:K90"/>
    <mergeCell ref="C87:F87"/>
    <mergeCell ref="J88:K88"/>
    <mergeCell ref="C88:F88"/>
    <mergeCell ref="C89:F89"/>
    <mergeCell ref="N90:N93"/>
    <mergeCell ref="N88:N89"/>
    <mergeCell ref="N84:N86"/>
    <mergeCell ref="N82:N83"/>
    <mergeCell ref="J91:K92"/>
    <mergeCell ref="J89:K89"/>
    <mergeCell ref="J87:K87"/>
    <mergeCell ref="J83:K84"/>
    <mergeCell ref="J74:K75"/>
    <mergeCell ref="J78:K78"/>
    <mergeCell ref="J80:K80"/>
    <mergeCell ref="J72:K73"/>
    <mergeCell ref="C8:F8"/>
    <mergeCell ref="J68:K68"/>
    <mergeCell ref="C65:F65"/>
    <mergeCell ref="C66:F66"/>
    <mergeCell ref="C67:F67"/>
    <mergeCell ref="C56:F56"/>
    <mergeCell ref="C68:F68"/>
    <mergeCell ref="C61:F61"/>
    <mergeCell ref="C60:F60"/>
    <mergeCell ref="C50:F50"/>
    <mergeCell ref="C26:C32"/>
    <mergeCell ref="J79:K79"/>
  </mergeCells>
  <phoneticPr fontId="0" type="noConversion"/>
  <conditionalFormatting sqref="I77:I79">
    <cfRule type="cellIs" dxfId="6" priority="2" stopIfTrue="1" operator="notEqual">
      <formula>0</formula>
    </cfRule>
  </conditionalFormatting>
  <conditionalFormatting sqref="K71">
    <cfRule type="cellIs" dxfId="5" priority="3" stopIfTrue="1" operator="notBetween">
      <formula>-5</formula>
      <formula>5</formula>
    </cfRule>
  </conditionalFormatting>
  <conditionalFormatting sqref="I71">
    <cfRule type="cellIs" dxfId="4" priority="4" stopIfTrue="1" operator="greaterThan">
      <formula>$I$51+5</formula>
    </cfRule>
    <cfRule type="cellIs" dxfId="3" priority="5" stopIfTrue="1" operator="lessThan">
      <formula>$I$51-5</formula>
    </cfRule>
  </conditionalFormatting>
  <conditionalFormatting sqref="J72:K73">
    <cfRule type="cellIs" dxfId="2" priority="6" stopIfTrue="1" operator="notEqual">
      <formula>"Okay: Sources = Uses"</formula>
    </cfRule>
  </conditionalFormatting>
  <conditionalFormatting sqref="J83:K84 J91:K92">
    <cfRule type="cellIs" dxfId="1" priority="7" stopIfTrue="1" operator="greaterThan">
      <formula>1.005</formula>
    </cfRule>
  </conditionalFormatting>
  <hyperlinks>
    <hyperlink ref="C8" r:id="rId1" xr:uid="{00000000-0004-0000-0400-000000000000}"/>
  </hyperlinks>
  <printOptions horizontalCentered="1"/>
  <pageMargins left="0.25" right="0.25" top="0.25" bottom="0.5" header="0.25" footer="0.25"/>
  <pageSetup scale="58"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5"/>
  <sheetViews>
    <sheetView zoomScaleNormal="100" workbookViewId="0">
      <selection activeCell="F36" sqref="F36"/>
    </sheetView>
  </sheetViews>
  <sheetFormatPr defaultRowHeight="15.5"/>
  <cols>
    <col min="1" max="1" width="3.1796875" customWidth="1"/>
    <col min="2" max="2" width="90.7265625" style="631" customWidth="1"/>
    <col min="3" max="3" width="3.7265625" customWidth="1"/>
    <col min="4" max="4" width="3" customWidth="1"/>
  </cols>
  <sheetData>
    <row r="1" spans="1:15">
      <c r="A1" s="558"/>
      <c r="B1" s="748"/>
      <c r="C1" s="561"/>
    </row>
    <row r="2" spans="1:15">
      <c r="A2" s="694"/>
      <c r="B2" s="707" t="s">
        <v>855</v>
      </c>
      <c r="C2" s="695"/>
    </row>
    <row r="3" spans="1:15">
      <c r="A3" s="694"/>
      <c r="B3" s="751"/>
      <c r="C3" s="695"/>
      <c r="G3" s="579"/>
      <c r="H3" s="579"/>
      <c r="I3" s="579"/>
      <c r="J3" s="579"/>
      <c r="K3" s="579"/>
    </row>
    <row r="4" spans="1:15" ht="25">
      <c r="A4" s="694"/>
      <c r="B4" s="889" t="s">
        <v>963</v>
      </c>
      <c r="C4" s="811"/>
      <c r="D4" s="599"/>
      <c r="E4" s="599"/>
      <c r="F4" s="599"/>
      <c r="G4" s="599"/>
      <c r="H4" s="599"/>
      <c r="I4" s="599"/>
      <c r="J4" s="599"/>
      <c r="K4" s="599"/>
      <c r="L4" s="599"/>
      <c r="M4" s="599"/>
      <c r="N4" s="599"/>
      <c r="O4" s="599"/>
    </row>
    <row r="5" spans="1:15" ht="12.5">
      <c r="A5" s="694"/>
      <c r="B5" s="889"/>
      <c r="C5" s="811"/>
      <c r="D5" s="706"/>
      <c r="E5" s="706"/>
      <c r="F5" s="706"/>
      <c r="G5" s="706"/>
      <c r="H5" s="706"/>
      <c r="I5" s="706"/>
      <c r="J5" s="706"/>
      <c r="K5" s="706"/>
      <c r="L5" s="706"/>
      <c r="M5" s="706"/>
      <c r="N5" s="706"/>
      <c r="O5" s="706"/>
    </row>
    <row r="6" spans="1:15" ht="25">
      <c r="A6" s="694"/>
      <c r="B6" s="889" t="s">
        <v>964</v>
      </c>
      <c r="C6" s="811"/>
      <c r="D6" s="599"/>
      <c r="E6" s="599"/>
      <c r="F6" s="599"/>
      <c r="G6" s="599"/>
      <c r="H6" s="599"/>
      <c r="I6" s="599"/>
      <c r="J6" s="599"/>
      <c r="K6" s="599"/>
      <c r="L6" s="599"/>
      <c r="M6" s="599"/>
      <c r="N6" s="599"/>
      <c r="O6" s="599"/>
    </row>
    <row r="7" spans="1:15" ht="12.5">
      <c r="A7" s="694"/>
      <c r="B7" s="889"/>
      <c r="C7" s="811"/>
      <c r="D7" s="706"/>
      <c r="E7" s="706"/>
      <c r="F7" s="706"/>
      <c r="G7" s="706"/>
      <c r="H7" s="706"/>
      <c r="I7" s="706"/>
      <c r="J7" s="706"/>
      <c r="K7" s="706"/>
      <c r="L7" s="706"/>
      <c r="M7" s="706"/>
      <c r="N7" s="706"/>
      <c r="O7" s="706"/>
    </row>
    <row r="8" spans="1:15" ht="25">
      <c r="A8" s="694"/>
      <c r="B8" s="889" t="s">
        <v>979</v>
      </c>
      <c r="C8" s="811"/>
      <c r="D8" s="599"/>
      <c r="E8" s="599"/>
      <c r="F8" s="599"/>
      <c r="G8" s="599"/>
      <c r="H8" s="599"/>
      <c r="I8" s="599"/>
      <c r="J8" s="599"/>
      <c r="K8" s="599"/>
      <c r="L8" s="599"/>
      <c r="M8" s="599"/>
      <c r="N8" s="599"/>
      <c r="O8" s="599"/>
    </row>
    <row r="9" spans="1:15" ht="12.5">
      <c r="A9" s="694"/>
      <c r="B9" s="889"/>
      <c r="C9" s="811"/>
      <c r="D9" s="706"/>
      <c r="E9" s="706"/>
      <c r="F9" s="706"/>
      <c r="G9" s="706"/>
      <c r="H9" s="706"/>
      <c r="I9" s="706"/>
      <c r="J9" s="706"/>
      <c r="K9" s="706"/>
      <c r="L9" s="706"/>
      <c r="M9" s="706"/>
      <c r="N9" s="706"/>
      <c r="O9" s="706"/>
    </row>
    <row r="10" spans="1:15" ht="20.25" customHeight="1">
      <c r="A10" s="694"/>
      <c r="B10" s="889" t="s">
        <v>980</v>
      </c>
      <c r="C10" s="811"/>
      <c r="D10" s="599"/>
      <c r="E10" s="599"/>
      <c r="F10" s="599"/>
      <c r="G10" s="599"/>
      <c r="H10" s="599"/>
      <c r="I10" s="599"/>
      <c r="J10" s="599"/>
      <c r="K10" s="599"/>
      <c r="L10" s="599"/>
      <c r="M10" s="599"/>
      <c r="N10" s="599"/>
      <c r="O10" s="599"/>
    </row>
    <row r="11" spans="1:15" ht="12.5">
      <c r="A11" s="694"/>
      <c r="B11" s="889"/>
      <c r="C11" s="811"/>
      <c r="D11" s="706"/>
      <c r="E11" s="706"/>
      <c r="F11" s="706"/>
      <c r="G11" s="706"/>
      <c r="H11" s="706"/>
      <c r="I11" s="706"/>
      <c r="J11" s="706"/>
      <c r="K11" s="706"/>
      <c r="L11" s="706"/>
      <c r="M11" s="706"/>
      <c r="N11" s="706"/>
      <c r="O11" s="706"/>
    </row>
    <row r="12" spans="1:15" ht="25">
      <c r="A12" s="694"/>
      <c r="B12" s="889" t="s">
        <v>981</v>
      </c>
      <c r="C12" s="811"/>
      <c r="D12" s="599"/>
      <c r="E12" s="599"/>
      <c r="F12" s="599"/>
      <c r="G12" s="599"/>
      <c r="H12" s="599"/>
      <c r="I12" s="599"/>
      <c r="J12" s="599"/>
      <c r="K12" s="599"/>
      <c r="L12" s="599"/>
      <c r="M12" s="599"/>
      <c r="N12" s="599"/>
      <c r="O12" s="599"/>
    </row>
    <row r="13" spans="1:15" ht="12.5">
      <c r="A13" s="694"/>
      <c r="B13" s="889"/>
      <c r="C13" s="811"/>
      <c r="D13" s="706"/>
      <c r="E13" s="706"/>
      <c r="F13" s="706"/>
      <c r="G13" s="706"/>
      <c r="H13" s="706"/>
      <c r="I13" s="706"/>
      <c r="J13" s="706"/>
      <c r="K13" s="706"/>
      <c r="L13" s="706"/>
      <c r="M13" s="706"/>
      <c r="N13" s="706"/>
      <c r="O13" s="706"/>
    </row>
    <row r="14" spans="1:15" ht="25">
      <c r="A14" s="694"/>
      <c r="B14" s="889" t="s">
        <v>901</v>
      </c>
      <c r="C14" s="811"/>
      <c r="D14" s="599"/>
      <c r="E14" s="599"/>
      <c r="F14" s="599"/>
      <c r="G14" s="599"/>
      <c r="H14" s="599"/>
      <c r="I14" s="599"/>
      <c r="J14" s="599"/>
      <c r="K14" s="599"/>
      <c r="L14" s="599"/>
      <c r="M14" s="599"/>
      <c r="N14" s="599"/>
      <c r="O14" s="599"/>
    </row>
    <row r="15" spans="1:15" ht="12.5">
      <c r="A15" s="694"/>
      <c r="B15" s="889"/>
      <c r="C15" s="811"/>
      <c r="D15" s="706"/>
      <c r="E15" s="706"/>
      <c r="F15" s="706"/>
      <c r="G15" s="706"/>
      <c r="H15" s="706"/>
      <c r="I15" s="706"/>
      <c r="J15" s="706"/>
      <c r="K15" s="706"/>
      <c r="L15" s="706"/>
      <c r="M15" s="706"/>
      <c r="N15" s="706"/>
      <c r="O15" s="706"/>
    </row>
    <row r="16" spans="1:15" ht="12.5">
      <c r="A16" s="694"/>
      <c r="B16" s="889" t="s">
        <v>856</v>
      </c>
      <c r="C16" s="811"/>
      <c r="D16" s="599"/>
      <c r="E16" s="599"/>
      <c r="F16" s="599"/>
      <c r="G16" s="599"/>
      <c r="H16" s="599"/>
      <c r="I16" s="599"/>
      <c r="J16" s="599"/>
      <c r="K16" s="599"/>
      <c r="L16" s="599"/>
      <c r="M16" s="599"/>
      <c r="N16" s="599"/>
      <c r="O16" s="599"/>
    </row>
    <row r="17" spans="1:15" ht="12.5">
      <c r="A17" s="694"/>
      <c r="B17" s="889"/>
      <c r="C17" s="811"/>
      <c r="D17" s="706"/>
      <c r="E17" s="706"/>
      <c r="F17" s="706"/>
      <c r="G17" s="706"/>
      <c r="H17" s="706"/>
      <c r="I17" s="706"/>
      <c r="J17" s="706"/>
      <c r="K17" s="706"/>
      <c r="L17" s="706"/>
      <c r="M17" s="706"/>
      <c r="N17" s="706"/>
      <c r="O17" s="706"/>
    </row>
    <row r="18" spans="1:15" ht="12.5">
      <c r="A18" s="694"/>
      <c r="B18" s="889" t="s">
        <v>857</v>
      </c>
      <c r="C18" s="811"/>
      <c r="D18" s="599"/>
      <c r="E18" s="599"/>
      <c r="F18" s="599"/>
      <c r="G18" s="599"/>
      <c r="H18" s="599"/>
      <c r="I18" s="599"/>
      <c r="J18" s="599"/>
      <c r="K18" s="599"/>
      <c r="L18" s="599"/>
      <c r="M18" s="599"/>
      <c r="N18" s="599"/>
      <c r="O18" s="599"/>
    </row>
    <row r="19" spans="1:15" ht="12.5">
      <c r="A19" s="694"/>
      <c r="B19" s="889"/>
      <c r="C19" s="811"/>
      <c r="D19" s="706"/>
      <c r="E19" s="706"/>
      <c r="F19" s="706"/>
      <c r="G19" s="706"/>
      <c r="H19" s="706"/>
      <c r="I19" s="706"/>
      <c r="J19" s="706"/>
      <c r="K19" s="706"/>
      <c r="L19" s="706"/>
      <c r="M19" s="706"/>
      <c r="N19" s="706"/>
      <c r="O19" s="706"/>
    </row>
    <row r="20" spans="1:15" ht="25">
      <c r="A20" s="694"/>
      <c r="B20" s="889" t="s">
        <v>982</v>
      </c>
      <c r="C20" s="811"/>
      <c r="D20" s="599"/>
      <c r="E20" s="599"/>
      <c r="F20" s="599"/>
      <c r="G20" s="599"/>
      <c r="H20" s="599"/>
      <c r="I20" s="599"/>
      <c r="J20" s="599"/>
      <c r="K20" s="599"/>
      <c r="L20" s="599"/>
      <c r="M20" s="599"/>
      <c r="N20" s="599"/>
      <c r="O20" s="599"/>
    </row>
    <row r="21" spans="1:15" ht="12.5">
      <c r="A21" s="694"/>
      <c r="B21" s="889"/>
      <c r="C21" s="811"/>
      <c r="D21" s="706"/>
      <c r="E21" s="706"/>
      <c r="F21" s="706"/>
      <c r="G21" s="706"/>
      <c r="H21" s="706"/>
      <c r="I21" s="706"/>
      <c r="J21" s="706"/>
      <c r="K21" s="706"/>
      <c r="L21" s="706"/>
      <c r="M21" s="706"/>
      <c r="N21" s="706"/>
      <c r="O21" s="706"/>
    </row>
    <row r="22" spans="1:15" ht="25">
      <c r="A22" s="694"/>
      <c r="B22" s="889" t="s">
        <v>858</v>
      </c>
      <c r="C22" s="811"/>
      <c r="D22" s="599"/>
      <c r="E22" s="599"/>
      <c r="F22" s="599"/>
      <c r="G22" s="599"/>
      <c r="H22" s="599"/>
      <c r="I22" s="599"/>
      <c r="J22" s="599"/>
      <c r="K22" s="599"/>
      <c r="L22" s="599"/>
      <c r="M22" s="599"/>
      <c r="N22" s="599"/>
      <c r="O22" s="599"/>
    </row>
    <row r="23" spans="1:15" ht="12.5">
      <c r="A23" s="694"/>
      <c r="B23" s="889"/>
      <c r="C23" s="811"/>
      <c r="D23" s="706"/>
      <c r="E23" s="706"/>
      <c r="F23" s="706"/>
      <c r="G23" s="706"/>
      <c r="H23" s="706"/>
      <c r="I23" s="706"/>
      <c r="J23" s="706"/>
      <c r="K23" s="706"/>
      <c r="L23" s="706"/>
      <c r="M23" s="706"/>
      <c r="N23" s="706"/>
      <c r="O23" s="706"/>
    </row>
    <row r="24" spans="1:15" ht="12.5">
      <c r="A24" s="694"/>
      <c r="B24" s="889" t="s">
        <v>860</v>
      </c>
      <c r="C24" s="811"/>
      <c r="D24" s="599"/>
      <c r="E24" s="599"/>
      <c r="F24" s="599"/>
      <c r="G24" s="599"/>
      <c r="H24" s="599"/>
      <c r="I24" s="599"/>
      <c r="J24" s="599"/>
      <c r="K24" s="599"/>
      <c r="L24" s="599"/>
      <c r="M24" s="599"/>
      <c r="N24" s="599"/>
      <c r="O24" s="599"/>
    </row>
    <row r="25" spans="1:15" ht="12.5">
      <c r="A25" s="694"/>
      <c r="B25" s="889"/>
      <c r="C25" s="811"/>
      <c r="D25" s="706"/>
      <c r="E25" s="706"/>
      <c r="F25" s="706"/>
      <c r="G25" s="706"/>
      <c r="H25" s="706"/>
      <c r="I25" s="706"/>
      <c r="J25" s="706"/>
      <c r="K25" s="706"/>
      <c r="L25" s="706"/>
      <c r="M25" s="706"/>
      <c r="N25" s="706"/>
      <c r="O25" s="706"/>
    </row>
    <row r="26" spans="1:15" ht="12.5">
      <c r="A26" s="694"/>
      <c r="B26" s="889" t="s">
        <v>859</v>
      </c>
      <c r="C26" s="811"/>
      <c r="D26" s="599"/>
      <c r="E26" s="599"/>
      <c r="F26" s="599"/>
      <c r="G26" s="599"/>
      <c r="H26" s="599"/>
      <c r="I26" s="599"/>
      <c r="J26" s="599"/>
      <c r="K26" s="599"/>
      <c r="L26" s="599"/>
      <c r="M26" s="599"/>
      <c r="N26" s="599"/>
      <c r="O26" s="599"/>
    </row>
    <row r="27" spans="1:15" ht="12.5">
      <c r="A27" s="694"/>
      <c r="B27" s="889"/>
      <c r="C27" s="811"/>
      <c r="D27" s="706"/>
      <c r="E27" s="706"/>
      <c r="F27" s="706"/>
      <c r="G27" s="706"/>
      <c r="H27" s="706"/>
      <c r="I27" s="706"/>
      <c r="J27" s="706"/>
      <c r="K27" s="706"/>
      <c r="L27" s="706"/>
      <c r="M27" s="706"/>
      <c r="N27" s="706"/>
      <c r="O27" s="706"/>
    </row>
    <row r="28" spans="1:15" ht="12.5">
      <c r="A28" s="694"/>
      <c r="B28" s="889" t="s">
        <v>902</v>
      </c>
      <c r="C28" s="811"/>
      <c r="D28" s="599"/>
      <c r="E28" s="599"/>
      <c r="F28" s="599"/>
      <c r="G28" s="599"/>
      <c r="H28" s="599"/>
      <c r="I28" s="599"/>
      <c r="J28" s="599"/>
      <c r="K28" s="599"/>
      <c r="L28" s="599"/>
      <c r="M28" s="599"/>
      <c r="N28" s="599"/>
      <c r="O28" s="599"/>
    </row>
    <row r="29" spans="1:15" ht="16" thickBot="1">
      <c r="A29" s="812"/>
      <c r="B29" s="813"/>
      <c r="C29" s="814"/>
      <c r="D29" s="599"/>
      <c r="E29" s="599"/>
      <c r="F29" s="599"/>
      <c r="G29" s="599"/>
      <c r="H29" s="599"/>
      <c r="I29" s="599"/>
      <c r="J29" s="599"/>
      <c r="K29" s="599"/>
      <c r="L29" s="599"/>
      <c r="M29" s="599"/>
      <c r="N29" s="599"/>
      <c r="O29" s="599"/>
    </row>
    <row r="30" spans="1:15">
      <c r="B30" s="632"/>
      <c r="C30" s="815" t="s">
        <v>1163</v>
      </c>
      <c r="D30" s="599"/>
      <c r="E30" s="599"/>
      <c r="F30" s="599"/>
      <c r="G30" s="599"/>
      <c r="H30" s="599"/>
      <c r="I30" s="599"/>
      <c r="J30" s="599"/>
      <c r="K30" s="599"/>
      <c r="L30" s="599"/>
      <c r="M30" s="599"/>
      <c r="N30" s="599"/>
      <c r="O30" s="599"/>
    </row>
    <row r="31" spans="1:15">
      <c r="B31" s="632"/>
      <c r="C31" s="599"/>
      <c r="D31" s="599"/>
      <c r="E31" s="599"/>
      <c r="F31" s="599"/>
      <c r="G31" s="599"/>
      <c r="H31" s="599"/>
      <c r="I31" s="599"/>
      <c r="J31" s="599"/>
      <c r="K31" s="599"/>
      <c r="L31" s="599"/>
      <c r="M31" s="599"/>
      <c r="N31" s="599"/>
      <c r="O31" s="599"/>
    </row>
    <row r="32" spans="1:15">
      <c r="B32" s="632"/>
      <c r="C32" s="599"/>
      <c r="D32" s="599"/>
      <c r="E32" s="599"/>
      <c r="F32" s="599"/>
      <c r="G32" s="599"/>
      <c r="H32" s="599"/>
      <c r="I32" s="599"/>
      <c r="J32" s="599"/>
      <c r="K32" s="599"/>
      <c r="L32" s="599"/>
      <c r="M32" s="599"/>
      <c r="N32" s="599"/>
      <c r="O32" s="599"/>
    </row>
    <row r="33" spans="2:2">
      <c r="B33" s="632"/>
    </row>
    <row r="34" spans="2:2">
      <c r="B34" s="632"/>
    </row>
    <row r="35" spans="2:2">
      <c r="B35" s="632"/>
    </row>
  </sheetData>
  <sheetProtection password="CE28" sheet="1" objects="1" scenarios="1"/>
  <pageMargins left="0.7" right="0.7" top="0.75" bottom="0.75" header="0.3" footer="0.3"/>
  <pageSetup scale="9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120"/>
  <sheetViews>
    <sheetView showGridLines="0" zoomScaleNormal="100" workbookViewId="0">
      <selection activeCell="E14" sqref="E14"/>
    </sheetView>
  </sheetViews>
  <sheetFormatPr defaultRowHeight="12.5"/>
  <cols>
    <col min="1" max="2" width="2.7265625" customWidth="1"/>
    <col min="3" max="3" width="42.7265625" style="215" customWidth="1"/>
    <col min="4" max="4" width="14.7265625" style="200" customWidth="1"/>
    <col min="5" max="8" width="20.81640625" style="216" customWidth="1"/>
    <col min="9" max="9" width="2.7265625" customWidth="1"/>
    <col min="10" max="10" width="2.54296875" customWidth="1"/>
    <col min="11" max="11" width="16.453125" customWidth="1"/>
    <col min="12" max="12" width="16.81640625" customWidth="1"/>
    <col min="13" max="13" width="2.54296875" customWidth="1"/>
    <col min="14" max="17" width="11.54296875" customWidth="1"/>
    <col min="18" max="18" width="14.81640625" customWidth="1"/>
  </cols>
  <sheetData>
    <row r="1" spans="2:9" s="1" customFormat="1" ht="13" thickBot="1">
      <c r="C1" s="25"/>
      <c r="D1" s="25"/>
      <c r="E1" s="25"/>
      <c r="F1" s="25"/>
      <c r="G1" s="25"/>
      <c r="H1" s="25"/>
    </row>
    <row r="2" spans="2:9" s="1" customFormat="1" ht="20.5" customHeight="1">
      <c r="B2" s="692"/>
      <c r="C2" s="1165" t="s">
        <v>554</v>
      </c>
      <c r="D2" s="1165"/>
      <c r="E2" s="1165"/>
      <c r="F2" s="1165"/>
      <c r="G2" s="1165"/>
      <c r="H2" s="1165"/>
      <c r="I2" s="693"/>
    </row>
    <row r="3" spans="2:9" s="1" customFormat="1" ht="15.5">
      <c r="B3" s="16"/>
      <c r="C3" s="1169" t="s">
        <v>542</v>
      </c>
      <c r="D3" s="1169"/>
      <c r="E3" s="1169"/>
      <c r="F3" s="1169"/>
      <c r="G3" s="1169"/>
      <c r="H3" s="1169"/>
      <c r="I3" s="17"/>
    </row>
    <row r="4" spans="2:9" s="1" customFormat="1" ht="16" thickBot="1">
      <c r="B4" s="16"/>
      <c r="C4" s="652"/>
      <c r="D4" s="652"/>
      <c r="E4" s="652"/>
      <c r="F4" s="652"/>
      <c r="G4" s="652"/>
      <c r="H4" s="652"/>
      <c r="I4" s="17"/>
    </row>
    <row r="5" spans="2:9" s="1" customFormat="1" ht="16.149999999999999" customHeight="1" thickBot="1">
      <c r="B5" s="16"/>
      <c r="C5" s="280" t="s">
        <v>550</v>
      </c>
      <c r="D5" s="1166" t="str">
        <f>'Unit Mix'!G6</f>
        <v>Housing Authority of Sample City</v>
      </c>
      <c r="E5" s="1167"/>
      <c r="F5" s="1167"/>
      <c r="G5" s="1167"/>
      <c r="H5" s="1168"/>
      <c r="I5" s="17"/>
    </row>
    <row r="6" spans="2:9" s="1" customFormat="1" ht="16.149999999999999" customHeight="1" thickBot="1">
      <c r="B6" s="16"/>
      <c r="C6" s="280" t="s">
        <v>548</v>
      </c>
      <c r="D6" s="1166" t="str">
        <f>'Unit Mix'!G7</f>
        <v>Sample Grant Name</v>
      </c>
      <c r="E6" s="1167"/>
      <c r="F6" s="1167"/>
      <c r="G6" s="1167"/>
      <c r="H6" s="1168"/>
      <c r="I6" s="17"/>
    </row>
    <row r="7" spans="2:9" s="1" customFormat="1" ht="16.149999999999999" customHeight="1" thickBot="1">
      <c r="B7" s="16"/>
      <c r="C7" s="280" t="s">
        <v>546</v>
      </c>
      <c r="D7" s="1166" t="str">
        <f>'Unit Mix'!G8</f>
        <v>Sample Mixed-Finance Development or Sample Phase</v>
      </c>
      <c r="E7" s="1167"/>
      <c r="F7" s="1167"/>
      <c r="G7" s="1167"/>
      <c r="H7" s="1168"/>
      <c r="I7" s="17"/>
    </row>
    <row r="8" spans="2:9" s="1" customFormat="1" ht="16.149999999999999" customHeight="1" thickBot="1">
      <c r="B8" s="16"/>
      <c r="C8" s="280" t="s">
        <v>547</v>
      </c>
      <c r="D8" s="1166" t="str">
        <f>'Unit Mix'!G9</f>
        <v>[enter the new AMP-format development number]</v>
      </c>
      <c r="E8" s="1167"/>
      <c r="F8" s="1167"/>
      <c r="G8" s="1167"/>
      <c r="H8" s="1168"/>
      <c r="I8" s="17"/>
    </row>
    <row r="9" spans="2:9" s="1" customFormat="1" ht="9.25" customHeight="1">
      <c r="B9" s="16"/>
      <c r="C9" s="7"/>
      <c r="D9" s="7"/>
      <c r="E9"/>
      <c r="F9"/>
      <c r="G9"/>
      <c r="H9"/>
      <c r="I9" s="17"/>
    </row>
    <row r="10" spans="2:9" s="1" customFormat="1" ht="12" customHeight="1">
      <c r="B10" s="16"/>
      <c r="C10" s="7"/>
      <c r="D10" s="192"/>
      <c r="E10" s="193"/>
      <c r="F10" s="193"/>
      <c r="G10" s="193"/>
      <c r="H10" s="651"/>
      <c r="I10" s="17"/>
    </row>
    <row r="11" spans="2:9" s="1" customFormat="1" ht="13.5" thickBot="1">
      <c r="B11" s="16"/>
      <c r="C11" s="194" t="s">
        <v>123</v>
      </c>
      <c r="D11" s="581" t="s">
        <v>124</v>
      </c>
      <c r="E11" s="195" t="s">
        <v>125</v>
      </c>
      <c r="F11" s="195" t="s">
        <v>126</v>
      </c>
      <c r="G11" s="195" t="s">
        <v>127</v>
      </c>
      <c r="H11" s="196" t="s">
        <v>44</v>
      </c>
      <c r="I11" s="17"/>
    </row>
    <row r="12" spans="2:9" ht="13.5" thickTop="1" thickBot="1">
      <c r="B12" s="18"/>
      <c r="C12" s="656" t="s">
        <v>812</v>
      </c>
      <c r="D12" s="661"/>
      <c r="E12" s="663">
        <v>0</v>
      </c>
      <c r="F12" s="879"/>
      <c r="G12" s="879"/>
      <c r="H12" s="880">
        <f t="shared" ref="H12:H25" si="0">SUM(E12:G12)</f>
        <v>0</v>
      </c>
      <c r="I12" s="19"/>
    </row>
    <row r="13" spans="2:9" ht="13.5" thickTop="1" thickBot="1">
      <c r="B13" s="18"/>
      <c r="C13" s="656" t="s">
        <v>861</v>
      </c>
      <c r="D13" s="661"/>
      <c r="E13" s="663">
        <v>0</v>
      </c>
      <c r="F13" s="877"/>
      <c r="G13" s="877"/>
      <c r="H13" s="880">
        <f t="shared" si="0"/>
        <v>0</v>
      </c>
      <c r="I13" s="19"/>
    </row>
    <row r="14" spans="2:9" ht="13.5" thickTop="1" thickBot="1">
      <c r="B14" s="18"/>
      <c r="C14" s="656" t="s">
        <v>810</v>
      </c>
      <c r="D14" s="661"/>
      <c r="E14" s="663">
        <v>0</v>
      </c>
      <c r="F14" s="877"/>
      <c r="G14" s="877"/>
      <c r="H14" s="880">
        <f t="shared" si="0"/>
        <v>0</v>
      </c>
      <c r="I14" s="19"/>
    </row>
    <row r="15" spans="2:9" ht="13.5" thickTop="1" thickBot="1">
      <c r="B15" s="18"/>
      <c r="C15" s="656" t="s">
        <v>983</v>
      </c>
      <c r="D15" s="661"/>
      <c r="E15" s="663">
        <v>0</v>
      </c>
      <c r="F15" s="877"/>
      <c r="G15" s="877"/>
      <c r="H15" s="880">
        <f t="shared" si="0"/>
        <v>0</v>
      </c>
      <c r="I15" s="19"/>
    </row>
    <row r="16" spans="2:9" ht="13.5" thickTop="1" thickBot="1">
      <c r="B16" s="18"/>
      <c r="C16" s="656" t="s">
        <v>814</v>
      </c>
      <c r="D16" s="661"/>
      <c r="E16" s="663">
        <v>0</v>
      </c>
      <c r="F16" s="877"/>
      <c r="G16" s="877"/>
      <c r="H16" s="880">
        <f t="shared" si="0"/>
        <v>0</v>
      </c>
      <c r="I16" s="19"/>
    </row>
    <row r="17" spans="2:9" ht="13.5" thickTop="1" thickBot="1">
      <c r="B17" s="18"/>
      <c r="C17" s="658" t="s">
        <v>128</v>
      </c>
      <c r="D17" s="661"/>
      <c r="E17" s="877"/>
      <c r="F17" s="663">
        <v>0</v>
      </c>
      <c r="G17" s="663">
        <v>0</v>
      </c>
      <c r="H17" s="662">
        <f t="shared" si="0"/>
        <v>0</v>
      </c>
      <c r="I17" s="19"/>
    </row>
    <row r="18" spans="2:9" ht="13.5" thickTop="1" thickBot="1">
      <c r="B18" s="18"/>
      <c r="C18" s="660" t="s">
        <v>993</v>
      </c>
      <c r="D18" s="661"/>
      <c r="E18" s="877"/>
      <c r="F18" s="663">
        <v>0</v>
      </c>
      <c r="G18" s="663">
        <v>0</v>
      </c>
      <c r="H18" s="662">
        <f t="shared" si="0"/>
        <v>0</v>
      </c>
      <c r="I18" s="19"/>
    </row>
    <row r="19" spans="2:9" ht="14" thickTop="1" thickBot="1">
      <c r="B19" s="18"/>
      <c r="C19" s="660" t="s">
        <v>966</v>
      </c>
      <c r="D19" s="661"/>
      <c r="E19" s="877"/>
      <c r="F19" s="663">
        <v>0</v>
      </c>
      <c r="G19" s="663">
        <v>0</v>
      </c>
      <c r="H19" s="662">
        <f t="shared" si="0"/>
        <v>0</v>
      </c>
      <c r="I19" s="19"/>
    </row>
    <row r="20" spans="2:9" ht="14" thickTop="1" thickBot="1">
      <c r="B20" s="18"/>
      <c r="C20" s="660" t="s">
        <v>967</v>
      </c>
      <c r="D20" s="661"/>
      <c r="E20" s="877"/>
      <c r="F20" s="663">
        <v>0</v>
      </c>
      <c r="G20" s="663">
        <v>0</v>
      </c>
      <c r="H20" s="662">
        <f t="shared" si="0"/>
        <v>0</v>
      </c>
      <c r="I20" s="19"/>
    </row>
    <row r="21" spans="2:9" ht="13.5" thickTop="1" thickBot="1">
      <c r="B21" s="18"/>
      <c r="C21" s="660" t="s">
        <v>994</v>
      </c>
      <c r="D21" s="661"/>
      <c r="E21" s="877"/>
      <c r="F21" s="663">
        <v>0</v>
      </c>
      <c r="G21" s="663">
        <v>0</v>
      </c>
      <c r="H21" s="662">
        <f t="shared" si="0"/>
        <v>0</v>
      </c>
      <c r="I21" s="19"/>
    </row>
    <row r="22" spans="2:9" ht="13.5" thickTop="1" thickBot="1">
      <c r="B22" s="18"/>
      <c r="C22" s="660" t="s">
        <v>995</v>
      </c>
      <c r="D22" s="661"/>
      <c r="E22" s="877"/>
      <c r="F22" s="663">
        <v>0</v>
      </c>
      <c r="G22" s="663">
        <v>0</v>
      </c>
      <c r="H22" s="662">
        <f t="shared" si="0"/>
        <v>0</v>
      </c>
      <c r="I22" s="19"/>
    </row>
    <row r="23" spans="2:9" ht="13.5" thickTop="1" thickBot="1">
      <c r="B23" s="18"/>
      <c r="C23" s="660" t="s">
        <v>996</v>
      </c>
      <c r="D23" s="661"/>
      <c r="E23" s="877"/>
      <c r="F23" s="663">
        <v>0</v>
      </c>
      <c r="G23" s="663">
        <v>0</v>
      </c>
      <c r="H23" s="662">
        <f t="shared" si="0"/>
        <v>0</v>
      </c>
      <c r="I23" s="19"/>
    </row>
    <row r="24" spans="2:9" ht="13.5" thickTop="1" thickBot="1">
      <c r="B24" s="18"/>
      <c r="C24" s="660" t="s">
        <v>997</v>
      </c>
      <c r="D24" s="661"/>
      <c r="E24" s="877"/>
      <c r="F24" s="663">
        <v>0</v>
      </c>
      <c r="G24" s="663">
        <v>0</v>
      </c>
      <c r="H24" s="662">
        <f t="shared" si="0"/>
        <v>0</v>
      </c>
      <c r="I24" s="19"/>
    </row>
    <row r="25" spans="2:9" ht="13.5" thickTop="1" thickBot="1">
      <c r="B25" s="18"/>
      <c r="C25" s="660" t="s">
        <v>998</v>
      </c>
      <c r="D25" s="661"/>
      <c r="E25" s="878"/>
      <c r="F25" s="663">
        <v>0</v>
      </c>
      <c r="G25" s="663">
        <v>0</v>
      </c>
      <c r="H25" s="662">
        <f t="shared" si="0"/>
        <v>0</v>
      </c>
      <c r="I25" s="19"/>
    </row>
    <row r="26" spans="2:9" ht="13.5" thickTop="1">
      <c r="B26" s="18"/>
      <c r="C26" s="602" t="s">
        <v>129</v>
      </c>
      <c r="D26" s="590"/>
      <c r="E26" s="591">
        <f>SUM(E12:E25)</f>
        <v>0</v>
      </c>
      <c r="F26" s="591">
        <f t="shared" ref="F26:H26" si="1">SUM(F12:F25)</f>
        <v>0</v>
      </c>
      <c r="G26" s="591">
        <f t="shared" si="1"/>
        <v>0</v>
      </c>
      <c r="H26" s="591">
        <f t="shared" si="1"/>
        <v>0</v>
      </c>
      <c r="I26" s="19"/>
    </row>
    <row r="27" spans="2:9">
      <c r="B27" s="18"/>
      <c r="C27" s="682"/>
      <c r="D27" s="581"/>
      <c r="E27" s="201"/>
      <c r="F27" s="201"/>
      <c r="G27" s="201"/>
      <c r="H27" s="201"/>
      <c r="I27" s="19"/>
    </row>
    <row r="28" spans="2:9" ht="13.5" thickBot="1">
      <c r="B28" s="18"/>
      <c r="C28" s="202" t="s">
        <v>130</v>
      </c>
      <c r="D28" s="195"/>
      <c r="E28" s="195" t="s">
        <v>125</v>
      </c>
      <c r="F28" s="195" t="s">
        <v>126</v>
      </c>
      <c r="G28" s="195" t="s">
        <v>127</v>
      </c>
      <c r="H28" s="196" t="s">
        <v>44</v>
      </c>
      <c r="I28" s="19"/>
    </row>
    <row r="29" spans="2:9" ht="13.5" thickTop="1" thickBot="1">
      <c r="B29" s="18"/>
      <c r="C29" s="655" t="s">
        <v>812</v>
      </c>
      <c r="D29" s="664"/>
      <c r="E29" s="663">
        <v>0</v>
      </c>
      <c r="F29" s="663">
        <v>0</v>
      </c>
      <c r="G29" s="663">
        <v>0</v>
      </c>
      <c r="H29" s="667">
        <f>SUM(E29:G29)</f>
        <v>0</v>
      </c>
      <c r="I29" s="19"/>
    </row>
    <row r="30" spans="2:9" ht="13.5" thickTop="1" thickBot="1">
      <c r="B30" s="18"/>
      <c r="C30" s="655" t="s">
        <v>861</v>
      </c>
      <c r="D30" s="665"/>
      <c r="E30" s="663">
        <v>0</v>
      </c>
      <c r="F30" s="663" t="s">
        <v>809</v>
      </c>
      <c r="G30" s="663" t="s">
        <v>809</v>
      </c>
      <c r="H30" s="667">
        <f t="shared" ref="H30:H34" si="2">SUM(E30:G30)</f>
        <v>0</v>
      </c>
      <c r="I30" s="19"/>
    </row>
    <row r="31" spans="2:9" ht="13.5" thickTop="1" thickBot="1">
      <c r="B31" s="18"/>
      <c r="C31" s="655" t="s">
        <v>810</v>
      </c>
      <c r="D31" s="665"/>
      <c r="E31" s="663">
        <v>0</v>
      </c>
      <c r="F31" s="663" t="s">
        <v>809</v>
      </c>
      <c r="G31" s="663" t="s">
        <v>809</v>
      </c>
      <c r="H31" s="667">
        <f t="shared" si="2"/>
        <v>0</v>
      </c>
      <c r="I31" s="19"/>
    </row>
    <row r="32" spans="2:9" ht="13.5" thickTop="1" thickBot="1">
      <c r="B32" s="18"/>
      <c r="C32" s="657" t="s">
        <v>811</v>
      </c>
      <c r="D32" s="665"/>
      <c r="E32" s="663">
        <v>0</v>
      </c>
      <c r="F32" s="663">
        <v>0</v>
      </c>
      <c r="G32" s="663">
        <v>0</v>
      </c>
      <c r="H32" s="667">
        <f t="shared" si="2"/>
        <v>0</v>
      </c>
      <c r="I32" s="19"/>
    </row>
    <row r="33" spans="2:9" ht="13.5" thickTop="1" thickBot="1">
      <c r="B33" s="18"/>
      <c r="C33" s="660" t="s">
        <v>1009</v>
      </c>
      <c r="D33" s="665"/>
      <c r="E33" s="663">
        <v>0</v>
      </c>
      <c r="F33" s="663" t="s">
        <v>809</v>
      </c>
      <c r="G33" s="663" t="s">
        <v>809</v>
      </c>
      <c r="H33" s="667">
        <f t="shared" si="2"/>
        <v>0</v>
      </c>
      <c r="I33" s="19"/>
    </row>
    <row r="34" spans="2:9" ht="13.5" thickTop="1" thickBot="1">
      <c r="B34" s="18"/>
      <c r="C34" s="660" t="s">
        <v>1009</v>
      </c>
      <c r="D34" s="666"/>
      <c r="E34" s="663">
        <v>0</v>
      </c>
      <c r="F34" s="663">
        <v>0</v>
      </c>
      <c r="G34" s="663">
        <v>0</v>
      </c>
      <c r="H34" s="667">
        <f t="shared" si="2"/>
        <v>0</v>
      </c>
      <c r="I34" s="19"/>
    </row>
    <row r="35" spans="2:9" ht="13.5" thickTop="1">
      <c r="B35" s="18"/>
      <c r="C35" s="582" t="s">
        <v>131</v>
      </c>
      <c r="D35" s="592"/>
      <c r="E35" s="591">
        <f>SUM(E29:E34)</f>
        <v>0</v>
      </c>
      <c r="F35" s="591">
        <f>SUM(F29:F34)</f>
        <v>0</v>
      </c>
      <c r="G35" s="591">
        <f>SUM(G29:G34)</f>
        <v>0</v>
      </c>
      <c r="H35" s="591">
        <f>SUM(H29:H34)</f>
        <v>0</v>
      </c>
      <c r="I35" s="19"/>
    </row>
    <row r="36" spans="2:9">
      <c r="B36" s="18"/>
      <c r="C36" s="682"/>
      <c r="D36" s="203"/>
      <c r="E36" s="586">
        <v>0</v>
      </c>
      <c r="F36" s="586">
        <v>0</v>
      </c>
      <c r="G36" s="586">
        <v>0</v>
      </c>
      <c r="H36" s="586">
        <v>0</v>
      </c>
      <c r="I36" s="19"/>
    </row>
    <row r="37" spans="2:9" ht="17">
      <c r="B37" s="694"/>
      <c r="C37" s="595" t="s">
        <v>817</v>
      </c>
      <c r="D37" s="690"/>
      <c r="E37" s="596">
        <f>E26+E35</f>
        <v>0</v>
      </c>
      <c r="F37" s="596">
        <f>F26+F35</f>
        <v>0</v>
      </c>
      <c r="G37" s="596">
        <f>G26+G35</f>
        <v>0</v>
      </c>
      <c r="H37" s="596">
        <f>H26+H35</f>
        <v>0</v>
      </c>
      <c r="I37" s="19"/>
    </row>
    <row r="38" spans="2:9" ht="15" customHeight="1" thickBot="1">
      <c r="B38" s="18"/>
      <c r="C38" s="682"/>
      <c r="D38" s="204"/>
      <c r="E38" s="201"/>
      <c r="F38" s="201"/>
      <c r="G38" s="201"/>
      <c r="H38" s="201"/>
      <c r="I38" s="19"/>
    </row>
    <row r="39" spans="2:9" ht="13">
      <c r="B39" s="677"/>
      <c r="C39" s="678"/>
      <c r="D39" s="679"/>
      <c r="E39" s="679"/>
      <c r="F39" s="680"/>
      <c r="G39" s="680"/>
      <c r="H39" s="680"/>
      <c r="I39" s="681"/>
    </row>
    <row r="40" spans="2:9" ht="13.5" thickBot="1">
      <c r="B40" s="18"/>
      <c r="C40" s="202" t="s">
        <v>132</v>
      </c>
      <c r="D40" s="580" t="s">
        <v>813</v>
      </c>
      <c r="E40" s="195" t="s">
        <v>125</v>
      </c>
      <c r="F40" s="195" t="s">
        <v>126</v>
      </c>
      <c r="G40" s="195" t="s">
        <v>127</v>
      </c>
      <c r="H40" s="196" t="s">
        <v>44</v>
      </c>
      <c r="I40" s="19"/>
    </row>
    <row r="41" spans="2:9" ht="13.5" thickTop="1" thickBot="1">
      <c r="B41" s="18"/>
      <c r="C41" s="656" t="s">
        <v>818</v>
      </c>
      <c r="D41" s="885">
        <v>1460</v>
      </c>
      <c r="E41" s="663">
        <v>0</v>
      </c>
      <c r="F41" s="663">
        <v>0</v>
      </c>
      <c r="G41" s="663">
        <v>0</v>
      </c>
      <c r="H41" s="669">
        <f t="shared" ref="H41:H58" si="3">SUM(E41:G41)</f>
        <v>0</v>
      </c>
      <c r="I41" s="19"/>
    </row>
    <row r="42" spans="2:9" ht="13.5" thickTop="1" thickBot="1">
      <c r="B42" s="18"/>
      <c r="C42" s="656" t="s">
        <v>133</v>
      </c>
      <c r="D42" s="885">
        <v>1460</v>
      </c>
      <c r="E42" s="663">
        <v>0</v>
      </c>
      <c r="F42" s="663">
        <v>0</v>
      </c>
      <c r="G42" s="663">
        <v>0</v>
      </c>
      <c r="H42" s="669">
        <f t="shared" si="3"/>
        <v>0</v>
      </c>
      <c r="I42" s="19"/>
    </row>
    <row r="43" spans="2:9" ht="13.5" thickTop="1" thickBot="1">
      <c r="B43" s="18"/>
      <c r="C43" s="656" t="s">
        <v>158</v>
      </c>
      <c r="D43" s="885">
        <v>1460</v>
      </c>
      <c r="E43" s="663">
        <v>0</v>
      </c>
      <c r="F43" s="663">
        <v>0</v>
      </c>
      <c r="G43" s="663">
        <v>0</v>
      </c>
      <c r="H43" s="669">
        <f t="shared" si="3"/>
        <v>0</v>
      </c>
      <c r="I43" s="19"/>
    </row>
    <row r="44" spans="2:9" ht="13.5" thickTop="1" thickBot="1">
      <c r="B44" s="18"/>
      <c r="C44" s="656" t="s">
        <v>815</v>
      </c>
      <c r="D44" s="885">
        <v>1460</v>
      </c>
      <c r="E44" s="663">
        <v>0</v>
      </c>
      <c r="F44" s="663">
        <v>0</v>
      </c>
      <c r="G44" s="663">
        <v>0</v>
      </c>
      <c r="H44" s="669">
        <f t="shared" si="3"/>
        <v>0</v>
      </c>
      <c r="I44" s="19"/>
    </row>
    <row r="45" spans="2:9" ht="13.5" thickTop="1" thickBot="1">
      <c r="B45" s="18"/>
      <c r="C45" s="656" t="s">
        <v>105</v>
      </c>
      <c r="D45" s="885">
        <v>1460</v>
      </c>
      <c r="E45" s="663">
        <v>0</v>
      </c>
      <c r="F45" s="663">
        <v>0</v>
      </c>
      <c r="G45" s="663">
        <v>0</v>
      </c>
      <c r="H45" s="669">
        <f t="shared" si="3"/>
        <v>0</v>
      </c>
      <c r="I45" s="19"/>
    </row>
    <row r="46" spans="2:9" ht="13.5" thickTop="1" thickBot="1">
      <c r="B46" s="18"/>
      <c r="C46" s="890" t="s">
        <v>825</v>
      </c>
      <c r="D46" s="885">
        <v>1460</v>
      </c>
      <c r="E46" s="663">
        <v>0</v>
      </c>
      <c r="F46" s="663">
        <v>0</v>
      </c>
      <c r="G46" s="663">
        <v>0</v>
      </c>
      <c r="H46" s="669">
        <f t="shared" si="3"/>
        <v>0</v>
      </c>
      <c r="I46" s="19"/>
    </row>
    <row r="47" spans="2:9" ht="13.5" thickTop="1" thickBot="1">
      <c r="B47" s="18"/>
      <c r="C47" s="660" t="s">
        <v>1009</v>
      </c>
      <c r="D47" s="885">
        <v>1460</v>
      </c>
      <c r="E47" s="663">
        <v>0</v>
      </c>
      <c r="F47" s="663">
        <v>0</v>
      </c>
      <c r="G47" s="663">
        <v>0</v>
      </c>
      <c r="H47" s="669">
        <f t="shared" si="3"/>
        <v>0</v>
      </c>
      <c r="I47" s="19"/>
    </row>
    <row r="48" spans="2:9" ht="13.5" thickTop="1" thickBot="1">
      <c r="B48" s="18"/>
      <c r="C48" s="891" t="s">
        <v>863</v>
      </c>
      <c r="D48" s="885">
        <v>1450</v>
      </c>
      <c r="E48" s="663">
        <v>0</v>
      </c>
      <c r="F48" s="663">
        <v>0</v>
      </c>
      <c r="G48" s="663">
        <v>0</v>
      </c>
      <c r="H48" s="669">
        <f t="shared" si="3"/>
        <v>0</v>
      </c>
      <c r="I48" s="19"/>
    </row>
    <row r="49" spans="2:9" ht="13.5" thickTop="1" thickBot="1">
      <c r="B49" s="18"/>
      <c r="C49" s="656" t="s">
        <v>987</v>
      </c>
      <c r="D49" s="885">
        <v>1465</v>
      </c>
      <c r="E49" s="663">
        <v>0</v>
      </c>
      <c r="F49" s="663">
        <v>0</v>
      </c>
      <c r="G49" s="663">
        <v>0</v>
      </c>
      <c r="H49" s="669">
        <f t="shared" si="3"/>
        <v>0</v>
      </c>
      <c r="I49" s="19"/>
    </row>
    <row r="50" spans="2:9" ht="13.5" thickTop="1" thickBot="1">
      <c r="B50" s="18"/>
      <c r="C50" s="659" t="s">
        <v>816</v>
      </c>
      <c r="D50" s="885">
        <v>1470</v>
      </c>
      <c r="E50" s="663">
        <v>0</v>
      </c>
      <c r="F50" s="663">
        <v>0</v>
      </c>
      <c r="G50" s="663">
        <v>0</v>
      </c>
      <c r="H50" s="669">
        <f t="shared" si="3"/>
        <v>0</v>
      </c>
      <c r="I50" s="19"/>
    </row>
    <row r="51" spans="2:9" ht="13.5" thickTop="1" thickBot="1">
      <c r="B51" s="18"/>
      <c r="C51" s="659" t="s">
        <v>816</v>
      </c>
      <c r="D51" s="885">
        <v>1470</v>
      </c>
      <c r="E51" s="663">
        <v>0</v>
      </c>
      <c r="F51" s="663">
        <v>0</v>
      </c>
      <c r="G51" s="663">
        <v>0</v>
      </c>
      <c r="H51" s="669">
        <f t="shared" si="3"/>
        <v>0</v>
      </c>
      <c r="I51" s="19"/>
    </row>
    <row r="52" spans="2:9" ht="13.5" thickTop="1" thickBot="1">
      <c r="B52" s="18"/>
      <c r="C52" s="659" t="s">
        <v>990</v>
      </c>
      <c r="D52" s="885">
        <v>1475</v>
      </c>
      <c r="E52" s="663">
        <v>0</v>
      </c>
      <c r="F52" s="663">
        <v>0</v>
      </c>
      <c r="G52" s="663">
        <v>0</v>
      </c>
      <c r="H52" s="669">
        <f t="shared" si="3"/>
        <v>0</v>
      </c>
      <c r="I52" s="19"/>
    </row>
    <row r="53" spans="2:9" ht="13.5" thickTop="1" thickBot="1">
      <c r="B53" s="18"/>
      <c r="C53" s="656" t="s">
        <v>594</v>
      </c>
      <c r="D53" s="885">
        <v>1485</v>
      </c>
      <c r="E53" s="663">
        <v>0</v>
      </c>
      <c r="F53" s="663">
        <v>0</v>
      </c>
      <c r="G53" s="663">
        <v>0</v>
      </c>
      <c r="H53" s="669">
        <f t="shared" si="3"/>
        <v>0</v>
      </c>
      <c r="I53" s="19"/>
    </row>
    <row r="54" spans="2:9" ht="13.5" thickTop="1" thickBot="1">
      <c r="B54" s="18"/>
      <c r="C54" s="656" t="s">
        <v>988</v>
      </c>
      <c r="D54" s="885">
        <v>1495</v>
      </c>
      <c r="E54" s="663">
        <v>0</v>
      </c>
      <c r="F54" s="663">
        <v>0</v>
      </c>
      <c r="G54" s="663">
        <v>0</v>
      </c>
      <c r="H54" s="669">
        <f t="shared" si="3"/>
        <v>0</v>
      </c>
      <c r="I54" s="19"/>
    </row>
    <row r="55" spans="2:9" ht="13.5" thickTop="1" thickBot="1">
      <c r="B55" s="18"/>
      <c r="C55" s="656" t="s">
        <v>989</v>
      </c>
      <c r="D55" s="885">
        <v>1496</v>
      </c>
      <c r="E55" s="663">
        <v>0</v>
      </c>
      <c r="F55" s="663">
        <v>0</v>
      </c>
      <c r="G55" s="663">
        <v>0</v>
      </c>
      <c r="H55" s="669">
        <f t="shared" si="3"/>
        <v>0</v>
      </c>
      <c r="I55" s="19"/>
    </row>
    <row r="56" spans="2:9" ht="13.5" thickTop="1" thickBot="1">
      <c r="B56" s="18"/>
      <c r="C56" s="659" t="s">
        <v>999</v>
      </c>
      <c r="D56" s="691"/>
      <c r="E56" s="663">
        <v>0</v>
      </c>
      <c r="F56" s="663">
        <v>0</v>
      </c>
      <c r="G56" s="663">
        <v>0</v>
      </c>
      <c r="H56" s="669">
        <f t="shared" si="3"/>
        <v>0</v>
      </c>
      <c r="I56" s="19"/>
    </row>
    <row r="57" spans="2:9" ht="13.5" thickTop="1" thickBot="1">
      <c r="B57" s="18"/>
      <c r="C57" s="660" t="s">
        <v>1009</v>
      </c>
      <c r="D57" s="691"/>
      <c r="E57" s="663">
        <v>0</v>
      </c>
      <c r="F57" s="663">
        <v>0</v>
      </c>
      <c r="G57" s="663">
        <v>0</v>
      </c>
      <c r="H57" s="669">
        <f t="shared" si="3"/>
        <v>0</v>
      </c>
      <c r="I57" s="19"/>
    </row>
    <row r="58" spans="2:9" ht="13.5" thickTop="1" thickBot="1">
      <c r="B58" s="18"/>
      <c r="C58" s="660" t="s">
        <v>1009</v>
      </c>
      <c r="D58" s="691"/>
      <c r="E58" s="663">
        <v>0</v>
      </c>
      <c r="F58" s="663">
        <v>0</v>
      </c>
      <c r="G58" s="663">
        <v>0</v>
      </c>
      <c r="H58" s="669">
        <f t="shared" si="3"/>
        <v>0</v>
      </c>
      <c r="I58" s="19"/>
    </row>
    <row r="59" spans="2:9" ht="13.5" thickTop="1">
      <c r="B59" s="18"/>
      <c r="C59" s="197" t="s">
        <v>135</v>
      </c>
      <c r="D59" s="594"/>
      <c r="E59" s="591">
        <f>SUM(E41:E58)</f>
        <v>0</v>
      </c>
      <c r="F59" s="591">
        <f>SUM(F41:F58)</f>
        <v>0</v>
      </c>
      <c r="G59" s="591">
        <f>SUM(G41:G58)</f>
        <v>0</v>
      </c>
      <c r="H59" s="591">
        <f>SUM(H41:H58)</f>
        <v>0</v>
      </c>
      <c r="I59" s="19"/>
    </row>
    <row r="60" spans="2:9" ht="9.25" customHeight="1">
      <c r="B60" s="18"/>
      <c r="C60" s="682"/>
      <c r="D60" s="207"/>
      <c r="E60" s="201"/>
      <c r="F60" s="201"/>
      <c r="G60" s="201"/>
      <c r="H60" s="201"/>
      <c r="I60" s="19"/>
    </row>
    <row r="61" spans="2:9" ht="13.5" thickBot="1">
      <c r="B61" s="18"/>
      <c r="C61" s="209" t="s">
        <v>136</v>
      </c>
      <c r="D61" s="580" t="s">
        <v>813</v>
      </c>
      <c r="E61" s="195" t="s">
        <v>125</v>
      </c>
      <c r="F61" s="195" t="s">
        <v>126</v>
      </c>
      <c r="G61" s="195" t="s">
        <v>127</v>
      </c>
      <c r="H61" s="196" t="s">
        <v>44</v>
      </c>
      <c r="I61" s="19"/>
    </row>
    <row r="62" spans="2:9" ht="13.5" thickTop="1" thickBot="1">
      <c r="B62" s="18"/>
      <c r="C62" s="655" t="s">
        <v>137</v>
      </c>
      <c r="D62" s="670">
        <v>1440</v>
      </c>
      <c r="E62" s="663">
        <v>0</v>
      </c>
      <c r="F62" s="688">
        <v>0</v>
      </c>
      <c r="G62" s="688">
        <v>0</v>
      </c>
      <c r="H62" s="669">
        <f>SUM(E62:G62)</f>
        <v>0</v>
      </c>
      <c r="I62" s="19"/>
    </row>
    <row r="63" spans="2:9" ht="13.5" thickTop="1" thickBot="1">
      <c r="B63" s="18"/>
      <c r="C63" s="655" t="s">
        <v>138</v>
      </c>
      <c r="D63" s="670">
        <v>1430</v>
      </c>
      <c r="E63" s="663">
        <v>0</v>
      </c>
      <c r="F63" s="688">
        <v>0</v>
      </c>
      <c r="G63" s="688">
        <v>0</v>
      </c>
      <c r="H63" s="669">
        <f t="shared" ref="H63:H92" si="4">SUM(E63:G63)</f>
        <v>0</v>
      </c>
      <c r="I63" s="19"/>
    </row>
    <row r="64" spans="2:9" ht="13.5" thickTop="1" thickBot="1">
      <c r="B64" s="18"/>
      <c r="C64" s="655" t="s">
        <v>139</v>
      </c>
      <c r="D64" s="671">
        <v>1430</v>
      </c>
      <c r="E64" s="663">
        <v>0</v>
      </c>
      <c r="F64" s="688">
        <v>0</v>
      </c>
      <c r="G64" s="688">
        <v>0</v>
      </c>
      <c r="H64" s="669">
        <f t="shared" si="4"/>
        <v>0</v>
      </c>
      <c r="I64" s="19"/>
    </row>
    <row r="65" spans="2:9" ht="13.5" thickTop="1" thickBot="1">
      <c r="B65" s="18"/>
      <c r="C65" s="655" t="s">
        <v>140</v>
      </c>
      <c r="D65" s="670">
        <v>1430</v>
      </c>
      <c r="E65" s="663">
        <v>0</v>
      </c>
      <c r="F65" s="688">
        <v>0</v>
      </c>
      <c r="G65" s="688">
        <v>0</v>
      </c>
      <c r="H65" s="669">
        <f t="shared" si="4"/>
        <v>0</v>
      </c>
      <c r="I65" s="19"/>
    </row>
    <row r="66" spans="2:9" ht="13.5" thickTop="1" thickBot="1">
      <c r="B66" s="18"/>
      <c r="C66" s="655" t="s">
        <v>141</v>
      </c>
      <c r="D66" s="670">
        <v>1430</v>
      </c>
      <c r="E66" s="663">
        <v>0</v>
      </c>
      <c r="F66" s="688">
        <v>0</v>
      </c>
      <c r="G66" s="688">
        <v>0</v>
      </c>
      <c r="H66" s="669">
        <f t="shared" si="4"/>
        <v>0</v>
      </c>
      <c r="I66" s="19"/>
    </row>
    <row r="67" spans="2:9" ht="13.5" thickTop="1" thickBot="1">
      <c r="B67" s="18"/>
      <c r="C67" s="655" t="s">
        <v>157</v>
      </c>
      <c r="D67" s="671">
        <v>1430</v>
      </c>
      <c r="E67" s="663">
        <v>0</v>
      </c>
      <c r="F67" s="688">
        <v>0</v>
      </c>
      <c r="G67" s="688">
        <v>0</v>
      </c>
      <c r="H67" s="669">
        <f t="shared" si="4"/>
        <v>0</v>
      </c>
      <c r="I67" s="19"/>
    </row>
    <row r="68" spans="2:9" ht="13.5" thickTop="1" thickBot="1">
      <c r="B68" s="18"/>
      <c r="C68" s="655" t="s">
        <v>142</v>
      </c>
      <c r="D68" s="670">
        <v>1430</v>
      </c>
      <c r="E68" s="663">
        <v>0</v>
      </c>
      <c r="F68" s="688">
        <v>0</v>
      </c>
      <c r="G68" s="688">
        <v>0</v>
      </c>
      <c r="H68" s="669">
        <f t="shared" si="4"/>
        <v>0</v>
      </c>
      <c r="I68" s="19"/>
    </row>
    <row r="69" spans="2:9" ht="13.5" thickTop="1" thickBot="1">
      <c r="B69" s="18"/>
      <c r="C69" s="655" t="s">
        <v>143</v>
      </c>
      <c r="D69" s="671">
        <v>1430</v>
      </c>
      <c r="E69" s="663">
        <v>0</v>
      </c>
      <c r="F69" s="688">
        <v>0</v>
      </c>
      <c r="G69" s="688">
        <v>0</v>
      </c>
      <c r="H69" s="669">
        <f t="shared" si="4"/>
        <v>0</v>
      </c>
      <c r="I69" s="19"/>
    </row>
    <row r="70" spans="2:9" ht="13.5" thickTop="1" thickBot="1">
      <c r="B70" s="18"/>
      <c r="C70" s="655" t="s">
        <v>144</v>
      </c>
      <c r="D70" s="670">
        <v>1430</v>
      </c>
      <c r="E70" s="663">
        <v>0</v>
      </c>
      <c r="F70" s="688">
        <v>0</v>
      </c>
      <c r="G70" s="688">
        <v>0</v>
      </c>
      <c r="H70" s="669">
        <f t="shared" si="4"/>
        <v>0</v>
      </c>
      <c r="I70" s="19"/>
    </row>
    <row r="71" spans="2:9" ht="13.5" thickTop="1" thickBot="1">
      <c r="B71" s="18"/>
      <c r="C71" s="655" t="s">
        <v>145</v>
      </c>
      <c r="D71" s="670">
        <v>1430</v>
      </c>
      <c r="E71" s="663">
        <v>0</v>
      </c>
      <c r="F71" s="688">
        <v>0</v>
      </c>
      <c r="G71" s="688">
        <v>0</v>
      </c>
      <c r="H71" s="669">
        <f t="shared" si="4"/>
        <v>0</v>
      </c>
      <c r="I71" s="19"/>
    </row>
    <row r="72" spans="2:9" ht="13.5" thickTop="1" thickBot="1">
      <c r="B72" s="18"/>
      <c r="C72" s="655" t="s">
        <v>146</v>
      </c>
      <c r="D72" s="670">
        <v>1430</v>
      </c>
      <c r="E72" s="663">
        <v>0</v>
      </c>
      <c r="F72" s="688">
        <v>0</v>
      </c>
      <c r="G72" s="688">
        <v>0</v>
      </c>
      <c r="H72" s="669">
        <f t="shared" si="4"/>
        <v>0</v>
      </c>
      <c r="I72" s="19"/>
    </row>
    <row r="73" spans="2:9" ht="13.5" thickTop="1" thickBot="1">
      <c r="B73" s="18"/>
      <c r="C73" s="655" t="s">
        <v>147</v>
      </c>
      <c r="D73" s="670">
        <v>1430</v>
      </c>
      <c r="E73" s="663">
        <v>0</v>
      </c>
      <c r="F73" s="688">
        <v>0</v>
      </c>
      <c r="G73" s="688">
        <v>0</v>
      </c>
      <c r="H73" s="669">
        <f t="shared" si="4"/>
        <v>0</v>
      </c>
      <c r="I73" s="19"/>
    </row>
    <row r="74" spans="2:9" ht="13.5" thickTop="1" thickBot="1">
      <c r="B74" s="18"/>
      <c r="C74" s="655" t="s">
        <v>148</v>
      </c>
      <c r="D74" s="670">
        <v>1430</v>
      </c>
      <c r="E74" s="663">
        <v>0</v>
      </c>
      <c r="F74" s="688">
        <v>0</v>
      </c>
      <c r="G74" s="688">
        <v>0</v>
      </c>
      <c r="H74" s="669">
        <f t="shared" si="4"/>
        <v>0</v>
      </c>
      <c r="I74" s="19"/>
    </row>
    <row r="75" spans="2:9" ht="13.5" thickTop="1" thickBot="1">
      <c r="B75" s="18"/>
      <c r="C75" s="655" t="s">
        <v>149</v>
      </c>
      <c r="D75" s="670">
        <v>1430</v>
      </c>
      <c r="E75" s="663">
        <v>0</v>
      </c>
      <c r="F75" s="688">
        <v>0</v>
      </c>
      <c r="G75" s="688">
        <v>0</v>
      </c>
      <c r="H75" s="669">
        <f t="shared" si="4"/>
        <v>0</v>
      </c>
      <c r="I75" s="19"/>
    </row>
    <row r="76" spans="2:9" ht="13.5" thickTop="1" thickBot="1">
      <c r="B76" s="18"/>
      <c r="C76" s="655" t="s">
        <v>106</v>
      </c>
      <c r="D76" s="670">
        <v>1430</v>
      </c>
      <c r="E76" s="663">
        <v>0</v>
      </c>
      <c r="F76" s="688">
        <v>0</v>
      </c>
      <c r="G76" s="688">
        <v>0</v>
      </c>
      <c r="H76" s="669">
        <f t="shared" si="4"/>
        <v>0</v>
      </c>
      <c r="I76" s="19"/>
    </row>
    <row r="77" spans="2:9" ht="13.5" thickTop="1" thickBot="1">
      <c r="B77" s="18"/>
      <c r="C77" s="657" t="s">
        <v>864</v>
      </c>
      <c r="D77" s="670">
        <v>1430</v>
      </c>
      <c r="E77" s="663">
        <v>0</v>
      </c>
      <c r="F77" s="688">
        <v>0</v>
      </c>
      <c r="G77" s="688">
        <v>0</v>
      </c>
      <c r="H77" s="669">
        <f t="shared" si="4"/>
        <v>0</v>
      </c>
      <c r="I77" s="19"/>
    </row>
    <row r="78" spans="2:9" ht="13.5" thickTop="1" thickBot="1">
      <c r="B78" s="18"/>
      <c r="C78" s="659" t="s">
        <v>1000</v>
      </c>
      <c r="D78" s="659"/>
      <c r="E78" s="663">
        <v>0</v>
      </c>
      <c r="F78" s="688">
        <v>0</v>
      </c>
      <c r="G78" s="688">
        <v>0</v>
      </c>
      <c r="H78" s="669">
        <f t="shared" si="4"/>
        <v>0</v>
      </c>
      <c r="I78" s="19"/>
    </row>
    <row r="79" spans="2:9" ht="13.5" thickTop="1" thickBot="1">
      <c r="B79" s="18"/>
      <c r="C79" s="659" t="s">
        <v>1001</v>
      </c>
      <c r="D79" s="659"/>
      <c r="E79" s="663">
        <v>0</v>
      </c>
      <c r="F79" s="688">
        <v>0</v>
      </c>
      <c r="G79" s="688">
        <v>0</v>
      </c>
      <c r="H79" s="669">
        <f t="shared" si="4"/>
        <v>0</v>
      </c>
      <c r="I79" s="19"/>
    </row>
    <row r="80" spans="2:9" ht="13.5" thickTop="1" thickBot="1">
      <c r="B80" s="18"/>
      <c r="C80" s="892" t="s">
        <v>865</v>
      </c>
      <c r="D80" s="881"/>
      <c r="E80" s="882"/>
      <c r="F80" s="688">
        <v>0</v>
      </c>
      <c r="G80" s="688">
        <v>0</v>
      </c>
      <c r="H80" s="669">
        <f t="shared" si="4"/>
        <v>0</v>
      </c>
      <c r="I80" s="19"/>
    </row>
    <row r="81" spans="2:11" ht="13.5" thickTop="1" thickBot="1">
      <c r="B81" s="18"/>
      <c r="C81" s="655" t="s">
        <v>641</v>
      </c>
      <c r="D81" s="883"/>
      <c r="E81" s="882"/>
      <c r="F81" s="688">
        <v>0</v>
      </c>
      <c r="G81" s="688">
        <v>0</v>
      </c>
      <c r="H81" s="669">
        <f t="shared" si="4"/>
        <v>0</v>
      </c>
      <c r="I81" s="19"/>
    </row>
    <row r="82" spans="2:11" ht="13.5" thickTop="1" thickBot="1">
      <c r="B82" s="18"/>
      <c r="C82" s="655" t="s">
        <v>639</v>
      </c>
      <c r="D82" s="883"/>
      <c r="E82" s="882"/>
      <c r="F82" s="688">
        <v>0</v>
      </c>
      <c r="G82" s="688">
        <v>0</v>
      </c>
      <c r="H82" s="669">
        <f t="shared" si="4"/>
        <v>0</v>
      </c>
      <c r="I82" s="19"/>
    </row>
    <row r="83" spans="2:11" ht="13.5" thickTop="1" thickBot="1">
      <c r="B83" s="18"/>
      <c r="C83" s="655" t="s">
        <v>819</v>
      </c>
      <c r="D83" s="883"/>
      <c r="E83" s="882"/>
      <c r="F83" s="688">
        <v>0</v>
      </c>
      <c r="G83" s="688">
        <v>0</v>
      </c>
      <c r="H83" s="669">
        <f t="shared" si="4"/>
        <v>0</v>
      </c>
      <c r="I83" s="19"/>
    </row>
    <row r="84" spans="2:11" ht="13.5" thickTop="1" thickBot="1">
      <c r="B84" s="18"/>
      <c r="C84" s="655" t="s">
        <v>866</v>
      </c>
      <c r="D84" s="883"/>
      <c r="E84" s="882"/>
      <c r="F84" s="688">
        <v>0</v>
      </c>
      <c r="G84" s="688">
        <v>0</v>
      </c>
      <c r="H84" s="669">
        <f t="shared" si="4"/>
        <v>0</v>
      </c>
      <c r="I84" s="19"/>
    </row>
    <row r="85" spans="2:11" ht="13.5" thickTop="1" thickBot="1">
      <c r="B85" s="18"/>
      <c r="C85" s="893" t="s">
        <v>867</v>
      </c>
      <c r="D85" s="881"/>
      <c r="E85" s="882"/>
      <c r="F85" s="688">
        <v>0</v>
      </c>
      <c r="G85" s="688">
        <v>0</v>
      </c>
      <c r="H85" s="669">
        <f t="shared" si="4"/>
        <v>0</v>
      </c>
      <c r="I85" s="19"/>
    </row>
    <row r="86" spans="2:11" ht="13.5" thickTop="1" thickBot="1">
      <c r="B86" s="18"/>
      <c r="C86" s="659" t="s">
        <v>1002</v>
      </c>
      <c r="D86" s="673"/>
      <c r="E86" s="663">
        <v>0</v>
      </c>
      <c r="F86" s="688">
        <v>0</v>
      </c>
      <c r="G86" s="688">
        <v>0</v>
      </c>
      <c r="H86" s="669">
        <f t="shared" si="4"/>
        <v>0</v>
      </c>
      <c r="I86" s="19"/>
    </row>
    <row r="87" spans="2:11" ht="13.5" thickTop="1" thickBot="1">
      <c r="B87" s="18"/>
      <c r="C87" s="659" t="s">
        <v>1003</v>
      </c>
      <c r="D87" s="673"/>
      <c r="E87" s="697">
        <v>0</v>
      </c>
      <c r="F87" s="688">
        <v>0</v>
      </c>
      <c r="G87" s="688" t="s">
        <v>809</v>
      </c>
      <c r="H87" s="669">
        <f t="shared" si="4"/>
        <v>0</v>
      </c>
      <c r="I87" s="19"/>
    </row>
    <row r="88" spans="2:11" ht="13.5" thickTop="1" thickBot="1">
      <c r="B88" s="18"/>
      <c r="C88" s="659" t="s">
        <v>1009</v>
      </c>
      <c r="D88" s="673"/>
      <c r="E88" s="697">
        <v>0</v>
      </c>
      <c r="F88" s="688"/>
      <c r="G88" s="688"/>
      <c r="H88" s="669">
        <f t="shared" si="4"/>
        <v>0</v>
      </c>
      <c r="I88" s="19"/>
    </row>
    <row r="89" spans="2:11" ht="13.5" thickTop="1" thickBot="1">
      <c r="B89" s="18"/>
      <c r="C89" s="659" t="s">
        <v>1009</v>
      </c>
      <c r="D89" s="673"/>
      <c r="E89" s="697">
        <v>0</v>
      </c>
      <c r="F89" s="688"/>
      <c r="G89" s="688"/>
      <c r="H89" s="669">
        <f t="shared" si="4"/>
        <v>0</v>
      </c>
      <c r="I89" s="19"/>
    </row>
    <row r="90" spans="2:11" ht="13.5" thickTop="1" thickBot="1">
      <c r="B90" s="18"/>
      <c r="C90" s="659" t="s">
        <v>1009</v>
      </c>
      <c r="D90" s="673"/>
      <c r="E90" s="697">
        <v>0</v>
      </c>
      <c r="F90" s="688"/>
      <c r="G90" s="688"/>
      <c r="H90" s="669">
        <f t="shared" si="4"/>
        <v>0</v>
      </c>
      <c r="I90" s="19"/>
    </row>
    <row r="91" spans="2:11" ht="13.5" thickTop="1" thickBot="1">
      <c r="B91" s="18"/>
      <c r="C91" s="659" t="s">
        <v>1009</v>
      </c>
      <c r="D91" s="673"/>
      <c r="E91" s="697">
        <v>0</v>
      </c>
      <c r="F91" s="688"/>
      <c r="G91" s="688"/>
      <c r="H91" s="669">
        <f t="shared" si="4"/>
        <v>0</v>
      </c>
      <c r="I91" s="19"/>
    </row>
    <row r="92" spans="2:11" ht="13.5" thickTop="1" thickBot="1">
      <c r="B92" s="18"/>
      <c r="C92" s="659" t="s">
        <v>1009</v>
      </c>
      <c r="D92" s="673"/>
      <c r="E92" s="697">
        <v>0</v>
      </c>
      <c r="F92" s="688"/>
      <c r="G92" s="688"/>
      <c r="H92" s="669">
        <f t="shared" si="4"/>
        <v>0</v>
      </c>
      <c r="I92" s="19"/>
    </row>
    <row r="93" spans="2:11" ht="13.5" thickTop="1">
      <c r="B93" s="18"/>
      <c r="C93" s="197" t="s">
        <v>991</v>
      </c>
      <c r="D93" s="594"/>
      <c r="E93" s="593">
        <f>SUM(E62:E92)</f>
        <v>0</v>
      </c>
      <c r="F93" s="593">
        <f t="shared" ref="F93:H93" si="5">SUM(F62:F92)</f>
        <v>0</v>
      </c>
      <c r="G93" s="593">
        <f t="shared" si="5"/>
        <v>0</v>
      </c>
      <c r="H93" s="593">
        <f t="shared" si="5"/>
        <v>0</v>
      </c>
      <c r="I93" s="19"/>
      <c r="K93" s="909"/>
    </row>
    <row r="94" spans="2:11" ht="8.25" customHeight="1">
      <c r="B94" s="18"/>
      <c r="C94" s="197"/>
      <c r="D94" s="594"/>
      <c r="E94" s="591"/>
      <c r="F94" s="591"/>
      <c r="G94" s="591"/>
      <c r="H94" s="591"/>
      <c r="I94" s="19"/>
    </row>
    <row r="95" spans="2:11" s="27" customFormat="1" ht="16" thickBot="1">
      <c r="B95" s="694"/>
      <c r="C95" s="683" t="s">
        <v>150</v>
      </c>
      <c r="D95" s="684"/>
      <c r="E95" s="910">
        <f>+E59+E93</f>
        <v>0</v>
      </c>
      <c r="F95" s="910">
        <f>+F59+F93</f>
        <v>0</v>
      </c>
      <c r="G95" s="910">
        <f>+G59+G93</f>
        <v>0</v>
      </c>
      <c r="H95" s="910">
        <f>+H59+H93</f>
        <v>0</v>
      </c>
      <c r="I95" s="695"/>
      <c r="K95"/>
    </row>
    <row r="96" spans="2:11" ht="16.75" customHeight="1">
      <c r="B96" s="694"/>
      <c r="C96" s="27"/>
      <c r="D96" s="27"/>
      <c r="E96" s="27"/>
      <c r="F96" s="27"/>
      <c r="G96" s="27"/>
      <c r="H96" s="27"/>
      <c r="I96" s="19"/>
    </row>
    <row r="97" spans="2:9" ht="9.25" customHeight="1">
      <c r="B97" s="18"/>
      <c r="C97" s="197"/>
      <c r="D97" s="208"/>
      <c r="E97" s="201"/>
      <c r="F97" s="201"/>
      <c r="G97" s="201"/>
      <c r="H97" s="201"/>
      <c r="I97" s="19"/>
    </row>
    <row r="98" spans="2:9" ht="13.5" thickBot="1">
      <c r="B98" s="18"/>
      <c r="C98" s="202" t="s">
        <v>151</v>
      </c>
      <c r="D98" s="674" t="s">
        <v>813</v>
      </c>
      <c r="E98" s="195" t="s">
        <v>125</v>
      </c>
      <c r="F98" s="195" t="s">
        <v>126</v>
      </c>
      <c r="G98" s="195" t="s">
        <v>127</v>
      </c>
      <c r="H98" s="196" t="s">
        <v>44</v>
      </c>
      <c r="I98" s="19"/>
    </row>
    <row r="99" spans="2:9" ht="13.5" thickTop="1" thickBot="1">
      <c r="B99" s="18"/>
      <c r="C99" s="655" t="s">
        <v>985</v>
      </c>
      <c r="D99" s="675">
        <v>1405</v>
      </c>
      <c r="E99" s="663">
        <v>0</v>
      </c>
      <c r="F99" s="663">
        <v>0</v>
      </c>
      <c r="G99" s="663">
        <v>0</v>
      </c>
      <c r="H99" s="669">
        <f t="shared" ref="H99:H108" si="6">SUM(E99:G99)</f>
        <v>0</v>
      </c>
      <c r="I99" s="19"/>
    </row>
    <row r="100" spans="2:9" ht="13.5" thickTop="1" thickBot="1">
      <c r="B100" s="18"/>
      <c r="C100" s="655" t="s">
        <v>984</v>
      </c>
      <c r="D100" s="675">
        <v>1408</v>
      </c>
      <c r="E100" s="663">
        <v>0</v>
      </c>
      <c r="F100" s="663">
        <v>0</v>
      </c>
      <c r="G100" s="663">
        <v>0</v>
      </c>
      <c r="H100" s="669">
        <f t="shared" si="6"/>
        <v>0</v>
      </c>
      <c r="I100" s="19"/>
    </row>
    <row r="101" spans="2:9" ht="13.5" thickTop="1" thickBot="1">
      <c r="B101" s="18"/>
      <c r="C101" s="655" t="s">
        <v>14</v>
      </c>
      <c r="D101" s="676">
        <v>1408</v>
      </c>
      <c r="E101" s="663">
        <v>0</v>
      </c>
      <c r="F101" s="663">
        <v>0</v>
      </c>
      <c r="G101" s="663">
        <v>0</v>
      </c>
      <c r="H101" s="669">
        <f t="shared" si="6"/>
        <v>0</v>
      </c>
      <c r="I101" s="19"/>
    </row>
    <row r="102" spans="2:9" ht="13.5" thickTop="1" thickBot="1">
      <c r="B102" s="18"/>
      <c r="C102" s="655" t="s">
        <v>552</v>
      </c>
      <c r="D102" s="676">
        <v>1410</v>
      </c>
      <c r="E102" s="663">
        <v>0</v>
      </c>
      <c r="F102" s="663">
        <v>0</v>
      </c>
      <c r="G102" s="663">
        <v>0</v>
      </c>
      <c r="H102" s="669">
        <f t="shared" si="6"/>
        <v>0</v>
      </c>
      <c r="I102" s="19"/>
    </row>
    <row r="103" spans="2:9" ht="13.5" thickTop="1" thickBot="1">
      <c r="B103" s="18"/>
      <c r="C103" s="655" t="s">
        <v>152</v>
      </c>
      <c r="D103" s="676">
        <v>1430</v>
      </c>
      <c r="E103" s="663">
        <v>0</v>
      </c>
      <c r="F103" s="663">
        <v>0</v>
      </c>
      <c r="G103" s="663">
        <v>0</v>
      </c>
      <c r="H103" s="669">
        <f t="shared" si="6"/>
        <v>0</v>
      </c>
      <c r="I103" s="19"/>
    </row>
    <row r="104" spans="2:9" ht="13.5" thickTop="1" thickBot="1">
      <c r="B104" s="18"/>
      <c r="C104" s="655" t="s">
        <v>153</v>
      </c>
      <c r="D104" s="676">
        <v>1440</v>
      </c>
      <c r="E104" s="663">
        <v>0</v>
      </c>
      <c r="F104" s="663">
        <v>0</v>
      </c>
      <c r="G104" s="663">
        <v>0</v>
      </c>
      <c r="H104" s="669">
        <f t="shared" si="6"/>
        <v>0</v>
      </c>
      <c r="I104" s="19"/>
    </row>
    <row r="105" spans="2:9" ht="13.5" thickTop="1" thickBot="1">
      <c r="B105" s="18"/>
      <c r="C105" s="655" t="s">
        <v>134</v>
      </c>
      <c r="D105" s="676">
        <v>1450</v>
      </c>
      <c r="E105" s="663">
        <v>0</v>
      </c>
      <c r="F105" s="663">
        <v>0</v>
      </c>
      <c r="G105" s="663">
        <v>0</v>
      </c>
      <c r="H105" s="669">
        <f t="shared" si="6"/>
        <v>0</v>
      </c>
      <c r="I105" s="19"/>
    </row>
    <row r="106" spans="2:9" ht="13.5" thickTop="1" thickBot="1">
      <c r="B106" s="18"/>
      <c r="C106" s="655" t="s">
        <v>154</v>
      </c>
      <c r="D106" s="670">
        <v>1485</v>
      </c>
      <c r="E106" s="663">
        <v>0</v>
      </c>
      <c r="F106" s="663">
        <v>0</v>
      </c>
      <c r="G106" s="663">
        <v>0</v>
      </c>
      <c r="H106" s="669">
        <f t="shared" si="6"/>
        <v>0</v>
      </c>
      <c r="I106" s="19"/>
    </row>
    <row r="107" spans="2:9" ht="13.5" thickTop="1" thickBot="1">
      <c r="B107" s="18"/>
      <c r="C107" s="655" t="s">
        <v>155</v>
      </c>
      <c r="D107" s="672">
        <v>1495</v>
      </c>
      <c r="E107" s="663">
        <v>0</v>
      </c>
      <c r="F107" s="663">
        <v>0</v>
      </c>
      <c r="G107" s="663">
        <v>0</v>
      </c>
      <c r="H107" s="669">
        <f t="shared" si="6"/>
        <v>0</v>
      </c>
      <c r="I107" s="19"/>
    </row>
    <row r="108" spans="2:9" ht="13.5" thickTop="1" thickBot="1">
      <c r="B108" s="18"/>
      <c r="C108" s="656" t="s">
        <v>989</v>
      </c>
      <c r="D108" s="885">
        <v>1496</v>
      </c>
      <c r="E108" s="663">
        <v>0</v>
      </c>
      <c r="F108" s="663">
        <v>0</v>
      </c>
      <c r="G108" s="663">
        <v>0</v>
      </c>
      <c r="H108" s="669">
        <f t="shared" si="6"/>
        <v>0</v>
      </c>
      <c r="I108" s="19"/>
    </row>
    <row r="109" spans="2:9" ht="16" thickTop="1">
      <c r="B109" s="18"/>
      <c r="C109" s="587" t="s">
        <v>156</v>
      </c>
      <c r="D109" s="588"/>
      <c r="E109" s="861">
        <f>SUM(E99:E108)</f>
        <v>0</v>
      </c>
      <c r="F109" s="861">
        <f t="shared" ref="F109:H109" si="7">SUM(F99:F108)</f>
        <v>0</v>
      </c>
      <c r="G109" s="861">
        <f t="shared" si="7"/>
        <v>0</v>
      </c>
      <c r="H109" s="861">
        <f t="shared" si="7"/>
        <v>0</v>
      </c>
      <c r="I109" s="19"/>
    </row>
    <row r="110" spans="2:9" ht="15.5">
      <c r="B110" s="18"/>
      <c r="C110" s="585"/>
      <c r="D110" s="198"/>
      <c r="E110" s="199"/>
      <c r="F110" s="589"/>
      <c r="G110" s="199"/>
      <c r="H110" s="199"/>
      <c r="I110" s="19"/>
    </row>
    <row r="111" spans="2:9" ht="15.75" customHeight="1">
      <c r="B111" s="18"/>
      <c r="C111" s="682"/>
      <c r="D111" s="203"/>
      <c r="E111" s="875">
        <v>0</v>
      </c>
      <c r="F111" s="875">
        <v>0</v>
      </c>
      <c r="G111" s="875">
        <v>0</v>
      </c>
      <c r="H111" s="875">
        <v>0</v>
      </c>
      <c r="I111" s="19"/>
    </row>
    <row r="112" spans="2:9" ht="17">
      <c r="B112" s="18"/>
      <c r="C112" s="595" t="s">
        <v>820</v>
      </c>
      <c r="D112" s="597"/>
      <c r="E112" s="876">
        <f>+E95+E109</f>
        <v>0</v>
      </c>
      <c r="F112" s="876">
        <f>+F95+F109</f>
        <v>0</v>
      </c>
      <c r="G112" s="876">
        <f>+G95+G109</f>
        <v>0</v>
      </c>
      <c r="H112" s="876">
        <f>+H95+H109</f>
        <v>0</v>
      </c>
      <c r="I112" s="19"/>
    </row>
    <row r="113" spans="2:9" ht="13" thickBot="1">
      <c r="B113" s="20"/>
      <c r="C113" s="696"/>
      <c r="D113" s="210"/>
      <c r="E113" s="205"/>
      <c r="F113" s="205"/>
      <c r="G113" s="205"/>
      <c r="H113" s="205"/>
      <c r="I113" s="21"/>
    </row>
    <row r="114" spans="2:9">
      <c r="C114" s="4"/>
      <c r="D114" s="211"/>
      <c r="E114" s="273"/>
      <c r="F114" s="212"/>
      <c r="G114" s="212"/>
      <c r="H114" s="212"/>
      <c r="I114" s="274" t="s">
        <v>1163</v>
      </c>
    </row>
    <row r="115" spans="2:9">
      <c r="C115" s="1"/>
    </row>
    <row r="116" spans="2:9">
      <c r="C116" s="1"/>
    </row>
    <row r="117" spans="2:9" ht="13">
      <c r="C117" s="1"/>
      <c r="D117" s="213"/>
      <c r="E117" s="212"/>
      <c r="F117" s="212"/>
      <c r="G117" s="212"/>
      <c r="H117" s="212"/>
    </row>
    <row r="118" spans="2:9" ht="13">
      <c r="C118" s="1"/>
      <c r="D118" s="213"/>
      <c r="E118" s="214"/>
      <c r="F118" s="214"/>
      <c r="G118" s="214"/>
      <c r="H118" s="214"/>
    </row>
    <row r="119" spans="2:9" ht="13">
      <c r="C119" s="1"/>
      <c r="D119" s="213"/>
      <c r="E119" s="214"/>
      <c r="F119" s="214"/>
      <c r="G119" s="214"/>
      <c r="H119" s="214"/>
    </row>
    <row r="120" spans="2:9" ht="13">
      <c r="D120" s="213"/>
      <c r="E120" s="214"/>
      <c r="F120" s="214"/>
      <c r="G120" s="214"/>
      <c r="H120" s="214"/>
    </row>
  </sheetData>
  <sheetProtection password="CE28" sheet="1" objects="1" scenarios="1"/>
  <mergeCells count="6">
    <mergeCell ref="C2:H2"/>
    <mergeCell ref="D6:H6"/>
    <mergeCell ref="D8:H8"/>
    <mergeCell ref="C3:H3"/>
    <mergeCell ref="D7:H7"/>
    <mergeCell ref="D5:H5"/>
  </mergeCells>
  <phoneticPr fontId="0" type="noConversion"/>
  <conditionalFormatting sqref="E118:H120">
    <cfRule type="cellIs" dxfId="0" priority="1" stopIfTrue="1" operator="greaterThan">
      <formula>1</formula>
    </cfRule>
    <cfRule type="cellIs" priority="2" stopIfTrue="1" operator="lessThan">
      <formula>-1</formula>
    </cfRule>
  </conditionalFormatting>
  <printOptions horizontalCentered="1"/>
  <pageMargins left="0.25" right="0.25" top="0.25" bottom="0.5" header="0.5" footer="0"/>
  <pageSetup scale="4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14"/>
  <sheetViews>
    <sheetView zoomScaleNormal="100" workbookViewId="0">
      <selection activeCell="G79" sqref="G79"/>
    </sheetView>
  </sheetViews>
  <sheetFormatPr defaultRowHeight="12.5"/>
  <cols>
    <col min="1" max="1" width="3" customWidth="1"/>
    <col min="2" max="2" width="3.54296875" customWidth="1"/>
    <col min="3" max="3" width="42.7265625" bestFit="1" customWidth="1"/>
    <col min="4" max="4" width="13.26953125" bestFit="1" customWidth="1"/>
    <col min="5" max="5" width="16.54296875" bestFit="1" customWidth="1"/>
    <col min="6" max="6" width="18.7265625" customWidth="1"/>
    <col min="7" max="8" width="20.453125" customWidth="1"/>
    <col min="9" max="9" width="4.7265625" customWidth="1"/>
  </cols>
  <sheetData>
    <row r="1" spans="1:10" ht="13" thickBot="1">
      <c r="A1" s="1"/>
      <c r="B1" s="1"/>
      <c r="C1" s="25"/>
      <c r="D1" s="25"/>
      <c r="E1" s="25"/>
      <c r="F1" s="25"/>
      <c r="G1" s="25"/>
      <c r="H1" s="25"/>
      <c r="I1" s="1"/>
      <c r="J1" s="1"/>
    </row>
    <row r="2" spans="1:10" ht="15.5">
      <c r="A2" s="1"/>
      <c r="B2" s="692"/>
      <c r="C2" s="1165" t="s">
        <v>553</v>
      </c>
      <c r="D2" s="1165"/>
      <c r="E2" s="1165"/>
      <c r="F2" s="1165"/>
      <c r="G2" s="1165"/>
      <c r="H2" s="1165"/>
      <c r="I2" s="693"/>
      <c r="J2" s="1"/>
    </row>
    <row r="3" spans="1:10" ht="15.5">
      <c r="A3" s="1"/>
      <c r="B3" s="16"/>
      <c r="C3" s="1169" t="s">
        <v>542</v>
      </c>
      <c r="D3" s="1169"/>
      <c r="E3" s="1169"/>
      <c r="F3" s="1169"/>
      <c r="G3" s="1169"/>
      <c r="H3" s="1169"/>
      <c r="I3" s="17"/>
      <c r="J3" s="1"/>
    </row>
    <row r="4" spans="1:10" ht="13" thickBot="1">
      <c r="A4" s="1"/>
      <c r="B4" s="16"/>
      <c r="C4" s="27"/>
      <c r="D4" s="27"/>
      <c r="E4" s="27"/>
      <c r="F4" s="27"/>
      <c r="G4" s="27"/>
      <c r="H4" s="27"/>
      <c r="I4" s="17"/>
      <c r="J4" s="1"/>
    </row>
    <row r="5" spans="1:10" ht="13.5" thickBot="1">
      <c r="A5" s="1"/>
      <c r="B5" s="16"/>
      <c r="C5" s="280" t="s">
        <v>550</v>
      </c>
      <c r="D5" s="1166" t="str">
        <f>'Unit Mix'!G6</f>
        <v>Housing Authority of Sample City</v>
      </c>
      <c r="E5" s="1167"/>
      <c r="F5" s="1167"/>
      <c r="G5" s="1167"/>
      <c r="H5" s="1168"/>
      <c r="I5" s="17"/>
      <c r="J5" s="1"/>
    </row>
    <row r="6" spans="1:10" ht="13.5" thickBot="1">
      <c r="A6" s="1"/>
      <c r="B6" s="16"/>
      <c r="C6" s="280" t="s">
        <v>548</v>
      </c>
      <c r="D6" s="1166" t="str">
        <f>'Unit Mix'!G7</f>
        <v>Sample Grant Name</v>
      </c>
      <c r="E6" s="1167"/>
      <c r="F6" s="1167"/>
      <c r="G6" s="1167"/>
      <c r="H6" s="1168"/>
      <c r="I6" s="17"/>
      <c r="J6" s="1"/>
    </row>
    <row r="7" spans="1:10" ht="13.5" thickBot="1">
      <c r="A7" s="1"/>
      <c r="B7" s="16"/>
      <c r="C7" s="280" t="s">
        <v>546</v>
      </c>
      <c r="D7" s="1166" t="str">
        <f>'Unit Mix'!G8</f>
        <v>Sample Mixed-Finance Development or Sample Phase</v>
      </c>
      <c r="E7" s="1167"/>
      <c r="F7" s="1167"/>
      <c r="G7" s="1167"/>
      <c r="H7" s="1168"/>
      <c r="I7" s="17"/>
      <c r="J7" s="1"/>
    </row>
    <row r="8" spans="1:10" ht="13.5" thickBot="1">
      <c r="A8" s="1"/>
      <c r="B8" s="16"/>
      <c r="C8" s="280" t="s">
        <v>547</v>
      </c>
      <c r="D8" s="1166" t="str">
        <f>'Unit Mix'!G9</f>
        <v>[enter the new AMP-format development number]</v>
      </c>
      <c r="E8" s="1167"/>
      <c r="F8" s="1167"/>
      <c r="G8" s="1167"/>
      <c r="H8" s="1168"/>
      <c r="I8" s="17"/>
      <c r="J8" s="1"/>
    </row>
    <row r="9" spans="1:10" ht="13">
      <c r="A9" s="1"/>
      <c r="B9" s="16"/>
      <c r="C9" s="7"/>
      <c r="D9" s="7"/>
      <c r="I9" s="17"/>
      <c r="J9" s="1"/>
    </row>
    <row r="10" spans="1:10" ht="13">
      <c r="A10" s="1"/>
      <c r="B10" s="16"/>
      <c r="C10" s="7"/>
      <c r="D10" s="192"/>
      <c r="E10" s="193"/>
      <c r="F10" s="193"/>
      <c r="G10" s="193"/>
      <c r="H10" s="651"/>
      <c r="I10" s="17"/>
      <c r="J10" s="1"/>
    </row>
    <row r="11" spans="1:10" ht="13.5" thickBot="1">
      <c r="A11" s="1"/>
      <c r="B11" s="16"/>
      <c r="C11" s="194" t="s">
        <v>123</v>
      </c>
      <c r="D11" s="581" t="s">
        <v>124</v>
      </c>
      <c r="E11" s="196" t="s">
        <v>125</v>
      </c>
      <c r="F11" s="195" t="s">
        <v>126</v>
      </c>
      <c r="G11" s="195" t="s">
        <v>127</v>
      </c>
      <c r="H11" s="196" t="s">
        <v>44</v>
      </c>
      <c r="I11" s="17"/>
      <c r="J11" s="1"/>
    </row>
    <row r="12" spans="1:10" ht="13.5" thickTop="1" thickBot="1">
      <c r="B12" s="18"/>
      <c r="C12" s="607" t="s">
        <v>812</v>
      </c>
      <c r="D12" s="661"/>
      <c r="E12" s="663">
        <v>0</v>
      </c>
      <c r="F12" s="886"/>
      <c r="G12" s="886"/>
      <c r="H12" s="662">
        <f t="shared" ref="H12:H24" si="0">SUM(E12:G12)</f>
        <v>0</v>
      </c>
      <c r="I12" s="603"/>
    </row>
    <row r="13" spans="1:10" ht="13.5" thickTop="1" thickBot="1">
      <c r="B13" s="18"/>
      <c r="C13" s="607" t="s">
        <v>868</v>
      </c>
      <c r="D13" s="661"/>
      <c r="E13" s="663">
        <v>0</v>
      </c>
      <c r="F13" s="699"/>
      <c r="G13" s="699"/>
      <c r="H13" s="662">
        <f t="shared" si="0"/>
        <v>0</v>
      </c>
      <c r="I13" s="603"/>
    </row>
    <row r="14" spans="1:10" ht="13.5" thickTop="1" thickBot="1">
      <c r="B14" s="18"/>
      <c r="C14" s="607" t="s">
        <v>810</v>
      </c>
      <c r="D14" s="661"/>
      <c r="E14" s="663">
        <v>0</v>
      </c>
      <c r="F14" s="699"/>
      <c r="G14" s="699"/>
      <c r="H14" s="662">
        <f t="shared" si="0"/>
        <v>0</v>
      </c>
      <c r="I14" s="603"/>
    </row>
    <row r="15" spans="1:10" ht="13.5" thickTop="1" thickBot="1">
      <c r="B15" s="18"/>
      <c r="C15" s="607" t="s">
        <v>811</v>
      </c>
      <c r="D15" s="661"/>
      <c r="E15" s="663">
        <v>0</v>
      </c>
      <c r="F15" s="699"/>
      <c r="G15" s="699"/>
      <c r="H15" s="662">
        <f t="shared" si="0"/>
        <v>0</v>
      </c>
      <c r="I15" s="603"/>
    </row>
    <row r="16" spans="1:10" ht="13.5" thickTop="1" thickBot="1">
      <c r="B16" s="18"/>
      <c r="C16" s="607" t="s">
        <v>814</v>
      </c>
      <c r="D16" s="661"/>
      <c r="E16" s="663">
        <v>0</v>
      </c>
      <c r="F16" s="699"/>
      <c r="G16" s="699"/>
      <c r="H16" s="662">
        <f t="shared" si="0"/>
        <v>0</v>
      </c>
      <c r="I16" s="603"/>
    </row>
    <row r="17" spans="2:9" ht="13.5" thickTop="1" thickBot="1">
      <c r="B17" s="18"/>
      <c r="C17" s="689" t="s">
        <v>128</v>
      </c>
      <c r="D17" s="661"/>
      <c r="E17" s="699"/>
      <c r="F17" s="663">
        <v>0</v>
      </c>
      <c r="G17" s="663">
        <v>0</v>
      </c>
      <c r="H17" s="601">
        <f t="shared" si="0"/>
        <v>0</v>
      </c>
      <c r="I17" s="603"/>
    </row>
    <row r="18" spans="2:9" ht="14" thickTop="1" thickBot="1">
      <c r="B18" s="18"/>
      <c r="C18" s="659" t="s">
        <v>966</v>
      </c>
      <c r="D18" s="661"/>
      <c r="E18" s="699"/>
      <c r="F18" s="663">
        <v>0</v>
      </c>
      <c r="G18" s="663">
        <v>0</v>
      </c>
      <c r="H18" s="662">
        <f t="shared" si="0"/>
        <v>0</v>
      </c>
      <c r="I18" s="603"/>
    </row>
    <row r="19" spans="2:9" ht="14" thickTop="1" thickBot="1">
      <c r="B19" s="18"/>
      <c r="C19" s="659" t="s">
        <v>967</v>
      </c>
      <c r="D19" s="661"/>
      <c r="E19" s="699"/>
      <c r="F19" s="663">
        <v>0</v>
      </c>
      <c r="G19" s="663">
        <v>0</v>
      </c>
      <c r="H19" s="662">
        <f t="shared" si="0"/>
        <v>0</v>
      </c>
      <c r="I19" s="603"/>
    </row>
    <row r="20" spans="2:9" ht="13.5" thickTop="1" thickBot="1">
      <c r="B20" s="18"/>
      <c r="C20" s="659" t="s">
        <v>994</v>
      </c>
      <c r="D20" s="661"/>
      <c r="E20" s="699"/>
      <c r="F20" s="663">
        <v>0</v>
      </c>
      <c r="G20" s="663">
        <v>0</v>
      </c>
      <c r="H20" s="662">
        <f t="shared" si="0"/>
        <v>0</v>
      </c>
      <c r="I20" s="603"/>
    </row>
    <row r="21" spans="2:9" ht="13.5" thickTop="1" thickBot="1">
      <c r="B21" s="18"/>
      <c r="C21" s="659" t="s">
        <v>995</v>
      </c>
      <c r="D21" s="661"/>
      <c r="E21" s="699"/>
      <c r="F21" s="663">
        <v>0</v>
      </c>
      <c r="G21" s="663">
        <v>0</v>
      </c>
      <c r="H21" s="662">
        <f t="shared" si="0"/>
        <v>0</v>
      </c>
      <c r="I21" s="603"/>
    </row>
    <row r="22" spans="2:9" ht="13.5" thickTop="1" thickBot="1">
      <c r="B22" s="18"/>
      <c r="C22" s="659" t="s">
        <v>996</v>
      </c>
      <c r="D22" s="661"/>
      <c r="E22" s="699"/>
      <c r="F22" s="663">
        <v>0</v>
      </c>
      <c r="G22" s="663">
        <v>0</v>
      </c>
      <c r="H22" s="662">
        <f t="shared" si="0"/>
        <v>0</v>
      </c>
      <c r="I22" s="603"/>
    </row>
    <row r="23" spans="2:9" ht="13.5" thickTop="1" thickBot="1">
      <c r="B23" s="18"/>
      <c r="C23" s="659" t="s">
        <v>1004</v>
      </c>
      <c r="D23" s="661"/>
      <c r="E23" s="699"/>
      <c r="F23" s="663">
        <v>0</v>
      </c>
      <c r="G23" s="663">
        <v>0</v>
      </c>
      <c r="H23" s="662">
        <f t="shared" si="0"/>
        <v>0</v>
      </c>
      <c r="I23" s="603"/>
    </row>
    <row r="24" spans="2:9" ht="13.5" thickTop="1" thickBot="1">
      <c r="B24" s="18"/>
      <c r="C24" s="659" t="s">
        <v>1005</v>
      </c>
      <c r="D24" s="661"/>
      <c r="E24" s="887"/>
      <c r="F24" s="663">
        <v>0</v>
      </c>
      <c r="G24" s="663">
        <v>0</v>
      </c>
      <c r="H24" s="662">
        <f t="shared" si="0"/>
        <v>0</v>
      </c>
      <c r="I24" s="603"/>
    </row>
    <row r="25" spans="2:9" ht="13.5" thickTop="1">
      <c r="B25" s="18"/>
      <c r="C25" s="602" t="s">
        <v>129</v>
      </c>
      <c r="D25" s="590"/>
      <c r="E25" s="591">
        <f>SUM(E12:E24)</f>
        <v>0</v>
      </c>
      <c r="F25" s="591">
        <f>SUM(F12:F24)</f>
        <v>0</v>
      </c>
      <c r="G25" s="591">
        <f>SUM(G12:G24)</f>
        <v>0</v>
      </c>
      <c r="H25" s="591">
        <f>SUM(H12:H24)</f>
        <v>0</v>
      </c>
      <c r="I25" s="603"/>
    </row>
    <row r="26" spans="2:9">
      <c r="B26" s="18"/>
      <c r="C26" s="682"/>
      <c r="D26" s="581"/>
      <c r="E26" s="604"/>
      <c r="F26" s="604"/>
      <c r="G26" s="604"/>
      <c r="H26" s="604"/>
      <c r="I26" s="603"/>
    </row>
    <row r="27" spans="2:9" ht="13.5" thickBot="1">
      <c r="B27" s="18"/>
      <c r="C27" s="583" t="s">
        <v>130</v>
      </c>
      <c r="D27" s="605"/>
      <c r="E27" s="605" t="s">
        <v>125</v>
      </c>
      <c r="F27" s="605" t="s">
        <v>126</v>
      </c>
      <c r="G27" s="605" t="s">
        <v>127</v>
      </c>
      <c r="H27" s="606" t="s">
        <v>44</v>
      </c>
      <c r="I27" s="603"/>
    </row>
    <row r="28" spans="2:9" ht="13.5" thickTop="1" thickBot="1">
      <c r="B28" s="18"/>
      <c r="C28" s="607" t="s">
        <v>812</v>
      </c>
      <c r="D28" s="698"/>
      <c r="E28" s="663">
        <v>0</v>
      </c>
      <c r="F28" s="886"/>
      <c r="G28" s="886"/>
      <c r="H28" s="662">
        <f>SUM(E28:G28)</f>
        <v>0</v>
      </c>
      <c r="I28" s="603"/>
    </row>
    <row r="29" spans="2:9" ht="13.5" thickTop="1" thickBot="1">
      <c r="B29" s="18"/>
      <c r="C29" s="607" t="s">
        <v>868</v>
      </c>
      <c r="D29" s="699"/>
      <c r="E29" s="663">
        <v>0</v>
      </c>
      <c r="F29" s="699"/>
      <c r="G29" s="699"/>
      <c r="H29" s="662">
        <f t="shared" ref="H29:H33" si="1">SUM(E29:G29)</f>
        <v>0</v>
      </c>
      <c r="I29" s="603"/>
    </row>
    <row r="30" spans="2:9" ht="13.5" thickTop="1" thickBot="1">
      <c r="B30" s="18"/>
      <c r="C30" s="607" t="s">
        <v>810</v>
      </c>
      <c r="D30" s="699"/>
      <c r="E30" s="663">
        <v>0</v>
      </c>
      <c r="F30" s="699"/>
      <c r="G30" s="699"/>
      <c r="H30" s="662">
        <f t="shared" si="1"/>
        <v>0</v>
      </c>
      <c r="I30" s="603"/>
    </row>
    <row r="31" spans="2:9" ht="13.5" thickTop="1" thickBot="1">
      <c r="B31" s="18"/>
      <c r="C31" s="607" t="s">
        <v>983</v>
      </c>
      <c r="D31" s="699"/>
      <c r="E31" s="663">
        <v>0</v>
      </c>
      <c r="F31" s="699"/>
      <c r="G31" s="699"/>
      <c r="H31" s="662">
        <f t="shared" si="1"/>
        <v>0</v>
      </c>
      <c r="I31" s="603"/>
    </row>
    <row r="32" spans="2:9" ht="13.5" thickTop="1" thickBot="1">
      <c r="B32" s="18"/>
      <c r="C32" s="659" t="s">
        <v>862</v>
      </c>
      <c r="D32" s="699"/>
      <c r="E32" s="663">
        <v>0</v>
      </c>
      <c r="F32" s="663">
        <v>0</v>
      </c>
      <c r="G32" s="663">
        <v>0</v>
      </c>
      <c r="H32" s="662">
        <f t="shared" si="1"/>
        <v>0</v>
      </c>
      <c r="I32" s="603"/>
    </row>
    <row r="33" spans="2:9" ht="13.5" thickTop="1" thickBot="1">
      <c r="B33" s="18"/>
      <c r="C33" s="659" t="s">
        <v>862</v>
      </c>
      <c r="D33" s="700"/>
      <c r="E33" s="697">
        <v>0</v>
      </c>
      <c r="F33" s="663">
        <v>0</v>
      </c>
      <c r="G33" s="663">
        <v>0</v>
      </c>
      <c r="H33" s="662">
        <f t="shared" si="1"/>
        <v>0</v>
      </c>
      <c r="I33" s="603"/>
    </row>
    <row r="34" spans="2:9" ht="13.5" thickTop="1">
      <c r="B34" s="18"/>
      <c r="C34" s="608" t="s">
        <v>131</v>
      </c>
      <c r="D34" s="592"/>
      <c r="E34" s="591">
        <f>SUM(E28:E33)</f>
        <v>0</v>
      </c>
      <c r="F34" s="591">
        <f>SUM(F28:F33)</f>
        <v>0</v>
      </c>
      <c r="G34" s="591">
        <f>SUM(G28:G33)</f>
        <v>0</v>
      </c>
      <c r="H34" s="591">
        <f>SUM(H28:H33)</f>
        <v>0</v>
      </c>
      <c r="I34" s="603"/>
    </row>
    <row r="35" spans="2:9">
      <c r="B35" s="18"/>
      <c r="C35" s="682"/>
      <c r="D35" s="580"/>
      <c r="E35" s="609">
        <v>0</v>
      </c>
      <c r="F35" s="609">
        <v>0</v>
      </c>
      <c r="G35" s="609">
        <v>0</v>
      </c>
      <c r="H35" s="609">
        <v>0</v>
      </c>
      <c r="I35" s="603"/>
    </row>
    <row r="36" spans="2:9" ht="15.5">
      <c r="B36" s="18"/>
      <c r="C36" s="610" t="s">
        <v>817</v>
      </c>
      <c r="D36" s="611"/>
      <c r="E36" s="818">
        <f>E25+E34</f>
        <v>0</v>
      </c>
      <c r="F36" s="818">
        <f>F25+F34</f>
        <v>0</v>
      </c>
      <c r="G36" s="818">
        <f>G25+G34</f>
        <v>0</v>
      </c>
      <c r="H36" s="818">
        <f>H25+H34</f>
        <v>0</v>
      </c>
      <c r="I36" s="603"/>
    </row>
    <row r="37" spans="2:9" ht="13">
      <c r="B37" s="18"/>
      <c r="C37" s="682"/>
      <c r="D37" s="204"/>
      <c r="E37" s="604"/>
      <c r="F37" s="604"/>
      <c r="G37" s="604"/>
      <c r="H37" s="604"/>
      <c r="I37" s="603"/>
    </row>
    <row r="38" spans="2:9" ht="13">
      <c r="B38" s="18"/>
      <c r="C38" s="206"/>
      <c r="D38" s="604"/>
      <c r="E38" s="604"/>
      <c r="F38" s="612"/>
      <c r="G38" s="612"/>
      <c r="H38" s="612"/>
      <c r="I38" s="603"/>
    </row>
    <row r="39" spans="2:9" ht="13.5" thickBot="1">
      <c r="B39" s="18"/>
      <c r="C39" s="583" t="s">
        <v>132</v>
      </c>
      <c r="D39" s="580" t="s">
        <v>813</v>
      </c>
      <c r="E39" s="605" t="s">
        <v>125</v>
      </c>
      <c r="F39" s="605" t="s">
        <v>126</v>
      </c>
      <c r="G39" s="605" t="s">
        <v>127</v>
      </c>
      <c r="H39" s="606" t="s">
        <v>44</v>
      </c>
      <c r="I39" s="603"/>
    </row>
    <row r="40" spans="2:9" ht="13.5" thickTop="1" thickBot="1">
      <c r="B40" s="18"/>
      <c r="C40" s="655" t="s">
        <v>818</v>
      </c>
      <c r="D40" s="668">
        <v>1460</v>
      </c>
      <c r="E40" s="663">
        <v>0</v>
      </c>
      <c r="F40" s="663">
        <v>0</v>
      </c>
      <c r="G40" s="663">
        <v>0</v>
      </c>
      <c r="H40" s="687">
        <f t="shared" ref="H40:H57" si="2">SUM(E40:G40)</f>
        <v>0</v>
      </c>
      <c r="I40" s="603"/>
    </row>
    <row r="41" spans="2:9" ht="13.5" thickTop="1" thickBot="1">
      <c r="B41" s="18"/>
      <c r="C41" s="655" t="s">
        <v>133</v>
      </c>
      <c r="D41" s="668">
        <v>1460</v>
      </c>
      <c r="E41" s="663">
        <v>0</v>
      </c>
      <c r="F41" s="663">
        <v>0</v>
      </c>
      <c r="G41" s="663">
        <v>0</v>
      </c>
      <c r="H41" s="687">
        <f t="shared" si="2"/>
        <v>0</v>
      </c>
      <c r="I41" s="603"/>
    </row>
    <row r="42" spans="2:9" ht="13.5" thickTop="1" thickBot="1">
      <c r="B42" s="18"/>
      <c r="C42" s="655" t="s">
        <v>158</v>
      </c>
      <c r="D42" s="668">
        <v>1460</v>
      </c>
      <c r="E42" s="663">
        <v>0</v>
      </c>
      <c r="F42" s="663">
        <v>0</v>
      </c>
      <c r="G42" s="663">
        <v>0</v>
      </c>
      <c r="H42" s="687">
        <f t="shared" si="2"/>
        <v>0</v>
      </c>
      <c r="I42" s="603"/>
    </row>
    <row r="43" spans="2:9" ht="13.5" thickTop="1" thickBot="1">
      <c r="B43" s="18"/>
      <c r="C43" s="655" t="s">
        <v>815</v>
      </c>
      <c r="D43" s="668">
        <v>1460</v>
      </c>
      <c r="E43" s="663">
        <v>0</v>
      </c>
      <c r="F43" s="663">
        <v>0</v>
      </c>
      <c r="G43" s="663">
        <v>0</v>
      </c>
      <c r="H43" s="687">
        <f t="shared" si="2"/>
        <v>0</v>
      </c>
      <c r="I43" s="603"/>
    </row>
    <row r="44" spans="2:9" ht="13.5" thickTop="1" thickBot="1">
      <c r="B44" s="18"/>
      <c r="C44" s="655" t="s">
        <v>105</v>
      </c>
      <c r="D44" s="668">
        <v>1460</v>
      </c>
      <c r="E44" s="663">
        <v>0</v>
      </c>
      <c r="F44" s="663">
        <v>0</v>
      </c>
      <c r="G44" s="663">
        <v>0</v>
      </c>
      <c r="H44" s="687">
        <f t="shared" si="2"/>
        <v>0</v>
      </c>
      <c r="I44" s="603"/>
    </row>
    <row r="45" spans="2:9" ht="13.5" thickTop="1" thickBot="1">
      <c r="B45" s="18"/>
      <c r="C45" s="689" t="s">
        <v>825</v>
      </c>
      <c r="D45" s="668">
        <v>1460</v>
      </c>
      <c r="E45" s="663">
        <v>0</v>
      </c>
      <c r="F45" s="663">
        <v>0</v>
      </c>
      <c r="G45" s="663">
        <v>0</v>
      </c>
      <c r="H45" s="687">
        <f t="shared" si="2"/>
        <v>0</v>
      </c>
      <c r="I45" s="603"/>
    </row>
    <row r="46" spans="2:9" ht="13.5" thickTop="1" thickBot="1">
      <c r="B46" s="18"/>
      <c r="C46" s="659" t="s">
        <v>862</v>
      </c>
      <c r="D46" s="668">
        <v>1460</v>
      </c>
      <c r="E46" s="663">
        <v>0</v>
      </c>
      <c r="F46" s="663">
        <v>0</v>
      </c>
      <c r="G46" s="663">
        <v>0</v>
      </c>
      <c r="H46" s="687">
        <f t="shared" si="2"/>
        <v>0</v>
      </c>
      <c r="I46" s="603"/>
    </row>
    <row r="47" spans="2:9" ht="13.5" thickTop="1" thickBot="1">
      <c r="B47" s="18"/>
      <c r="C47" s="891" t="s">
        <v>863</v>
      </c>
      <c r="D47" s="885">
        <v>1450</v>
      </c>
      <c r="E47" s="663">
        <v>0</v>
      </c>
      <c r="F47" s="663">
        <v>0</v>
      </c>
      <c r="G47" s="663">
        <v>0</v>
      </c>
      <c r="H47" s="669">
        <f t="shared" si="2"/>
        <v>0</v>
      </c>
      <c r="I47" s="19"/>
    </row>
    <row r="48" spans="2:9" ht="13.5" thickTop="1" thickBot="1">
      <c r="B48" s="18"/>
      <c r="C48" s="656" t="s">
        <v>987</v>
      </c>
      <c r="D48" s="885">
        <v>1465</v>
      </c>
      <c r="E48" s="663">
        <v>0</v>
      </c>
      <c r="F48" s="663">
        <v>0</v>
      </c>
      <c r="G48" s="663">
        <v>0</v>
      </c>
      <c r="H48" s="669">
        <f t="shared" si="2"/>
        <v>0</v>
      </c>
      <c r="I48" s="19"/>
    </row>
    <row r="49" spans="2:9" ht="13.5" thickTop="1" thickBot="1">
      <c r="B49" s="18"/>
      <c r="C49" s="659" t="s">
        <v>816</v>
      </c>
      <c r="D49" s="885">
        <v>1470</v>
      </c>
      <c r="E49" s="663">
        <v>0</v>
      </c>
      <c r="F49" s="663">
        <v>0</v>
      </c>
      <c r="G49" s="663">
        <v>0</v>
      </c>
      <c r="H49" s="669">
        <f t="shared" si="2"/>
        <v>0</v>
      </c>
      <c r="I49" s="19"/>
    </row>
    <row r="50" spans="2:9" ht="13.5" thickTop="1" thickBot="1">
      <c r="B50" s="18"/>
      <c r="C50" s="659" t="s">
        <v>816</v>
      </c>
      <c r="D50" s="885">
        <v>1470</v>
      </c>
      <c r="E50" s="663">
        <v>0</v>
      </c>
      <c r="F50" s="663">
        <v>0</v>
      </c>
      <c r="G50" s="663">
        <v>0</v>
      </c>
      <c r="H50" s="669">
        <f t="shared" si="2"/>
        <v>0</v>
      </c>
      <c r="I50" s="19"/>
    </row>
    <row r="51" spans="2:9" ht="13.5" thickTop="1" thickBot="1">
      <c r="B51" s="18"/>
      <c r="C51" s="659" t="s">
        <v>990</v>
      </c>
      <c r="D51" s="885">
        <v>1475</v>
      </c>
      <c r="E51" s="663">
        <v>0</v>
      </c>
      <c r="F51" s="663">
        <v>0</v>
      </c>
      <c r="G51" s="663">
        <v>0</v>
      </c>
      <c r="H51" s="669">
        <f t="shared" si="2"/>
        <v>0</v>
      </c>
      <c r="I51" s="19"/>
    </row>
    <row r="52" spans="2:9" ht="13.5" thickTop="1" thickBot="1">
      <c r="B52" s="18"/>
      <c r="C52" s="656" t="s">
        <v>594</v>
      </c>
      <c r="D52" s="885">
        <v>1485</v>
      </c>
      <c r="E52" s="663">
        <v>0</v>
      </c>
      <c r="F52" s="663">
        <v>0</v>
      </c>
      <c r="G52" s="663">
        <v>0</v>
      </c>
      <c r="H52" s="669">
        <f t="shared" si="2"/>
        <v>0</v>
      </c>
      <c r="I52" s="19"/>
    </row>
    <row r="53" spans="2:9" ht="13.5" thickTop="1" thickBot="1">
      <c r="B53" s="18"/>
      <c r="C53" s="656" t="s">
        <v>988</v>
      </c>
      <c r="D53" s="885">
        <v>1495</v>
      </c>
      <c r="E53" s="663">
        <v>0</v>
      </c>
      <c r="F53" s="663">
        <v>0</v>
      </c>
      <c r="G53" s="663">
        <v>0</v>
      </c>
      <c r="H53" s="669">
        <f t="shared" si="2"/>
        <v>0</v>
      </c>
      <c r="I53" s="19"/>
    </row>
    <row r="54" spans="2:9" ht="13.5" thickTop="1" thickBot="1">
      <c r="B54" s="18"/>
      <c r="C54" s="656" t="s">
        <v>989</v>
      </c>
      <c r="D54" s="885">
        <v>1496</v>
      </c>
      <c r="E54" s="663">
        <v>0</v>
      </c>
      <c r="F54" s="663">
        <v>0</v>
      </c>
      <c r="G54" s="663">
        <v>0</v>
      </c>
      <c r="H54" s="669">
        <f t="shared" si="2"/>
        <v>0</v>
      </c>
      <c r="I54" s="19"/>
    </row>
    <row r="55" spans="2:9" ht="13.5" thickTop="1" thickBot="1">
      <c r="B55" s="18"/>
      <c r="C55" s="660" t="s">
        <v>1009</v>
      </c>
      <c r="D55" s="691"/>
      <c r="E55" s="663">
        <v>0</v>
      </c>
      <c r="F55" s="663">
        <v>0</v>
      </c>
      <c r="G55" s="663">
        <v>0</v>
      </c>
      <c r="H55" s="687">
        <f t="shared" si="2"/>
        <v>0</v>
      </c>
      <c r="I55" s="603"/>
    </row>
    <row r="56" spans="2:9" ht="13.5" thickTop="1" thickBot="1">
      <c r="B56" s="18"/>
      <c r="C56" s="660" t="s">
        <v>1009</v>
      </c>
      <c r="D56" s="691"/>
      <c r="E56" s="663">
        <v>0</v>
      </c>
      <c r="F56" s="663">
        <v>0</v>
      </c>
      <c r="G56" s="663">
        <v>0</v>
      </c>
      <c r="H56" s="687">
        <f t="shared" si="2"/>
        <v>0</v>
      </c>
      <c r="I56" s="603"/>
    </row>
    <row r="57" spans="2:9" ht="13.5" thickTop="1" thickBot="1">
      <c r="B57" s="18"/>
      <c r="C57" s="660" t="s">
        <v>1009</v>
      </c>
      <c r="D57" s="691"/>
      <c r="E57" s="663">
        <v>0</v>
      </c>
      <c r="F57" s="663">
        <v>0</v>
      </c>
      <c r="G57" s="663">
        <v>0</v>
      </c>
      <c r="H57" s="687">
        <f t="shared" si="2"/>
        <v>0</v>
      </c>
      <c r="I57" s="603"/>
    </row>
    <row r="58" spans="2:9" ht="13.5" thickTop="1">
      <c r="B58" s="18"/>
      <c r="C58" s="602" t="s">
        <v>135</v>
      </c>
      <c r="D58" s="590"/>
      <c r="E58" s="593">
        <f>SUM(E40:E57)</f>
        <v>0</v>
      </c>
      <c r="F58" s="593">
        <f>SUM(F40:F57)</f>
        <v>0</v>
      </c>
      <c r="G58" s="593">
        <f>SUM(G40:G57)</f>
        <v>0</v>
      </c>
      <c r="H58" s="593">
        <f>SUM(H40:H57)</f>
        <v>0</v>
      </c>
      <c r="I58" s="603"/>
    </row>
    <row r="59" spans="2:9">
      <c r="B59" s="18"/>
      <c r="C59" s="682"/>
      <c r="D59" s="614"/>
      <c r="E59" s="604"/>
      <c r="F59" s="604"/>
      <c r="G59" s="604"/>
      <c r="H59" s="604"/>
      <c r="I59" s="603"/>
    </row>
    <row r="60" spans="2:9" ht="13.5" thickBot="1">
      <c r="B60" s="18"/>
      <c r="C60" s="615" t="s">
        <v>136</v>
      </c>
      <c r="D60" s="580" t="s">
        <v>813</v>
      </c>
      <c r="E60" s="606" t="s">
        <v>125</v>
      </c>
      <c r="F60" s="606" t="s">
        <v>126</v>
      </c>
      <c r="G60" s="606" t="s">
        <v>127</v>
      </c>
      <c r="H60" s="606" t="s">
        <v>44</v>
      </c>
      <c r="I60" s="603"/>
    </row>
    <row r="61" spans="2:9" ht="13.5" thickTop="1" thickBot="1">
      <c r="B61" s="18"/>
      <c r="C61" s="656" t="s">
        <v>137</v>
      </c>
      <c r="D61" s="884">
        <v>1440</v>
      </c>
      <c r="E61" s="663">
        <v>0</v>
      </c>
      <c r="F61" s="663">
        <v>0</v>
      </c>
      <c r="G61" s="663">
        <v>0</v>
      </c>
      <c r="H61" s="613">
        <f>SUM(E61:G61)</f>
        <v>0</v>
      </c>
      <c r="I61" s="603"/>
    </row>
    <row r="62" spans="2:9" ht="13.5" thickTop="1" thickBot="1">
      <c r="B62" s="18"/>
      <c r="C62" s="656" t="s">
        <v>138</v>
      </c>
      <c r="D62" s="884">
        <v>1430</v>
      </c>
      <c r="E62" s="663">
        <v>0</v>
      </c>
      <c r="F62" s="663">
        <v>0</v>
      </c>
      <c r="G62" s="663">
        <v>0</v>
      </c>
      <c r="H62" s="613">
        <f t="shared" ref="H62:H86" si="3">SUM(E62:G62)</f>
        <v>0</v>
      </c>
      <c r="I62" s="603"/>
    </row>
    <row r="63" spans="2:9" ht="13.5" thickTop="1" thickBot="1">
      <c r="B63" s="18"/>
      <c r="C63" s="656" t="s">
        <v>139</v>
      </c>
      <c r="D63" s="885">
        <v>1430</v>
      </c>
      <c r="E63" s="663">
        <v>0</v>
      </c>
      <c r="F63" s="663">
        <v>0</v>
      </c>
      <c r="G63" s="663">
        <v>0</v>
      </c>
      <c r="H63" s="613">
        <f t="shared" si="3"/>
        <v>0</v>
      </c>
      <c r="I63" s="603"/>
    </row>
    <row r="64" spans="2:9" ht="13.5" thickTop="1" thickBot="1">
      <c r="B64" s="18"/>
      <c r="C64" s="656" t="s">
        <v>140</v>
      </c>
      <c r="D64" s="884">
        <v>1430</v>
      </c>
      <c r="E64" s="663">
        <v>0</v>
      </c>
      <c r="F64" s="663">
        <v>0</v>
      </c>
      <c r="G64" s="663">
        <v>0</v>
      </c>
      <c r="H64" s="613">
        <f t="shared" si="3"/>
        <v>0</v>
      </c>
      <c r="I64" s="603"/>
    </row>
    <row r="65" spans="2:9" ht="13.5" thickTop="1" thickBot="1">
      <c r="B65" s="18"/>
      <c r="C65" s="656" t="s">
        <v>141</v>
      </c>
      <c r="D65" s="884">
        <v>1430</v>
      </c>
      <c r="E65" s="663">
        <v>0</v>
      </c>
      <c r="F65" s="663">
        <v>0</v>
      </c>
      <c r="G65" s="663">
        <v>0</v>
      </c>
      <c r="H65" s="613">
        <f t="shared" si="3"/>
        <v>0</v>
      </c>
      <c r="I65" s="603"/>
    </row>
    <row r="66" spans="2:9" ht="13.5" thickTop="1" thickBot="1">
      <c r="B66" s="18"/>
      <c r="C66" s="656" t="s">
        <v>157</v>
      </c>
      <c r="D66" s="885">
        <v>1430</v>
      </c>
      <c r="E66" s="663">
        <v>0</v>
      </c>
      <c r="F66" s="663">
        <v>0</v>
      </c>
      <c r="G66" s="663">
        <v>0</v>
      </c>
      <c r="H66" s="613">
        <f t="shared" si="3"/>
        <v>0</v>
      </c>
      <c r="I66" s="603"/>
    </row>
    <row r="67" spans="2:9" ht="13.5" thickTop="1" thickBot="1">
      <c r="B67" s="18"/>
      <c r="C67" s="656" t="s">
        <v>142</v>
      </c>
      <c r="D67" s="884">
        <v>1430</v>
      </c>
      <c r="E67" s="663">
        <v>0</v>
      </c>
      <c r="F67" s="663">
        <v>0</v>
      </c>
      <c r="G67" s="663">
        <v>0</v>
      </c>
      <c r="H67" s="613">
        <f t="shared" si="3"/>
        <v>0</v>
      </c>
      <c r="I67" s="603"/>
    </row>
    <row r="68" spans="2:9" ht="13.5" thickTop="1" thickBot="1">
      <c r="B68" s="18"/>
      <c r="C68" s="656" t="s">
        <v>143</v>
      </c>
      <c r="D68" s="885">
        <v>1430</v>
      </c>
      <c r="E68" s="663">
        <v>0</v>
      </c>
      <c r="F68" s="663">
        <v>0</v>
      </c>
      <c r="G68" s="663">
        <v>0</v>
      </c>
      <c r="H68" s="613">
        <f t="shared" si="3"/>
        <v>0</v>
      </c>
      <c r="I68" s="603"/>
    </row>
    <row r="69" spans="2:9" ht="13.5" thickTop="1" thickBot="1">
      <c r="B69" s="18"/>
      <c r="C69" s="656" t="s">
        <v>144</v>
      </c>
      <c r="D69" s="884">
        <v>1430</v>
      </c>
      <c r="E69" s="663">
        <v>0</v>
      </c>
      <c r="F69" s="663">
        <v>0</v>
      </c>
      <c r="G69" s="663">
        <v>0</v>
      </c>
      <c r="H69" s="613">
        <f t="shared" si="3"/>
        <v>0</v>
      </c>
      <c r="I69" s="603"/>
    </row>
    <row r="70" spans="2:9" ht="13.5" thickTop="1" thickBot="1">
      <c r="B70" s="18"/>
      <c r="C70" s="656" t="s">
        <v>145</v>
      </c>
      <c r="D70" s="884">
        <v>1430</v>
      </c>
      <c r="E70" s="663">
        <v>0</v>
      </c>
      <c r="F70" s="663">
        <v>0</v>
      </c>
      <c r="G70" s="663">
        <v>0</v>
      </c>
      <c r="H70" s="613">
        <f t="shared" si="3"/>
        <v>0</v>
      </c>
      <c r="I70" s="603"/>
    </row>
    <row r="71" spans="2:9" ht="13.5" thickTop="1" thickBot="1">
      <c r="B71" s="18"/>
      <c r="C71" s="656" t="s">
        <v>146</v>
      </c>
      <c r="D71" s="884">
        <v>1430</v>
      </c>
      <c r="E71" s="663">
        <v>0</v>
      </c>
      <c r="F71" s="663">
        <v>0</v>
      </c>
      <c r="G71" s="663">
        <v>0</v>
      </c>
      <c r="H71" s="613">
        <f t="shared" si="3"/>
        <v>0</v>
      </c>
      <c r="I71" s="603"/>
    </row>
    <row r="72" spans="2:9" ht="13.5" thickTop="1" thickBot="1">
      <c r="B72" s="18"/>
      <c r="C72" s="656" t="s">
        <v>147</v>
      </c>
      <c r="D72" s="884">
        <v>1430</v>
      </c>
      <c r="E72" s="663">
        <v>0</v>
      </c>
      <c r="F72" s="663">
        <v>0</v>
      </c>
      <c r="G72" s="663">
        <v>0</v>
      </c>
      <c r="H72" s="613">
        <f t="shared" si="3"/>
        <v>0</v>
      </c>
      <c r="I72" s="603"/>
    </row>
    <row r="73" spans="2:9" ht="13.5" thickTop="1" thickBot="1">
      <c r="B73" s="18"/>
      <c r="C73" s="656" t="s">
        <v>148</v>
      </c>
      <c r="D73" s="884">
        <v>1430</v>
      </c>
      <c r="E73" s="663">
        <v>0</v>
      </c>
      <c r="F73" s="663">
        <v>0</v>
      </c>
      <c r="G73" s="663">
        <v>0</v>
      </c>
      <c r="H73" s="613">
        <f t="shared" si="3"/>
        <v>0</v>
      </c>
      <c r="I73" s="603"/>
    </row>
    <row r="74" spans="2:9" ht="13.5" thickTop="1" thickBot="1">
      <c r="B74" s="18"/>
      <c r="C74" s="656" t="s">
        <v>149</v>
      </c>
      <c r="D74" s="884">
        <v>1430</v>
      </c>
      <c r="E74" s="663">
        <v>0</v>
      </c>
      <c r="F74" s="663">
        <v>0</v>
      </c>
      <c r="G74" s="663">
        <v>0</v>
      </c>
      <c r="H74" s="613">
        <f t="shared" si="3"/>
        <v>0</v>
      </c>
      <c r="I74" s="603"/>
    </row>
    <row r="75" spans="2:9" ht="13.5" thickTop="1" thickBot="1">
      <c r="B75" s="18"/>
      <c r="C75" s="656" t="s">
        <v>106</v>
      </c>
      <c r="D75" s="884">
        <v>1430</v>
      </c>
      <c r="E75" s="663">
        <v>0</v>
      </c>
      <c r="F75" s="663">
        <v>0</v>
      </c>
      <c r="G75" s="663">
        <v>0</v>
      </c>
      <c r="H75" s="613">
        <f t="shared" si="3"/>
        <v>0</v>
      </c>
      <c r="I75" s="603"/>
    </row>
    <row r="76" spans="2:9" ht="13.5" thickTop="1" thickBot="1">
      <c r="B76" s="18"/>
      <c r="C76" s="656" t="s">
        <v>869</v>
      </c>
      <c r="D76" s="884">
        <v>1430</v>
      </c>
      <c r="E76" s="663">
        <v>0</v>
      </c>
      <c r="F76" s="663">
        <v>0</v>
      </c>
      <c r="G76" s="663">
        <v>0</v>
      </c>
      <c r="H76" s="613">
        <f t="shared" si="3"/>
        <v>0</v>
      </c>
      <c r="I76" s="603"/>
    </row>
    <row r="77" spans="2:9" ht="13.5" thickTop="1" thickBot="1">
      <c r="B77" s="18"/>
      <c r="C77" s="660" t="s">
        <v>1009</v>
      </c>
      <c r="D77" s="884">
        <v>1430</v>
      </c>
      <c r="E77" s="663">
        <v>0</v>
      </c>
      <c r="F77" s="663">
        <v>0</v>
      </c>
      <c r="G77" s="663">
        <v>0</v>
      </c>
      <c r="H77" s="613">
        <f t="shared" si="3"/>
        <v>0</v>
      </c>
      <c r="I77" s="603"/>
    </row>
    <row r="78" spans="2:9" ht="13.5" thickTop="1" thickBot="1">
      <c r="B78" s="18"/>
      <c r="C78" s="660" t="s">
        <v>1009</v>
      </c>
      <c r="D78" s="884">
        <v>1430</v>
      </c>
      <c r="E78" s="663">
        <v>0</v>
      </c>
      <c r="F78" s="663">
        <v>0</v>
      </c>
      <c r="G78" s="663">
        <v>0</v>
      </c>
      <c r="H78" s="613">
        <f t="shared" si="3"/>
        <v>0</v>
      </c>
      <c r="I78" s="603"/>
    </row>
    <row r="79" spans="2:9" ht="13.5" thickTop="1" thickBot="1">
      <c r="B79" s="18"/>
      <c r="C79" s="655" t="s">
        <v>865</v>
      </c>
      <c r="D79" s="699"/>
      <c r="E79" s="699"/>
      <c r="F79" s="663">
        <v>0</v>
      </c>
      <c r="G79" s="663">
        <v>0</v>
      </c>
      <c r="H79" s="613">
        <f t="shared" si="3"/>
        <v>0</v>
      </c>
      <c r="I79" s="603"/>
    </row>
    <row r="80" spans="2:9" ht="13.5" thickTop="1" thickBot="1">
      <c r="B80" s="18"/>
      <c r="C80" s="607" t="s">
        <v>641</v>
      </c>
      <c r="D80" s="699"/>
      <c r="E80" s="699"/>
      <c r="F80" s="663">
        <v>0</v>
      </c>
      <c r="G80" s="663">
        <v>0</v>
      </c>
      <c r="H80" s="613">
        <f t="shared" si="3"/>
        <v>0</v>
      </c>
      <c r="I80" s="603"/>
    </row>
    <row r="81" spans="1:10" ht="13.5" thickTop="1" thickBot="1">
      <c r="B81" s="18"/>
      <c r="C81" s="655" t="s">
        <v>639</v>
      </c>
      <c r="D81" s="699"/>
      <c r="E81" s="699"/>
      <c r="F81" s="663">
        <v>0</v>
      </c>
      <c r="G81" s="663">
        <v>0</v>
      </c>
      <c r="H81" s="613">
        <f t="shared" si="3"/>
        <v>0</v>
      </c>
      <c r="I81" s="603"/>
    </row>
    <row r="82" spans="1:10" ht="13.5" thickTop="1" thickBot="1">
      <c r="B82" s="18"/>
      <c r="C82" s="655" t="s">
        <v>819</v>
      </c>
      <c r="D82" s="699"/>
      <c r="E82" s="699"/>
      <c r="F82" s="663">
        <v>0</v>
      </c>
      <c r="G82" s="663">
        <v>0</v>
      </c>
      <c r="H82" s="613">
        <f t="shared" si="3"/>
        <v>0</v>
      </c>
      <c r="I82" s="603"/>
    </row>
    <row r="83" spans="1:10" ht="13.5" thickTop="1" thickBot="1">
      <c r="B83" s="18"/>
      <c r="C83" s="655" t="s">
        <v>866</v>
      </c>
      <c r="D83" s="699"/>
      <c r="E83" s="699"/>
      <c r="F83" s="663">
        <v>0</v>
      </c>
      <c r="G83" s="663">
        <v>0</v>
      </c>
      <c r="H83" s="613">
        <f t="shared" si="3"/>
        <v>0</v>
      </c>
      <c r="I83" s="603"/>
    </row>
    <row r="84" spans="1:10" ht="13.5" thickTop="1" thickBot="1">
      <c r="B84" s="18"/>
      <c r="C84" s="657" t="s">
        <v>867</v>
      </c>
      <c r="D84" s="699"/>
      <c r="E84" s="699"/>
      <c r="F84" s="663">
        <v>0</v>
      </c>
      <c r="G84" s="663">
        <v>0</v>
      </c>
      <c r="H84" s="613">
        <f t="shared" si="3"/>
        <v>0</v>
      </c>
      <c r="I84" s="603"/>
    </row>
    <row r="85" spans="1:10" ht="13.5" thickTop="1" thickBot="1">
      <c r="B85" s="18"/>
      <c r="C85" s="660" t="s">
        <v>1009</v>
      </c>
      <c r="D85" s="663"/>
      <c r="E85" s="663">
        <v>0</v>
      </c>
      <c r="F85" s="663">
        <v>0</v>
      </c>
      <c r="G85" s="663">
        <v>0</v>
      </c>
      <c r="H85" s="687">
        <f t="shared" si="3"/>
        <v>0</v>
      </c>
      <c r="I85" s="603"/>
    </row>
    <row r="86" spans="1:10" ht="13.5" thickTop="1" thickBot="1">
      <c r="B86" s="18"/>
      <c r="C86" s="660" t="s">
        <v>1009</v>
      </c>
      <c r="D86" s="661"/>
      <c r="E86" s="663">
        <v>0</v>
      </c>
      <c r="F86" s="663">
        <v>0</v>
      </c>
      <c r="G86" s="663">
        <v>0</v>
      </c>
      <c r="H86" s="687">
        <f t="shared" si="3"/>
        <v>0</v>
      </c>
      <c r="I86" s="603"/>
    </row>
    <row r="87" spans="1:10" ht="13.5" thickTop="1" thickBot="1">
      <c r="B87" s="18"/>
      <c r="C87" s="660" t="s">
        <v>1009</v>
      </c>
      <c r="D87" s="661"/>
      <c r="E87" s="663">
        <v>0</v>
      </c>
      <c r="F87" s="663">
        <v>0</v>
      </c>
      <c r="G87" s="663">
        <v>0</v>
      </c>
      <c r="H87" s="687">
        <f t="shared" ref="H87:H91" si="4">SUM(E87:G87)</f>
        <v>0</v>
      </c>
      <c r="I87" s="603"/>
    </row>
    <row r="88" spans="1:10" ht="13.5" thickTop="1" thickBot="1">
      <c r="B88" s="18"/>
      <c r="C88" s="660" t="s">
        <v>1009</v>
      </c>
      <c r="D88" s="661"/>
      <c r="E88" s="663">
        <v>0</v>
      </c>
      <c r="F88" s="663">
        <v>0</v>
      </c>
      <c r="G88" s="663">
        <v>0</v>
      </c>
      <c r="H88" s="687">
        <f t="shared" si="4"/>
        <v>0</v>
      </c>
      <c r="I88" s="603"/>
    </row>
    <row r="89" spans="1:10" ht="13.5" thickTop="1" thickBot="1">
      <c r="B89" s="18"/>
      <c r="C89" s="660" t="s">
        <v>1009</v>
      </c>
      <c r="D89" s="661"/>
      <c r="E89" s="663">
        <v>0</v>
      </c>
      <c r="F89" s="663">
        <v>0</v>
      </c>
      <c r="G89" s="663">
        <v>0</v>
      </c>
      <c r="H89" s="687">
        <f t="shared" si="4"/>
        <v>0</v>
      </c>
      <c r="I89" s="603"/>
    </row>
    <row r="90" spans="1:10" ht="13.5" thickTop="1" thickBot="1">
      <c r="B90" s="18"/>
      <c r="C90" s="660" t="s">
        <v>1009</v>
      </c>
      <c r="D90" s="661"/>
      <c r="E90" s="663">
        <v>0</v>
      </c>
      <c r="F90" s="663">
        <v>0</v>
      </c>
      <c r="G90" s="663">
        <v>0</v>
      </c>
      <c r="H90" s="687">
        <f t="shared" si="4"/>
        <v>0</v>
      </c>
      <c r="I90" s="603"/>
    </row>
    <row r="91" spans="1:10" ht="13.5" thickTop="1" thickBot="1">
      <c r="B91" s="18"/>
      <c r="C91" s="660" t="s">
        <v>1009</v>
      </c>
      <c r="D91" s="661"/>
      <c r="E91" s="663">
        <v>0</v>
      </c>
      <c r="F91" s="663">
        <v>0</v>
      </c>
      <c r="G91" s="663">
        <v>0</v>
      </c>
      <c r="H91" s="687">
        <f t="shared" si="4"/>
        <v>0</v>
      </c>
      <c r="I91" s="603"/>
    </row>
    <row r="92" spans="1:10" ht="13.5" thickTop="1">
      <c r="B92" s="18"/>
      <c r="C92" s="583" t="s">
        <v>991</v>
      </c>
      <c r="D92" s="580"/>
      <c r="E92" s="593">
        <f>SUM(E61:E91)</f>
        <v>0</v>
      </c>
      <c r="F92" s="593">
        <f t="shared" ref="F92:H92" si="5">SUM(F61:F91)</f>
        <v>0</v>
      </c>
      <c r="G92" s="593">
        <f t="shared" si="5"/>
        <v>0</v>
      </c>
      <c r="H92" s="593">
        <f t="shared" si="5"/>
        <v>0</v>
      </c>
      <c r="I92" s="603"/>
    </row>
    <row r="93" spans="1:10" ht="13">
      <c r="B93" s="18"/>
      <c r="C93" s="583"/>
      <c r="D93" s="580"/>
      <c r="E93" s="589"/>
      <c r="F93" s="589"/>
      <c r="G93" s="589"/>
      <c r="H93" s="589"/>
      <c r="I93" s="603"/>
    </row>
    <row r="94" spans="1:10" ht="15.5">
      <c r="A94" s="27"/>
      <c r="B94" s="18"/>
      <c r="C94" s="584" t="s">
        <v>150</v>
      </c>
      <c r="D94" s="616"/>
      <c r="E94" s="818">
        <f>+E58+E92</f>
        <v>0</v>
      </c>
      <c r="F94" s="818">
        <f>+F58+F92</f>
        <v>0</v>
      </c>
      <c r="G94" s="818">
        <f>+G58+G92</f>
        <v>0</v>
      </c>
      <c r="H94" s="818">
        <f>+H58+H92</f>
        <v>0</v>
      </c>
      <c r="I94" s="603"/>
      <c r="J94" s="27"/>
    </row>
    <row r="95" spans="1:10" ht="13">
      <c r="B95" s="18"/>
      <c r="C95" s="602"/>
      <c r="D95" s="580"/>
      <c r="E95" s="604"/>
      <c r="F95" s="604"/>
      <c r="G95" s="604"/>
      <c r="H95" s="604"/>
      <c r="I95" s="603"/>
    </row>
    <row r="96" spans="1:10" ht="13">
      <c r="B96" s="18"/>
      <c r="C96" s="602"/>
      <c r="D96" s="580"/>
      <c r="E96" s="604"/>
      <c r="F96" s="604"/>
      <c r="G96" s="604"/>
      <c r="H96" s="604"/>
      <c r="I96" s="603"/>
    </row>
    <row r="97" spans="2:9" ht="13.5" thickBot="1">
      <c r="B97" s="18"/>
      <c r="C97" s="583" t="s">
        <v>151</v>
      </c>
      <c r="D97" s="580" t="s">
        <v>813</v>
      </c>
      <c r="E97" s="605" t="s">
        <v>125</v>
      </c>
      <c r="F97" s="605" t="s">
        <v>126</v>
      </c>
      <c r="G97" s="605" t="s">
        <v>127</v>
      </c>
      <c r="H97" s="606" t="s">
        <v>44</v>
      </c>
      <c r="I97" s="603"/>
    </row>
    <row r="98" spans="2:9" ht="13.5" thickTop="1" thickBot="1">
      <c r="B98" s="18"/>
      <c r="C98" s="655" t="s">
        <v>985</v>
      </c>
      <c r="D98" s="685">
        <v>1405</v>
      </c>
      <c r="E98" s="688">
        <v>0</v>
      </c>
      <c r="F98" s="688">
        <v>0</v>
      </c>
      <c r="G98" s="688">
        <v>0</v>
      </c>
      <c r="H98" s="687">
        <f t="shared" ref="H98:H107" si="6">SUM(E98:G98)</f>
        <v>0</v>
      </c>
      <c r="I98" s="603"/>
    </row>
    <row r="99" spans="2:9" ht="13.5" thickTop="1" thickBot="1">
      <c r="B99" s="18"/>
      <c r="C99" s="655" t="s">
        <v>984</v>
      </c>
      <c r="D99" s="685">
        <v>1408</v>
      </c>
      <c r="E99" s="688">
        <v>0</v>
      </c>
      <c r="F99" s="688">
        <v>0</v>
      </c>
      <c r="G99" s="688">
        <v>0</v>
      </c>
      <c r="H99" s="687">
        <f t="shared" ref="H99" si="7">SUM(E99:G99)</f>
        <v>0</v>
      </c>
      <c r="I99" s="603"/>
    </row>
    <row r="100" spans="2:9" ht="13.5" thickTop="1" thickBot="1">
      <c r="B100" s="18"/>
      <c r="C100" s="655" t="s">
        <v>14</v>
      </c>
      <c r="D100" s="686">
        <v>1408</v>
      </c>
      <c r="E100" s="688">
        <v>0</v>
      </c>
      <c r="F100" s="688">
        <v>0</v>
      </c>
      <c r="G100" s="688">
        <v>0</v>
      </c>
      <c r="H100" s="687">
        <f t="shared" si="6"/>
        <v>0</v>
      </c>
      <c r="I100" s="603"/>
    </row>
    <row r="101" spans="2:9" ht="13.5" thickTop="1" thickBot="1">
      <c r="B101" s="18"/>
      <c r="C101" s="655" t="s">
        <v>552</v>
      </c>
      <c r="D101" s="686">
        <v>1410</v>
      </c>
      <c r="E101" s="688">
        <v>0</v>
      </c>
      <c r="F101" s="688">
        <v>0</v>
      </c>
      <c r="G101" s="688">
        <v>0</v>
      </c>
      <c r="H101" s="687">
        <f t="shared" si="6"/>
        <v>0</v>
      </c>
      <c r="I101" s="603"/>
    </row>
    <row r="102" spans="2:9" ht="13.5" thickTop="1" thickBot="1">
      <c r="B102" s="18"/>
      <c r="C102" s="655" t="s">
        <v>152</v>
      </c>
      <c r="D102" s="686">
        <v>1430</v>
      </c>
      <c r="E102" s="688">
        <v>0</v>
      </c>
      <c r="F102" s="688">
        <v>0</v>
      </c>
      <c r="G102" s="688">
        <v>0</v>
      </c>
      <c r="H102" s="687">
        <f t="shared" si="6"/>
        <v>0</v>
      </c>
      <c r="I102" s="603"/>
    </row>
    <row r="103" spans="2:9" ht="13.5" thickTop="1" thickBot="1">
      <c r="B103" s="18"/>
      <c r="C103" s="655" t="s">
        <v>153</v>
      </c>
      <c r="D103" s="686">
        <v>1440</v>
      </c>
      <c r="E103" s="688">
        <v>0</v>
      </c>
      <c r="F103" s="688">
        <v>0</v>
      </c>
      <c r="G103" s="688">
        <v>0</v>
      </c>
      <c r="H103" s="687">
        <f t="shared" si="6"/>
        <v>0</v>
      </c>
      <c r="I103" s="603"/>
    </row>
    <row r="104" spans="2:9" ht="13.5" thickTop="1" thickBot="1">
      <c r="B104" s="18"/>
      <c r="C104" s="655" t="s">
        <v>134</v>
      </c>
      <c r="D104" s="686">
        <v>1450</v>
      </c>
      <c r="E104" s="688">
        <v>0</v>
      </c>
      <c r="F104" s="688">
        <v>0</v>
      </c>
      <c r="G104" s="688">
        <v>0</v>
      </c>
      <c r="H104" s="687">
        <f t="shared" si="6"/>
        <v>0</v>
      </c>
      <c r="I104" s="603"/>
    </row>
    <row r="105" spans="2:9" ht="13.5" thickTop="1" thickBot="1">
      <c r="B105" s="18"/>
      <c r="C105" s="655" t="s">
        <v>154</v>
      </c>
      <c r="D105" s="685">
        <v>1485</v>
      </c>
      <c r="E105" s="688">
        <v>0</v>
      </c>
      <c r="F105" s="688">
        <v>0</v>
      </c>
      <c r="G105" s="688">
        <v>0</v>
      </c>
      <c r="H105" s="687">
        <f t="shared" si="6"/>
        <v>0</v>
      </c>
      <c r="I105" s="603"/>
    </row>
    <row r="106" spans="2:9" ht="13.5" thickTop="1" thickBot="1">
      <c r="B106" s="18"/>
      <c r="C106" s="655" t="s">
        <v>155</v>
      </c>
      <c r="D106" s="685">
        <v>1495</v>
      </c>
      <c r="E106" s="688">
        <v>0</v>
      </c>
      <c r="F106" s="688">
        <v>0</v>
      </c>
      <c r="G106" s="688">
        <v>0</v>
      </c>
      <c r="H106" s="687">
        <f t="shared" si="6"/>
        <v>0</v>
      </c>
      <c r="I106" s="603"/>
    </row>
    <row r="107" spans="2:9" ht="13.5" thickTop="1" thickBot="1">
      <c r="B107" s="18"/>
      <c r="C107" s="656" t="s">
        <v>989</v>
      </c>
      <c r="D107" s="885">
        <v>1496</v>
      </c>
      <c r="E107" s="663">
        <v>0</v>
      </c>
      <c r="F107" s="663">
        <v>0</v>
      </c>
      <c r="G107" s="663">
        <v>0</v>
      </c>
      <c r="H107" s="669">
        <f t="shared" si="6"/>
        <v>0</v>
      </c>
      <c r="I107" s="19"/>
    </row>
    <row r="108" spans="2:9" ht="16" thickTop="1">
      <c r="B108" s="18"/>
      <c r="C108" s="617" t="s">
        <v>156</v>
      </c>
      <c r="D108" s="618"/>
      <c r="E108" s="818">
        <f t="shared" ref="E108:G108" si="8">SUM(E98:E107)</f>
        <v>0</v>
      </c>
      <c r="F108" s="818">
        <f t="shared" si="8"/>
        <v>0</v>
      </c>
      <c r="G108" s="818">
        <f t="shared" si="8"/>
        <v>0</v>
      </c>
      <c r="H108" s="818">
        <f>SUM(H98:H107)</f>
        <v>0</v>
      </c>
      <c r="I108" s="603"/>
    </row>
    <row r="109" spans="2:9" ht="15.5">
      <c r="B109" s="18"/>
      <c r="C109" s="619"/>
      <c r="D109" s="614"/>
      <c r="E109" s="589"/>
      <c r="F109" s="589"/>
      <c r="G109" s="589"/>
      <c r="H109" s="589"/>
      <c r="I109" s="603"/>
    </row>
    <row r="110" spans="2:9" ht="15.5">
      <c r="B110" s="18"/>
      <c r="C110" s="682"/>
      <c r="D110" s="580"/>
      <c r="E110" s="862">
        <v>0</v>
      </c>
      <c r="F110" s="862">
        <v>0</v>
      </c>
      <c r="G110" s="862">
        <v>0</v>
      </c>
      <c r="H110" s="862">
        <v>0</v>
      </c>
      <c r="I110" s="603"/>
    </row>
    <row r="111" spans="2:9" s="857" customFormat="1" ht="17">
      <c r="B111" s="858"/>
      <c r="C111" s="610" t="s">
        <v>820</v>
      </c>
      <c r="D111" s="859"/>
      <c r="E111" s="863">
        <f>+E94+E108</f>
        <v>0</v>
      </c>
      <c r="F111" s="863">
        <f t="shared" ref="F111:H111" si="9">+F94+F108</f>
        <v>0</v>
      </c>
      <c r="G111" s="863">
        <f t="shared" si="9"/>
        <v>0</v>
      </c>
      <c r="H111" s="863">
        <f t="shared" si="9"/>
        <v>0</v>
      </c>
      <c r="I111" s="860"/>
    </row>
    <row r="112" spans="2:9" ht="13" thickBot="1">
      <c r="B112" s="20"/>
      <c r="C112" s="696"/>
      <c r="D112" s="620"/>
      <c r="E112" s="621"/>
      <c r="F112" s="621"/>
      <c r="G112" s="621"/>
      <c r="H112" s="621"/>
      <c r="I112" s="622"/>
    </row>
    <row r="113" spans="3:9">
      <c r="C113" s="623"/>
      <c r="D113" s="624"/>
      <c r="E113" s="273"/>
      <c r="F113" s="625"/>
      <c r="G113" s="625"/>
      <c r="H113" s="625"/>
      <c r="I113" s="274" t="s">
        <v>1163</v>
      </c>
    </row>
    <row r="114" spans="3:9">
      <c r="C114" s="273"/>
      <c r="D114" s="273"/>
      <c r="E114" s="273"/>
      <c r="F114" s="273"/>
      <c r="G114" s="273"/>
      <c r="H114" s="273"/>
      <c r="I114" s="273"/>
    </row>
  </sheetData>
  <sheetProtection password="CE28" sheet="1" objects="1" scenarios="1"/>
  <mergeCells count="6">
    <mergeCell ref="D8:H8"/>
    <mergeCell ref="C2:H2"/>
    <mergeCell ref="C3:H3"/>
    <mergeCell ref="D5:H5"/>
    <mergeCell ref="D6:H6"/>
    <mergeCell ref="D7:H7"/>
  </mergeCells>
  <pageMargins left="0.95" right="0.45" top="0.25" bottom="0.25" header="0.25" footer="0"/>
  <pageSetup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41"/>
  <sheetViews>
    <sheetView topLeftCell="A22" zoomScaleNormal="100" workbookViewId="0">
      <selection activeCell="F22" sqref="F22"/>
    </sheetView>
  </sheetViews>
  <sheetFormatPr defaultRowHeight="12.5"/>
  <cols>
    <col min="1" max="1" width="3.1796875" customWidth="1"/>
    <col min="2" max="2" width="39.26953125" bestFit="1" customWidth="1"/>
    <col min="3" max="3" width="15.1796875" bestFit="1" customWidth="1"/>
    <col min="5" max="5" width="37" bestFit="1" customWidth="1"/>
    <col min="6" max="6" width="18.453125" bestFit="1" customWidth="1"/>
    <col min="7" max="7" width="3.7265625" customWidth="1"/>
    <col min="8" max="8" width="8.26953125" bestFit="1" customWidth="1"/>
  </cols>
  <sheetData>
    <row r="1" spans="1:7" ht="13" thickBot="1"/>
    <row r="2" spans="1:7">
      <c r="A2" s="558"/>
      <c r="B2" s="559"/>
      <c r="C2" s="559"/>
      <c r="D2" s="559"/>
      <c r="E2" s="559"/>
      <c r="F2" s="559"/>
      <c r="G2" s="561"/>
    </row>
    <row r="3" spans="1:7" ht="16.899999999999999" customHeight="1">
      <c r="A3" s="694"/>
      <c r="B3" s="819" t="s">
        <v>826</v>
      </c>
      <c r="C3" s="820"/>
      <c r="D3" s="820"/>
      <c r="E3" s="821" t="s">
        <v>832</v>
      </c>
      <c r="F3" s="822"/>
      <c r="G3" s="823"/>
    </row>
    <row r="4" spans="1:7">
      <c r="A4" s="694"/>
      <c r="B4" s="824" t="s">
        <v>830</v>
      </c>
      <c r="C4" s="826">
        <f>'Perm Budget'!H94</f>
        <v>0</v>
      </c>
      <c r="D4" s="825"/>
      <c r="E4" s="824" t="s">
        <v>833</v>
      </c>
      <c r="F4" s="826">
        <f>'Perm Budget'!H58</f>
        <v>0</v>
      </c>
      <c r="G4" s="823"/>
    </row>
    <row r="5" spans="1:7">
      <c r="A5" s="694"/>
      <c r="B5" s="824" t="s">
        <v>827</v>
      </c>
      <c r="C5" s="827"/>
      <c r="D5" s="825"/>
      <c r="E5" s="824" t="s">
        <v>834</v>
      </c>
      <c r="F5" s="826"/>
      <c r="G5" s="823"/>
    </row>
    <row r="6" spans="1:7">
      <c r="A6" s="694"/>
      <c r="B6" s="824" t="s">
        <v>874</v>
      </c>
      <c r="C6" s="826">
        <f>'Perm Budget'!H83</f>
        <v>0</v>
      </c>
      <c r="D6" s="825"/>
      <c r="E6" s="824" t="s">
        <v>883</v>
      </c>
      <c r="F6" s="826">
        <f>'Perm Budget'!H42</f>
        <v>0</v>
      </c>
      <c r="G6" s="823"/>
    </row>
    <row r="7" spans="1:7">
      <c r="A7" s="694"/>
      <c r="B7" s="824" t="s">
        <v>875</v>
      </c>
      <c r="C7" s="826">
        <f>'Perm Budget'!H84</f>
        <v>0</v>
      </c>
      <c r="D7" s="825"/>
      <c r="E7" s="824" t="s">
        <v>884</v>
      </c>
      <c r="F7" s="826">
        <f>'Perm Budget'!H43</f>
        <v>0</v>
      </c>
      <c r="G7" s="823"/>
    </row>
    <row r="8" spans="1:7" ht="14">
      <c r="A8" s="694"/>
      <c r="B8" s="824" t="s">
        <v>876</v>
      </c>
      <c r="C8" s="826">
        <f>+C6+C7</f>
        <v>0</v>
      </c>
      <c r="D8" s="825"/>
      <c r="E8" s="824" t="s">
        <v>885</v>
      </c>
      <c r="F8" s="828">
        <f>'Perm Budget'!H44</f>
        <v>0</v>
      </c>
      <c r="G8" s="823"/>
    </row>
    <row r="9" spans="1:7">
      <c r="A9" s="694"/>
      <c r="B9" s="824" t="s">
        <v>828</v>
      </c>
      <c r="C9" s="824"/>
      <c r="D9" s="825"/>
      <c r="E9" s="824" t="s">
        <v>886</v>
      </c>
      <c r="F9" s="826">
        <f>+F6+F7+F8</f>
        <v>0</v>
      </c>
      <c r="G9" s="823"/>
    </row>
    <row r="10" spans="1:7" ht="14">
      <c r="A10" s="694"/>
      <c r="B10" s="824" t="s">
        <v>877</v>
      </c>
      <c r="C10" s="826">
        <f>'Perm Budget'!H76</f>
        <v>0</v>
      </c>
      <c r="D10" s="825"/>
      <c r="E10" s="824" t="s">
        <v>837</v>
      </c>
      <c r="F10" s="828">
        <f>'Perm Budget'!H45</f>
        <v>0</v>
      </c>
      <c r="G10" s="823"/>
    </row>
    <row r="11" spans="1:7">
      <c r="A11" s="694"/>
      <c r="B11" s="824" t="s">
        <v>880</v>
      </c>
      <c r="C11" s="826">
        <f>'Perm Budget'!H79</f>
        <v>0</v>
      </c>
      <c r="D11" s="825"/>
      <c r="E11" s="824" t="s">
        <v>831</v>
      </c>
      <c r="F11" s="826">
        <f>+F4-F9-F10</f>
        <v>0</v>
      </c>
      <c r="G11" s="823"/>
    </row>
    <row r="12" spans="1:7">
      <c r="A12" s="694"/>
      <c r="B12" s="824" t="s">
        <v>878</v>
      </c>
      <c r="C12" s="826">
        <f>'Perm Budget'!H80</f>
        <v>0</v>
      </c>
      <c r="D12" s="825"/>
      <c r="E12" s="824"/>
      <c r="F12" s="826"/>
      <c r="G12" s="823"/>
    </row>
    <row r="13" spans="1:7" ht="13">
      <c r="A13" s="694"/>
      <c r="B13" s="824" t="s">
        <v>879</v>
      </c>
      <c r="C13" s="826">
        <f>'Perm Budget'!H81</f>
        <v>0</v>
      </c>
      <c r="D13" s="825"/>
      <c r="E13" s="829" t="s">
        <v>852</v>
      </c>
      <c r="F13" s="888">
        <f>IFERROR(F9/F11,0)</f>
        <v>0</v>
      </c>
      <c r="G13" s="823"/>
    </row>
    <row r="14" spans="1:7" ht="13.5" thickBot="1">
      <c r="A14" s="694"/>
      <c r="B14" s="824" t="s">
        <v>881</v>
      </c>
      <c r="C14" s="826">
        <f>'Perm Budget'!H82</f>
        <v>0</v>
      </c>
      <c r="D14" s="825"/>
      <c r="E14" s="829" t="s">
        <v>838</v>
      </c>
      <c r="F14" s="888">
        <f>IFERROR(F6/F11,0)</f>
        <v>0</v>
      </c>
      <c r="G14" s="823"/>
    </row>
    <row r="15" spans="1:7" ht="15" thickTop="1" thickBot="1">
      <c r="A15" s="694"/>
      <c r="B15" s="824" t="s">
        <v>882</v>
      </c>
      <c r="C15" s="817"/>
      <c r="D15" s="825"/>
      <c r="E15" s="829" t="s">
        <v>835</v>
      </c>
      <c r="F15" s="888">
        <f>IFERROR(F7/F11,0)</f>
        <v>0</v>
      </c>
      <c r="G15" s="823"/>
    </row>
    <row r="16" spans="1:7" ht="14" thickTop="1" thickBot="1">
      <c r="A16" s="694"/>
      <c r="B16" s="824" t="s">
        <v>887</v>
      </c>
      <c r="C16" s="830">
        <f>SUM(C10:C15)</f>
        <v>0</v>
      </c>
      <c r="D16" s="825"/>
      <c r="E16" s="829" t="s">
        <v>836</v>
      </c>
      <c r="F16" s="888">
        <f>IFERROR(F8/F11,0)</f>
        <v>0</v>
      </c>
      <c r="G16" s="823"/>
    </row>
    <row r="17" spans="1:16" ht="15" thickTop="1" thickBot="1">
      <c r="A17" s="694"/>
      <c r="B17" s="831" t="s">
        <v>903</v>
      </c>
      <c r="C17" s="817">
        <v>0</v>
      </c>
      <c r="D17" s="825"/>
      <c r="E17" s="832"/>
      <c r="F17" s="833"/>
      <c r="G17" s="823"/>
    </row>
    <row r="18" spans="1:16" ht="13" thickTop="1">
      <c r="A18" s="694"/>
      <c r="B18" s="824" t="s">
        <v>831</v>
      </c>
      <c r="C18" s="826">
        <f>+C4-C8-C16</f>
        <v>0</v>
      </c>
      <c r="D18" s="825"/>
      <c r="E18" s="825"/>
      <c r="F18" s="834"/>
      <c r="G18" s="823"/>
    </row>
    <row r="19" spans="1:16">
      <c r="A19" s="694"/>
      <c r="B19" s="824"/>
      <c r="C19" s="824"/>
      <c r="D19" s="825"/>
      <c r="E19" s="825"/>
      <c r="F19" s="822"/>
      <c r="G19" s="823"/>
    </row>
    <row r="20" spans="1:16" ht="14.5" thickBot="1">
      <c r="A20" s="694"/>
      <c r="B20" s="829" t="s">
        <v>829</v>
      </c>
      <c r="C20" s="835">
        <f>IFERROR(C8/C18,0)</f>
        <v>0</v>
      </c>
      <c r="D20" s="825"/>
      <c r="E20" s="933" t="s">
        <v>1165</v>
      </c>
      <c r="G20" s="823"/>
    </row>
    <row r="21" spans="1:16" ht="14" thickTop="1" thickBot="1">
      <c r="A21" s="694"/>
      <c r="B21" s="829" t="s">
        <v>839</v>
      </c>
      <c r="C21" s="835">
        <f>IFERROR(C6/C18,0)</f>
        <v>0</v>
      </c>
      <c r="D21" s="825"/>
      <c r="E21" s="934" t="s">
        <v>1166</v>
      </c>
      <c r="F21" s="935"/>
      <c r="G21" s="823"/>
    </row>
    <row r="22" spans="1:16" ht="14" thickTop="1" thickBot="1">
      <c r="A22" s="694"/>
      <c r="B22" s="829" t="s">
        <v>840</v>
      </c>
      <c r="C22" s="835">
        <f>IFERROR(C7/C18,0)</f>
        <v>0</v>
      </c>
      <c r="D22" s="825"/>
      <c r="E22" s="934" t="s">
        <v>1167</v>
      </c>
      <c r="F22" s="948"/>
      <c r="G22" s="823"/>
    </row>
    <row r="23" spans="1:16" ht="13.5" thickTop="1">
      <c r="A23" s="694"/>
      <c r="B23" s="836"/>
      <c r="C23" s="836"/>
      <c r="D23" s="822"/>
      <c r="E23" s="934" t="s">
        <v>1168</v>
      </c>
      <c r="F23" s="936">
        <f>'Perm Budget'!H17</f>
        <v>0</v>
      </c>
      <c r="G23" s="823"/>
    </row>
    <row r="24" spans="1:16">
      <c r="A24" s="694"/>
      <c r="B24" s="822"/>
      <c r="C24" s="822"/>
      <c r="D24" s="822"/>
      <c r="E24" s="937" t="s">
        <v>1169</v>
      </c>
      <c r="F24" s="936">
        <f>SUM('Perm Budget'!H62,'Perm Budget'!H67,'Perm Budget'!H69)</f>
        <v>0</v>
      </c>
      <c r="G24" s="823"/>
    </row>
    <row r="25" spans="1:16" ht="14.5" thickBot="1">
      <c r="A25" s="694"/>
      <c r="B25" s="837" t="s">
        <v>870</v>
      </c>
      <c r="C25" s="822"/>
      <c r="D25" s="822"/>
      <c r="E25" s="938" t="s">
        <v>1170</v>
      </c>
      <c r="F25" s="939">
        <f>F23-F24</f>
        <v>0</v>
      </c>
      <c r="G25" s="823"/>
    </row>
    <row r="26" spans="1:16" ht="13" thickBot="1">
      <c r="A26" s="694"/>
      <c r="B26" s="838" t="s">
        <v>889</v>
      </c>
      <c r="C26" s="838" t="s">
        <v>871</v>
      </c>
      <c r="D26" s="838" t="s">
        <v>872</v>
      </c>
      <c r="E26" s="940" t="s">
        <v>1171</v>
      </c>
      <c r="F26" s="950" t="e">
        <f>F25/(F22*10)</f>
        <v>#DIV/0!</v>
      </c>
      <c r="G26" s="823"/>
    </row>
    <row r="27" spans="1:16">
      <c r="A27" s="694"/>
      <c r="B27" s="839" t="s">
        <v>888</v>
      </c>
      <c r="C27" s="902">
        <f>'Unit Mix'!P56</f>
        <v>0</v>
      </c>
      <c r="D27" s="840">
        <f>IFERROR(C27/C$29,0)</f>
        <v>0</v>
      </c>
      <c r="E27" s="941"/>
      <c r="F27" s="942"/>
      <c r="G27" s="823"/>
    </row>
    <row r="28" spans="1:16">
      <c r="A28" s="694"/>
      <c r="B28" s="831" t="s">
        <v>1006</v>
      </c>
      <c r="C28" s="902">
        <f>'Unit Mix'!P57</f>
        <v>0</v>
      </c>
      <c r="D28" s="840">
        <f>IFERROR(C28/C$29,0)</f>
        <v>0</v>
      </c>
      <c r="E28" s="273"/>
      <c r="F28" s="942"/>
      <c r="G28" s="823"/>
    </row>
    <row r="29" spans="1:16">
      <c r="A29" s="694"/>
      <c r="B29" s="824" t="s">
        <v>823</v>
      </c>
      <c r="C29" s="902">
        <f>SUM(C27:C28)</f>
        <v>0</v>
      </c>
      <c r="D29" s="841">
        <f>SUM(D27:D28)</f>
        <v>0</v>
      </c>
      <c r="E29" s="273"/>
      <c r="G29" s="823"/>
      <c r="N29" s="626"/>
      <c r="O29" s="27"/>
      <c r="P29" s="27"/>
    </row>
    <row r="30" spans="1:16">
      <c r="A30" s="694"/>
      <c r="B30" s="842"/>
      <c r="C30" s="842"/>
      <c r="D30" s="842"/>
      <c r="E30" s="273"/>
      <c r="G30" s="823"/>
    </row>
    <row r="31" spans="1:16" ht="14">
      <c r="A31" s="694"/>
      <c r="B31" s="838" t="s">
        <v>896</v>
      </c>
      <c r="C31" s="838" t="s">
        <v>891</v>
      </c>
      <c r="D31" s="838" t="s">
        <v>872</v>
      </c>
      <c r="E31" s="943" t="s">
        <v>1172</v>
      </c>
      <c r="F31" s="944"/>
      <c r="G31" s="823"/>
    </row>
    <row r="32" spans="1:16">
      <c r="A32" s="694"/>
      <c r="B32" s="824" t="s">
        <v>890</v>
      </c>
      <c r="C32" s="843">
        <f>'Perm Budget'!E25</f>
        <v>0</v>
      </c>
      <c r="D32" s="844">
        <f>IFERROR(+C32/C34,0)</f>
        <v>0</v>
      </c>
      <c r="E32" s="937" t="s">
        <v>770</v>
      </c>
      <c r="F32" s="945">
        <f>'Pro Forma'!D21</f>
        <v>0</v>
      </c>
      <c r="G32" s="823"/>
    </row>
    <row r="33" spans="1:7" ht="13" thickBot="1">
      <c r="A33" s="694"/>
      <c r="B33" s="845" t="s">
        <v>824</v>
      </c>
      <c r="C33" s="846">
        <f>'Perm Budget'!F25+'Perm Budget'!G25</f>
        <v>0</v>
      </c>
      <c r="D33" s="844">
        <f>IFERROR(+C33/C34,0)</f>
        <v>0</v>
      </c>
      <c r="E33" s="937" t="s">
        <v>1173</v>
      </c>
      <c r="F33" s="949" t="e">
        <f>(F32/C27)/12</f>
        <v>#DIV/0!</v>
      </c>
      <c r="G33" s="823"/>
    </row>
    <row r="34" spans="1:7" ht="13" thickBot="1">
      <c r="A34" s="694"/>
      <c r="B34" s="847" t="s">
        <v>873</v>
      </c>
      <c r="C34" s="826">
        <f>+C32+C33</f>
        <v>0</v>
      </c>
      <c r="D34" s="848">
        <f>+D32+D33</f>
        <v>0</v>
      </c>
      <c r="E34" s="937" t="s">
        <v>777</v>
      </c>
      <c r="F34" s="945">
        <f>'Pro Forma'!D42</f>
        <v>0</v>
      </c>
      <c r="G34" s="823"/>
    </row>
    <row r="35" spans="1:7" ht="14.5" thickBot="1">
      <c r="A35" s="694"/>
      <c r="B35" s="849"/>
      <c r="C35" s="822"/>
      <c r="D35" s="850"/>
      <c r="E35" s="938" t="s">
        <v>1174</v>
      </c>
      <c r="F35" s="946" t="e">
        <f>(F34/C29)/12</f>
        <v>#DIV/0!</v>
      </c>
      <c r="G35" s="823"/>
    </row>
    <row r="36" spans="1:7" ht="13.5" thickBot="1">
      <c r="A36" s="694"/>
      <c r="B36" s="851" t="s">
        <v>892</v>
      </c>
      <c r="C36" s="852"/>
      <c r="D36" s="850"/>
      <c r="E36" s="940" t="s">
        <v>1175</v>
      </c>
      <c r="F36" s="947" t="e">
        <f>F33-F35</f>
        <v>#DIV/0!</v>
      </c>
      <c r="G36" s="823"/>
    </row>
    <row r="37" spans="1:7" ht="13.5" thickBot="1">
      <c r="A37" s="694"/>
      <c r="B37" s="853" t="s">
        <v>893</v>
      </c>
      <c r="C37" s="854">
        <f>+D27</f>
        <v>0</v>
      </c>
      <c r="D37" s="850"/>
      <c r="E37" s="825"/>
      <c r="F37" s="822"/>
      <c r="G37" s="823"/>
    </row>
    <row r="38" spans="1:7" ht="13.5" thickBot="1">
      <c r="A38" s="694"/>
      <c r="B38" s="853" t="s">
        <v>894</v>
      </c>
      <c r="C38" s="854">
        <f>+D32</f>
        <v>0</v>
      </c>
      <c r="D38" s="825"/>
      <c r="E38" s="825"/>
      <c r="F38" s="822"/>
      <c r="G38" s="823"/>
    </row>
    <row r="39" spans="1:7" ht="14">
      <c r="A39" s="694"/>
      <c r="B39" s="855" t="s">
        <v>895</v>
      </c>
      <c r="C39" s="856"/>
      <c r="D39" s="856"/>
      <c r="E39" s="825"/>
      <c r="F39" s="822"/>
      <c r="G39" s="823"/>
    </row>
    <row r="40" spans="1:7" ht="13" thickBot="1">
      <c r="A40" s="812"/>
      <c r="B40" s="278"/>
      <c r="C40" s="278"/>
      <c r="D40" s="278"/>
      <c r="E40" s="278"/>
      <c r="F40" s="278"/>
      <c r="G40" s="816"/>
    </row>
    <row r="41" spans="1:7">
      <c r="G41" s="815" t="s">
        <v>1163</v>
      </c>
    </row>
  </sheetData>
  <printOptions gridLines="1"/>
  <pageMargins left="0.7" right="0.7" top="0.75" bottom="0.75" header="0.3" footer="0.3"/>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B54"/>
  <sheetViews>
    <sheetView zoomScaleNormal="100" workbookViewId="0">
      <selection activeCell="B44" sqref="B44"/>
    </sheetView>
  </sheetViews>
  <sheetFormatPr defaultRowHeight="12.5"/>
  <cols>
    <col min="1" max="1" width="2.81640625" customWidth="1"/>
    <col min="2" max="2" width="45.7265625" bestFit="1" customWidth="1"/>
    <col min="3" max="4" width="9.7265625" customWidth="1"/>
    <col min="5" max="5" width="14" customWidth="1"/>
    <col min="6" max="6" width="12.7265625" customWidth="1"/>
    <col min="7" max="7" width="10.7265625" customWidth="1"/>
    <col min="8" max="10" width="12.7265625" customWidth="1"/>
    <col min="11" max="11" width="2.81640625" customWidth="1"/>
    <col min="15" max="15" width="12.7265625" customWidth="1"/>
  </cols>
  <sheetData>
    <row r="1" spans="2:28" ht="13" thickBot="1"/>
    <row r="2" spans="2:28" ht="15" customHeight="1">
      <c r="B2" s="747" t="s">
        <v>924</v>
      </c>
      <c r="C2" s="748"/>
      <c r="D2" s="748"/>
      <c r="E2" s="748"/>
      <c r="F2" s="748"/>
      <c r="G2" s="748"/>
      <c r="H2" s="748"/>
      <c r="I2" s="748"/>
      <c r="J2" s="749"/>
      <c r="K2" s="631"/>
      <c r="L2" s="631"/>
    </row>
    <row r="3" spans="2:28" ht="15" customHeight="1">
      <c r="B3" s="750" t="s">
        <v>906</v>
      </c>
      <c r="C3" s="751"/>
      <c r="D3" s="751"/>
      <c r="E3" s="751"/>
      <c r="F3" s="751"/>
      <c r="G3" s="751"/>
      <c r="H3" s="751"/>
      <c r="I3" s="751"/>
      <c r="J3" s="752"/>
      <c r="K3" s="631"/>
      <c r="L3" s="631"/>
    </row>
    <row r="4" spans="2:28" ht="46.5">
      <c r="B4" s="753" t="s">
        <v>889</v>
      </c>
      <c r="C4" s="897" t="s">
        <v>904</v>
      </c>
      <c r="D4" s="754" t="s">
        <v>918</v>
      </c>
      <c r="E4" s="754" t="s">
        <v>919</v>
      </c>
      <c r="F4" s="754" t="s">
        <v>920</v>
      </c>
      <c r="G4" s="755" t="s">
        <v>921</v>
      </c>
      <c r="H4" s="754" t="s">
        <v>922</v>
      </c>
      <c r="I4" s="754" t="s">
        <v>923</v>
      </c>
      <c r="J4" s="756" t="s">
        <v>905</v>
      </c>
      <c r="L4" s="631"/>
    </row>
    <row r="5" spans="2:28" ht="15" customHeight="1" thickBot="1">
      <c r="B5" s="757"/>
      <c r="C5" s="751"/>
      <c r="D5" s="751"/>
      <c r="E5" s="751"/>
      <c r="F5" s="758"/>
      <c r="G5" s="759"/>
      <c r="H5" s="751"/>
      <c r="I5" s="751"/>
      <c r="J5" s="760"/>
      <c r="L5" s="631"/>
    </row>
    <row r="6" spans="2:28" ht="15" customHeight="1" thickTop="1" thickBot="1">
      <c r="B6" s="1170" t="s">
        <v>821</v>
      </c>
      <c r="C6" s="703"/>
      <c r="D6" s="703"/>
      <c r="E6" s="704">
        <v>0</v>
      </c>
      <c r="F6" s="704">
        <v>0</v>
      </c>
      <c r="G6" s="761">
        <f>+E6+F6</f>
        <v>0</v>
      </c>
      <c r="H6" s="762">
        <f>E6*12*C6</f>
        <v>0</v>
      </c>
      <c r="I6" s="762">
        <f>F6*12*C6</f>
        <v>0</v>
      </c>
      <c r="J6" s="763">
        <f>+H6+I6</f>
        <v>0</v>
      </c>
      <c r="L6" s="631"/>
    </row>
    <row r="7" spans="2:28" ht="15" customHeight="1" thickTop="1" thickBot="1">
      <c r="B7" s="1170"/>
      <c r="C7" s="703"/>
      <c r="D7" s="703"/>
      <c r="E7" s="704">
        <v>0</v>
      </c>
      <c r="F7" s="704">
        <v>0</v>
      </c>
      <c r="G7" s="761">
        <f t="shared" ref="G7:G8" si="0">+E7+F7</f>
        <v>0</v>
      </c>
      <c r="H7" s="762">
        <f t="shared" ref="H7:H8" si="1">E7*12*C7</f>
        <v>0</v>
      </c>
      <c r="I7" s="762">
        <f t="shared" ref="I7:I8" si="2">F7*12*C7</f>
        <v>0</v>
      </c>
      <c r="J7" s="763">
        <f t="shared" ref="J7:J8" si="3">+H7+I7</f>
        <v>0</v>
      </c>
      <c r="L7" s="631"/>
    </row>
    <row r="8" spans="2:28" ht="15" customHeight="1" thickTop="1" thickBot="1">
      <c r="B8" s="1170"/>
      <c r="C8" s="703"/>
      <c r="D8" s="703"/>
      <c r="E8" s="704">
        <v>0</v>
      </c>
      <c r="F8" s="704">
        <v>0</v>
      </c>
      <c r="G8" s="761">
        <f t="shared" si="0"/>
        <v>0</v>
      </c>
      <c r="H8" s="762">
        <f t="shared" si="1"/>
        <v>0</v>
      </c>
      <c r="I8" s="762">
        <f t="shared" si="2"/>
        <v>0</v>
      </c>
      <c r="J8" s="763">
        <f t="shared" si="3"/>
        <v>0</v>
      </c>
      <c r="L8" s="631"/>
    </row>
    <row r="9" spans="2:28" ht="15" customHeight="1" thickTop="1" thickBot="1">
      <c r="B9" s="1170"/>
      <c r="C9" s="703"/>
      <c r="D9" s="703"/>
      <c r="E9" s="704">
        <v>0</v>
      </c>
      <c r="F9" s="704">
        <v>0</v>
      </c>
      <c r="G9" s="761">
        <f>+E9+F9</f>
        <v>0</v>
      </c>
      <c r="H9" s="762">
        <f>E9*12*C9</f>
        <v>0</v>
      </c>
      <c r="I9" s="762">
        <f>F9*12*C9</f>
        <v>0</v>
      </c>
      <c r="J9" s="763">
        <f>+H9+I9</f>
        <v>0</v>
      </c>
      <c r="L9" s="631"/>
    </row>
    <row r="10" spans="2:28" ht="15" customHeight="1" thickTop="1" thickBot="1">
      <c r="B10" s="1170"/>
      <c r="C10" s="703"/>
      <c r="D10" s="703"/>
      <c r="E10" s="704">
        <v>0</v>
      </c>
      <c r="F10" s="704">
        <v>0</v>
      </c>
      <c r="G10" s="761">
        <f>+E10+F10</f>
        <v>0</v>
      </c>
      <c r="H10" s="762">
        <f>E10*12*C10</f>
        <v>0</v>
      </c>
      <c r="I10" s="762">
        <f>F10*12*C10</f>
        <v>0</v>
      </c>
      <c r="J10" s="763">
        <f>+H10+I10</f>
        <v>0</v>
      </c>
      <c r="L10" s="631"/>
    </row>
    <row r="11" spans="2:28" ht="15" customHeight="1" thickTop="1" thickBot="1">
      <c r="B11" s="1170"/>
      <c r="C11" s="703"/>
      <c r="D11" s="703"/>
      <c r="E11" s="704">
        <v>0</v>
      </c>
      <c r="F11" s="704">
        <v>0</v>
      </c>
      <c r="G11" s="761">
        <f>+E11+F11</f>
        <v>0</v>
      </c>
      <c r="H11" s="762">
        <f>E11*12*C11</f>
        <v>0</v>
      </c>
      <c r="I11" s="762">
        <f>F11*12*C11</f>
        <v>0</v>
      </c>
      <c r="J11" s="763">
        <f>+H11+I11</f>
        <v>0</v>
      </c>
      <c r="L11" s="631"/>
    </row>
    <row r="12" spans="2:28" ht="15" customHeight="1" thickTop="1" thickBot="1">
      <c r="B12" s="1170"/>
      <c r="C12" s="703"/>
      <c r="D12" s="703"/>
      <c r="E12" s="704">
        <v>0</v>
      </c>
      <c r="F12" s="704">
        <v>0</v>
      </c>
      <c r="G12" s="761">
        <f>+E12+F12</f>
        <v>0</v>
      </c>
      <c r="H12" s="762">
        <f>E12*12*C12</f>
        <v>0</v>
      </c>
      <c r="I12" s="762">
        <f>F12*12*C12</f>
        <v>0</v>
      </c>
      <c r="J12" s="763">
        <f>+H12+I12</f>
        <v>0</v>
      </c>
      <c r="L12" s="631"/>
    </row>
    <row r="13" spans="2:28" ht="15" customHeight="1" thickTop="1" thickBot="1">
      <c r="B13" s="1170"/>
      <c r="C13" s="703"/>
      <c r="D13" s="703"/>
      <c r="E13" s="704">
        <v>0</v>
      </c>
      <c r="F13" s="704">
        <v>0</v>
      </c>
      <c r="G13" s="761">
        <f>(E13+F13)*C13</f>
        <v>0</v>
      </c>
      <c r="H13" s="762">
        <f>E13*12*C13</f>
        <v>0</v>
      </c>
      <c r="I13" s="762">
        <f>F13*12*C13</f>
        <v>0</v>
      </c>
      <c r="J13" s="772">
        <f t="shared" ref="J13" si="4">G13*12</f>
        <v>0</v>
      </c>
      <c r="L13" s="631"/>
    </row>
    <row r="14" spans="2:28" ht="15" customHeight="1" thickTop="1">
      <c r="B14" s="764" t="s">
        <v>969</v>
      </c>
      <c r="C14" s="765">
        <f>SUM(C6:C13)</f>
        <v>0</v>
      </c>
      <c r="D14" s="894"/>
      <c r="E14" s="895"/>
      <c r="F14" s="895"/>
      <c r="G14" s="896"/>
      <c r="H14" s="761">
        <f>SUM(H6:H13)</f>
        <v>0</v>
      </c>
      <c r="I14" s="761">
        <f>SUM(I6:I13)</f>
        <v>0</v>
      </c>
      <c r="J14" s="767">
        <f>+H14+I14</f>
        <v>0</v>
      </c>
      <c r="L14" s="631"/>
      <c r="Y14" s="273"/>
      <c r="AA14" s="274"/>
      <c r="AB14" s="705"/>
    </row>
    <row r="15" spans="2:28" ht="15" customHeight="1" thickBot="1">
      <c r="B15" s="757"/>
      <c r="C15" s="751"/>
      <c r="D15" s="751"/>
      <c r="E15" s="761"/>
      <c r="F15" s="761"/>
      <c r="G15" s="766"/>
      <c r="H15" s="762"/>
      <c r="I15" s="762"/>
      <c r="J15" s="768"/>
      <c r="L15" s="631"/>
      <c r="AA15" s="273"/>
    </row>
    <row r="16" spans="2:28" ht="15" customHeight="1" thickTop="1" thickBot="1">
      <c r="B16" s="1171" t="s">
        <v>972</v>
      </c>
      <c r="C16" s="703"/>
      <c r="D16" s="703"/>
      <c r="E16" s="704">
        <v>0</v>
      </c>
      <c r="F16" s="704">
        <v>0</v>
      </c>
      <c r="G16" s="762">
        <f>+E16+F16</f>
        <v>0</v>
      </c>
      <c r="H16" s="762">
        <f>+(E16*12)*C16</f>
        <v>0</v>
      </c>
      <c r="I16" s="762">
        <f>+(F16*12)*C16</f>
        <v>0</v>
      </c>
      <c r="J16" s="763">
        <f>+H16+I16</f>
        <v>0</v>
      </c>
      <c r="L16" s="631"/>
    </row>
    <row r="17" spans="2:25" ht="15" customHeight="1" thickTop="1" thickBot="1">
      <c r="B17" s="1171"/>
      <c r="C17" s="703"/>
      <c r="D17" s="703"/>
      <c r="E17" s="704">
        <v>0</v>
      </c>
      <c r="F17" s="704">
        <v>0</v>
      </c>
      <c r="G17" s="762">
        <f t="shared" ref="G17:G23" si="5">+E17+F17</f>
        <v>0</v>
      </c>
      <c r="H17" s="762">
        <f>+(E17*12)*C17</f>
        <v>0</v>
      </c>
      <c r="I17" s="762">
        <f>+(F17*12)*C17</f>
        <v>0</v>
      </c>
      <c r="J17" s="763">
        <f>+H17+I17</f>
        <v>0</v>
      </c>
      <c r="L17" s="631"/>
      <c r="Y17" s="273"/>
    </row>
    <row r="18" spans="2:25" ht="15" customHeight="1" thickTop="1" thickBot="1">
      <c r="B18" s="1171"/>
      <c r="C18" s="703"/>
      <c r="D18" s="703"/>
      <c r="E18" s="704">
        <v>0</v>
      </c>
      <c r="F18" s="704">
        <v>0</v>
      </c>
      <c r="G18" s="762">
        <f t="shared" si="5"/>
        <v>0</v>
      </c>
      <c r="H18" s="762">
        <f>+(E18*12)*$C18</f>
        <v>0</v>
      </c>
      <c r="I18" s="762">
        <f>+(F18*12)*$C18</f>
        <v>0</v>
      </c>
      <c r="J18" s="763">
        <f>+H18+I18</f>
        <v>0</v>
      </c>
      <c r="L18" s="631"/>
    </row>
    <row r="19" spans="2:25" ht="15" customHeight="1" thickTop="1" thickBot="1">
      <c r="B19" s="1171"/>
      <c r="C19" s="703"/>
      <c r="D19" s="703"/>
      <c r="E19" s="704">
        <v>0</v>
      </c>
      <c r="F19" s="704">
        <v>0</v>
      </c>
      <c r="G19" s="762">
        <f t="shared" ref="G19:G22" si="6">+E19+F19</f>
        <v>0</v>
      </c>
      <c r="H19" s="762">
        <f t="shared" ref="H19:H22" si="7">+(E19*12)*$C19</f>
        <v>0</v>
      </c>
      <c r="I19" s="762">
        <f t="shared" ref="I19:I22" si="8">+(F19*12)*$C19</f>
        <v>0</v>
      </c>
      <c r="J19" s="763">
        <f t="shared" ref="J19:J22" si="9">+H19+I19</f>
        <v>0</v>
      </c>
      <c r="L19" s="631"/>
    </row>
    <row r="20" spans="2:25" ht="15" customHeight="1" thickTop="1" thickBot="1">
      <c r="B20" s="1171"/>
      <c r="C20" s="703"/>
      <c r="D20" s="703"/>
      <c r="E20" s="704">
        <v>0</v>
      </c>
      <c r="F20" s="704">
        <v>0</v>
      </c>
      <c r="G20" s="762">
        <f t="shared" si="6"/>
        <v>0</v>
      </c>
      <c r="H20" s="762">
        <f t="shared" si="7"/>
        <v>0</v>
      </c>
      <c r="I20" s="762">
        <f t="shared" si="8"/>
        <v>0</v>
      </c>
      <c r="J20" s="763">
        <f t="shared" si="9"/>
        <v>0</v>
      </c>
      <c r="L20" s="631"/>
    </row>
    <row r="21" spans="2:25" ht="15" customHeight="1" thickTop="1" thickBot="1">
      <c r="B21" s="1171"/>
      <c r="C21" s="703"/>
      <c r="D21" s="703"/>
      <c r="E21" s="704">
        <v>0</v>
      </c>
      <c r="F21" s="704">
        <v>0</v>
      </c>
      <c r="G21" s="762">
        <f t="shared" si="6"/>
        <v>0</v>
      </c>
      <c r="H21" s="762">
        <f t="shared" si="7"/>
        <v>0</v>
      </c>
      <c r="I21" s="762">
        <f t="shared" si="8"/>
        <v>0</v>
      </c>
      <c r="J21" s="763">
        <f t="shared" si="9"/>
        <v>0</v>
      </c>
      <c r="L21" s="631"/>
    </row>
    <row r="22" spans="2:25" ht="15" customHeight="1" thickTop="1" thickBot="1">
      <c r="B22" s="1171"/>
      <c r="C22" s="703"/>
      <c r="D22" s="703"/>
      <c r="E22" s="704">
        <v>0</v>
      </c>
      <c r="F22" s="704">
        <v>0</v>
      </c>
      <c r="G22" s="762">
        <f t="shared" si="6"/>
        <v>0</v>
      </c>
      <c r="H22" s="762">
        <f t="shared" si="7"/>
        <v>0</v>
      </c>
      <c r="I22" s="762">
        <f t="shared" si="8"/>
        <v>0</v>
      </c>
      <c r="J22" s="763">
        <f t="shared" si="9"/>
        <v>0</v>
      </c>
      <c r="L22" s="631"/>
    </row>
    <row r="23" spans="2:25" ht="15" customHeight="1" thickTop="1" thickBot="1">
      <c r="B23" s="1171"/>
      <c r="C23" s="703"/>
      <c r="D23" s="703"/>
      <c r="E23" s="704">
        <v>0</v>
      </c>
      <c r="F23" s="704">
        <v>0</v>
      </c>
      <c r="G23" s="762">
        <f t="shared" si="5"/>
        <v>0</v>
      </c>
      <c r="H23" s="762">
        <f>+(E23*12)*$C23</f>
        <v>0</v>
      </c>
      <c r="I23" s="762">
        <f>+(F23*12)*$C23</f>
        <v>0</v>
      </c>
      <c r="J23" s="772">
        <f>+H23+I23</f>
        <v>0</v>
      </c>
      <c r="L23" s="631"/>
    </row>
    <row r="24" spans="2:25" ht="15" customHeight="1" thickTop="1">
      <c r="B24" s="764" t="s">
        <v>970</v>
      </c>
      <c r="C24" s="765">
        <f>SUM(C16:C23)</f>
        <v>0</v>
      </c>
      <c r="D24" s="894"/>
      <c r="E24" s="895"/>
      <c r="F24" s="895"/>
      <c r="G24" s="898"/>
      <c r="H24" s="762">
        <f>SUM(H16:H23)</f>
        <v>0</v>
      </c>
      <c r="I24" s="762">
        <f>SUM(I16:I23)</f>
        <v>0</v>
      </c>
      <c r="J24" s="767">
        <f>SUM(J16:J23)</f>
        <v>0</v>
      </c>
      <c r="L24" s="631"/>
    </row>
    <row r="25" spans="2:25" ht="15" customHeight="1" thickBot="1">
      <c r="B25" s="757"/>
      <c r="C25" s="751"/>
      <c r="D25" s="751"/>
      <c r="E25" s="761"/>
      <c r="F25" s="761"/>
      <c r="G25" s="766"/>
      <c r="H25" s="761"/>
      <c r="I25" s="761"/>
      <c r="J25" s="768"/>
      <c r="L25" s="631"/>
    </row>
    <row r="26" spans="2:25" ht="15" customHeight="1" thickTop="1" thickBot="1">
      <c r="B26" s="1172" t="s">
        <v>908</v>
      </c>
      <c r="C26" s="703"/>
      <c r="D26" s="703"/>
      <c r="E26" s="770"/>
      <c r="F26" s="770"/>
      <c r="G26" s="704">
        <v>0</v>
      </c>
      <c r="H26" s="770"/>
      <c r="I26" s="770"/>
      <c r="J26" s="763">
        <f>+(G26*12)*C26</f>
        <v>0</v>
      </c>
      <c r="L26" s="631"/>
    </row>
    <row r="27" spans="2:25" ht="15" customHeight="1" thickTop="1" thickBot="1">
      <c r="B27" s="1172"/>
      <c r="C27" s="703"/>
      <c r="D27" s="703"/>
      <c r="E27" s="770"/>
      <c r="F27" s="770"/>
      <c r="G27" s="704">
        <v>0</v>
      </c>
      <c r="H27" s="770"/>
      <c r="I27" s="770"/>
      <c r="J27" s="763">
        <f>+(G27*12)*C27</f>
        <v>0</v>
      </c>
      <c r="L27" s="631"/>
    </row>
    <row r="28" spans="2:25" ht="15" customHeight="1" thickTop="1" thickBot="1">
      <c r="B28" s="1172"/>
      <c r="C28" s="703"/>
      <c r="D28" s="703"/>
      <c r="E28" s="770"/>
      <c r="F28" s="770"/>
      <c r="G28" s="704">
        <v>0</v>
      </c>
      <c r="H28" s="770"/>
      <c r="I28" s="770"/>
      <c r="J28" s="763">
        <f>+(G28*12)*C28</f>
        <v>0</v>
      </c>
      <c r="L28" s="631"/>
    </row>
    <row r="29" spans="2:25" ht="15" customHeight="1" thickTop="1" thickBot="1">
      <c r="B29" s="1172"/>
      <c r="C29" s="703"/>
      <c r="D29" s="703"/>
      <c r="E29" s="770"/>
      <c r="F29" s="770"/>
      <c r="G29" s="704">
        <v>0</v>
      </c>
      <c r="H29" s="771"/>
      <c r="I29" s="770"/>
      <c r="J29" s="772">
        <f>+(G29*12)*C29</f>
        <v>0</v>
      </c>
      <c r="L29" s="631"/>
    </row>
    <row r="30" spans="2:25" ht="15" customHeight="1" thickTop="1">
      <c r="B30" s="773" t="s">
        <v>976</v>
      </c>
      <c r="C30" s="751">
        <f>SUM(C26:C29)</f>
        <v>0</v>
      </c>
      <c r="D30" s="774"/>
      <c r="E30" s="770"/>
      <c r="F30" s="770"/>
      <c r="G30" s="898"/>
      <c r="H30" s="770"/>
      <c r="I30" s="770"/>
      <c r="J30" s="767">
        <f>SUM(J26:J29)</f>
        <v>0</v>
      </c>
      <c r="L30" s="631"/>
    </row>
    <row r="31" spans="2:25" ht="15" customHeight="1" thickBot="1">
      <c r="B31" s="757"/>
      <c r="C31" s="751"/>
      <c r="D31" s="751"/>
      <c r="E31" s="761"/>
      <c r="F31" s="775"/>
      <c r="G31" s="769"/>
      <c r="H31" s="775"/>
      <c r="I31" s="761"/>
      <c r="J31" s="768"/>
      <c r="L31" s="631"/>
    </row>
    <row r="32" spans="2:25" ht="15" customHeight="1" thickTop="1" thickBot="1">
      <c r="B32" s="1172" t="s">
        <v>822</v>
      </c>
      <c r="C32" s="703"/>
      <c r="D32" s="703"/>
      <c r="E32" s="770"/>
      <c r="F32" s="770"/>
      <c r="G32" s="704">
        <v>0</v>
      </c>
      <c r="H32" s="770"/>
      <c r="I32" s="770"/>
      <c r="J32" s="763">
        <f>+(G32*12)*C32</f>
        <v>0</v>
      </c>
      <c r="L32" s="631"/>
    </row>
    <row r="33" spans="2:12" ht="15" customHeight="1" thickTop="1" thickBot="1">
      <c r="B33" s="1172"/>
      <c r="C33" s="703"/>
      <c r="D33" s="703"/>
      <c r="E33" s="770"/>
      <c r="F33" s="770"/>
      <c r="G33" s="704">
        <v>0</v>
      </c>
      <c r="H33" s="770"/>
      <c r="I33" s="770"/>
      <c r="J33" s="763">
        <f>+(G33*12)*C33</f>
        <v>0</v>
      </c>
      <c r="L33" s="631"/>
    </row>
    <row r="34" spans="2:12" ht="15" customHeight="1" thickTop="1" thickBot="1">
      <c r="B34" s="1172"/>
      <c r="C34" s="703"/>
      <c r="D34" s="703"/>
      <c r="E34" s="770"/>
      <c r="F34" s="770"/>
      <c r="G34" s="704">
        <v>0</v>
      </c>
      <c r="H34" s="770"/>
      <c r="I34" s="770"/>
      <c r="J34" s="763">
        <f>+(G34*12)*C34</f>
        <v>0</v>
      </c>
      <c r="L34" s="631"/>
    </row>
    <row r="35" spans="2:12" ht="15" customHeight="1" thickTop="1" thickBot="1">
      <c r="B35" s="1172"/>
      <c r="C35" s="703"/>
      <c r="D35" s="703"/>
      <c r="E35" s="770"/>
      <c r="F35" s="770"/>
      <c r="G35" s="704">
        <v>0</v>
      </c>
      <c r="H35" s="771"/>
      <c r="I35" s="770"/>
      <c r="J35" s="772">
        <f>+(G35*12)*C35</f>
        <v>0</v>
      </c>
      <c r="L35" s="631"/>
    </row>
    <row r="36" spans="2:12" ht="15" customHeight="1" thickTop="1">
      <c r="B36" s="802" t="s">
        <v>977</v>
      </c>
      <c r="C36" s="803">
        <f>SUM(C32:C35)</f>
        <v>0</v>
      </c>
      <c r="D36" s="804"/>
      <c r="E36" s="805"/>
      <c r="F36" s="805"/>
      <c r="G36" s="806">
        <f>SUM(G32:G35)</f>
        <v>0</v>
      </c>
      <c r="H36" s="805"/>
      <c r="I36" s="805"/>
      <c r="J36" s="807">
        <f>SUM(J32:J35)</f>
        <v>0</v>
      </c>
      <c r="K36" s="634"/>
      <c r="L36" s="631"/>
    </row>
    <row r="37" spans="2:12" ht="15" customHeight="1" thickBot="1">
      <c r="B37" s="751"/>
      <c r="C37" s="775"/>
      <c r="D37" s="775"/>
      <c r="E37" s="775"/>
      <c r="F37" s="775"/>
      <c r="G37" s="808"/>
      <c r="H37" s="775"/>
      <c r="I37" s="775"/>
      <c r="J37" s="766"/>
      <c r="K37" s="634"/>
      <c r="L37" s="631"/>
    </row>
    <row r="38" spans="2:12" ht="15" customHeight="1" thickTop="1" thickBot="1">
      <c r="B38" s="746" t="s">
        <v>978</v>
      </c>
      <c r="C38" s="770"/>
      <c r="D38" s="770"/>
      <c r="E38" s="770"/>
      <c r="F38" s="770"/>
      <c r="G38" s="704">
        <v>0</v>
      </c>
      <c r="H38" s="770"/>
      <c r="I38" s="770"/>
      <c r="J38" s="766">
        <f>G38*12</f>
        <v>0</v>
      </c>
      <c r="K38" s="634"/>
      <c r="L38" s="631"/>
    </row>
    <row r="39" spans="2:12" ht="15" customHeight="1" thickTop="1">
      <c r="B39" s="273"/>
      <c r="C39" s="631"/>
      <c r="D39" s="631"/>
      <c r="E39" s="631"/>
      <c r="F39" s="631"/>
      <c r="G39" s="631"/>
      <c r="H39" s="633"/>
      <c r="I39" s="631"/>
      <c r="J39" s="631"/>
      <c r="K39" s="274" t="s">
        <v>1163</v>
      </c>
      <c r="L39" s="631"/>
    </row>
    <row r="40" spans="2:12" ht="15" customHeight="1">
      <c r="C40" s="631"/>
      <c r="D40" s="631"/>
      <c r="E40" s="631"/>
      <c r="F40" s="631"/>
      <c r="G40" s="631"/>
      <c r="H40" s="633"/>
      <c r="I40" s="631"/>
      <c r="J40" s="631"/>
      <c r="L40" s="631"/>
    </row>
    <row r="41" spans="2:12" ht="15" customHeight="1">
      <c r="B41" s="631"/>
      <c r="C41" s="631"/>
      <c r="D41" s="631"/>
      <c r="E41" s="631"/>
      <c r="F41" s="631"/>
      <c r="G41" s="631"/>
      <c r="H41" s="633"/>
      <c r="I41" s="631"/>
      <c r="J41" s="631"/>
      <c r="K41" s="631"/>
      <c r="L41" s="631"/>
    </row>
    <row r="42" spans="2:12" ht="15" customHeight="1">
      <c r="B42" s="631"/>
      <c r="C42" s="631"/>
      <c r="D42" s="631"/>
      <c r="E42" s="631"/>
      <c r="F42" s="631"/>
      <c r="G42" s="631"/>
      <c r="H42" s="631"/>
      <c r="I42" s="631"/>
      <c r="J42" s="631"/>
      <c r="K42" s="631"/>
      <c r="L42" s="631"/>
    </row>
    <row r="43" spans="2:12" ht="15" customHeight="1">
      <c r="B43" s="631"/>
      <c r="C43" s="631"/>
      <c r="D43" s="631"/>
      <c r="E43" s="631"/>
      <c r="F43" s="631"/>
      <c r="G43" s="631"/>
      <c r="H43" s="631"/>
      <c r="I43" s="631"/>
      <c r="J43" s="631"/>
      <c r="K43" s="631"/>
      <c r="L43" s="631"/>
    </row>
    <row r="44" spans="2:12" ht="15" customHeight="1">
      <c r="B44" s="631"/>
      <c r="C44" s="631"/>
      <c r="D44" s="631"/>
      <c r="E44" s="631"/>
      <c r="F44" s="631"/>
      <c r="G44" s="631"/>
      <c r="H44" s="631"/>
      <c r="I44" s="631"/>
      <c r="J44" s="631"/>
      <c r="K44" s="631"/>
      <c r="L44" s="631"/>
    </row>
    <row r="45" spans="2:12" ht="15" customHeight="1">
      <c r="B45" s="631"/>
      <c r="C45" s="631"/>
      <c r="D45" s="631"/>
      <c r="E45" s="631"/>
      <c r="F45" s="631"/>
      <c r="G45" s="631"/>
      <c r="H45" s="631"/>
      <c r="I45" s="631"/>
      <c r="J45" s="631"/>
      <c r="K45" s="631"/>
      <c r="L45" s="631"/>
    </row>
    <row r="46" spans="2:12" ht="15" customHeight="1">
      <c r="B46" s="631"/>
      <c r="C46" s="631"/>
      <c r="D46" s="631"/>
      <c r="E46" s="631"/>
      <c r="F46" s="631"/>
      <c r="G46" s="631"/>
      <c r="H46" s="631"/>
      <c r="I46" s="631"/>
      <c r="J46" s="631"/>
      <c r="K46" s="631"/>
      <c r="L46" s="631"/>
    </row>
    <row r="47" spans="2:12" ht="15" customHeight="1">
      <c r="B47" s="631"/>
      <c r="C47" s="631"/>
      <c r="D47" s="631"/>
      <c r="E47" s="631"/>
      <c r="F47" s="631"/>
      <c r="G47" s="631"/>
      <c r="H47" s="631"/>
      <c r="I47" s="631"/>
      <c r="J47" s="631"/>
      <c r="K47" s="631"/>
      <c r="L47" s="631"/>
    </row>
    <row r="48" spans="2:12" ht="15" customHeight="1">
      <c r="B48" s="631"/>
      <c r="C48" s="631"/>
      <c r="D48" s="631"/>
      <c r="E48" s="631"/>
      <c r="F48" s="631"/>
      <c r="G48" s="631"/>
      <c r="H48" s="631"/>
      <c r="I48" s="631"/>
      <c r="J48" s="631"/>
      <c r="K48" s="631"/>
      <c r="L48" s="631"/>
    </row>
    <row r="49" spans="2:12" ht="15.5">
      <c r="B49" s="631"/>
      <c r="C49" s="631"/>
      <c r="D49" s="631"/>
      <c r="E49" s="631"/>
      <c r="F49" s="631"/>
      <c r="G49" s="631"/>
      <c r="H49" s="631"/>
      <c r="I49" s="631"/>
      <c r="J49" s="631"/>
      <c r="K49" s="631"/>
      <c r="L49" s="631"/>
    </row>
    <row r="50" spans="2:12" ht="15.5">
      <c r="B50" s="631"/>
      <c r="C50" s="631"/>
      <c r="D50" s="631"/>
      <c r="E50" s="631"/>
      <c r="F50" s="631"/>
      <c r="G50" s="631"/>
      <c r="H50" s="631"/>
      <c r="I50" s="631"/>
      <c r="J50" s="631"/>
      <c r="K50" s="631"/>
      <c r="L50" s="631"/>
    </row>
    <row r="51" spans="2:12" ht="15.5">
      <c r="B51" s="631"/>
      <c r="C51" s="631"/>
      <c r="D51" s="631"/>
      <c r="E51" s="631"/>
      <c r="F51" s="631"/>
      <c r="G51" s="631"/>
      <c r="H51" s="631"/>
      <c r="I51" s="631"/>
      <c r="J51" s="631"/>
      <c r="K51" s="631"/>
      <c r="L51" s="631"/>
    </row>
    <row r="52" spans="2:12" ht="15.5">
      <c r="B52" s="631"/>
      <c r="C52" s="631"/>
      <c r="D52" s="631"/>
      <c r="E52" s="631"/>
      <c r="F52" s="631"/>
      <c r="G52" s="631"/>
      <c r="H52" s="631"/>
      <c r="I52" s="631"/>
      <c r="J52" s="631"/>
      <c r="K52" s="631"/>
      <c r="L52" s="631"/>
    </row>
    <row r="53" spans="2:12" ht="15.5">
      <c r="B53" s="631"/>
      <c r="C53" s="631"/>
      <c r="D53" s="631"/>
      <c r="E53" s="631"/>
      <c r="F53" s="631"/>
      <c r="G53" s="631"/>
      <c r="H53" s="631"/>
      <c r="I53" s="631"/>
      <c r="J53" s="631"/>
      <c r="K53" s="631"/>
      <c r="L53" s="631"/>
    </row>
    <row r="54" spans="2:12" ht="15.5">
      <c r="B54" s="631"/>
      <c r="C54" s="631"/>
      <c r="D54" s="631"/>
      <c r="E54" s="631"/>
      <c r="F54" s="631"/>
      <c r="G54" s="631"/>
      <c r="H54" s="631"/>
      <c r="I54" s="631"/>
      <c r="J54" s="631"/>
      <c r="K54" s="631"/>
      <c r="L54" s="631"/>
    </row>
  </sheetData>
  <sheetProtection algorithmName="SHA-512" hashValue="F78Xc6lc/SQeltFnSg4EFVtD10n8fZkyPcR+r3rmneIUu9bcAQfkF6nTq/ISQrqF7Yw70r6lLRl2Kftv/FcZAA==" saltValue="AZ9pMlBYRDTx8LSIiGu4BA==" spinCount="100000" sheet="1" objects="1" scenarios="1"/>
  <mergeCells count="4">
    <mergeCell ref="B6:B13"/>
    <mergeCell ref="B16:B23"/>
    <mergeCell ref="B26:B29"/>
    <mergeCell ref="B32:B35"/>
  </mergeCells>
  <printOptions gridLines="1"/>
  <pageMargins left="0.7" right="0.7" top="0.75" bottom="0.75" header="0.3" footer="0.3"/>
  <pageSetup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5"/>
  <sheetViews>
    <sheetView zoomScaleNormal="100" zoomScaleSheetLayoutView="90" workbookViewId="0">
      <pane ySplit="3" topLeftCell="A4" activePane="bottomLeft" state="frozen"/>
      <selection pane="bottomLeft" activeCell="G8" sqref="G8"/>
    </sheetView>
  </sheetViews>
  <sheetFormatPr defaultColWidth="8.81640625" defaultRowHeight="12.5"/>
  <cols>
    <col min="1" max="2" width="3.26953125" style="282" customWidth="1"/>
    <col min="3" max="6" width="11.81640625" style="282" customWidth="1"/>
    <col min="7" max="7" width="13.7265625" style="282" bestFit="1" customWidth="1"/>
    <col min="8" max="8" width="13.7265625" style="282" customWidth="1"/>
    <col min="9" max="10" width="10.1796875" style="282" customWidth="1"/>
    <col min="11" max="11" width="2.7265625" style="282" customWidth="1"/>
    <col min="12" max="16384" width="8.81640625" style="282"/>
  </cols>
  <sheetData>
    <row r="1" spans="1:13">
      <c r="A1" s="281"/>
      <c r="B1" s="281"/>
      <c r="C1" s="281"/>
      <c r="D1" s="281"/>
      <c r="E1" s="281"/>
      <c r="F1" s="281"/>
      <c r="G1" s="281"/>
      <c r="H1" s="281"/>
      <c r="I1" s="281"/>
      <c r="J1" s="281"/>
      <c r="K1" s="281"/>
      <c r="L1" s="630"/>
      <c r="M1" s="630"/>
    </row>
    <row r="2" spans="1:13" ht="13" thickBot="1">
      <c r="A2" s="281"/>
      <c r="B2" s="281"/>
      <c r="C2" s="281"/>
      <c r="D2" s="281"/>
      <c r="E2" s="281"/>
      <c r="F2" s="281"/>
      <c r="G2" s="281"/>
      <c r="H2" s="281"/>
      <c r="I2" s="281"/>
      <c r="J2" s="281"/>
      <c r="K2" s="281"/>
      <c r="L2" s="630"/>
      <c r="M2" s="630"/>
    </row>
    <row r="3" spans="1:13" ht="23.25" customHeight="1">
      <c r="A3" s="281"/>
      <c r="B3" s="787"/>
      <c r="C3" s="788"/>
      <c r="D3" s="789" t="s">
        <v>911</v>
      </c>
      <c r="E3" s="789"/>
      <c r="F3" s="789"/>
      <c r="G3" s="790"/>
      <c r="H3" s="790"/>
      <c r="I3" s="789"/>
      <c r="J3" s="791"/>
      <c r="K3" s="281"/>
      <c r="L3" s="630"/>
      <c r="M3" s="630"/>
    </row>
    <row r="4" spans="1:13" ht="15.5">
      <c r="A4" s="281"/>
      <c r="B4" s="792"/>
      <c r="C4" s="627"/>
      <c r="D4" s="627"/>
      <c r="E4" s="627"/>
      <c r="F4" s="627"/>
      <c r="G4" s="627"/>
      <c r="H4" s="627"/>
      <c r="I4" s="627"/>
      <c r="J4" s="793"/>
      <c r="K4" s="281"/>
      <c r="L4" s="630"/>
      <c r="M4" s="630"/>
    </row>
    <row r="5" spans="1:13" ht="15.5">
      <c r="A5" s="281"/>
      <c r="B5" s="792"/>
      <c r="C5" s="627"/>
      <c r="D5" s="627"/>
      <c r="E5" s="627"/>
      <c r="F5" s="627"/>
      <c r="G5" s="627"/>
      <c r="H5" s="627"/>
      <c r="I5" s="627"/>
      <c r="J5" s="793"/>
      <c r="K5" s="281"/>
      <c r="L5" s="630"/>
      <c r="M5" s="630"/>
    </row>
    <row r="6" spans="1:13" ht="15.5">
      <c r="A6" s="281"/>
      <c r="B6" s="792"/>
      <c r="C6" s="629" t="s">
        <v>917</v>
      </c>
      <c r="D6" s="627"/>
      <c r="E6" s="627"/>
      <c r="F6" s="627"/>
      <c r="G6" s="627"/>
      <c r="H6" s="627"/>
      <c r="I6" s="627"/>
      <c r="J6" s="793"/>
      <c r="K6" s="281"/>
      <c r="L6" s="630"/>
      <c r="M6" s="630"/>
    </row>
    <row r="7" spans="1:13" ht="16" thickBot="1">
      <c r="A7" s="281"/>
      <c r="B7" s="792"/>
      <c r="C7" s="627"/>
      <c r="D7" s="627"/>
      <c r="E7" s="627"/>
      <c r="F7" s="627"/>
      <c r="G7" s="627"/>
      <c r="H7" s="627"/>
      <c r="I7" s="627"/>
      <c r="J7" s="793"/>
      <c r="K7" s="281"/>
      <c r="L7" s="630"/>
      <c r="M7" s="630"/>
    </row>
    <row r="8" spans="1:13" ht="19.899999999999999" customHeight="1" thickTop="1" thickBot="1">
      <c r="A8" s="281"/>
      <c r="B8" s="792"/>
      <c r="C8" s="1173" t="s">
        <v>912</v>
      </c>
      <c r="D8" s="1174"/>
      <c r="E8" s="1174"/>
      <c r="F8" s="1177"/>
      <c r="G8" s="783">
        <v>0</v>
      </c>
      <c r="H8" s="779"/>
      <c r="I8" s="627"/>
      <c r="J8" s="793"/>
      <c r="K8" s="281"/>
      <c r="L8" s="630"/>
      <c r="M8" s="630"/>
    </row>
    <row r="9" spans="1:13" ht="19.899999999999999" customHeight="1" thickTop="1" thickBot="1">
      <c r="A9" s="281"/>
      <c r="B9" s="792"/>
      <c r="C9" s="1173" t="s">
        <v>913</v>
      </c>
      <c r="D9" s="1174"/>
      <c r="E9" s="1174"/>
      <c r="F9" s="1177"/>
      <c r="G9" s="784">
        <v>0</v>
      </c>
      <c r="H9" s="647"/>
      <c r="I9" s="627"/>
      <c r="J9" s="793"/>
      <c r="K9" s="281"/>
      <c r="L9" s="630"/>
      <c r="M9" s="630"/>
    </row>
    <row r="10" spans="1:13" ht="19.899999999999999" customHeight="1" thickTop="1" thickBot="1">
      <c r="A10" s="281"/>
      <c r="B10" s="792"/>
      <c r="C10" s="1173" t="s">
        <v>914</v>
      </c>
      <c r="D10" s="1174"/>
      <c r="E10" s="1174"/>
      <c r="F10" s="1177"/>
      <c r="G10" s="784">
        <v>0</v>
      </c>
      <c r="H10" s="647"/>
      <c r="I10" s="627"/>
      <c r="J10" s="793"/>
      <c r="K10" s="281"/>
      <c r="L10" s="630"/>
      <c r="M10" s="630"/>
    </row>
    <row r="11" spans="1:13" ht="19.899999999999999" customHeight="1" thickTop="1" thickBot="1">
      <c r="A11" s="281"/>
      <c r="B11" s="792"/>
      <c r="C11" s="1173" t="s">
        <v>735</v>
      </c>
      <c r="D11" s="1174"/>
      <c r="E11" s="1174"/>
      <c r="F11" s="1177"/>
      <c r="G11" s="784">
        <v>0</v>
      </c>
      <c r="H11" s="647"/>
      <c r="I11" s="627"/>
      <c r="J11" s="793"/>
      <c r="K11" s="281"/>
      <c r="L11" s="630"/>
      <c r="M11" s="630"/>
    </row>
    <row r="12" spans="1:13" ht="19.899999999999999" customHeight="1" thickTop="1" thickBot="1">
      <c r="A12" s="281"/>
      <c r="B12" s="792"/>
      <c r="C12" s="1173" t="s">
        <v>915</v>
      </c>
      <c r="D12" s="1174"/>
      <c r="E12" s="1174"/>
      <c r="F12" s="1177"/>
      <c r="G12" s="780">
        <v>0</v>
      </c>
      <c r="H12" s="781">
        <f>IFERROR(G12/'Unit Mix'!S50,0)</f>
        <v>0</v>
      </c>
      <c r="I12" s="627" t="s">
        <v>968</v>
      </c>
      <c r="J12" s="793"/>
      <c r="K12" s="281"/>
      <c r="L12" s="630"/>
      <c r="M12" s="630"/>
    </row>
    <row r="13" spans="1:13" ht="19.899999999999999" customHeight="1" thickTop="1" thickBot="1">
      <c r="A13" s="281"/>
      <c r="B13" s="792"/>
      <c r="C13" s="1173" t="s">
        <v>916</v>
      </c>
      <c r="D13" s="1174"/>
      <c r="E13" s="1174"/>
      <c r="F13" s="1177"/>
      <c r="G13" s="784">
        <v>0</v>
      </c>
      <c r="H13" s="647"/>
      <c r="I13" s="627"/>
      <c r="J13" s="793"/>
      <c r="K13" s="281"/>
      <c r="L13" s="630"/>
      <c r="M13" s="630"/>
    </row>
    <row r="14" spans="1:13" ht="19.899999999999999" customHeight="1" thickTop="1">
      <c r="A14" s="281"/>
      <c r="B14" s="792"/>
      <c r="C14" s="627"/>
      <c r="D14" s="627"/>
      <c r="E14" s="627"/>
      <c r="F14" s="627"/>
      <c r="G14" s="627"/>
      <c r="H14" s="627"/>
      <c r="I14" s="627"/>
      <c r="J14" s="793"/>
      <c r="K14" s="281"/>
      <c r="L14" s="630"/>
      <c r="M14" s="630"/>
    </row>
    <row r="15" spans="1:13" ht="19.899999999999999" customHeight="1">
      <c r="A15" s="281"/>
      <c r="B15" s="792"/>
      <c r="C15" s="629" t="s">
        <v>897</v>
      </c>
      <c r="D15" s="627"/>
      <c r="E15" s="627"/>
      <c r="F15" s="627"/>
      <c r="G15" s="627"/>
      <c r="H15" s="627"/>
      <c r="I15" s="627"/>
      <c r="J15" s="793"/>
      <c r="K15" s="281"/>
      <c r="L15" s="630"/>
      <c r="M15" s="630"/>
    </row>
    <row r="16" spans="1:13" ht="19.899999999999999" customHeight="1" thickBot="1">
      <c r="A16" s="281"/>
      <c r="B16" s="792"/>
      <c r="C16" s="629"/>
      <c r="D16" s="627"/>
      <c r="E16" s="627"/>
      <c r="F16" s="627"/>
      <c r="G16" s="627"/>
      <c r="H16" s="627"/>
      <c r="I16" s="627"/>
      <c r="J16" s="793"/>
      <c r="K16" s="281"/>
      <c r="L16" s="630"/>
      <c r="M16" s="630"/>
    </row>
    <row r="17" spans="1:13" ht="19.899999999999999" customHeight="1" thickTop="1" thickBot="1">
      <c r="A17" s="281"/>
      <c r="B17" s="792"/>
      <c r="C17" s="627"/>
      <c r="D17" s="1173" t="s">
        <v>900</v>
      </c>
      <c r="E17" s="1174"/>
      <c r="F17" s="1175"/>
      <c r="G17" s="780">
        <v>0</v>
      </c>
      <c r="H17" s="781">
        <f>IFERROR(G17/'Unit Mix'!S50,0)</f>
        <v>0</v>
      </c>
      <c r="I17" s="627" t="s">
        <v>968</v>
      </c>
      <c r="J17" s="794"/>
      <c r="K17" s="281"/>
      <c r="L17" s="630"/>
      <c r="M17" s="630"/>
    </row>
    <row r="18" spans="1:13" ht="19.899999999999999" customHeight="1" thickTop="1" thickBot="1">
      <c r="A18" s="281"/>
      <c r="B18" s="792"/>
      <c r="C18" s="627"/>
      <c r="D18" s="1176" t="s">
        <v>899</v>
      </c>
      <c r="E18" s="1176"/>
      <c r="F18" s="1173"/>
      <c r="G18" s="784">
        <v>0</v>
      </c>
      <c r="H18" s="781"/>
      <c r="I18" s="627"/>
      <c r="J18" s="794"/>
      <c r="K18" s="281"/>
      <c r="L18" s="630"/>
      <c r="M18" s="630"/>
    </row>
    <row r="19" spans="1:13" ht="19.899999999999999" customHeight="1" thickTop="1" thickBot="1">
      <c r="A19" s="281"/>
      <c r="B19" s="792"/>
      <c r="C19" s="627"/>
      <c r="D19" s="795"/>
      <c r="E19" s="782" t="s">
        <v>511</v>
      </c>
      <c r="F19" s="785"/>
      <c r="G19" s="640"/>
      <c r="H19" s="640"/>
      <c r="I19" s="630"/>
      <c r="J19" s="794"/>
      <c r="K19" s="281"/>
      <c r="L19" s="630"/>
      <c r="M19" s="630"/>
    </row>
    <row r="20" spans="1:13" ht="19.899999999999999" customHeight="1" thickTop="1" thickBot="1">
      <c r="A20" s="281"/>
      <c r="B20" s="792"/>
      <c r="C20" s="627"/>
      <c r="D20" s="1176" t="s">
        <v>898</v>
      </c>
      <c r="E20" s="1176"/>
      <c r="F20" s="1173"/>
      <c r="G20" s="784">
        <v>0</v>
      </c>
      <c r="H20" s="642"/>
      <c r="I20" s="627"/>
      <c r="J20" s="793"/>
      <c r="K20" s="281"/>
      <c r="L20" s="630"/>
      <c r="M20" s="630"/>
    </row>
    <row r="21" spans="1:13" ht="19.899999999999999" customHeight="1" thickTop="1" thickBot="1">
      <c r="A21" s="281"/>
      <c r="B21" s="796"/>
      <c r="C21" s="797"/>
      <c r="D21" s="798"/>
      <c r="E21" s="798"/>
      <c r="F21" s="798"/>
      <c r="G21" s="798"/>
      <c r="H21" s="799"/>
      <c r="I21" s="797"/>
      <c r="J21" s="800"/>
      <c r="K21" s="281"/>
      <c r="L21" s="630"/>
      <c r="M21" s="630"/>
    </row>
    <row r="22" spans="1:13" ht="15.5">
      <c r="A22" s="281"/>
      <c r="B22" s="627"/>
      <c r="C22" s="627"/>
      <c r="D22" s="627"/>
      <c r="E22" s="627"/>
      <c r="F22" s="627"/>
      <c r="G22" s="627"/>
      <c r="H22" s="627"/>
      <c r="I22" s="627"/>
      <c r="J22" s="628" t="s">
        <v>1163</v>
      </c>
      <c r="K22" s="281"/>
      <c r="L22" s="630"/>
      <c r="M22" s="630"/>
    </row>
    <row r="23" spans="1:13">
      <c r="A23" s="281"/>
      <c r="B23" s="281"/>
      <c r="C23" s="281"/>
      <c r="D23" s="281"/>
      <c r="E23" s="281"/>
      <c r="F23" s="281"/>
      <c r="G23" s="281"/>
      <c r="H23" s="281"/>
      <c r="I23" s="281"/>
      <c r="J23" s="641"/>
      <c r="K23" s="281"/>
      <c r="L23" s="630"/>
      <c r="M23" s="630"/>
    </row>
    <row r="24" spans="1:13">
      <c r="A24" s="630"/>
      <c r="B24" s="630"/>
      <c r="C24" s="630"/>
      <c r="D24" s="630"/>
      <c r="E24" s="630"/>
      <c r="F24" s="630"/>
      <c r="G24" s="630"/>
      <c r="H24" s="630"/>
      <c r="I24" s="630"/>
      <c r="J24" s="630"/>
      <c r="K24" s="630"/>
      <c r="L24" s="630"/>
      <c r="M24" s="630"/>
    </row>
    <row r="25" spans="1:13">
      <c r="A25" s="630"/>
      <c r="B25" s="630"/>
      <c r="C25" s="630"/>
      <c r="D25" s="630"/>
      <c r="E25" s="630"/>
      <c r="F25" s="630"/>
      <c r="G25" s="630"/>
      <c r="H25" s="630"/>
      <c r="I25" s="630"/>
      <c r="J25" s="630"/>
      <c r="K25" s="630"/>
      <c r="L25" s="630"/>
      <c r="M25" s="630"/>
    </row>
  </sheetData>
  <sheetProtection password="CE28" sheet="1" selectLockedCells="1"/>
  <mergeCells count="9">
    <mergeCell ref="D17:F17"/>
    <mergeCell ref="D20:F20"/>
    <mergeCell ref="D18:F18"/>
    <mergeCell ref="C8:F8"/>
    <mergeCell ref="C9:F9"/>
    <mergeCell ref="C10:F10"/>
    <mergeCell ref="C11:F11"/>
    <mergeCell ref="C12:F12"/>
    <mergeCell ref="C13:F13"/>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70"/>
  <sheetViews>
    <sheetView tabSelected="1" zoomScale="75" zoomScaleNormal="75" workbookViewId="0">
      <pane xSplit="1" ySplit="9" topLeftCell="B10" activePane="bottomRight" state="frozen"/>
      <selection pane="topRight" activeCell="B1" sqref="B1"/>
      <selection pane="bottomLeft" activeCell="A10" sqref="A10"/>
      <selection pane="bottomRight" activeCell="B1" sqref="B1"/>
    </sheetView>
  </sheetViews>
  <sheetFormatPr defaultColWidth="9.1796875" defaultRowHeight="20.25" customHeight="1"/>
  <cols>
    <col min="1" max="1" width="3.453125" style="566" customWidth="1"/>
    <col min="2" max="2" width="2.81640625" style="566" customWidth="1"/>
    <col min="3" max="3" width="43.26953125" style="566" customWidth="1"/>
    <col min="4" max="7" width="12.7265625" style="566" customWidth="1"/>
    <col min="8" max="10" width="13.453125" style="566" customWidth="1"/>
    <col min="11" max="18" width="12.7265625" style="566" customWidth="1"/>
    <col min="19" max="20" width="3.7265625" style="566" customWidth="1"/>
    <col min="21" max="27" width="9.7265625" style="566" customWidth="1"/>
    <col min="28" max="257" width="9.1796875" style="566"/>
    <col min="258" max="258" width="2.81640625" style="566" customWidth="1"/>
    <col min="259" max="259" width="43.26953125" style="566" customWidth="1"/>
    <col min="260" max="274" width="12.7265625" style="566" customWidth="1"/>
    <col min="275" max="283" width="9.7265625" style="566" customWidth="1"/>
    <col min="284" max="513" width="9.1796875" style="566"/>
    <col min="514" max="514" width="2.81640625" style="566" customWidth="1"/>
    <col min="515" max="515" width="43.26953125" style="566" customWidth="1"/>
    <col min="516" max="530" width="12.7265625" style="566" customWidth="1"/>
    <col min="531" max="539" width="9.7265625" style="566" customWidth="1"/>
    <col min="540" max="769" width="9.1796875" style="566"/>
    <col min="770" max="770" width="2.81640625" style="566" customWidth="1"/>
    <col min="771" max="771" width="43.26953125" style="566" customWidth="1"/>
    <col min="772" max="786" width="12.7265625" style="566" customWidth="1"/>
    <col min="787" max="795" width="9.7265625" style="566" customWidth="1"/>
    <col min="796" max="1025" width="9.1796875" style="566"/>
    <col min="1026" max="1026" width="2.81640625" style="566" customWidth="1"/>
    <col min="1027" max="1027" width="43.26953125" style="566" customWidth="1"/>
    <col min="1028" max="1042" width="12.7265625" style="566" customWidth="1"/>
    <col min="1043" max="1051" width="9.7265625" style="566" customWidth="1"/>
    <col min="1052" max="1281" width="9.1796875" style="566"/>
    <col min="1282" max="1282" width="2.81640625" style="566" customWidth="1"/>
    <col min="1283" max="1283" width="43.26953125" style="566" customWidth="1"/>
    <col min="1284" max="1298" width="12.7265625" style="566" customWidth="1"/>
    <col min="1299" max="1307" width="9.7265625" style="566" customWidth="1"/>
    <col min="1308" max="1537" width="9.1796875" style="566"/>
    <col min="1538" max="1538" width="2.81640625" style="566" customWidth="1"/>
    <col min="1539" max="1539" width="43.26953125" style="566" customWidth="1"/>
    <col min="1540" max="1554" width="12.7265625" style="566" customWidth="1"/>
    <col min="1555" max="1563" width="9.7265625" style="566" customWidth="1"/>
    <col min="1564" max="1793" width="9.1796875" style="566"/>
    <col min="1794" max="1794" width="2.81640625" style="566" customWidth="1"/>
    <col min="1795" max="1795" width="43.26953125" style="566" customWidth="1"/>
    <col min="1796" max="1810" width="12.7265625" style="566" customWidth="1"/>
    <col min="1811" max="1819" width="9.7265625" style="566" customWidth="1"/>
    <col min="1820" max="2049" width="9.1796875" style="566"/>
    <col min="2050" max="2050" width="2.81640625" style="566" customWidth="1"/>
    <col min="2051" max="2051" width="43.26953125" style="566" customWidth="1"/>
    <col min="2052" max="2066" width="12.7265625" style="566" customWidth="1"/>
    <col min="2067" max="2075" width="9.7265625" style="566" customWidth="1"/>
    <col min="2076" max="2305" width="9.1796875" style="566"/>
    <col min="2306" max="2306" width="2.81640625" style="566" customWidth="1"/>
    <col min="2307" max="2307" width="43.26953125" style="566" customWidth="1"/>
    <col min="2308" max="2322" width="12.7265625" style="566" customWidth="1"/>
    <col min="2323" max="2331" width="9.7265625" style="566" customWidth="1"/>
    <col min="2332" max="2561" width="9.1796875" style="566"/>
    <col min="2562" max="2562" width="2.81640625" style="566" customWidth="1"/>
    <col min="2563" max="2563" width="43.26953125" style="566" customWidth="1"/>
    <col min="2564" max="2578" width="12.7265625" style="566" customWidth="1"/>
    <col min="2579" max="2587" width="9.7265625" style="566" customWidth="1"/>
    <col min="2588" max="2817" width="9.1796875" style="566"/>
    <col min="2818" max="2818" width="2.81640625" style="566" customWidth="1"/>
    <col min="2819" max="2819" width="43.26953125" style="566" customWidth="1"/>
    <col min="2820" max="2834" width="12.7265625" style="566" customWidth="1"/>
    <col min="2835" max="2843" width="9.7265625" style="566" customWidth="1"/>
    <col min="2844" max="3073" width="9.1796875" style="566"/>
    <col min="3074" max="3074" width="2.81640625" style="566" customWidth="1"/>
    <col min="3075" max="3075" width="43.26953125" style="566" customWidth="1"/>
    <col min="3076" max="3090" width="12.7265625" style="566" customWidth="1"/>
    <col min="3091" max="3099" width="9.7265625" style="566" customWidth="1"/>
    <col min="3100" max="3329" width="9.1796875" style="566"/>
    <col min="3330" max="3330" width="2.81640625" style="566" customWidth="1"/>
    <col min="3331" max="3331" width="43.26953125" style="566" customWidth="1"/>
    <col min="3332" max="3346" width="12.7265625" style="566" customWidth="1"/>
    <col min="3347" max="3355" width="9.7265625" style="566" customWidth="1"/>
    <col min="3356" max="3585" width="9.1796875" style="566"/>
    <col min="3586" max="3586" width="2.81640625" style="566" customWidth="1"/>
    <col min="3587" max="3587" width="43.26953125" style="566" customWidth="1"/>
    <col min="3588" max="3602" width="12.7265625" style="566" customWidth="1"/>
    <col min="3603" max="3611" width="9.7265625" style="566" customWidth="1"/>
    <col min="3612" max="3841" width="9.1796875" style="566"/>
    <col min="3842" max="3842" width="2.81640625" style="566" customWidth="1"/>
    <col min="3843" max="3843" width="43.26953125" style="566" customWidth="1"/>
    <col min="3844" max="3858" width="12.7265625" style="566" customWidth="1"/>
    <col min="3859" max="3867" width="9.7265625" style="566" customWidth="1"/>
    <col min="3868" max="4097" width="9.1796875" style="566"/>
    <col min="4098" max="4098" width="2.81640625" style="566" customWidth="1"/>
    <col min="4099" max="4099" width="43.26953125" style="566" customWidth="1"/>
    <col min="4100" max="4114" width="12.7265625" style="566" customWidth="1"/>
    <col min="4115" max="4123" width="9.7265625" style="566" customWidth="1"/>
    <col min="4124" max="4353" width="9.1796875" style="566"/>
    <col min="4354" max="4354" width="2.81640625" style="566" customWidth="1"/>
    <col min="4355" max="4355" width="43.26953125" style="566" customWidth="1"/>
    <col min="4356" max="4370" width="12.7265625" style="566" customWidth="1"/>
    <col min="4371" max="4379" width="9.7265625" style="566" customWidth="1"/>
    <col min="4380" max="4609" width="9.1796875" style="566"/>
    <col min="4610" max="4610" width="2.81640625" style="566" customWidth="1"/>
    <col min="4611" max="4611" width="43.26953125" style="566" customWidth="1"/>
    <col min="4612" max="4626" width="12.7265625" style="566" customWidth="1"/>
    <col min="4627" max="4635" width="9.7265625" style="566" customWidth="1"/>
    <col min="4636" max="4865" width="9.1796875" style="566"/>
    <col min="4866" max="4866" width="2.81640625" style="566" customWidth="1"/>
    <col min="4867" max="4867" width="43.26953125" style="566" customWidth="1"/>
    <col min="4868" max="4882" width="12.7265625" style="566" customWidth="1"/>
    <col min="4883" max="4891" width="9.7265625" style="566" customWidth="1"/>
    <col min="4892" max="5121" width="9.1796875" style="566"/>
    <col min="5122" max="5122" width="2.81640625" style="566" customWidth="1"/>
    <col min="5123" max="5123" width="43.26953125" style="566" customWidth="1"/>
    <col min="5124" max="5138" width="12.7265625" style="566" customWidth="1"/>
    <col min="5139" max="5147" width="9.7265625" style="566" customWidth="1"/>
    <col min="5148" max="5377" width="9.1796875" style="566"/>
    <col min="5378" max="5378" width="2.81640625" style="566" customWidth="1"/>
    <col min="5379" max="5379" width="43.26953125" style="566" customWidth="1"/>
    <col min="5380" max="5394" width="12.7265625" style="566" customWidth="1"/>
    <col min="5395" max="5403" width="9.7265625" style="566" customWidth="1"/>
    <col min="5404" max="5633" width="9.1796875" style="566"/>
    <col min="5634" max="5634" width="2.81640625" style="566" customWidth="1"/>
    <col min="5635" max="5635" width="43.26953125" style="566" customWidth="1"/>
    <col min="5636" max="5650" width="12.7265625" style="566" customWidth="1"/>
    <col min="5651" max="5659" width="9.7265625" style="566" customWidth="1"/>
    <col min="5660" max="5889" width="9.1796875" style="566"/>
    <col min="5890" max="5890" width="2.81640625" style="566" customWidth="1"/>
    <col min="5891" max="5891" width="43.26953125" style="566" customWidth="1"/>
    <col min="5892" max="5906" width="12.7265625" style="566" customWidth="1"/>
    <col min="5907" max="5915" width="9.7265625" style="566" customWidth="1"/>
    <col min="5916" max="6145" width="9.1796875" style="566"/>
    <col min="6146" max="6146" width="2.81640625" style="566" customWidth="1"/>
    <col min="6147" max="6147" width="43.26953125" style="566" customWidth="1"/>
    <col min="6148" max="6162" width="12.7265625" style="566" customWidth="1"/>
    <col min="6163" max="6171" width="9.7265625" style="566" customWidth="1"/>
    <col min="6172" max="6401" width="9.1796875" style="566"/>
    <col min="6402" max="6402" width="2.81640625" style="566" customWidth="1"/>
    <col min="6403" max="6403" width="43.26953125" style="566" customWidth="1"/>
    <col min="6404" max="6418" width="12.7265625" style="566" customWidth="1"/>
    <col min="6419" max="6427" width="9.7265625" style="566" customWidth="1"/>
    <col min="6428" max="6657" width="9.1796875" style="566"/>
    <col min="6658" max="6658" width="2.81640625" style="566" customWidth="1"/>
    <col min="6659" max="6659" width="43.26953125" style="566" customWidth="1"/>
    <col min="6660" max="6674" width="12.7265625" style="566" customWidth="1"/>
    <col min="6675" max="6683" width="9.7265625" style="566" customWidth="1"/>
    <col min="6684" max="6913" width="9.1796875" style="566"/>
    <col min="6914" max="6914" width="2.81640625" style="566" customWidth="1"/>
    <col min="6915" max="6915" width="43.26953125" style="566" customWidth="1"/>
    <col min="6916" max="6930" width="12.7265625" style="566" customWidth="1"/>
    <col min="6931" max="6939" width="9.7265625" style="566" customWidth="1"/>
    <col min="6940" max="7169" width="9.1796875" style="566"/>
    <col min="7170" max="7170" width="2.81640625" style="566" customWidth="1"/>
    <col min="7171" max="7171" width="43.26953125" style="566" customWidth="1"/>
    <col min="7172" max="7186" width="12.7265625" style="566" customWidth="1"/>
    <col min="7187" max="7195" width="9.7265625" style="566" customWidth="1"/>
    <col min="7196" max="7425" width="9.1796875" style="566"/>
    <col min="7426" max="7426" width="2.81640625" style="566" customWidth="1"/>
    <col min="7427" max="7427" width="43.26953125" style="566" customWidth="1"/>
    <col min="7428" max="7442" width="12.7265625" style="566" customWidth="1"/>
    <col min="7443" max="7451" width="9.7265625" style="566" customWidth="1"/>
    <col min="7452" max="7681" width="9.1796875" style="566"/>
    <col min="7682" max="7682" width="2.81640625" style="566" customWidth="1"/>
    <col min="7683" max="7683" width="43.26953125" style="566" customWidth="1"/>
    <col min="7684" max="7698" width="12.7265625" style="566" customWidth="1"/>
    <col min="7699" max="7707" width="9.7265625" style="566" customWidth="1"/>
    <col min="7708" max="7937" width="9.1796875" style="566"/>
    <col min="7938" max="7938" width="2.81640625" style="566" customWidth="1"/>
    <col min="7939" max="7939" width="43.26953125" style="566" customWidth="1"/>
    <col min="7940" max="7954" width="12.7265625" style="566" customWidth="1"/>
    <col min="7955" max="7963" width="9.7265625" style="566" customWidth="1"/>
    <col min="7964" max="8193" width="9.1796875" style="566"/>
    <col min="8194" max="8194" width="2.81640625" style="566" customWidth="1"/>
    <col min="8195" max="8195" width="43.26953125" style="566" customWidth="1"/>
    <col min="8196" max="8210" width="12.7265625" style="566" customWidth="1"/>
    <col min="8211" max="8219" width="9.7265625" style="566" customWidth="1"/>
    <col min="8220" max="8449" width="9.1796875" style="566"/>
    <col min="8450" max="8450" width="2.81640625" style="566" customWidth="1"/>
    <col min="8451" max="8451" width="43.26953125" style="566" customWidth="1"/>
    <col min="8452" max="8466" width="12.7265625" style="566" customWidth="1"/>
    <col min="8467" max="8475" width="9.7265625" style="566" customWidth="1"/>
    <col min="8476" max="8705" width="9.1796875" style="566"/>
    <col min="8706" max="8706" width="2.81640625" style="566" customWidth="1"/>
    <col min="8707" max="8707" width="43.26953125" style="566" customWidth="1"/>
    <col min="8708" max="8722" width="12.7265625" style="566" customWidth="1"/>
    <col min="8723" max="8731" width="9.7265625" style="566" customWidth="1"/>
    <col min="8732" max="8961" width="9.1796875" style="566"/>
    <col min="8962" max="8962" width="2.81640625" style="566" customWidth="1"/>
    <col min="8963" max="8963" width="43.26953125" style="566" customWidth="1"/>
    <col min="8964" max="8978" width="12.7265625" style="566" customWidth="1"/>
    <col min="8979" max="8987" width="9.7265625" style="566" customWidth="1"/>
    <col min="8988" max="9217" width="9.1796875" style="566"/>
    <col min="9218" max="9218" width="2.81640625" style="566" customWidth="1"/>
    <col min="9219" max="9219" width="43.26953125" style="566" customWidth="1"/>
    <col min="9220" max="9234" width="12.7265625" style="566" customWidth="1"/>
    <col min="9235" max="9243" width="9.7265625" style="566" customWidth="1"/>
    <col min="9244" max="9473" width="9.1796875" style="566"/>
    <col min="9474" max="9474" width="2.81640625" style="566" customWidth="1"/>
    <col min="9475" max="9475" width="43.26953125" style="566" customWidth="1"/>
    <col min="9476" max="9490" width="12.7265625" style="566" customWidth="1"/>
    <col min="9491" max="9499" width="9.7265625" style="566" customWidth="1"/>
    <col min="9500" max="9729" width="9.1796875" style="566"/>
    <col min="9730" max="9730" width="2.81640625" style="566" customWidth="1"/>
    <col min="9731" max="9731" width="43.26953125" style="566" customWidth="1"/>
    <col min="9732" max="9746" width="12.7265625" style="566" customWidth="1"/>
    <col min="9747" max="9755" width="9.7265625" style="566" customWidth="1"/>
    <col min="9756" max="9985" width="9.1796875" style="566"/>
    <col min="9986" max="9986" width="2.81640625" style="566" customWidth="1"/>
    <col min="9987" max="9987" width="43.26953125" style="566" customWidth="1"/>
    <col min="9988" max="10002" width="12.7265625" style="566" customWidth="1"/>
    <col min="10003" max="10011" width="9.7265625" style="566" customWidth="1"/>
    <col min="10012" max="10241" width="9.1796875" style="566"/>
    <col min="10242" max="10242" width="2.81640625" style="566" customWidth="1"/>
    <col min="10243" max="10243" width="43.26953125" style="566" customWidth="1"/>
    <col min="10244" max="10258" width="12.7265625" style="566" customWidth="1"/>
    <col min="10259" max="10267" width="9.7265625" style="566" customWidth="1"/>
    <col min="10268" max="10497" width="9.1796875" style="566"/>
    <col min="10498" max="10498" width="2.81640625" style="566" customWidth="1"/>
    <col min="10499" max="10499" width="43.26953125" style="566" customWidth="1"/>
    <col min="10500" max="10514" width="12.7265625" style="566" customWidth="1"/>
    <col min="10515" max="10523" width="9.7265625" style="566" customWidth="1"/>
    <col min="10524" max="10753" width="9.1796875" style="566"/>
    <col min="10754" max="10754" width="2.81640625" style="566" customWidth="1"/>
    <col min="10755" max="10755" width="43.26953125" style="566" customWidth="1"/>
    <col min="10756" max="10770" width="12.7265625" style="566" customWidth="1"/>
    <col min="10771" max="10779" width="9.7265625" style="566" customWidth="1"/>
    <col min="10780" max="11009" width="9.1796875" style="566"/>
    <col min="11010" max="11010" width="2.81640625" style="566" customWidth="1"/>
    <col min="11011" max="11011" width="43.26953125" style="566" customWidth="1"/>
    <col min="11012" max="11026" width="12.7265625" style="566" customWidth="1"/>
    <col min="11027" max="11035" width="9.7265625" style="566" customWidth="1"/>
    <col min="11036" max="11265" width="9.1796875" style="566"/>
    <col min="11266" max="11266" width="2.81640625" style="566" customWidth="1"/>
    <col min="11267" max="11267" width="43.26953125" style="566" customWidth="1"/>
    <col min="11268" max="11282" width="12.7265625" style="566" customWidth="1"/>
    <col min="11283" max="11291" width="9.7265625" style="566" customWidth="1"/>
    <col min="11292" max="11521" width="9.1796875" style="566"/>
    <col min="11522" max="11522" width="2.81640625" style="566" customWidth="1"/>
    <col min="11523" max="11523" width="43.26953125" style="566" customWidth="1"/>
    <col min="11524" max="11538" width="12.7265625" style="566" customWidth="1"/>
    <col min="11539" max="11547" width="9.7265625" style="566" customWidth="1"/>
    <col min="11548" max="11777" width="9.1796875" style="566"/>
    <col min="11778" max="11778" width="2.81640625" style="566" customWidth="1"/>
    <col min="11779" max="11779" width="43.26953125" style="566" customWidth="1"/>
    <col min="11780" max="11794" width="12.7265625" style="566" customWidth="1"/>
    <col min="11795" max="11803" width="9.7265625" style="566" customWidth="1"/>
    <col min="11804" max="12033" width="9.1796875" style="566"/>
    <col min="12034" max="12034" width="2.81640625" style="566" customWidth="1"/>
    <col min="12035" max="12035" width="43.26953125" style="566" customWidth="1"/>
    <col min="12036" max="12050" width="12.7265625" style="566" customWidth="1"/>
    <col min="12051" max="12059" width="9.7265625" style="566" customWidth="1"/>
    <col min="12060" max="12289" width="9.1796875" style="566"/>
    <col min="12290" max="12290" width="2.81640625" style="566" customWidth="1"/>
    <col min="12291" max="12291" width="43.26953125" style="566" customWidth="1"/>
    <col min="12292" max="12306" width="12.7265625" style="566" customWidth="1"/>
    <col min="12307" max="12315" width="9.7265625" style="566" customWidth="1"/>
    <col min="12316" max="12545" width="9.1796875" style="566"/>
    <col min="12546" max="12546" width="2.81640625" style="566" customWidth="1"/>
    <col min="12547" max="12547" width="43.26953125" style="566" customWidth="1"/>
    <col min="12548" max="12562" width="12.7265625" style="566" customWidth="1"/>
    <col min="12563" max="12571" width="9.7265625" style="566" customWidth="1"/>
    <col min="12572" max="12801" width="9.1796875" style="566"/>
    <col min="12802" max="12802" width="2.81640625" style="566" customWidth="1"/>
    <col min="12803" max="12803" width="43.26953125" style="566" customWidth="1"/>
    <col min="12804" max="12818" width="12.7265625" style="566" customWidth="1"/>
    <col min="12819" max="12827" width="9.7265625" style="566" customWidth="1"/>
    <col min="12828" max="13057" width="9.1796875" style="566"/>
    <col min="13058" max="13058" width="2.81640625" style="566" customWidth="1"/>
    <col min="13059" max="13059" width="43.26953125" style="566" customWidth="1"/>
    <col min="13060" max="13074" width="12.7265625" style="566" customWidth="1"/>
    <col min="13075" max="13083" width="9.7265625" style="566" customWidth="1"/>
    <col min="13084" max="13313" width="9.1796875" style="566"/>
    <col min="13314" max="13314" width="2.81640625" style="566" customWidth="1"/>
    <col min="13315" max="13315" width="43.26953125" style="566" customWidth="1"/>
    <col min="13316" max="13330" width="12.7265625" style="566" customWidth="1"/>
    <col min="13331" max="13339" width="9.7265625" style="566" customWidth="1"/>
    <col min="13340" max="13569" width="9.1796875" style="566"/>
    <col min="13570" max="13570" width="2.81640625" style="566" customWidth="1"/>
    <col min="13571" max="13571" width="43.26953125" style="566" customWidth="1"/>
    <col min="13572" max="13586" width="12.7265625" style="566" customWidth="1"/>
    <col min="13587" max="13595" width="9.7265625" style="566" customWidth="1"/>
    <col min="13596" max="13825" width="9.1796875" style="566"/>
    <col min="13826" max="13826" width="2.81640625" style="566" customWidth="1"/>
    <col min="13827" max="13827" width="43.26953125" style="566" customWidth="1"/>
    <col min="13828" max="13842" width="12.7265625" style="566" customWidth="1"/>
    <col min="13843" max="13851" width="9.7265625" style="566" customWidth="1"/>
    <col min="13852" max="14081" width="9.1796875" style="566"/>
    <col min="14082" max="14082" width="2.81640625" style="566" customWidth="1"/>
    <col min="14083" max="14083" width="43.26953125" style="566" customWidth="1"/>
    <col min="14084" max="14098" width="12.7265625" style="566" customWidth="1"/>
    <col min="14099" max="14107" width="9.7265625" style="566" customWidth="1"/>
    <col min="14108" max="14337" width="9.1796875" style="566"/>
    <col min="14338" max="14338" width="2.81640625" style="566" customWidth="1"/>
    <col min="14339" max="14339" width="43.26953125" style="566" customWidth="1"/>
    <col min="14340" max="14354" width="12.7265625" style="566" customWidth="1"/>
    <col min="14355" max="14363" width="9.7265625" style="566" customWidth="1"/>
    <col min="14364" max="14593" width="9.1796875" style="566"/>
    <col min="14594" max="14594" width="2.81640625" style="566" customWidth="1"/>
    <col min="14595" max="14595" width="43.26953125" style="566" customWidth="1"/>
    <col min="14596" max="14610" width="12.7265625" style="566" customWidth="1"/>
    <col min="14611" max="14619" width="9.7265625" style="566" customWidth="1"/>
    <col min="14620" max="14849" width="9.1796875" style="566"/>
    <col min="14850" max="14850" width="2.81640625" style="566" customWidth="1"/>
    <col min="14851" max="14851" width="43.26953125" style="566" customWidth="1"/>
    <col min="14852" max="14866" width="12.7265625" style="566" customWidth="1"/>
    <col min="14867" max="14875" width="9.7265625" style="566" customWidth="1"/>
    <col min="14876" max="15105" width="9.1796875" style="566"/>
    <col min="15106" max="15106" width="2.81640625" style="566" customWidth="1"/>
    <col min="15107" max="15107" width="43.26953125" style="566" customWidth="1"/>
    <col min="15108" max="15122" width="12.7265625" style="566" customWidth="1"/>
    <col min="15123" max="15131" width="9.7265625" style="566" customWidth="1"/>
    <col min="15132" max="15361" width="9.1796875" style="566"/>
    <col min="15362" max="15362" width="2.81640625" style="566" customWidth="1"/>
    <col min="15363" max="15363" width="43.26953125" style="566" customWidth="1"/>
    <col min="15364" max="15378" width="12.7265625" style="566" customWidth="1"/>
    <col min="15379" max="15387" width="9.7265625" style="566" customWidth="1"/>
    <col min="15388" max="15617" width="9.1796875" style="566"/>
    <col min="15618" max="15618" width="2.81640625" style="566" customWidth="1"/>
    <col min="15619" max="15619" width="43.26953125" style="566" customWidth="1"/>
    <col min="15620" max="15634" width="12.7265625" style="566" customWidth="1"/>
    <col min="15635" max="15643" width="9.7265625" style="566" customWidth="1"/>
    <col min="15644" max="15873" width="9.1796875" style="566"/>
    <col min="15874" max="15874" width="2.81640625" style="566" customWidth="1"/>
    <col min="15875" max="15875" width="43.26953125" style="566" customWidth="1"/>
    <col min="15876" max="15890" width="12.7265625" style="566" customWidth="1"/>
    <col min="15891" max="15899" width="9.7265625" style="566" customWidth="1"/>
    <col min="15900" max="16129" width="9.1796875" style="566"/>
    <col min="16130" max="16130" width="2.81640625" style="566" customWidth="1"/>
    <col min="16131" max="16131" width="43.26953125" style="566" customWidth="1"/>
    <col min="16132" max="16146" width="12.7265625" style="566" customWidth="1"/>
    <col min="16147" max="16155" width="9.7265625" style="566" customWidth="1"/>
    <col min="16156" max="16384" width="9.1796875" style="566"/>
  </cols>
  <sheetData>
    <row r="1" spans="1:28" s="562" customFormat="1" ht="14.25" customHeight="1" thickBot="1">
      <c r="C1" s="563"/>
      <c r="D1" s="564"/>
    </row>
    <row r="2" spans="1:28" ht="20.25" customHeight="1">
      <c r="A2" s="733"/>
      <c r="B2" s="744"/>
      <c r="C2" s="730"/>
      <c r="D2" s="730"/>
      <c r="E2" s="730"/>
      <c r="F2" s="730"/>
      <c r="G2" s="730"/>
      <c r="H2" s="1178" t="s">
        <v>567</v>
      </c>
      <c r="I2" s="1178"/>
      <c r="J2" s="1178"/>
      <c r="K2" s="730"/>
      <c r="L2" s="730"/>
      <c r="M2" s="730"/>
      <c r="N2" s="730"/>
      <c r="O2" s="730"/>
      <c r="P2" s="730"/>
      <c r="Q2" s="730"/>
      <c r="R2" s="730"/>
      <c r="S2" s="565"/>
    </row>
    <row r="3" spans="1:28" ht="20.25" customHeight="1">
      <c r="A3" s="733"/>
      <c r="B3" s="745"/>
      <c r="C3" s="734" t="s">
        <v>550</v>
      </c>
      <c r="D3" s="554" t="str">
        <f>'Unit Mix'!G6</f>
        <v>Housing Authority of Sample City</v>
      </c>
      <c r="E3" s="555"/>
      <c r="F3" s="555"/>
      <c r="G3" s="555"/>
      <c r="H3" s="555"/>
      <c r="I3" s="555"/>
      <c r="J3" s="555"/>
      <c r="K3" s="555"/>
      <c r="L3" s="555"/>
      <c r="M3" s="555"/>
      <c r="N3" s="555"/>
      <c r="O3" s="555"/>
      <c r="P3" s="555"/>
      <c r="Q3" s="555"/>
      <c r="R3" s="555"/>
      <c r="S3" s="569"/>
    </row>
    <row r="4" spans="1:28" ht="20.25" customHeight="1">
      <c r="A4" s="733"/>
      <c r="B4" s="745"/>
      <c r="C4" s="734" t="s">
        <v>548</v>
      </c>
      <c r="D4" s="554" t="str">
        <f>'Unit Mix'!G7</f>
        <v>Sample Grant Name</v>
      </c>
      <c r="E4" s="555"/>
      <c r="F4" s="555"/>
      <c r="G4" s="555"/>
      <c r="H4" s="555"/>
      <c r="I4" s="555"/>
      <c r="J4" s="555"/>
      <c r="K4" s="555"/>
      <c r="L4" s="555"/>
      <c r="M4" s="555"/>
      <c r="N4" s="555"/>
      <c r="O4" s="555"/>
      <c r="P4" s="555"/>
      <c r="Q4" s="555"/>
      <c r="R4" s="555"/>
      <c r="S4" s="569"/>
    </row>
    <row r="5" spans="1:28" ht="20.25" customHeight="1">
      <c r="A5" s="733"/>
      <c r="B5" s="745"/>
      <c r="C5" s="734" t="s">
        <v>546</v>
      </c>
      <c r="D5" s="554" t="str">
        <f>'Unit Mix'!G8</f>
        <v>Sample Mixed-Finance Development or Sample Phase</v>
      </c>
      <c r="E5" s="555"/>
      <c r="F5" s="555"/>
      <c r="G5" s="555"/>
      <c r="H5" s="555"/>
      <c r="I5" s="555"/>
      <c r="J5" s="555"/>
      <c r="K5" s="555"/>
      <c r="L5" s="555"/>
      <c r="M5" s="555"/>
      <c r="N5" s="555"/>
      <c r="O5" s="555"/>
      <c r="P5" s="555"/>
      <c r="Q5" s="555"/>
      <c r="R5" s="555"/>
      <c r="S5" s="569"/>
    </row>
    <row r="6" spans="1:28" ht="20.25" customHeight="1">
      <c r="A6" s="733"/>
      <c r="B6" s="745"/>
      <c r="C6" s="734" t="s">
        <v>547</v>
      </c>
      <c r="D6" s="554" t="str">
        <f>'Unit Mix'!G9</f>
        <v>[enter the new AMP-format development number]</v>
      </c>
      <c r="E6" s="555"/>
      <c r="F6" s="555"/>
      <c r="G6" s="555"/>
      <c r="H6" s="555"/>
      <c r="I6" s="555"/>
      <c r="J6" s="555"/>
      <c r="K6" s="555"/>
      <c r="L6" s="555"/>
      <c r="M6" s="555"/>
      <c r="N6" s="555"/>
      <c r="O6" s="555"/>
      <c r="P6" s="555"/>
      <c r="Q6" s="555"/>
      <c r="R6" s="555"/>
      <c r="S6" s="569"/>
    </row>
    <row r="7" spans="1:28" ht="20.25" customHeight="1" thickBot="1">
      <c r="A7" s="733"/>
      <c r="B7" s="745"/>
      <c r="C7" s="735"/>
      <c r="D7" s="736"/>
      <c r="E7" s="555"/>
      <c r="F7" s="555" t="s">
        <v>91</v>
      </c>
      <c r="G7" s="555"/>
      <c r="H7" s="555"/>
      <c r="I7" s="555"/>
      <c r="J7" s="555"/>
      <c r="K7" s="555"/>
      <c r="L7" s="555"/>
      <c r="M7" s="555"/>
      <c r="N7" s="555"/>
      <c r="O7" s="555"/>
      <c r="P7" s="555"/>
      <c r="Q7" s="555"/>
      <c r="R7" s="555"/>
      <c r="S7" s="569"/>
    </row>
    <row r="8" spans="1:28" ht="20.25" customHeight="1" thickBot="1">
      <c r="A8" s="733"/>
      <c r="B8" s="737"/>
      <c r="C8" s="738"/>
      <c r="D8" s="739" t="s">
        <v>779</v>
      </c>
      <c r="E8" s="731" t="s">
        <v>780</v>
      </c>
      <c r="F8" s="731" t="s">
        <v>781</v>
      </c>
      <c r="G8" s="731" t="s">
        <v>784</v>
      </c>
      <c r="H8" s="731" t="s">
        <v>785</v>
      </c>
      <c r="I8" s="731" t="s">
        <v>786</v>
      </c>
      <c r="J8" s="731" t="s">
        <v>782</v>
      </c>
      <c r="K8" s="731" t="s">
        <v>783</v>
      </c>
      <c r="L8" s="731" t="s">
        <v>787</v>
      </c>
      <c r="M8" s="731" t="s">
        <v>788</v>
      </c>
      <c r="N8" s="731" t="s">
        <v>789</v>
      </c>
      <c r="O8" s="731" t="s">
        <v>790</v>
      </c>
      <c r="P8" s="731" t="s">
        <v>791</v>
      </c>
      <c r="Q8" s="731" t="s">
        <v>792</v>
      </c>
      <c r="R8" s="732" t="s">
        <v>793</v>
      </c>
      <c r="S8" s="570"/>
      <c r="T8" s="571"/>
      <c r="U8" s="571"/>
      <c r="V8" s="571"/>
      <c r="W8" s="571"/>
      <c r="X8" s="571"/>
      <c r="Y8" s="571"/>
      <c r="Z8" s="571"/>
      <c r="AA8" s="571"/>
      <c r="AB8" s="571"/>
    </row>
    <row r="9" spans="1:28" ht="20.25" customHeight="1" thickTop="1" thickBot="1">
      <c r="B9" s="567"/>
      <c r="C9" s="568"/>
      <c r="D9" s="708">
        <v>2016</v>
      </c>
      <c r="E9" s="701">
        <f>D9+1</f>
        <v>2017</v>
      </c>
      <c r="F9" s="701">
        <f t="shared" ref="F9:R9" si="0">E9+1</f>
        <v>2018</v>
      </c>
      <c r="G9" s="701">
        <f t="shared" si="0"/>
        <v>2019</v>
      </c>
      <c r="H9" s="701">
        <f t="shared" si="0"/>
        <v>2020</v>
      </c>
      <c r="I9" s="701">
        <f t="shared" si="0"/>
        <v>2021</v>
      </c>
      <c r="J9" s="701">
        <f t="shared" si="0"/>
        <v>2022</v>
      </c>
      <c r="K9" s="701">
        <f t="shared" si="0"/>
        <v>2023</v>
      </c>
      <c r="L9" s="701">
        <f t="shared" si="0"/>
        <v>2024</v>
      </c>
      <c r="M9" s="701">
        <f t="shared" si="0"/>
        <v>2025</v>
      </c>
      <c r="N9" s="701">
        <f t="shared" si="0"/>
        <v>2026</v>
      </c>
      <c r="O9" s="701">
        <f t="shared" si="0"/>
        <v>2027</v>
      </c>
      <c r="P9" s="701">
        <f t="shared" si="0"/>
        <v>2028</v>
      </c>
      <c r="Q9" s="701">
        <f t="shared" si="0"/>
        <v>2029</v>
      </c>
      <c r="R9" s="701">
        <f t="shared" si="0"/>
        <v>2030</v>
      </c>
      <c r="S9" s="636"/>
      <c r="T9" s="637"/>
      <c r="U9" s="637"/>
      <c r="V9" s="637"/>
      <c r="W9" s="637"/>
      <c r="X9" s="637"/>
      <c r="Y9" s="637"/>
      <c r="Z9" s="637"/>
      <c r="AA9" s="637"/>
      <c r="AB9" s="637"/>
    </row>
    <row r="10" spans="1:28" ht="20.25" customHeight="1" thickTop="1">
      <c r="B10" s="567"/>
      <c r="C10" s="722" t="s">
        <v>772</v>
      </c>
      <c r="D10" s="776"/>
      <c r="E10" s="777"/>
      <c r="F10" s="777"/>
      <c r="G10" s="777"/>
      <c r="H10" s="777"/>
      <c r="I10" s="777"/>
      <c r="J10" s="777"/>
      <c r="K10" s="777"/>
      <c r="L10" s="777"/>
      <c r="M10" s="777"/>
      <c r="N10" s="777"/>
      <c r="O10" s="777"/>
      <c r="P10" s="777"/>
      <c r="Q10" s="777"/>
      <c r="R10" s="777"/>
      <c r="S10" s="636"/>
      <c r="T10" s="637"/>
      <c r="U10" s="637"/>
      <c r="V10" s="637"/>
      <c r="W10" s="637"/>
      <c r="X10" s="637"/>
      <c r="Y10" s="637"/>
      <c r="Z10" s="637"/>
      <c r="AA10" s="637"/>
      <c r="AB10" s="637"/>
    </row>
    <row r="11" spans="1:28" ht="20.25" customHeight="1">
      <c r="B11" s="567"/>
      <c r="C11" s="718" t="s">
        <v>975</v>
      </c>
      <c r="D11" s="702">
        <f>+'Proforma Income'!$J36</f>
        <v>0</v>
      </c>
      <c r="E11" s="702">
        <f>D11+D11*'ProForma Assumptions'!$G8</f>
        <v>0</v>
      </c>
      <c r="F11" s="702">
        <f>E11+E11*'ProForma Assumptions'!$G8</f>
        <v>0</v>
      </c>
      <c r="G11" s="702">
        <f>F11+F11*'ProForma Assumptions'!$G8</f>
        <v>0</v>
      </c>
      <c r="H11" s="702">
        <f>G11+G11*'ProForma Assumptions'!$G8</f>
        <v>0</v>
      </c>
      <c r="I11" s="702">
        <f>H11+H11*'ProForma Assumptions'!$G8</f>
        <v>0</v>
      </c>
      <c r="J11" s="702">
        <f>I11+I11*'ProForma Assumptions'!$G8</f>
        <v>0</v>
      </c>
      <c r="K11" s="702">
        <f>J11+J11*'ProForma Assumptions'!$G8</f>
        <v>0</v>
      </c>
      <c r="L11" s="702">
        <f>K11+K11*'ProForma Assumptions'!$G8</f>
        <v>0</v>
      </c>
      <c r="M11" s="702">
        <f>L11+L11*'ProForma Assumptions'!$G8</f>
        <v>0</v>
      </c>
      <c r="N11" s="702">
        <f>M11+M11*'ProForma Assumptions'!$G8</f>
        <v>0</v>
      </c>
      <c r="O11" s="702">
        <f>N11+N11*'ProForma Assumptions'!$G8</f>
        <v>0</v>
      </c>
      <c r="P11" s="702">
        <f>O11+O11*'ProForma Assumptions'!$G8</f>
        <v>0</v>
      </c>
      <c r="Q11" s="702">
        <f>P11+P11*'ProForma Assumptions'!$G8</f>
        <v>0</v>
      </c>
      <c r="R11" s="702">
        <f>Q11+Q11*'ProForma Assumptions'!$G8</f>
        <v>0</v>
      </c>
      <c r="S11" s="636"/>
      <c r="T11" s="637"/>
      <c r="U11" s="637"/>
      <c r="V11" s="637"/>
      <c r="W11" s="637"/>
      <c r="X11" s="637"/>
      <c r="Y11" s="637"/>
      <c r="Z11" s="637"/>
      <c r="AA11" s="637"/>
      <c r="AB11" s="637"/>
    </row>
    <row r="12" spans="1:28" ht="20.25" customHeight="1" thickBot="1">
      <c r="B12" s="567"/>
      <c r="C12" s="718" t="s">
        <v>907</v>
      </c>
      <c r="D12" s="709">
        <f>+'Proforma Income'!J30</f>
        <v>0</v>
      </c>
      <c r="E12" s="709">
        <f>D12+D12*'ProForma Assumptions'!$G8</f>
        <v>0</v>
      </c>
      <c r="F12" s="709">
        <f>E12+E12*'ProForma Assumptions'!$G8</f>
        <v>0</v>
      </c>
      <c r="G12" s="709">
        <f>F12+F12*'ProForma Assumptions'!$G8</f>
        <v>0</v>
      </c>
      <c r="H12" s="709">
        <f>G12+G12*'ProForma Assumptions'!$G8</f>
        <v>0</v>
      </c>
      <c r="I12" s="709">
        <f>H12+H12*'ProForma Assumptions'!$G8</f>
        <v>0</v>
      </c>
      <c r="J12" s="709">
        <f>I12+I12*'ProForma Assumptions'!$G8</f>
        <v>0</v>
      </c>
      <c r="K12" s="709">
        <f>J12+J12*'ProForma Assumptions'!$G8</f>
        <v>0</v>
      </c>
      <c r="L12" s="709">
        <f>K12+K12*'ProForma Assumptions'!$G8</f>
        <v>0</v>
      </c>
      <c r="M12" s="709">
        <f>L12+L12*'ProForma Assumptions'!$G8</f>
        <v>0</v>
      </c>
      <c r="N12" s="709">
        <f>M12+M12*'ProForma Assumptions'!$G8</f>
        <v>0</v>
      </c>
      <c r="O12" s="709">
        <f>N12+N12*'ProForma Assumptions'!$G8</f>
        <v>0</v>
      </c>
      <c r="P12" s="709">
        <f>O12+O12*'ProForma Assumptions'!$G8</f>
        <v>0</v>
      </c>
      <c r="Q12" s="709">
        <f>P12+P12*'ProForma Assumptions'!$G8</f>
        <v>0</v>
      </c>
      <c r="R12" s="709">
        <f>Q12+Q12*'ProForma Assumptions'!$G8</f>
        <v>0</v>
      </c>
      <c r="S12" s="636"/>
      <c r="T12" s="637"/>
      <c r="U12" s="637"/>
      <c r="V12" s="637"/>
      <c r="W12" s="637"/>
      <c r="X12" s="637"/>
      <c r="Y12" s="637"/>
      <c r="Z12" s="637"/>
      <c r="AA12" s="637"/>
      <c r="AB12" s="637"/>
    </row>
    <row r="13" spans="1:28" ht="20.25" customHeight="1" thickTop="1">
      <c r="B13" s="567"/>
      <c r="C13" s="723" t="s">
        <v>776</v>
      </c>
      <c r="D13" s="726">
        <f>D11+D12</f>
        <v>0</v>
      </c>
      <c r="E13" s="726">
        <f t="shared" ref="E13:R13" si="1">E11+E12</f>
        <v>0</v>
      </c>
      <c r="F13" s="726">
        <f t="shared" si="1"/>
        <v>0</v>
      </c>
      <c r="G13" s="726">
        <f t="shared" si="1"/>
        <v>0</v>
      </c>
      <c r="H13" s="726">
        <f t="shared" si="1"/>
        <v>0</v>
      </c>
      <c r="I13" s="726">
        <f t="shared" si="1"/>
        <v>0</v>
      </c>
      <c r="J13" s="726">
        <f t="shared" si="1"/>
        <v>0</v>
      </c>
      <c r="K13" s="726">
        <f t="shared" si="1"/>
        <v>0</v>
      </c>
      <c r="L13" s="726">
        <f t="shared" si="1"/>
        <v>0</v>
      </c>
      <c r="M13" s="726">
        <f t="shared" si="1"/>
        <v>0</v>
      </c>
      <c r="N13" s="726">
        <f t="shared" si="1"/>
        <v>0</v>
      </c>
      <c r="O13" s="726">
        <f t="shared" si="1"/>
        <v>0</v>
      </c>
      <c r="P13" s="726">
        <f t="shared" si="1"/>
        <v>0</v>
      </c>
      <c r="Q13" s="726">
        <f t="shared" si="1"/>
        <v>0</v>
      </c>
      <c r="R13" s="726">
        <f t="shared" si="1"/>
        <v>0</v>
      </c>
      <c r="S13" s="636"/>
      <c r="T13" s="637"/>
      <c r="U13" s="637"/>
      <c r="V13" s="637"/>
      <c r="W13" s="637"/>
      <c r="X13" s="637"/>
      <c r="Y13" s="637"/>
      <c r="Z13" s="637"/>
      <c r="AA13" s="637"/>
      <c r="AB13" s="637"/>
    </row>
    <row r="14" spans="1:28" ht="20.25" customHeight="1">
      <c r="B14" s="567"/>
      <c r="C14" s="740" t="s">
        <v>909</v>
      </c>
      <c r="D14" s="729"/>
      <c r="E14" s="729"/>
      <c r="F14" s="729"/>
      <c r="G14" s="729"/>
      <c r="H14" s="729"/>
      <c r="I14" s="729"/>
      <c r="J14" s="729"/>
      <c r="K14" s="729"/>
      <c r="L14" s="729"/>
      <c r="M14" s="729"/>
      <c r="N14" s="729"/>
      <c r="O14" s="729"/>
      <c r="P14" s="729"/>
      <c r="Q14" s="729"/>
      <c r="R14" s="729"/>
      <c r="S14" s="636"/>
      <c r="T14" s="637"/>
      <c r="U14" s="637"/>
      <c r="V14" s="637"/>
      <c r="W14" s="637"/>
      <c r="X14" s="637"/>
      <c r="Y14" s="637"/>
      <c r="Z14" s="637"/>
      <c r="AA14" s="637"/>
      <c r="AB14" s="637"/>
    </row>
    <row r="15" spans="1:28" ht="20.25" customHeight="1">
      <c r="B15" s="567"/>
      <c r="C15" s="717" t="s">
        <v>767</v>
      </c>
      <c r="D15" s="702">
        <f>'Proforma Income'!H24</f>
        <v>0</v>
      </c>
      <c r="E15" s="702">
        <f>D15+D15*'ProForma Assumptions'!$G$8</f>
        <v>0</v>
      </c>
      <c r="F15" s="702">
        <f>E15+E15*'ProForma Assumptions'!$G$8</f>
        <v>0</v>
      </c>
      <c r="G15" s="702">
        <f>F15+F15*'ProForma Assumptions'!$G$8</f>
        <v>0</v>
      </c>
      <c r="H15" s="702">
        <f>G15+G15*'ProForma Assumptions'!$G$8</f>
        <v>0</v>
      </c>
      <c r="I15" s="702">
        <f>H15+H15*'ProForma Assumptions'!$G$8</f>
        <v>0</v>
      </c>
      <c r="J15" s="702">
        <f>I15+I15*'ProForma Assumptions'!$G$8</f>
        <v>0</v>
      </c>
      <c r="K15" s="702">
        <f>J15+J15*'ProForma Assumptions'!$G$8</f>
        <v>0</v>
      </c>
      <c r="L15" s="702">
        <f>K15+K15*'ProForma Assumptions'!$G$8</f>
        <v>0</v>
      </c>
      <c r="M15" s="702">
        <f>L15+L15*'ProForma Assumptions'!$G$8</f>
        <v>0</v>
      </c>
      <c r="N15" s="702">
        <f>M15+M15*'ProForma Assumptions'!$G$8</f>
        <v>0</v>
      </c>
      <c r="O15" s="702">
        <f>N15+N15*'ProForma Assumptions'!$G$8</f>
        <v>0</v>
      </c>
      <c r="P15" s="702">
        <f>O15+O15*'ProForma Assumptions'!$G$8</f>
        <v>0</v>
      </c>
      <c r="Q15" s="702">
        <f>P15+P15*'ProForma Assumptions'!$G$8</f>
        <v>0</v>
      </c>
      <c r="R15" s="702">
        <f>Q15+Q15*'ProForma Assumptions'!$G$8</f>
        <v>0</v>
      </c>
      <c r="S15" s="636"/>
      <c r="T15" s="637"/>
      <c r="U15" s="637"/>
      <c r="V15" s="637"/>
      <c r="W15" s="637"/>
      <c r="X15" s="637"/>
      <c r="Y15" s="637"/>
      <c r="Z15" s="637"/>
      <c r="AA15" s="637"/>
      <c r="AB15" s="637"/>
    </row>
    <row r="16" spans="1:28" ht="20.25" customHeight="1" thickBot="1">
      <c r="B16" s="567"/>
      <c r="C16" s="718" t="s">
        <v>973</v>
      </c>
      <c r="D16" s="709">
        <f>'Proforma Income'!I24</f>
        <v>0</v>
      </c>
      <c r="E16" s="709">
        <f>D16+D16*'ProForma Assumptions'!$G$8</f>
        <v>0</v>
      </c>
      <c r="F16" s="709">
        <f>E16+E16*'ProForma Assumptions'!$G$8</f>
        <v>0</v>
      </c>
      <c r="G16" s="709">
        <f>F16+F16*'ProForma Assumptions'!$G$8</f>
        <v>0</v>
      </c>
      <c r="H16" s="709">
        <f>G16+G16*'ProForma Assumptions'!$G$8</f>
        <v>0</v>
      </c>
      <c r="I16" s="709">
        <f>H16+H16*'ProForma Assumptions'!$G$8</f>
        <v>0</v>
      </c>
      <c r="J16" s="709">
        <f>I16+I16*'ProForma Assumptions'!$G$8</f>
        <v>0</v>
      </c>
      <c r="K16" s="709">
        <f>J16+J16*'ProForma Assumptions'!$G$8</f>
        <v>0</v>
      </c>
      <c r="L16" s="709">
        <f>K16+K16*'ProForma Assumptions'!$G$8</f>
        <v>0</v>
      </c>
      <c r="M16" s="709">
        <f>L16+L16*'ProForma Assumptions'!$G$8</f>
        <v>0</v>
      </c>
      <c r="N16" s="709">
        <f>M16+M16*'ProForma Assumptions'!$G$8</f>
        <v>0</v>
      </c>
      <c r="O16" s="709">
        <f>N16+N16*'ProForma Assumptions'!$G$8</f>
        <v>0</v>
      </c>
      <c r="P16" s="709">
        <f>O16+O16*'ProForma Assumptions'!$G$8</f>
        <v>0</v>
      </c>
      <c r="Q16" s="709">
        <f>P16+P16*'ProForma Assumptions'!$G$8</f>
        <v>0</v>
      </c>
      <c r="R16" s="709">
        <f>Q16+Q16*'ProForma Assumptions'!$G$8</f>
        <v>0</v>
      </c>
      <c r="S16" s="636"/>
      <c r="T16" s="637"/>
      <c r="U16" s="637"/>
      <c r="V16" s="637"/>
      <c r="W16" s="637"/>
      <c r="X16" s="637"/>
      <c r="Y16" s="637"/>
      <c r="Z16" s="637"/>
      <c r="AA16" s="637"/>
      <c r="AB16" s="637"/>
    </row>
    <row r="17" spans="2:30" ht="20.25" customHeight="1" thickTop="1">
      <c r="B17" s="567"/>
      <c r="C17" s="720" t="s">
        <v>974</v>
      </c>
      <c r="D17" s="726">
        <f>D16+D15</f>
        <v>0</v>
      </c>
      <c r="E17" s="726">
        <f>E16+E15</f>
        <v>0</v>
      </c>
      <c r="F17" s="726">
        <f t="shared" ref="F17:R17" si="2">F16+F15</f>
        <v>0</v>
      </c>
      <c r="G17" s="726">
        <f t="shared" si="2"/>
        <v>0</v>
      </c>
      <c r="H17" s="726">
        <f t="shared" si="2"/>
        <v>0</v>
      </c>
      <c r="I17" s="726">
        <f t="shared" si="2"/>
        <v>0</v>
      </c>
      <c r="J17" s="726">
        <f t="shared" si="2"/>
        <v>0</v>
      </c>
      <c r="K17" s="726">
        <f t="shared" si="2"/>
        <v>0</v>
      </c>
      <c r="L17" s="726">
        <f t="shared" si="2"/>
        <v>0</v>
      </c>
      <c r="M17" s="726">
        <f t="shared" si="2"/>
        <v>0</v>
      </c>
      <c r="N17" s="726">
        <f t="shared" si="2"/>
        <v>0</v>
      </c>
      <c r="O17" s="726">
        <f t="shared" si="2"/>
        <v>0</v>
      </c>
      <c r="P17" s="726">
        <f t="shared" si="2"/>
        <v>0</v>
      </c>
      <c r="Q17" s="726">
        <f t="shared" si="2"/>
        <v>0</v>
      </c>
      <c r="R17" s="726">
        <f t="shared" si="2"/>
        <v>0</v>
      </c>
      <c r="S17" s="636"/>
      <c r="T17" s="637"/>
      <c r="U17" s="637"/>
      <c r="V17" s="637"/>
      <c r="W17" s="637"/>
      <c r="X17" s="637"/>
      <c r="Y17" s="637"/>
      <c r="Z17" s="637"/>
      <c r="AA17" s="637"/>
      <c r="AB17" s="637"/>
    </row>
    <row r="18" spans="2:30" s="572" customFormat="1" ht="20.25" customHeight="1">
      <c r="B18" s="635"/>
      <c r="C18" s="740" t="s">
        <v>769</v>
      </c>
      <c r="D18" s="729"/>
      <c r="E18" s="729"/>
      <c r="F18" s="729"/>
      <c r="G18" s="729"/>
      <c r="H18" s="729"/>
      <c r="I18" s="729"/>
      <c r="J18" s="729"/>
      <c r="K18" s="729"/>
      <c r="L18" s="729"/>
      <c r="M18" s="729"/>
      <c r="N18" s="729"/>
      <c r="O18" s="729"/>
      <c r="P18" s="729"/>
      <c r="Q18" s="729"/>
      <c r="R18" s="729"/>
      <c r="S18" s="636"/>
      <c r="T18" s="637"/>
      <c r="U18" s="637"/>
      <c r="V18" s="637"/>
      <c r="W18" s="637"/>
      <c r="X18" s="637"/>
      <c r="Y18" s="637"/>
      <c r="Z18" s="637"/>
      <c r="AA18" s="637"/>
      <c r="AB18" s="637"/>
    </row>
    <row r="19" spans="2:30" s="572" customFormat="1" ht="20.25" customHeight="1">
      <c r="B19" s="635"/>
      <c r="C19" s="717" t="s">
        <v>767</v>
      </c>
      <c r="D19" s="702">
        <f>'Proforma Income'!H14</f>
        <v>0</v>
      </c>
      <c r="E19" s="702">
        <f>D19+D19*'ProForma Assumptions'!$G$8</f>
        <v>0</v>
      </c>
      <c r="F19" s="702">
        <f>E19+E19*'ProForma Assumptions'!$G$8</f>
        <v>0</v>
      </c>
      <c r="G19" s="702">
        <f>F19+F19*'ProForma Assumptions'!$G$8</f>
        <v>0</v>
      </c>
      <c r="H19" s="702">
        <f>G19+G19*'ProForma Assumptions'!$G$8</f>
        <v>0</v>
      </c>
      <c r="I19" s="702">
        <f>H19+H19*'ProForma Assumptions'!$G$8</f>
        <v>0</v>
      </c>
      <c r="J19" s="702">
        <f>I19+I19*'ProForma Assumptions'!$G$8</f>
        <v>0</v>
      </c>
      <c r="K19" s="702">
        <f>J19+J19*'ProForma Assumptions'!$G$8</f>
        <v>0</v>
      </c>
      <c r="L19" s="702">
        <f>K19+K19*'ProForma Assumptions'!$G$8</f>
        <v>0</v>
      </c>
      <c r="M19" s="702">
        <f>L19+L19*'ProForma Assumptions'!$G$8</f>
        <v>0</v>
      </c>
      <c r="N19" s="702">
        <f>M19+M19*'ProForma Assumptions'!$G$8</f>
        <v>0</v>
      </c>
      <c r="O19" s="702">
        <f>N19+N19*'ProForma Assumptions'!$G$8</f>
        <v>0</v>
      </c>
      <c r="P19" s="702">
        <f>O19+O19*'ProForma Assumptions'!$G$8</f>
        <v>0</v>
      </c>
      <c r="Q19" s="702">
        <f>P19+P19*'ProForma Assumptions'!$G$8</f>
        <v>0</v>
      </c>
      <c r="R19" s="702">
        <f>Q19+Q19*'ProForma Assumptions'!$G$8</f>
        <v>0</v>
      </c>
      <c r="S19" s="643"/>
      <c r="T19" s="644"/>
      <c r="U19" s="644"/>
      <c r="V19" s="637"/>
      <c r="W19" s="637"/>
      <c r="X19" s="637"/>
      <c r="Y19" s="637"/>
      <c r="Z19" s="637"/>
      <c r="AA19" s="637"/>
      <c r="AB19" s="637"/>
    </row>
    <row r="20" spans="2:30" s="572" customFormat="1" ht="20.25" customHeight="1">
      <c r="B20" s="635"/>
      <c r="C20" s="718" t="s">
        <v>768</v>
      </c>
      <c r="D20" s="702">
        <f>'Proforma Income'!I14</f>
        <v>0</v>
      </c>
      <c r="E20" s="702">
        <f>D20+D20*'ProForma Assumptions'!$G$8</f>
        <v>0</v>
      </c>
      <c r="F20" s="702">
        <f>E20+E20*'ProForma Assumptions'!$G$8</f>
        <v>0</v>
      </c>
      <c r="G20" s="702">
        <f>F20+F20*'ProForma Assumptions'!$G$8</f>
        <v>0</v>
      </c>
      <c r="H20" s="702">
        <f>G20+G20*'ProForma Assumptions'!$G$8</f>
        <v>0</v>
      </c>
      <c r="I20" s="702">
        <f>H20+H20*'ProForma Assumptions'!$G$8</f>
        <v>0</v>
      </c>
      <c r="J20" s="702">
        <f>I20+I20*'ProForma Assumptions'!$G$8</f>
        <v>0</v>
      </c>
      <c r="K20" s="702">
        <f>J20+J20*'ProForma Assumptions'!$G$8</f>
        <v>0</v>
      </c>
      <c r="L20" s="702">
        <f>K20+K20*'ProForma Assumptions'!$G$8</f>
        <v>0</v>
      </c>
      <c r="M20" s="702">
        <f>L20+L20*'ProForma Assumptions'!$G$8</f>
        <v>0</v>
      </c>
      <c r="N20" s="702">
        <f>M20+M20*'ProForma Assumptions'!$G$8</f>
        <v>0</v>
      </c>
      <c r="O20" s="702">
        <f>N20+N20*'ProForma Assumptions'!$G$8</f>
        <v>0</v>
      </c>
      <c r="P20" s="702">
        <f>O20+O20*'ProForma Assumptions'!$G$8</f>
        <v>0</v>
      </c>
      <c r="Q20" s="702">
        <f>P20+P20*'ProForma Assumptions'!$G$8</f>
        <v>0</v>
      </c>
      <c r="R20" s="702">
        <f>Q20+Q20*'ProForma Assumptions'!$G$8</f>
        <v>0</v>
      </c>
      <c r="S20" s="643"/>
      <c r="T20" s="644"/>
      <c r="U20" s="644"/>
      <c r="V20" s="637"/>
      <c r="W20" s="637"/>
      <c r="X20" s="637"/>
      <c r="Y20" s="637"/>
      <c r="Z20" s="637"/>
      <c r="AA20" s="637"/>
      <c r="AB20" s="637"/>
    </row>
    <row r="21" spans="2:30" ht="20.25" customHeight="1" thickBot="1">
      <c r="B21" s="567"/>
      <c r="C21" s="720" t="s">
        <v>770</v>
      </c>
      <c r="D21" s="709">
        <f>+D19+D20</f>
        <v>0</v>
      </c>
      <c r="E21" s="709">
        <f t="shared" ref="E21:R21" si="3">+E19+E20</f>
        <v>0</v>
      </c>
      <c r="F21" s="709">
        <f t="shared" si="3"/>
        <v>0</v>
      </c>
      <c r="G21" s="709">
        <f t="shared" si="3"/>
        <v>0</v>
      </c>
      <c r="H21" s="709">
        <f t="shared" si="3"/>
        <v>0</v>
      </c>
      <c r="I21" s="709">
        <f t="shared" si="3"/>
        <v>0</v>
      </c>
      <c r="J21" s="709">
        <f t="shared" si="3"/>
        <v>0</v>
      </c>
      <c r="K21" s="709">
        <f t="shared" si="3"/>
        <v>0</v>
      </c>
      <c r="L21" s="709">
        <f t="shared" si="3"/>
        <v>0</v>
      </c>
      <c r="M21" s="709">
        <f t="shared" si="3"/>
        <v>0</v>
      </c>
      <c r="N21" s="709">
        <f t="shared" si="3"/>
        <v>0</v>
      </c>
      <c r="O21" s="709">
        <f t="shared" si="3"/>
        <v>0</v>
      </c>
      <c r="P21" s="709">
        <f t="shared" si="3"/>
        <v>0</v>
      </c>
      <c r="Q21" s="709">
        <f t="shared" si="3"/>
        <v>0</v>
      </c>
      <c r="R21" s="702">
        <f t="shared" si="3"/>
        <v>0</v>
      </c>
      <c r="S21" s="643"/>
      <c r="T21" s="644"/>
      <c r="U21" s="644"/>
      <c r="V21" s="637"/>
      <c r="W21" s="637"/>
      <c r="X21" s="637"/>
      <c r="Y21" s="637"/>
      <c r="Z21" s="637"/>
      <c r="AA21" s="637"/>
      <c r="AB21" s="637"/>
    </row>
    <row r="22" spans="2:30" ht="20.25" customHeight="1" thickTop="1">
      <c r="B22" s="567"/>
      <c r="C22" s="720" t="s">
        <v>555</v>
      </c>
      <c r="D22" s="725">
        <f>+D13+D17+D21</f>
        <v>0</v>
      </c>
      <c r="E22" s="725">
        <f t="shared" ref="E22:R22" si="4">+E13+E17+E21</f>
        <v>0</v>
      </c>
      <c r="F22" s="725">
        <f t="shared" si="4"/>
        <v>0</v>
      </c>
      <c r="G22" s="725">
        <f t="shared" si="4"/>
        <v>0</v>
      </c>
      <c r="H22" s="725">
        <f t="shared" si="4"/>
        <v>0</v>
      </c>
      <c r="I22" s="725">
        <f t="shared" si="4"/>
        <v>0</v>
      </c>
      <c r="J22" s="725">
        <f t="shared" si="4"/>
        <v>0</v>
      </c>
      <c r="K22" s="725">
        <f t="shared" si="4"/>
        <v>0</v>
      </c>
      <c r="L22" s="725">
        <f t="shared" si="4"/>
        <v>0</v>
      </c>
      <c r="M22" s="725">
        <f t="shared" si="4"/>
        <v>0</v>
      </c>
      <c r="N22" s="725">
        <f t="shared" si="4"/>
        <v>0</v>
      </c>
      <c r="O22" s="725">
        <f t="shared" si="4"/>
        <v>0</v>
      </c>
      <c r="P22" s="725">
        <f t="shared" si="4"/>
        <v>0</v>
      </c>
      <c r="Q22" s="725">
        <f t="shared" si="4"/>
        <v>0</v>
      </c>
      <c r="R22" s="725">
        <f t="shared" si="4"/>
        <v>0</v>
      </c>
      <c r="S22" s="574"/>
      <c r="T22" s="575"/>
      <c r="U22" s="575"/>
      <c r="V22" s="572"/>
      <c r="W22" s="572"/>
      <c r="X22" s="572"/>
      <c r="Y22" s="572"/>
      <c r="Z22" s="572"/>
      <c r="AA22" s="572"/>
      <c r="AB22" s="572"/>
    </row>
    <row r="23" spans="2:30" ht="20.25" customHeight="1" thickBot="1">
      <c r="B23" s="567"/>
      <c r="C23" s="718" t="s">
        <v>774</v>
      </c>
      <c r="D23" s="709">
        <f>'Proforma Income'!J38</f>
        <v>0</v>
      </c>
      <c r="E23" s="709">
        <f>D23+D23*'ProForma Assumptions'!$G$9</f>
        <v>0</v>
      </c>
      <c r="F23" s="709">
        <f>E23+E23*'ProForma Assumptions'!$G$9</f>
        <v>0</v>
      </c>
      <c r="G23" s="709">
        <f>F23+F23*'ProForma Assumptions'!$G$9</f>
        <v>0</v>
      </c>
      <c r="H23" s="709">
        <f>G23+G23*'ProForma Assumptions'!$G$9</f>
        <v>0</v>
      </c>
      <c r="I23" s="709">
        <f>H23+H23*'ProForma Assumptions'!$G$9</f>
        <v>0</v>
      </c>
      <c r="J23" s="709">
        <f>I23+I23*'ProForma Assumptions'!$G$9</f>
        <v>0</v>
      </c>
      <c r="K23" s="709">
        <f>J23+J23*'ProForma Assumptions'!$G$9</f>
        <v>0</v>
      </c>
      <c r="L23" s="709">
        <f>K23+K23*'ProForma Assumptions'!$G$9</f>
        <v>0</v>
      </c>
      <c r="M23" s="709">
        <f>L23+L23*'ProForma Assumptions'!$G$9</f>
        <v>0</v>
      </c>
      <c r="N23" s="709">
        <f>M23+M23*'ProForma Assumptions'!$G$9</f>
        <v>0</v>
      </c>
      <c r="O23" s="709">
        <f>N23+N23*'ProForma Assumptions'!$G$9</f>
        <v>0</v>
      </c>
      <c r="P23" s="709">
        <f>O23+O23*'ProForma Assumptions'!$G$9</f>
        <v>0</v>
      </c>
      <c r="Q23" s="709">
        <f>P23+P23*'ProForma Assumptions'!$G$9</f>
        <v>0</v>
      </c>
      <c r="R23" s="709">
        <f>Q23+Q23*'ProForma Assumptions'!$G$9</f>
        <v>0</v>
      </c>
      <c r="S23" s="574"/>
      <c r="T23" s="575"/>
      <c r="U23" s="575"/>
      <c r="V23" s="572"/>
      <c r="W23" s="572"/>
      <c r="X23" s="572"/>
      <c r="Y23" s="572"/>
      <c r="Z23" s="572"/>
      <c r="AA23" s="572"/>
      <c r="AB23" s="572"/>
      <c r="AC23" s="572"/>
      <c r="AD23" s="572"/>
    </row>
    <row r="24" spans="2:30" ht="20.25" customHeight="1" thickTop="1">
      <c r="B24" s="567"/>
      <c r="C24" s="720" t="s">
        <v>775</v>
      </c>
      <c r="D24" s="726">
        <f>+D22+D23</f>
        <v>0</v>
      </c>
      <c r="E24" s="726">
        <f t="shared" ref="E24:R24" si="5">+E22+E23</f>
        <v>0</v>
      </c>
      <c r="F24" s="726">
        <f t="shared" si="5"/>
        <v>0</v>
      </c>
      <c r="G24" s="726">
        <f t="shared" si="5"/>
        <v>0</v>
      </c>
      <c r="H24" s="726">
        <f t="shared" si="5"/>
        <v>0</v>
      </c>
      <c r="I24" s="726">
        <f t="shared" si="5"/>
        <v>0</v>
      </c>
      <c r="J24" s="726">
        <f t="shared" si="5"/>
        <v>0</v>
      </c>
      <c r="K24" s="726">
        <f t="shared" si="5"/>
        <v>0</v>
      </c>
      <c r="L24" s="726">
        <f t="shared" si="5"/>
        <v>0</v>
      </c>
      <c r="M24" s="726">
        <f t="shared" si="5"/>
        <v>0</v>
      </c>
      <c r="N24" s="726">
        <f t="shared" si="5"/>
        <v>0</v>
      </c>
      <c r="O24" s="726">
        <f t="shared" si="5"/>
        <v>0</v>
      </c>
      <c r="P24" s="726">
        <f t="shared" si="5"/>
        <v>0</v>
      </c>
      <c r="Q24" s="726">
        <f t="shared" si="5"/>
        <v>0</v>
      </c>
      <c r="R24" s="726">
        <f t="shared" si="5"/>
        <v>0</v>
      </c>
      <c r="S24" s="574"/>
      <c r="T24" s="575"/>
      <c r="U24" s="575"/>
      <c r="V24" s="572"/>
      <c r="W24" s="572"/>
      <c r="X24" s="572"/>
      <c r="Y24" s="572"/>
      <c r="Z24" s="572"/>
      <c r="AA24" s="572"/>
      <c r="AB24" s="572"/>
      <c r="AC24" s="572"/>
      <c r="AD24" s="572"/>
    </row>
    <row r="25" spans="2:30" ht="20.25" customHeight="1" thickBot="1">
      <c r="B25" s="567"/>
      <c r="C25" s="718" t="s">
        <v>771</v>
      </c>
      <c r="D25" s="709">
        <f>+D24*'ProForma Assumptions'!$G$10</f>
        <v>0</v>
      </c>
      <c r="E25" s="709">
        <f>+E24*'ProForma Assumptions'!$G$10</f>
        <v>0</v>
      </c>
      <c r="F25" s="709">
        <f>+F24*'ProForma Assumptions'!$G$10</f>
        <v>0</v>
      </c>
      <c r="G25" s="709">
        <f>+G24*'ProForma Assumptions'!$G$10</f>
        <v>0</v>
      </c>
      <c r="H25" s="709">
        <f>+H24*'ProForma Assumptions'!$G$10</f>
        <v>0</v>
      </c>
      <c r="I25" s="709">
        <f>+I24*'ProForma Assumptions'!$G$10</f>
        <v>0</v>
      </c>
      <c r="J25" s="709">
        <f>+J24*'ProForma Assumptions'!$G$10</f>
        <v>0</v>
      </c>
      <c r="K25" s="709">
        <f>+K24*'ProForma Assumptions'!$G$10</f>
        <v>0</v>
      </c>
      <c r="L25" s="709">
        <f>+L24*'ProForma Assumptions'!$G$10</f>
        <v>0</v>
      </c>
      <c r="M25" s="709">
        <f>+M24*'ProForma Assumptions'!$G$10</f>
        <v>0</v>
      </c>
      <c r="N25" s="709">
        <f>+N24*'ProForma Assumptions'!$G$10</f>
        <v>0</v>
      </c>
      <c r="O25" s="709">
        <f>+O24*'ProForma Assumptions'!$G$10</f>
        <v>0</v>
      </c>
      <c r="P25" s="709">
        <f>+P24*'ProForma Assumptions'!$G$10</f>
        <v>0</v>
      </c>
      <c r="Q25" s="709">
        <f>+Q24*'ProForma Assumptions'!$G$10</f>
        <v>0</v>
      </c>
      <c r="R25" s="709">
        <f>+R24*'ProForma Assumptions'!$G$10</f>
        <v>0</v>
      </c>
      <c r="S25" s="574"/>
      <c r="T25" s="575"/>
      <c r="U25" s="575"/>
      <c r="V25" s="572"/>
      <c r="W25" s="572"/>
      <c r="X25" s="572"/>
      <c r="Y25" s="572"/>
      <c r="Z25" s="572"/>
      <c r="AA25" s="572"/>
      <c r="AB25" s="572"/>
    </row>
    <row r="26" spans="2:30" ht="20.25" customHeight="1" thickTop="1">
      <c r="B26" s="567"/>
      <c r="C26" s="720" t="s">
        <v>556</v>
      </c>
      <c r="D26" s="727">
        <f>+D24-D25</f>
        <v>0</v>
      </c>
      <c r="E26" s="727">
        <f t="shared" ref="E26:R26" si="6">+E24-E25</f>
        <v>0</v>
      </c>
      <c r="F26" s="727">
        <f t="shared" si="6"/>
        <v>0</v>
      </c>
      <c r="G26" s="727">
        <f t="shared" si="6"/>
        <v>0</v>
      </c>
      <c r="H26" s="727">
        <f t="shared" si="6"/>
        <v>0</v>
      </c>
      <c r="I26" s="727">
        <f t="shared" si="6"/>
        <v>0</v>
      </c>
      <c r="J26" s="727">
        <f t="shared" si="6"/>
        <v>0</v>
      </c>
      <c r="K26" s="727">
        <f t="shared" si="6"/>
        <v>0</v>
      </c>
      <c r="L26" s="727">
        <f t="shared" si="6"/>
        <v>0</v>
      </c>
      <c r="M26" s="727">
        <f t="shared" si="6"/>
        <v>0</v>
      </c>
      <c r="N26" s="727">
        <f t="shared" si="6"/>
        <v>0</v>
      </c>
      <c r="O26" s="727">
        <f t="shared" si="6"/>
        <v>0</v>
      </c>
      <c r="P26" s="727">
        <f t="shared" si="6"/>
        <v>0</v>
      </c>
      <c r="Q26" s="727">
        <f t="shared" si="6"/>
        <v>0</v>
      </c>
      <c r="R26" s="727">
        <f t="shared" si="6"/>
        <v>0</v>
      </c>
      <c r="S26" s="574"/>
      <c r="T26" s="575"/>
      <c r="U26" s="575"/>
      <c r="V26" s="572"/>
      <c r="W26" s="572"/>
      <c r="X26" s="572"/>
      <c r="Y26" s="572"/>
      <c r="Z26" s="572"/>
      <c r="AA26" s="572"/>
      <c r="AB26" s="572"/>
    </row>
    <row r="27" spans="2:30" ht="20.25" customHeight="1">
      <c r="B27" s="567"/>
      <c r="C27" s="720"/>
      <c r="D27" s="577"/>
      <c r="E27" s="728"/>
      <c r="F27" s="728"/>
      <c r="G27" s="728"/>
      <c r="H27" s="728"/>
      <c r="I27" s="728"/>
      <c r="J27" s="728"/>
      <c r="K27" s="728"/>
      <c r="L27" s="728"/>
      <c r="M27" s="728"/>
      <c r="N27" s="728"/>
      <c r="O27" s="728"/>
      <c r="P27" s="728"/>
      <c r="Q27" s="728"/>
      <c r="R27" s="728"/>
      <c r="S27" s="574"/>
      <c r="T27" s="575"/>
      <c r="U27" s="575"/>
      <c r="V27" s="572"/>
      <c r="W27" s="572"/>
      <c r="X27" s="572"/>
      <c r="Y27" s="572"/>
      <c r="Z27" s="572"/>
      <c r="AA27" s="572"/>
      <c r="AB27" s="572"/>
    </row>
    <row r="28" spans="2:30" ht="20.25" customHeight="1" thickBot="1">
      <c r="B28" s="567"/>
      <c r="C28" s="722" t="s">
        <v>773</v>
      </c>
      <c r="D28" s="900" t="s">
        <v>91</v>
      </c>
      <c r="E28" s="721"/>
      <c r="F28" s="721"/>
      <c r="G28" s="721"/>
      <c r="H28" s="721"/>
      <c r="I28" s="721"/>
      <c r="J28" s="721"/>
      <c r="K28" s="721"/>
      <c r="L28" s="721"/>
      <c r="M28" s="721"/>
      <c r="N28" s="721"/>
      <c r="O28" s="721"/>
      <c r="P28" s="721"/>
      <c r="Q28" s="721"/>
      <c r="R28" s="721"/>
      <c r="S28" s="574"/>
      <c r="T28" s="575"/>
      <c r="U28" s="575"/>
      <c r="V28" s="572"/>
      <c r="W28" s="572"/>
      <c r="X28" s="572"/>
      <c r="Y28" s="572"/>
      <c r="Z28" s="572"/>
      <c r="AA28" s="572"/>
      <c r="AB28" s="572"/>
    </row>
    <row r="29" spans="2:30" ht="20.25" customHeight="1" thickTop="1" thickBot="1">
      <c r="B29" s="567"/>
      <c r="C29" s="718" t="s">
        <v>842</v>
      </c>
      <c r="D29" s="638">
        <v>0</v>
      </c>
      <c r="E29" s="899">
        <f>D29+'ProForma Assumptions'!$G$11*D29</f>
        <v>0</v>
      </c>
      <c r="F29" s="726">
        <f>E29+'ProForma Assumptions'!$G$11*E29</f>
        <v>0</v>
      </c>
      <c r="G29" s="726">
        <f>F29+'ProForma Assumptions'!$G$11*F29</f>
        <v>0</v>
      </c>
      <c r="H29" s="726">
        <f>G29+'ProForma Assumptions'!$G$11*G29</f>
        <v>0</v>
      </c>
      <c r="I29" s="726">
        <f>H29+'ProForma Assumptions'!$G$11*H29</f>
        <v>0</v>
      </c>
      <c r="J29" s="726">
        <f>I29+'ProForma Assumptions'!$G$11*I29</f>
        <v>0</v>
      </c>
      <c r="K29" s="726">
        <f>J29+'ProForma Assumptions'!$G$11*J29</f>
        <v>0</v>
      </c>
      <c r="L29" s="726">
        <f>K29+'ProForma Assumptions'!$G$11*K29</f>
        <v>0</v>
      </c>
      <c r="M29" s="726">
        <f>L29+'ProForma Assumptions'!$G$11*L29</f>
        <v>0</v>
      </c>
      <c r="N29" s="726">
        <f>M29+'ProForma Assumptions'!$G$11*M29</f>
        <v>0</v>
      </c>
      <c r="O29" s="726">
        <f>N29+'ProForma Assumptions'!$G$11*N29</f>
        <v>0</v>
      </c>
      <c r="P29" s="726">
        <f>O29+'ProForma Assumptions'!$G$11*O29</f>
        <v>0</v>
      </c>
      <c r="Q29" s="726">
        <f>P29+'ProForma Assumptions'!$G$11*P29</f>
        <v>0</v>
      </c>
      <c r="R29" s="726">
        <f>Q29+'ProForma Assumptions'!$G$11*Q29</f>
        <v>0</v>
      </c>
      <c r="S29" s="574"/>
      <c r="T29" s="575"/>
      <c r="U29" s="575"/>
      <c r="V29" s="572"/>
      <c r="W29" s="572"/>
      <c r="X29" s="572"/>
      <c r="Y29" s="572"/>
      <c r="Z29" s="572"/>
      <c r="AA29" s="572"/>
      <c r="AB29" s="572"/>
      <c r="AC29" s="572"/>
    </row>
    <row r="30" spans="2:30" ht="20.25" customHeight="1" thickTop="1" thickBot="1">
      <c r="B30" s="567"/>
      <c r="C30" s="718" t="s">
        <v>557</v>
      </c>
      <c r="D30" s="702">
        <f>IF(OR('ProForma Assumptions'!$G$17=0,'ProForma Assumptions'!$G$17=""),'ProForma Assumptions'!$G$20*D26,'ProForma Assumptions'!$G$17)</f>
        <v>0</v>
      </c>
      <c r="E30" s="702">
        <f>IF('ProForma Assumptions'!$G$17=0,'ProForma Assumptions'!$G$20*E26,'ProForma Assumptions'!$G$18*D30+D30)</f>
        <v>0</v>
      </c>
      <c r="F30" s="702">
        <f>IF('ProForma Assumptions'!$G$17=0,'ProForma Assumptions'!$G$20*F26,'ProForma Assumptions'!$G$18*E30+E30)</f>
        <v>0</v>
      </c>
      <c r="G30" s="702">
        <f>IF('ProForma Assumptions'!$G$17=0,'ProForma Assumptions'!$G$20*G26,'ProForma Assumptions'!$G$18*F30+F30)</f>
        <v>0</v>
      </c>
      <c r="H30" s="702">
        <f>IF('ProForma Assumptions'!$G$17=0,'ProForma Assumptions'!$G$20*H26,'ProForma Assumptions'!$G$18*G30+G30)</f>
        <v>0</v>
      </c>
      <c r="I30" s="702">
        <f>IF('ProForma Assumptions'!$G$17=0,'ProForma Assumptions'!$G$20*I26,'ProForma Assumptions'!$G$18*H30+H30)</f>
        <v>0</v>
      </c>
      <c r="J30" s="702">
        <f>IF('ProForma Assumptions'!$G$17=0,'ProForma Assumptions'!$G$20*J26,'ProForma Assumptions'!$G$18*I30+I30)</f>
        <v>0</v>
      </c>
      <c r="K30" s="702">
        <f>IF('ProForma Assumptions'!$G$17=0,'ProForma Assumptions'!$G$20*K26,'ProForma Assumptions'!$G$18*J30+J30)</f>
        <v>0</v>
      </c>
      <c r="L30" s="702">
        <f>IF('ProForma Assumptions'!$G$17=0,'ProForma Assumptions'!$G$20*L26,'ProForma Assumptions'!$G$18*K30+K30)</f>
        <v>0</v>
      </c>
      <c r="M30" s="702">
        <f>IF('ProForma Assumptions'!$G$17=0,'ProForma Assumptions'!$G$20*M26,'ProForma Assumptions'!$G$18*L30+L30)</f>
        <v>0</v>
      </c>
      <c r="N30" s="702">
        <f>IF('ProForma Assumptions'!$G$17=0,'ProForma Assumptions'!$G$20*N26,'ProForma Assumptions'!$G$18*M30+M30)</f>
        <v>0</v>
      </c>
      <c r="O30" s="702">
        <f>IF('ProForma Assumptions'!$G$17=0,'ProForma Assumptions'!$G$20*O26,'ProForma Assumptions'!$G$18*N30+N30)</f>
        <v>0</v>
      </c>
      <c r="P30" s="702">
        <f>IF('ProForma Assumptions'!$G$17=0,'ProForma Assumptions'!$G$20*P26,'ProForma Assumptions'!$G$18*O30+O30)</f>
        <v>0</v>
      </c>
      <c r="Q30" s="702">
        <f>IF('ProForma Assumptions'!$G$17=0,'ProForma Assumptions'!$G$20*Q26,'ProForma Assumptions'!$G$18*P30+P30)</f>
        <v>0</v>
      </c>
      <c r="R30" s="702">
        <f>IF('ProForma Assumptions'!$G$17=0,'ProForma Assumptions'!$G$20*R26,'ProForma Assumptions'!$G$18*Q30+Q30)</f>
        <v>0</v>
      </c>
      <c r="S30" s="574"/>
      <c r="T30" s="575"/>
      <c r="U30" s="575"/>
      <c r="V30" s="572"/>
      <c r="W30" s="572"/>
      <c r="X30" s="572"/>
      <c r="Y30" s="572"/>
      <c r="Z30" s="572"/>
      <c r="AA30" s="572"/>
      <c r="AB30" s="572"/>
      <c r="AC30" s="572"/>
    </row>
    <row r="31" spans="2:30" s="576" customFormat="1" ht="20.25" customHeight="1" thickTop="1" thickBot="1">
      <c r="B31" s="573"/>
      <c r="C31" s="718" t="s">
        <v>843</v>
      </c>
      <c r="D31" s="638">
        <v>0</v>
      </c>
      <c r="E31" s="726">
        <f>D31+'ProForma Assumptions'!$G$11*D31</f>
        <v>0</v>
      </c>
      <c r="F31" s="702">
        <f>E31+'ProForma Assumptions'!$G$11*E31</f>
        <v>0</v>
      </c>
      <c r="G31" s="702">
        <f>F31+'ProForma Assumptions'!$G$11*F31</f>
        <v>0</v>
      </c>
      <c r="H31" s="702">
        <f>G31+'ProForma Assumptions'!$G$11*G31</f>
        <v>0</v>
      </c>
      <c r="I31" s="702">
        <f>H31+'ProForma Assumptions'!$G$11*H31</f>
        <v>0</v>
      </c>
      <c r="J31" s="702">
        <f>I31+'ProForma Assumptions'!$G$11*I31</f>
        <v>0</v>
      </c>
      <c r="K31" s="702">
        <f>J31+'ProForma Assumptions'!$G$11*J31</f>
        <v>0</v>
      </c>
      <c r="L31" s="702">
        <f>K31+'ProForma Assumptions'!$G$11*K31</f>
        <v>0</v>
      </c>
      <c r="M31" s="702">
        <f>L31+'ProForma Assumptions'!$G$11*L31</f>
        <v>0</v>
      </c>
      <c r="N31" s="702">
        <f>M31+'ProForma Assumptions'!$G$11*M31</f>
        <v>0</v>
      </c>
      <c r="O31" s="702">
        <f>N31+'ProForma Assumptions'!$G$11*N31</f>
        <v>0</v>
      </c>
      <c r="P31" s="702">
        <f>O31+'ProForma Assumptions'!$G$11*O31</f>
        <v>0</v>
      </c>
      <c r="Q31" s="702">
        <f>P31+'ProForma Assumptions'!$G$11*P31</f>
        <v>0</v>
      </c>
      <c r="R31" s="702">
        <f>Q31+'ProForma Assumptions'!$G$11*Q31</f>
        <v>0</v>
      </c>
      <c r="S31" s="574"/>
      <c r="T31" s="575"/>
      <c r="U31" s="575"/>
      <c r="V31" s="575"/>
      <c r="W31" s="575"/>
      <c r="X31" s="575"/>
      <c r="Y31" s="575"/>
      <c r="Z31" s="575"/>
      <c r="AA31" s="575"/>
      <c r="AB31" s="575"/>
      <c r="AC31" s="575"/>
    </row>
    <row r="32" spans="2:30" s="576" customFormat="1" ht="20.25" customHeight="1" thickTop="1" thickBot="1">
      <c r="B32" s="573"/>
      <c r="C32" s="718" t="s">
        <v>560</v>
      </c>
      <c r="D32" s="638">
        <v>0</v>
      </c>
      <c r="E32" s="702">
        <f>D32+'ProForma Assumptions'!$G$11*D32</f>
        <v>0</v>
      </c>
      <c r="F32" s="702">
        <f>E32+'ProForma Assumptions'!$G$11*E32</f>
        <v>0</v>
      </c>
      <c r="G32" s="702">
        <f>F32+'ProForma Assumptions'!$G$11*F32</f>
        <v>0</v>
      </c>
      <c r="H32" s="702">
        <f>G32+'ProForma Assumptions'!$G$11*G32</f>
        <v>0</v>
      </c>
      <c r="I32" s="702">
        <f>H32+'ProForma Assumptions'!$G$11*H32</f>
        <v>0</v>
      </c>
      <c r="J32" s="702">
        <f>I32+'ProForma Assumptions'!$G$11*I32</f>
        <v>0</v>
      </c>
      <c r="K32" s="702">
        <f>J32+'ProForma Assumptions'!$G$11*J32</f>
        <v>0</v>
      </c>
      <c r="L32" s="702">
        <f>K32+'ProForma Assumptions'!$G$11*K32</f>
        <v>0</v>
      </c>
      <c r="M32" s="702">
        <f>L32+'ProForma Assumptions'!$G$11*L32</f>
        <v>0</v>
      </c>
      <c r="N32" s="702">
        <f>M32+'ProForma Assumptions'!$G$11*M32</f>
        <v>0</v>
      </c>
      <c r="O32" s="702">
        <f>N32+'ProForma Assumptions'!$G$11*N32</f>
        <v>0</v>
      </c>
      <c r="P32" s="702">
        <f>O32+'ProForma Assumptions'!$G$11*O32</f>
        <v>0</v>
      </c>
      <c r="Q32" s="702">
        <f>P32+'ProForma Assumptions'!$G$11*P32</f>
        <v>0</v>
      </c>
      <c r="R32" s="702">
        <f>Q32+'ProForma Assumptions'!$G$11*Q32</f>
        <v>0</v>
      </c>
      <c r="S32" s="574"/>
      <c r="T32" s="575"/>
      <c r="U32" s="575"/>
      <c r="V32" s="575"/>
      <c r="W32" s="575"/>
      <c r="X32" s="575"/>
      <c r="Y32" s="575"/>
      <c r="Z32" s="575"/>
      <c r="AA32" s="575"/>
      <c r="AB32" s="575"/>
      <c r="AC32" s="575"/>
    </row>
    <row r="33" spans="1:34" s="576" customFormat="1" ht="20.25" customHeight="1" thickTop="1" thickBot="1">
      <c r="B33" s="573"/>
      <c r="C33" s="718" t="s">
        <v>563</v>
      </c>
      <c r="D33" s="638">
        <v>0</v>
      </c>
      <c r="E33" s="702">
        <f>D33+'ProForma Assumptions'!$G$11*D33</f>
        <v>0</v>
      </c>
      <c r="F33" s="702">
        <f>E33+'ProForma Assumptions'!$G$11*E33</f>
        <v>0</v>
      </c>
      <c r="G33" s="702">
        <f>F33+'ProForma Assumptions'!$G$11*F33</f>
        <v>0</v>
      </c>
      <c r="H33" s="702">
        <f>G33+'ProForma Assumptions'!$G$11*G33</f>
        <v>0</v>
      </c>
      <c r="I33" s="702">
        <f>H33+'ProForma Assumptions'!$G$11*H33</f>
        <v>0</v>
      </c>
      <c r="J33" s="702">
        <f>I33+'ProForma Assumptions'!$G$11*I33</f>
        <v>0</v>
      </c>
      <c r="K33" s="702">
        <f>J33+'ProForma Assumptions'!$G$11*J33</f>
        <v>0</v>
      </c>
      <c r="L33" s="702">
        <f>K33+'ProForma Assumptions'!$G$11*K33</f>
        <v>0</v>
      </c>
      <c r="M33" s="702">
        <f>L33+'ProForma Assumptions'!$G$11*L33</f>
        <v>0</v>
      </c>
      <c r="N33" s="702">
        <f>M33+'ProForma Assumptions'!$G$11*M33</f>
        <v>0</v>
      </c>
      <c r="O33" s="702">
        <f>N33+'ProForma Assumptions'!$G$11*N33</f>
        <v>0</v>
      </c>
      <c r="P33" s="702">
        <f>O33+'ProForma Assumptions'!$G$11*O33</f>
        <v>0</v>
      </c>
      <c r="Q33" s="702">
        <f>P33+'ProForma Assumptions'!$G$11*P33</f>
        <v>0</v>
      </c>
      <c r="R33" s="702">
        <f>Q33+'ProForma Assumptions'!$G$11*Q33</f>
        <v>0</v>
      </c>
      <c r="S33" s="574"/>
      <c r="T33" s="575"/>
      <c r="U33" s="575"/>
      <c r="V33" s="575"/>
      <c r="W33" s="575"/>
      <c r="X33" s="575"/>
      <c r="Y33" s="575"/>
      <c r="Z33" s="575"/>
      <c r="AA33" s="575"/>
      <c r="AB33" s="575"/>
      <c r="AC33" s="575"/>
    </row>
    <row r="34" spans="1:34" s="576" customFormat="1" ht="20.25" customHeight="1" thickTop="1" thickBot="1">
      <c r="B34" s="573"/>
      <c r="C34" s="718" t="s">
        <v>559</v>
      </c>
      <c r="D34" s="638">
        <v>0</v>
      </c>
      <c r="E34" s="702">
        <f>D34+'ProForma Assumptions'!$G$11*D34</f>
        <v>0</v>
      </c>
      <c r="F34" s="702">
        <f>E34+'ProForma Assumptions'!$G$11*E34</f>
        <v>0</v>
      </c>
      <c r="G34" s="702">
        <f>F34+'ProForma Assumptions'!$G$11*F34</f>
        <v>0</v>
      </c>
      <c r="H34" s="702">
        <f>G34+'ProForma Assumptions'!$G$11*G34</f>
        <v>0</v>
      </c>
      <c r="I34" s="702">
        <f>H34+'ProForma Assumptions'!$G$11*H34</f>
        <v>0</v>
      </c>
      <c r="J34" s="702">
        <f>I34+'ProForma Assumptions'!$G$11*I34</f>
        <v>0</v>
      </c>
      <c r="K34" s="702">
        <f>J34+'ProForma Assumptions'!$G$11*J34</f>
        <v>0</v>
      </c>
      <c r="L34" s="702">
        <f>K34+'ProForma Assumptions'!$G$11*K34</f>
        <v>0</v>
      </c>
      <c r="M34" s="702">
        <f>L34+'ProForma Assumptions'!$G$11*L34</f>
        <v>0</v>
      </c>
      <c r="N34" s="702">
        <f>M34+'ProForma Assumptions'!$G$11*M34</f>
        <v>0</v>
      </c>
      <c r="O34" s="702">
        <f>N34+'ProForma Assumptions'!$G$11*N34</f>
        <v>0</v>
      </c>
      <c r="P34" s="702">
        <f>O34+'ProForma Assumptions'!$G$11*O34</f>
        <v>0</v>
      </c>
      <c r="Q34" s="702">
        <f>P34+'ProForma Assumptions'!$G$11*P34</f>
        <v>0</v>
      </c>
      <c r="R34" s="702">
        <f>Q34+'ProForma Assumptions'!$G$11*Q34</f>
        <v>0</v>
      </c>
      <c r="S34" s="574"/>
      <c r="T34" s="575"/>
      <c r="U34" s="575"/>
      <c r="V34" s="575"/>
      <c r="W34" s="575"/>
      <c r="X34" s="575"/>
      <c r="Y34" s="575"/>
      <c r="Z34" s="575"/>
      <c r="AA34" s="575"/>
      <c r="AB34" s="575"/>
      <c r="AC34" s="575"/>
    </row>
    <row r="35" spans="1:34" s="576" customFormat="1" ht="20.25" customHeight="1" thickTop="1" thickBot="1">
      <c r="B35" s="573" t="s">
        <v>91</v>
      </c>
      <c r="C35" s="718" t="s">
        <v>558</v>
      </c>
      <c r="D35" s="638">
        <v>0</v>
      </c>
      <c r="E35" s="702">
        <f>D35+'ProForma Assumptions'!$G$11*D35</f>
        <v>0</v>
      </c>
      <c r="F35" s="702">
        <f>E35+'ProForma Assumptions'!$G$11*E35</f>
        <v>0</v>
      </c>
      <c r="G35" s="702">
        <f>F35+'ProForma Assumptions'!$G$11*F35</f>
        <v>0</v>
      </c>
      <c r="H35" s="702">
        <f>G35+'ProForma Assumptions'!$G$11*G35</f>
        <v>0</v>
      </c>
      <c r="I35" s="702">
        <f>H35+'ProForma Assumptions'!$G$11*H35</f>
        <v>0</v>
      </c>
      <c r="J35" s="702">
        <f>I35+'ProForma Assumptions'!$G$11*I35</f>
        <v>0</v>
      </c>
      <c r="K35" s="702">
        <f>J35+'ProForma Assumptions'!$G$11*J35</f>
        <v>0</v>
      </c>
      <c r="L35" s="702">
        <f>K35+'ProForma Assumptions'!$G$11*K35</f>
        <v>0</v>
      </c>
      <c r="M35" s="702">
        <f>L35+'ProForma Assumptions'!$G$11*L35</f>
        <v>0</v>
      </c>
      <c r="N35" s="702">
        <f>M35+'ProForma Assumptions'!$G$11*M35</f>
        <v>0</v>
      </c>
      <c r="O35" s="702">
        <f>N35+'ProForma Assumptions'!$G$11*N35</f>
        <v>0</v>
      </c>
      <c r="P35" s="702">
        <f>O35+'ProForma Assumptions'!$G$11*O35</f>
        <v>0</v>
      </c>
      <c r="Q35" s="702">
        <f>P35+'ProForma Assumptions'!$G$11*P35</f>
        <v>0</v>
      </c>
      <c r="R35" s="702">
        <f>Q35+'ProForma Assumptions'!$G$11*Q35</f>
        <v>0</v>
      </c>
      <c r="S35" s="574"/>
      <c r="T35" s="575"/>
      <c r="U35" s="575"/>
      <c r="V35" s="575"/>
      <c r="W35" s="575"/>
      <c r="X35" s="575"/>
      <c r="Y35" s="575"/>
      <c r="Z35" s="575"/>
      <c r="AA35" s="575"/>
      <c r="AB35" s="575"/>
      <c r="AC35" s="575"/>
    </row>
    <row r="36" spans="1:34" s="576" customFormat="1" ht="20.25" customHeight="1" thickTop="1" thickBot="1">
      <c r="B36" s="573"/>
      <c r="C36" s="718" t="s">
        <v>564</v>
      </c>
      <c r="D36" s="638">
        <v>0</v>
      </c>
      <c r="E36" s="702">
        <f>D36+'ProForma Assumptions'!$G$11*D36</f>
        <v>0</v>
      </c>
      <c r="F36" s="702">
        <f>E36+'ProForma Assumptions'!$G$11*E36</f>
        <v>0</v>
      </c>
      <c r="G36" s="702">
        <f>F36+'ProForma Assumptions'!$G$11*F36</f>
        <v>0</v>
      </c>
      <c r="H36" s="702">
        <f>G36+'ProForma Assumptions'!$G$11*G36</f>
        <v>0</v>
      </c>
      <c r="I36" s="702">
        <f>H36+'ProForma Assumptions'!$G$11*H36</f>
        <v>0</v>
      </c>
      <c r="J36" s="702">
        <f>I36+'ProForma Assumptions'!$G$11*I36</f>
        <v>0</v>
      </c>
      <c r="K36" s="702">
        <f>J36+'ProForma Assumptions'!$G$11*J36</f>
        <v>0</v>
      </c>
      <c r="L36" s="702">
        <f>K36+'ProForma Assumptions'!$G$11*K36</f>
        <v>0</v>
      </c>
      <c r="M36" s="702">
        <f>L36+'ProForma Assumptions'!$G$11*L36</f>
        <v>0</v>
      </c>
      <c r="N36" s="702">
        <f>M36+'ProForma Assumptions'!$G$11*M36</f>
        <v>0</v>
      </c>
      <c r="O36" s="702">
        <f>N36+'ProForma Assumptions'!$G$11*N36</f>
        <v>0</v>
      </c>
      <c r="P36" s="702">
        <f>O36+'ProForma Assumptions'!$G$11*O36</f>
        <v>0</v>
      </c>
      <c r="Q36" s="702">
        <f>P36+'ProForma Assumptions'!$G$11*P36</f>
        <v>0</v>
      </c>
      <c r="R36" s="702">
        <f>Q36+'ProForma Assumptions'!$G$11*Q36</f>
        <v>0</v>
      </c>
      <c r="S36" s="574"/>
      <c r="T36" s="575"/>
      <c r="U36" s="575"/>
      <c r="V36" s="575"/>
      <c r="W36" s="575"/>
      <c r="X36" s="575"/>
      <c r="Y36" s="575"/>
      <c r="Z36" s="575"/>
      <c r="AA36" s="575"/>
      <c r="AB36" s="575"/>
      <c r="AC36" s="575"/>
    </row>
    <row r="37" spans="1:34" s="576" customFormat="1" ht="20.25" customHeight="1" thickTop="1" thickBot="1">
      <c r="B37" s="573"/>
      <c r="C37" s="718" t="s">
        <v>561</v>
      </c>
      <c r="D37" s="638">
        <v>0</v>
      </c>
      <c r="E37" s="786">
        <f>D37+'ProForma Assumptions'!$G$11*D37</f>
        <v>0</v>
      </c>
      <c r="F37" s="786">
        <f>E37+'ProForma Assumptions'!$G$11*E37</f>
        <v>0</v>
      </c>
      <c r="G37" s="786">
        <f>F37+'ProForma Assumptions'!$G$11*F37</f>
        <v>0</v>
      </c>
      <c r="H37" s="786">
        <f>G37+'ProForma Assumptions'!$G$11*G37</f>
        <v>0</v>
      </c>
      <c r="I37" s="786">
        <f>H37+'ProForma Assumptions'!$G$11*H37</f>
        <v>0</v>
      </c>
      <c r="J37" s="786">
        <f>I37+'ProForma Assumptions'!$G$11*I37</f>
        <v>0</v>
      </c>
      <c r="K37" s="786">
        <f>J37+'ProForma Assumptions'!$G$11*J37</f>
        <v>0</v>
      </c>
      <c r="L37" s="786">
        <f>K37+'ProForma Assumptions'!$G$11*K37</f>
        <v>0</v>
      </c>
      <c r="M37" s="786">
        <f>L37+'ProForma Assumptions'!$G$11*L37</f>
        <v>0</v>
      </c>
      <c r="N37" s="786">
        <f>M37+'ProForma Assumptions'!$G$11*M37</f>
        <v>0</v>
      </c>
      <c r="O37" s="786">
        <f>N37+'ProForma Assumptions'!$G$11*N37</f>
        <v>0</v>
      </c>
      <c r="P37" s="786">
        <f>O37+'ProForma Assumptions'!$G$11*O37</f>
        <v>0</v>
      </c>
      <c r="Q37" s="786">
        <f>P37+'ProForma Assumptions'!$G$11*P37</f>
        <v>0</v>
      </c>
      <c r="R37" s="786">
        <f>Q37+'ProForma Assumptions'!$G$11*Q37</f>
        <v>0</v>
      </c>
      <c r="S37" s="574"/>
      <c r="T37" s="575"/>
      <c r="U37" s="575"/>
      <c r="V37" s="575"/>
      <c r="W37" s="575"/>
      <c r="X37" s="575"/>
      <c r="Y37" s="575"/>
      <c r="Z37" s="575"/>
      <c r="AA37" s="575"/>
      <c r="AB37" s="575"/>
      <c r="AC37" s="575"/>
    </row>
    <row r="38" spans="1:34" s="576" customFormat="1" ht="20.25" customHeight="1" thickTop="1" thickBot="1">
      <c r="B38" s="573"/>
      <c r="C38" s="718" t="s">
        <v>562</v>
      </c>
      <c r="D38" s="638"/>
      <c r="E38" s="638"/>
      <c r="F38" s="638"/>
      <c r="G38" s="638"/>
      <c r="H38" s="638"/>
      <c r="I38" s="638"/>
      <c r="J38" s="638"/>
      <c r="K38" s="638"/>
      <c r="L38" s="638"/>
      <c r="M38" s="638"/>
      <c r="N38" s="638"/>
      <c r="O38" s="638"/>
      <c r="P38" s="638"/>
      <c r="Q38" s="638"/>
      <c r="R38" s="638"/>
      <c r="S38" s="574"/>
      <c r="T38" s="575"/>
      <c r="U38" s="575"/>
      <c r="V38" s="575"/>
      <c r="W38" s="575"/>
      <c r="X38" s="575"/>
      <c r="Y38" s="575"/>
      <c r="Z38" s="575"/>
      <c r="AA38" s="575"/>
      <c r="AB38" s="575"/>
      <c r="AC38" s="575"/>
    </row>
    <row r="39" spans="1:34" s="576" customFormat="1" ht="20.25" customHeight="1" thickTop="1" thickBot="1">
      <c r="B39" s="573"/>
      <c r="C39" s="741" t="s">
        <v>639</v>
      </c>
      <c r="D39" s="726">
        <f>+'ProForma Assumptions'!G12</f>
        <v>0</v>
      </c>
      <c r="E39" s="801">
        <f>D39+'ProForma Assumptions'!$G$11*D39</f>
        <v>0</v>
      </c>
      <c r="F39" s="726">
        <f>E39+'ProForma Assumptions'!$G$11*E39</f>
        <v>0</v>
      </c>
      <c r="G39" s="726">
        <f>F39+'ProForma Assumptions'!$G$11*F39</f>
        <v>0</v>
      </c>
      <c r="H39" s="726">
        <f>G39+'ProForma Assumptions'!$G$11*G39</f>
        <v>0</v>
      </c>
      <c r="I39" s="726">
        <f>H39+'ProForma Assumptions'!$G$11*H39</f>
        <v>0</v>
      </c>
      <c r="J39" s="726">
        <f>I39+'ProForma Assumptions'!$G$11*I39</f>
        <v>0</v>
      </c>
      <c r="K39" s="726">
        <f>J39+'ProForma Assumptions'!$G$11*J39</f>
        <v>0</v>
      </c>
      <c r="L39" s="726">
        <f>K39+'ProForma Assumptions'!$G$11*K39</f>
        <v>0</v>
      </c>
      <c r="M39" s="726">
        <f>L39+'ProForma Assumptions'!$G$11*L39</f>
        <v>0</v>
      </c>
      <c r="N39" s="726">
        <f>M39+'ProForma Assumptions'!$G$11*M39</f>
        <v>0</v>
      </c>
      <c r="O39" s="726">
        <f>N39+'ProForma Assumptions'!$G$11*N39</f>
        <v>0</v>
      </c>
      <c r="P39" s="726">
        <f>O39+'ProForma Assumptions'!$G$11*O39</f>
        <v>0</v>
      </c>
      <c r="Q39" s="726">
        <f>P39+'ProForma Assumptions'!$G$11*P39</f>
        <v>0</v>
      </c>
      <c r="R39" s="726">
        <f>Q39+'ProForma Assumptions'!$G$11*Q39</f>
        <v>0</v>
      </c>
      <c r="S39" s="574"/>
      <c r="T39" s="575"/>
      <c r="U39" s="575"/>
      <c r="V39" s="575"/>
      <c r="W39" s="575"/>
      <c r="X39" s="575"/>
      <c r="Y39" s="575"/>
      <c r="Z39" s="575"/>
      <c r="AA39" s="575"/>
      <c r="AB39" s="575"/>
      <c r="AC39" s="575"/>
    </row>
    <row r="40" spans="1:34" s="576" customFormat="1" ht="20.25" customHeight="1" thickTop="1" thickBot="1">
      <c r="B40" s="573"/>
      <c r="C40" s="743" t="s">
        <v>841</v>
      </c>
      <c r="D40" s="638"/>
      <c r="E40" s="638"/>
      <c r="F40" s="638"/>
      <c r="G40" s="638"/>
      <c r="H40" s="638"/>
      <c r="I40" s="638"/>
      <c r="J40" s="638"/>
      <c r="K40" s="638"/>
      <c r="L40" s="638"/>
      <c r="M40" s="638"/>
      <c r="N40" s="638"/>
      <c r="O40" s="638"/>
      <c r="P40" s="638"/>
      <c r="Q40" s="638"/>
      <c r="R40" s="638"/>
      <c r="S40" s="574"/>
      <c r="T40" s="575"/>
      <c r="U40" s="575"/>
      <c r="V40" s="575"/>
      <c r="W40" s="575"/>
      <c r="X40" s="575"/>
      <c r="Y40" s="575"/>
      <c r="Z40" s="575"/>
      <c r="AA40" s="575"/>
      <c r="AB40" s="575"/>
      <c r="AC40" s="575"/>
    </row>
    <row r="41" spans="1:34" s="576" customFormat="1" ht="20.25" customHeight="1" thickTop="1" thickBot="1">
      <c r="B41" s="573"/>
      <c r="C41" s="743" t="s">
        <v>841</v>
      </c>
      <c r="D41" s="638"/>
      <c r="E41" s="638"/>
      <c r="F41" s="638"/>
      <c r="G41" s="638"/>
      <c r="H41" s="638"/>
      <c r="I41" s="638"/>
      <c r="J41" s="638"/>
      <c r="K41" s="638"/>
      <c r="L41" s="638"/>
      <c r="M41" s="638"/>
      <c r="N41" s="638"/>
      <c r="O41" s="638"/>
      <c r="P41" s="638"/>
      <c r="Q41" s="638"/>
      <c r="R41" s="638"/>
      <c r="S41" s="574"/>
      <c r="T41" s="575"/>
      <c r="U41" s="575"/>
      <c r="V41" s="575"/>
      <c r="W41" s="575"/>
      <c r="X41" s="575"/>
      <c r="Y41" s="575"/>
      <c r="Z41" s="575"/>
      <c r="AA41" s="575"/>
      <c r="AB41" s="575"/>
      <c r="AC41" s="575"/>
    </row>
    <row r="42" spans="1:34" ht="20.25" customHeight="1" thickTop="1">
      <c r="B42" s="567"/>
      <c r="C42" s="742" t="s">
        <v>777</v>
      </c>
      <c r="D42" s="721">
        <f>SUM(D29:D41)</f>
        <v>0</v>
      </c>
      <c r="E42" s="721">
        <f t="shared" ref="E42:R42" si="7">SUM(E29:E41)</f>
        <v>0</v>
      </c>
      <c r="F42" s="721">
        <f t="shared" si="7"/>
        <v>0</v>
      </c>
      <c r="G42" s="721">
        <f t="shared" si="7"/>
        <v>0</v>
      </c>
      <c r="H42" s="721">
        <f t="shared" si="7"/>
        <v>0</v>
      </c>
      <c r="I42" s="721">
        <f t="shared" si="7"/>
        <v>0</v>
      </c>
      <c r="J42" s="721">
        <f t="shared" si="7"/>
        <v>0</v>
      </c>
      <c r="K42" s="721">
        <f t="shared" si="7"/>
        <v>0</v>
      </c>
      <c r="L42" s="721">
        <f t="shared" si="7"/>
        <v>0</v>
      </c>
      <c r="M42" s="721">
        <f t="shared" si="7"/>
        <v>0</v>
      </c>
      <c r="N42" s="721">
        <f t="shared" si="7"/>
        <v>0</v>
      </c>
      <c r="O42" s="721">
        <f t="shared" si="7"/>
        <v>0</v>
      </c>
      <c r="P42" s="721">
        <f t="shared" si="7"/>
        <v>0</v>
      </c>
      <c r="Q42" s="721">
        <f t="shared" si="7"/>
        <v>0</v>
      </c>
      <c r="R42" s="721">
        <f t="shared" si="7"/>
        <v>0</v>
      </c>
      <c r="S42" s="574"/>
      <c r="T42" s="575"/>
      <c r="U42" s="575"/>
      <c r="V42" s="572"/>
      <c r="W42" s="572"/>
      <c r="X42" s="572"/>
      <c r="Y42" s="572"/>
      <c r="Z42" s="572"/>
      <c r="AA42" s="572"/>
      <c r="AB42" s="572"/>
    </row>
    <row r="43" spans="1:34" ht="20.25" customHeight="1">
      <c r="B43" s="567"/>
      <c r="C43" s="722" t="s">
        <v>565</v>
      </c>
      <c r="D43" s="721">
        <f>+D26-D42</f>
        <v>0</v>
      </c>
      <c r="E43" s="721">
        <f t="shared" ref="E43:R43" si="8">+E26-E42</f>
        <v>0</v>
      </c>
      <c r="F43" s="721">
        <f t="shared" si="8"/>
        <v>0</v>
      </c>
      <c r="G43" s="721">
        <f t="shared" si="8"/>
        <v>0</v>
      </c>
      <c r="H43" s="721">
        <f t="shared" si="8"/>
        <v>0</v>
      </c>
      <c r="I43" s="721">
        <f t="shared" si="8"/>
        <v>0</v>
      </c>
      <c r="J43" s="721">
        <f t="shared" si="8"/>
        <v>0</v>
      </c>
      <c r="K43" s="721">
        <f t="shared" si="8"/>
        <v>0</v>
      </c>
      <c r="L43" s="721">
        <f t="shared" si="8"/>
        <v>0</v>
      </c>
      <c r="M43" s="721">
        <f t="shared" si="8"/>
        <v>0</v>
      </c>
      <c r="N43" s="721">
        <f t="shared" si="8"/>
        <v>0</v>
      </c>
      <c r="O43" s="721">
        <f t="shared" si="8"/>
        <v>0</v>
      </c>
      <c r="P43" s="721">
        <f t="shared" si="8"/>
        <v>0</v>
      </c>
      <c r="Q43" s="721">
        <f t="shared" si="8"/>
        <v>0</v>
      </c>
      <c r="R43" s="721">
        <f t="shared" si="8"/>
        <v>0</v>
      </c>
      <c r="S43" s="574"/>
      <c r="T43" s="575"/>
      <c r="U43" s="575"/>
      <c r="V43" s="572"/>
      <c r="W43" s="572"/>
      <c r="X43" s="572"/>
      <c r="Y43" s="572"/>
      <c r="Z43" s="572"/>
      <c r="AA43" s="572"/>
      <c r="AB43" s="572"/>
    </row>
    <row r="44" spans="1:34" ht="20.25" customHeight="1" thickBot="1">
      <c r="B44" s="567"/>
      <c r="C44" s="723" t="s">
        <v>795</v>
      </c>
      <c r="D44" s="724"/>
      <c r="E44" s="724"/>
      <c r="F44" s="724"/>
      <c r="G44" s="724"/>
      <c r="H44" s="724"/>
      <c r="I44" s="724"/>
      <c r="J44" s="724"/>
      <c r="K44" s="724"/>
      <c r="L44" s="724"/>
      <c r="M44" s="724"/>
      <c r="N44" s="724"/>
      <c r="O44" s="724"/>
      <c r="P44" s="724"/>
      <c r="Q44" s="724"/>
      <c r="R44" s="724"/>
      <c r="S44" s="574"/>
      <c r="T44" s="575"/>
      <c r="U44" s="575"/>
      <c r="V44" s="572"/>
      <c r="W44" s="572"/>
      <c r="X44" s="572"/>
      <c r="Y44" s="572"/>
      <c r="Z44" s="572"/>
      <c r="AA44" s="572"/>
      <c r="AB44" s="572"/>
      <c r="AC44" s="572"/>
      <c r="AD44" s="572"/>
      <c r="AE44" s="572"/>
      <c r="AF44" s="572"/>
      <c r="AG44" s="572"/>
      <c r="AH44" s="572"/>
    </row>
    <row r="45" spans="1:34" ht="20.25" customHeight="1" thickTop="1" thickBot="1">
      <c r="B45" s="567"/>
      <c r="C45" s="713" t="s">
        <v>844</v>
      </c>
      <c r="D45" s="638">
        <v>0</v>
      </c>
      <c r="E45" s="638">
        <v>0</v>
      </c>
      <c r="F45" s="638">
        <v>0</v>
      </c>
      <c r="G45" s="638">
        <v>0</v>
      </c>
      <c r="H45" s="638">
        <v>0</v>
      </c>
      <c r="I45" s="638">
        <v>0</v>
      </c>
      <c r="J45" s="638">
        <v>0</v>
      </c>
      <c r="K45" s="638">
        <v>0</v>
      </c>
      <c r="L45" s="638">
        <v>0</v>
      </c>
      <c r="M45" s="638">
        <v>0</v>
      </c>
      <c r="N45" s="638">
        <v>0</v>
      </c>
      <c r="O45" s="638">
        <v>0</v>
      </c>
      <c r="P45" s="638">
        <v>0</v>
      </c>
      <c r="Q45" s="638">
        <v>0</v>
      </c>
      <c r="R45" s="638">
        <v>0</v>
      </c>
      <c r="S45" s="574"/>
      <c r="T45" s="575"/>
      <c r="U45" s="575"/>
      <c r="V45" s="572"/>
      <c r="W45" s="572"/>
      <c r="X45" s="572"/>
      <c r="Y45" s="572"/>
      <c r="Z45" s="572"/>
      <c r="AA45" s="572"/>
      <c r="AB45" s="572"/>
      <c r="AC45" s="572"/>
      <c r="AD45" s="572"/>
      <c r="AE45" s="572"/>
      <c r="AF45" s="572"/>
      <c r="AG45" s="572"/>
      <c r="AH45" s="572"/>
    </row>
    <row r="46" spans="1:34" ht="20.25" customHeight="1" thickTop="1" thickBot="1">
      <c r="B46" s="567"/>
      <c r="C46" s="713" t="s">
        <v>845</v>
      </c>
      <c r="D46" s="638"/>
      <c r="E46" s="638">
        <v>0</v>
      </c>
      <c r="F46" s="638">
        <v>0</v>
      </c>
      <c r="G46" s="638">
        <v>0</v>
      </c>
      <c r="H46" s="638">
        <v>0</v>
      </c>
      <c r="I46" s="638">
        <v>0</v>
      </c>
      <c r="J46" s="638">
        <v>0</v>
      </c>
      <c r="K46" s="638">
        <v>0</v>
      </c>
      <c r="L46" s="638">
        <v>0</v>
      </c>
      <c r="M46" s="638">
        <v>0</v>
      </c>
      <c r="N46" s="638">
        <v>0</v>
      </c>
      <c r="O46" s="638">
        <v>0</v>
      </c>
      <c r="P46" s="638">
        <v>0</v>
      </c>
      <c r="Q46" s="638">
        <v>0</v>
      </c>
      <c r="R46" s="638">
        <v>0</v>
      </c>
      <c r="S46" s="574"/>
      <c r="T46" s="575"/>
      <c r="U46" s="575"/>
      <c r="V46" s="572"/>
      <c r="W46" s="572"/>
      <c r="X46" s="572"/>
      <c r="Y46" s="572"/>
      <c r="Z46" s="572"/>
      <c r="AA46" s="572"/>
      <c r="AB46" s="572"/>
      <c r="AC46" s="572"/>
      <c r="AD46" s="572"/>
      <c r="AE46" s="572"/>
      <c r="AF46" s="572"/>
      <c r="AG46" s="572"/>
      <c r="AH46" s="572"/>
    </row>
    <row r="47" spans="1:34" ht="20.25" customHeight="1" thickTop="1" thickBot="1">
      <c r="B47" s="567"/>
      <c r="C47" s="713" t="s">
        <v>846</v>
      </c>
      <c r="D47" s="638">
        <v>0</v>
      </c>
      <c r="E47" s="638">
        <v>0</v>
      </c>
      <c r="F47" s="638">
        <v>0</v>
      </c>
      <c r="G47" s="638">
        <v>0</v>
      </c>
      <c r="H47" s="638">
        <v>0</v>
      </c>
      <c r="I47" s="638">
        <v>0</v>
      </c>
      <c r="J47" s="638">
        <v>0</v>
      </c>
      <c r="K47" s="638">
        <v>0</v>
      </c>
      <c r="L47" s="638">
        <v>0</v>
      </c>
      <c r="M47" s="638">
        <v>0</v>
      </c>
      <c r="N47" s="638">
        <v>0</v>
      </c>
      <c r="O47" s="638">
        <v>0</v>
      </c>
      <c r="P47" s="638">
        <v>0</v>
      </c>
      <c r="Q47" s="638">
        <v>0</v>
      </c>
      <c r="R47" s="638">
        <v>0</v>
      </c>
      <c r="S47" s="574"/>
      <c r="T47" s="575"/>
      <c r="U47" s="575"/>
      <c r="V47" s="572"/>
      <c r="W47" s="572"/>
      <c r="X47" s="572"/>
      <c r="Y47" s="572"/>
      <c r="Z47" s="572"/>
      <c r="AA47" s="572"/>
      <c r="AB47" s="572"/>
      <c r="AC47" s="572"/>
      <c r="AD47" s="572"/>
      <c r="AE47" s="572"/>
      <c r="AF47" s="572"/>
      <c r="AG47" s="572"/>
      <c r="AH47" s="572"/>
    </row>
    <row r="48" spans="1:34" s="639" customFormat="1" ht="20.25" customHeight="1" thickTop="1" thickBot="1">
      <c r="A48" s="572"/>
      <c r="B48" s="635"/>
      <c r="C48" s="717" t="s">
        <v>566</v>
      </c>
      <c r="D48" s="719">
        <f>SUM(D45:D47)</f>
        <v>0</v>
      </c>
      <c r="E48" s="719">
        <f t="shared" ref="E48:R48" si="9">SUM(E45:E47)</f>
        <v>0</v>
      </c>
      <c r="F48" s="719">
        <f t="shared" si="9"/>
        <v>0</v>
      </c>
      <c r="G48" s="719">
        <f t="shared" si="9"/>
        <v>0</v>
      </c>
      <c r="H48" s="719">
        <f t="shared" si="9"/>
        <v>0</v>
      </c>
      <c r="I48" s="719">
        <f t="shared" si="9"/>
        <v>0</v>
      </c>
      <c r="J48" s="719">
        <f t="shared" si="9"/>
        <v>0</v>
      </c>
      <c r="K48" s="719">
        <f t="shared" si="9"/>
        <v>0</v>
      </c>
      <c r="L48" s="719">
        <f t="shared" si="9"/>
        <v>0</v>
      </c>
      <c r="M48" s="719">
        <f t="shared" si="9"/>
        <v>0</v>
      </c>
      <c r="N48" s="719">
        <f t="shared" si="9"/>
        <v>0</v>
      </c>
      <c r="O48" s="719">
        <f t="shared" si="9"/>
        <v>0</v>
      </c>
      <c r="P48" s="719">
        <f t="shared" si="9"/>
        <v>0</v>
      </c>
      <c r="Q48" s="719">
        <f t="shared" si="9"/>
        <v>0</v>
      </c>
      <c r="R48" s="719">
        <f t="shared" si="9"/>
        <v>0</v>
      </c>
      <c r="S48" s="574"/>
      <c r="T48" s="575"/>
      <c r="U48" s="575"/>
      <c r="V48" s="572"/>
      <c r="W48" s="572"/>
      <c r="X48" s="572"/>
      <c r="Y48" s="572"/>
      <c r="Z48" s="572"/>
      <c r="AA48" s="572"/>
      <c r="AB48" s="572"/>
    </row>
    <row r="49" spans="2:34" ht="20.25" customHeight="1" thickTop="1" thickBot="1">
      <c r="B49" s="567"/>
      <c r="C49" s="718" t="s">
        <v>794</v>
      </c>
      <c r="D49" s="716">
        <f>IFERROR(+D43/D48,0)</f>
        <v>0</v>
      </c>
      <c r="E49" s="716">
        <f t="shared" ref="E49:R49" si="10">IFERROR(+E43/E48,0)</f>
        <v>0</v>
      </c>
      <c r="F49" s="716">
        <f t="shared" si="10"/>
        <v>0</v>
      </c>
      <c r="G49" s="716">
        <f t="shared" si="10"/>
        <v>0</v>
      </c>
      <c r="H49" s="716">
        <f t="shared" si="10"/>
        <v>0</v>
      </c>
      <c r="I49" s="716">
        <f t="shared" si="10"/>
        <v>0</v>
      </c>
      <c r="J49" s="716">
        <f t="shared" si="10"/>
        <v>0</v>
      </c>
      <c r="K49" s="716">
        <f t="shared" si="10"/>
        <v>0</v>
      </c>
      <c r="L49" s="716">
        <f t="shared" si="10"/>
        <v>0</v>
      </c>
      <c r="M49" s="716">
        <f t="shared" si="10"/>
        <v>0</v>
      </c>
      <c r="N49" s="716">
        <f t="shared" si="10"/>
        <v>0</v>
      </c>
      <c r="O49" s="716">
        <f t="shared" si="10"/>
        <v>0</v>
      </c>
      <c r="P49" s="716">
        <f t="shared" si="10"/>
        <v>0</v>
      </c>
      <c r="Q49" s="716">
        <f t="shared" si="10"/>
        <v>0</v>
      </c>
      <c r="R49" s="716">
        <f t="shared" si="10"/>
        <v>0</v>
      </c>
      <c r="S49" s="574"/>
      <c r="T49" s="575"/>
      <c r="U49" s="575"/>
      <c r="V49" s="572"/>
      <c r="W49" s="572"/>
      <c r="X49" s="572"/>
      <c r="Y49" s="572"/>
      <c r="Z49" s="572"/>
      <c r="AA49" s="572"/>
      <c r="AB49" s="572"/>
      <c r="AC49" s="572"/>
      <c r="AD49" s="572"/>
      <c r="AE49" s="572"/>
      <c r="AF49" s="572"/>
      <c r="AG49" s="572"/>
      <c r="AH49" s="572"/>
    </row>
    <row r="50" spans="2:34" ht="20.25" customHeight="1" thickTop="1" thickBot="1">
      <c r="B50" s="567"/>
      <c r="C50" s="713" t="s">
        <v>847</v>
      </c>
      <c r="D50" s="638"/>
      <c r="E50" s="638"/>
      <c r="F50" s="638"/>
      <c r="G50" s="638"/>
      <c r="H50" s="638"/>
      <c r="I50" s="638"/>
      <c r="J50" s="638"/>
      <c r="K50" s="638"/>
      <c r="L50" s="638"/>
      <c r="M50" s="638"/>
      <c r="N50" s="638"/>
      <c r="O50" s="638"/>
      <c r="P50" s="638"/>
      <c r="Q50" s="638"/>
      <c r="R50" s="638"/>
      <c r="S50" s="574"/>
      <c r="T50" s="575"/>
      <c r="U50" s="575"/>
      <c r="V50" s="572"/>
      <c r="W50" s="572"/>
      <c r="X50" s="572"/>
      <c r="Y50" s="572"/>
      <c r="Z50" s="572"/>
      <c r="AA50" s="572"/>
      <c r="AB50" s="572"/>
      <c r="AC50" s="572"/>
      <c r="AD50" s="572"/>
      <c r="AE50" s="572"/>
      <c r="AF50" s="572"/>
      <c r="AG50" s="572"/>
      <c r="AH50" s="572"/>
    </row>
    <row r="51" spans="2:34" ht="20.25" customHeight="1" thickTop="1" thickBot="1">
      <c r="B51" s="567"/>
      <c r="C51" s="713" t="s">
        <v>848</v>
      </c>
      <c r="D51" s="638"/>
      <c r="E51" s="638"/>
      <c r="F51" s="638"/>
      <c r="G51" s="638"/>
      <c r="H51" s="638"/>
      <c r="I51" s="638"/>
      <c r="J51" s="638"/>
      <c r="K51" s="638"/>
      <c r="L51" s="638"/>
      <c r="M51" s="638"/>
      <c r="N51" s="638"/>
      <c r="O51" s="638"/>
      <c r="P51" s="638"/>
      <c r="Q51" s="638"/>
      <c r="R51" s="638"/>
      <c r="S51" s="574"/>
      <c r="T51" s="575"/>
      <c r="U51" s="575"/>
      <c r="V51" s="572"/>
      <c r="W51" s="572"/>
      <c r="X51" s="572"/>
      <c r="Y51" s="572"/>
      <c r="Z51" s="572"/>
      <c r="AA51" s="572"/>
      <c r="AB51" s="572"/>
      <c r="AC51" s="572"/>
      <c r="AD51" s="572"/>
      <c r="AE51" s="572"/>
      <c r="AF51" s="572"/>
      <c r="AG51" s="572"/>
      <c r="AH51" s="572"/>
    </row>
    <row r="52" spans="2:34" ht="20.25" customHeight="1" thickTop="1" thickBot="1">
      <c r="B52" s="567"/>
      <c r="C52" s="713" t="s">
        <v>848</v>
      </c>
      <c r="D52" s="638"/>
      <c r="E52" s="638"/>
      <c r="F52" s="638"/>
      <c r="G52" s="638"/>
      <c r="H52" s="638"/>
      <c r="I52" s="638"/>
      <c r="J52" s="638"/>
      <c r="K52" s="638"/>
      <c r="L52" s="638"/>
      <c r="M52" s="638"/>
      <c r="N52" s="638"/>
      <c r="O52" s="638"/>
      <c r="P52" s="638"/>
      <c r="Q52" s="638"/>
      <c r="R52" s="638"/>
      <c r="S52" s="574"/>
      <c r="T52" s="575"/>
      <c r="U52" s="575"/>
      <c r="V52" s="572"/>
      <c r="W52" s="572"/>
      <c r="X52" s="572"/>
      <c r="Y52" s="572"/>
      <c r="Z52" s="572"/>
      <c r="AA52" s="572"/>
      <c r="AB52" s="572"/>
      <c r="AC52" s="572"/>
      <c r="AD52" s="572"/>
      <c r="AE52" s="572"/>
      <c r="AF52" s="572"/>
      <c r="AG52" s="572"/>
      <c r="AH52" s="572"/>
    </row>
    <row r="53" spans="2:34" ht="20.25" customHeight="1" thickTop="1" thickBot="1">
      <c r="B53" s="567"/>
      <c r="C53" s="714" t="s">
        <v>778</v>
      </c>
      <c r="D53" s="715">
        <f>+D43-D48-D50-D51-D52</f>
        <v>0</v>
      </c>
      <c r="E53" s="715">
        <f t="shared" ref="E53:R53" si="11">+E43-E48-E50-E51-E52</f>
        <v>0</v>
      </c>
      <c r="F53" s="715">
        <f t="shared" si="11"/>
        <v>0</v>
      </c>
      <c r="G53" s="715">
        <f t="shared" si="11"/>
        <v>0</v>
      </c>
      <c r="H53" s="715">
        <f t="shared" si="11"/>
        <v>0</v>
      </c>
      <c r="I53" s="715">
        <f t="shared" si="11"/>
        <v>0</v>
      </c>
      <c r="J53" s="715">
        <f t="shared" si="11"/>
        <v>0</v>
      </c>
      <c r="K53" s="715">
        <f t="shared" si="11"/>
        <v>0</v>
      </c>
      <c r="L53" s="715">
        <f t="shared" si="11"/>
        <v>0</v>
      </c>
      <c r="M53" s="715">
        <f t="shared" si="11"/>
        <v>0</v>
      </c>
      <c r="N53" s="715">
        <f t="shared" si="11"/>
        <v>0</v>
      </c>
      <c r="O53" s="715">
        <f t="shared" si="11"/>
        <v>0</v>
      </c>
      <c r="P53" s="715">
        <f t="shared" si="11"/>
        <v>0</v>
      </c>
      <c r="Q53" s="715">
        <f t="shared" si="11"/>
        <v>0</v>
      </c>
      <c r="R53" s="715">
        <f t="shared" si="11"/>
        <v>0</v>
      </c>
      <c r="S53" s="574"/>
      <c r="T53" s="575"/>
      <c r="U53" s="575"/>
      <c r="V53" s="572"/>
      <c r="W53" s="572"/>
      <c r="X53" s="572"/>
      <c r="Y53" s="572"/>
      <c r="Z53" s="572"/>
      <c r="AA53" s="572"/>
      <c r="AB53" s="572"/>
    </row>
    <row r="54" spans="2:34" ht="20.25" customHeight="1" thickTop="1" thickBot="1">
      <c r="B54" s="567"/>
      <c r="C54" s="713" t="s">
        <v>849</v>
      </c>
      <c r="D54" s="638"/>
      <c r="E54" s="638"/>
      <c r="F54" s="638"/>
      <c r="G54" s="638"/>
      <c r="H54" s="638"/>
      <c r="I54" s="638"/>
      <c r="J54" s="638"/>
      <c r="K54" s="638"/>
      <c r="L54" s="638"/>
      <c r="M54" s="638"/>
      <c r="N54" s="638"/>
      <c r="O54" s="638"/>
      <c r="P54" s="638"/>
      <c r="Q54" s="638"/>
      <c r="R54" s="638"/>
      <c r="S54" s="574"/>
      <c r="T54" s="575"/>
      <c r="U54" s="575"/>
      <c r="V54" s="572"/>
      <c r="W54" s="572"/>
      <c r="X54" s="572"/>
      <c r="Y54" s="572"/>
      <c r="Z54" s="572"/>
      <c r="AA54" s="572"/>
      <c r="AB54" s="572"/>
    </row>
    <row r="55" spans="2:34" ht="20.25" customHeight="1" thickTop="1" thickBot="1">
      <c r="B55" s="567"/>
      <c r="C55" s="713" t="s">
        <v>850</v>
      </c>
      <c r="D55" s="638"/>
      <c r="E55" s="638"/>
      <c r="F55" s="638"/>
      <c r="G55" s="638"/>
      <c r="H55" s="638"/>
      <c r="I55" s="638"/>
      <c r="J55" s="638"/>
      <c r="K55" s="638"/>
      <c r="L55" s="638"/>
      <c r="M55" s="638"/>
      <c r="N55" s="638"/>
      <c r="O55" s="638"/>
      <c r="P55" s="638"/>
      <c r="Q55" s="638"/>
      <c r="R55" s="638"/>
      <c r="S55" s="574"/>
      <c r="T55" s="575"/>
      <c r="U55" s="575"/>
      <c r="V55" s="572"/>
      <c r="W55" s="572"/>
      <c r="X55" s="572"/>
      <c r="Y55" s="572"/>
      <c r="Z55" s="572"/>
      <c r="AA55" s="572"/>
      <c r="AB55" s="572"/>
    </row>
    <row r="56" spans="2:34" ht="20.25" customHeight="1" thickTop="1" thickBot="1">
      <c r="B56" s="567"/>
      <c r="C56" s="713" t="s">
        <v>851</v>
      </c>
      <c r="D56" s="638"/>
      <c r="E56" s="638"/>
      <c r="F56" s="638"/>
      <c r="G56" s="638"/>
      <c r="H56" s="638"/>
      <c r="I56" s="638"/>
      <c r="J56" s="638"/>
      <c r="K56" s="638"/>
      <c r="L56" s="638"/>
      <c r="M56" s="638"/>
      <c r="N56" s="638"/>
      <c r="O56" s="638"/>
      <c r="P56" s="638"/>
      <c r="Q56" s="638"/>
      <c r="R56" s="638"/>
      <c r="S56" s="574"/>
      <c r="T56" s="575"/>
      <c r="U56" s="575"/>
      <c r="V56" s="572"/>
      <c r="W56" s="572"/>
      <c r="X56" s="572"/>
      <c r="Y56" s="572"/>
      <c r="Z56" s="572"/>
      <c r="AA56" s="572"/>
      <c r="AB56" s="572"/>
    </row>
    <row r="57" spans="2:34" ht="20.25" customHeight="1" thickTop="1" thickBot="1">
      <c r="B57" s="567"/>
      <c r="C57" s="713" t="s">
        <v>849</v>
      </c>
      <c r="D57" s="638"/>
      <c r="E57" s="638"/>
      <c r="F57" s="638"/>
      <c r="G57" s="638"/>
      <c r="H57" s="638"/>
      <c r="I57" s="638"/>
      <c r="J57" s="638"/>
      <c r="K57" s="638"/>
      <c r="L57" s="638"/>
      <c r="M57" s="638"/>
      <c r="N57" s="638"/>
      <c r="O57" s="638"/>
      <c r="P57" s="638"/>
      <c r="Q57" s="638"/>
      <c r="R57" s="638"/>
      <c r="S57" s="574"/>
      <c r="T57" s="575"/>
      <c r="U57" s="575"/>
      <c r="V57" s="572"/>
      <c r="W57" s="572"/>
      <c r="X57" s="572"/>
      <c r="Y57" s="572"/>
      <c r="Z57" s="572"/>
      <c r="AA57" s="572"/>
      <c r="AB57" s="572"/>
    </row>
    <row r="58" spans="2:34" ht="20.25" customHeight="1" thickTop="1" thickBot="1">
      <c r="B58" s="567"/>
      <c r="C58" s="713" t="s">
        <v>849</v>
      </c>
      <c r="D58" s="638"/>
      <c r="E58" s="638"/>
      <c r="F58" s="638"/>
      <c r="G58" s="638"/>
      <c r="H58" s="638"/>
      <c r="I58" s="638"/>
      <c r="J58" s="638"/>
      <c r="K58" s="638"/>
      <c r="L58" s="638"/>
      <c r="M58" s="638"/>
      <c r="N58" s="638"/>
      <c r="O58" s="638"/>
      <c r="P58" s="638"/>
      <c r="Q58" s="638"/>
      <c r="R58" s="638"/>
      <c r="S58" s="574"/>
      <c r="T58" s="575"/>
      <c r="U58" s="575"/>
      <c r="V58" s="572"/>
      <c r="W58" s="572"/>
      <c r="X58" s="572"/>
      <c r="Y58" s="572"/>
      <c r="Z58" s="572"/>
      <c r="AA58" s="572"/>
      <c r="AB58" s="572"/>
    </row>
    <row r="59" spans="2:34" ht="20.25" customHeight="1" thickTop="1">
      <c r="B59" s="567"/>
      <c r="C59" s="714" t="s">
        <v>910</v>
      </c>
      <c r="D59" s="715">
        <f>+D53-D54-D55-D56-D57-D58</f>
        <v>0</v>
      </c>
      <c r="E59" s="715">
        <f t="shared" ref="E59:R59" si="12">+E53-E54-E55-E56-E57-E58</f>
        <v>0</v>
      </c>
      <c r="F59" s="715">
        <f t="shared" si="12"/>
        <v>0</v>
      </c>
      <c r="G59" s="715">
        <f t="shared" si="12"/>
        <v>0</v>
      </c>
      <c r="H59" s="715">
        <f t="shared" si="12"/>
        <v>0</v>
      </c>
      <c r="I59" s="715">
        <f t="shared" si="12"/>
        <v>0</v>
      </c>
      <c r="J59" s="715">
        <f t="shared" si="12"/>
        <v>0</v>
      </c>
      <c r="K59" s="715">
        <f t="shared" si="12"/>
        <v>0</v>
      </c>
      <c r="L59" s="715">
        <f t="shared" si="12"/>
        <v>0</v>
      </c>
      <c r="M59" s="715">
        <f t="shared" si="12"/>
        <v>0</v>
      </c>
      <c r="N59" s="715">
        <f t="shared" si="12"/>
        <v>0</v>
      </c>
      <c r="O59" s="715">
        <f t="shared" si="12"/>
        <v>0</v>
      </c>
      <c r="P59" s="715">
        <f t="shared" si="12"/>
        <v>0</v>
      </c>
      <c r="Q59" s="715">
        <f t="shared" si="12"/>
        <v>0</v>
      </c>
      <c r="R59" s="715">
        <f t="shared" si="12"/>
        <v>0</v>
      </c>
      <c r="S59" s="574"/>
      <c r="T59" s="575"/>
      <c r="U59" s="575"/>
      <c r="V59" s="572"/>
      <c r="W59" s="572"/>
      <c r="X59" s="572"/>
      <c r="Y59" s="572"/>
      <c r="Z59" s="572"/>
      <c r="AA59" s="572"/>
      <c r="AB59" s="572"/>
    </row>
    <row r="60" spans="2:34" ht="20.25" customHeight="1" thickBot="1">
      <c r="B60" s="578"/>
      <c r="C60" s="809"/>
      <c r="D60" s="810"/>
      <c r="E60" s="810"/>
      <c r="F60" s="810"/>
      <c r="G60" s="810"/>
      <c r="H60" s="810"/>
      <c r="I60" s="810"/>
      <c r="J60" s="810"/>
      <c r="K60" s="810"/>
      <c r="L60" s="810"/>
      <c r="M60" s="810"/>
      <c r="N60" s="810"/>
      <c r="O60" s="810"/>
      <c r="P60" s="810"/>
      <c r="Q60" s="810"/>
      <c r="R60" s="810"/>
      <c r="S60" s="645"/>
      <c r="T60" s="575"/>
      <c r="U60" s="575"/>
      <c r="V60" s="572"/>
      <c r="W60" s="572"/>
      <c r="X60" s="572"/>
      <c r="Y60" s="572"/>
      <c r="Z60" s="572"/>
      <c r="AA60" s="572"/>
      <c r="AB60" s="572"/>
    </row>
    <row r="61" spans="2:34" ht="20.25" customHeight="1">
      <c r="D61" s="575" t="s">
        <v>91</v>
      </c>
      <c r="E61" s="575"/>
      <c r="F61" s="575"/>
      <c r="G61" s="575"/>
      <c r="H61" s="575"/>
      <c r="I61" s="575"/>
      <c r="J61" s="575"/>
      <c r="K61" s="575"/>
      <c r="L61" s="575"/>
      <c r="M61" s="575"/>
      <c r="N61" s="575"/>
      <c r="O61" s="575"/>
      <c r="P61" s="575"/>
      <c r="Q61" s="575"/>
      <c r="R61" s="575"/>
      <c r="S61" s="646" t="s">
        <v>1163</v>
      </c>
      <c r="T61" s="575"/>
      <c r="U61" s="576"/>
    </row>
    <row r="62" spans="2:34" s="951" customFormat="1" ht="20.25" customHeight="1">
      <c r="S62" s="952"/>
    </row>
    <row r="63" spans="2:34" s="951" customFormat="1" ht="38" customHeight="1">
      <c r="C63" s="953" t="s">
        <v>1176</v>
      </c>
      <c r="D63" s="954" t="s">
        <v>779</v>
      </c>
      <c r="E63" s="954" t="s">
        <v>780</v>
      </c>
      <c r="F63" s="954" t="s">
        <v>781</v>
      </c>
      <c r="G63" s="954" t="s">
        <v>784</v>
      </c>
      <c r="H63" s="955" t="s">
        <v>785</v>
      </c>
      <c r="I63" s="954" t="s">
        <v>786</v>
      </c>
      <c r="J63" s="954" t="s">
        <v>782</v>
      </c>
      <c r="K63" s="954" t="s">
        <v>783</v>
      </c>
      <c r="L63" s="954" t="s">
        <v>787</v>
      </c>
      <c r="M63" s="954" t="s">
        <v>788</v>
      </c>
      <c r="N63" s="954" t="s">
        <v>789</v>
      </c>
      <c r="O63" s="954" t="s">
        <v>790</v>
      </c>
      <c r="P63" s="954" t="s">
        <v>791</v>
      </c>
      <c r="Q63" s="954" t="s">
        <v>792</v>
      </c>
      <c r="R63" s="954" t="s">
        <v>793</v>
      </c>
    </row>
    <row r="64" spans="2:34" s="951" customFormat="1" ht="43.5" customHeight="1">
      <c r="C64" s="956" t="s">
        <v>1177</v>
      </c>
      <c r="D64" s="957">
        <f>+'Pro Forma'!D53</f>
        <v>0</v>
      </c>
      <c r="E64" s="957">
        <f>+'Pro Forma'!E53</f>
        <v>0</v>
      </c>
      <c r="F64" s="957">
        <f>+'Pro Forma'!F53</f>
        <v>0</v>
      </c>
      <c r="G64" s="957">
        <f>+'Pro Forma'!G53</f>
        <v>0</v>
      </c>
      <c r="H64" s="957">
        <f>+'Pro Forma'!H53</f>
        <v>0</v>
      </c>
      <c r="I64" s="957">
        <f>+'Pro Forma'!I53</f>
        <v>0</v>
      </c>
      <c r="J64" s="957">
        <f>+'Pro Forma'!J53</f>
        <v>0</v>
      </c>
      <c r="K64" s="957">
        <f>+'Pro Forma'!K53</f>
        <v>0</v>
      </c>
      <c r="L64" s="957">
        <f>+'Pro Forma'!L53</f>
        <v>0</v>
      </c>
      <c r="M64" s="957">
        <f>+'Pro Forma'!M53</f>
        <v>0</v>
      </c>
      <c r="N64" s="957">
        <f>+'Pro Forma'!N53</f>
        <v>0</v>
      </c>
      <c r="O64" s="957">
        <f>+'Pro Forma'!O53</f>
        <v>0</v>
      </c>
      <c r="P64" s="957">
        <f>+'Pro Forma'!P53</f>
        <v>0</v>
      </c>
      <c r="Q64" s="957">
        <f>+'Pro Forma'!Q53</f>
        <v>0</v>
      </c>
      <c r="R64" s="957">
        <f>+'Pro Forma'!R53</f>
        <v>0</v>
      </c>
    </row>
    <row r="65" spans="3:18" s="951" customFormat="1" ht="20.25" customHeight="1">
      <c r="C65" s="958" t="s">
        <v>1178</v>
      </c>
      <c r="D65" s="959">
        <v>0</v>
      </c>
      <c r="E65" s="959">
        <v>0</v>
      </c>
      <c r="F65" s="959">
        <v>0</v>
      </c>
      <c r="G65" s="959">
        <v>0</v>
      </c>
      <c r="H65" s="959">
        <v>0</v>
      </c>
      <c r="I65" s="959">
        <v>0</v>
      </c>
      <c r="J65" s="959">
        <v>0</v>
      </c>
      <c r="K65" s="959">
        <v>0</v>
      </c>
      <c r="L65" s="959">
        <v>0</v>
      </c>
      <c r="M65" s="959">
        <v>0</v>
      </c>
      <c r="N65" s="959">
        <v>0</v>
      </c>
      <c r="O65" s="959">
        <v>0</v>
      </c>
      <c r="P65" s="959">
        <v>0</v>
      </c>
      <c r="Q65" s="959">
        <v>0</v>
      </c>
      <c r="R65" s="959">
        <v>0</v>
      </c>
    </row>
    <row r="66" spans="3:18" s="951" customFormat="1" ht="20.25" customHeight="1">
      <c r="C66" s="958" t="s">
        <v>1179</v>
      </c>
      <c r="D66" s="960">
        <v>0</v>
      </c>
      <c r="E66" s="960">
        <v>0</v>
      </c>
      <c r="F66" s="960">
        <v>0</v>
      </c>
      <c r="G66" s="960">
        <v>0</v>
      </c>
      <c r="H66" s="960">
        <v>0</v>
      </c>
      <c r="I66" s="960">
        <v>0</v>
      </c>
      <c r="J66" s="960">
        <v>0</v>
      </c>
      <c r="K66" s="960">
        <v>0</v>
      </c>
      <c r="L66" s="960">
        <v>0</v>
      </c>
      <c r="M66" s="960">
        <v>0</v>
      </c>
      <c r="N66" s="960">
        <v>0</v>
      </c>
      <c r="O66" s="960">
        <v>0</v>
      </c>
      <c r="P66" s="960">
        <v>0</v>
      </c>
      <c r="Q66" s="960">
        <v>0</v>
      </c>
      <c r="R66" s="960">
        <v>0</v>
      </c>
    </row>
    <row r="67" spans="3:18" s="951" customFormat="1" ht="20.25" customHeight="1">
      <c r="C67" s="958" t="s">
        <v>1180</v>
      </c>
      <c r="D67" s="959">
        <f t="shared" ref="D67:R67" si="13">+D64-D65-D66</f>
        <v>0</v>
      </c>
      <c r="E67" s="959">
        <f t="shared" si="13"/>
        <v>0</v>
      </c>
      <c r="F67" s="959">
        <f t="shared" si="13"/>
        <v>0</v>
      </c>
      <c r="G67" s="959">
        <f t="shared" si="13"/>
        <v>0</v>
      </c>
      <c r="H67" s="959">
        <f t="shared" si="13"/>
        <v>0</v>
      </c>
      <c r="I67" s="959">
        <f t="shared" si="13"/>
        <v>0</v>
      </c>
      <c r="J67" s="959">
        <f t="shared" si="13"/>
        <v>0</v>
      </c>
      <c r="K67" s="959">
        <f t="shared" si="13"/>
        <v>0</v>
      </c>
      <c r="L67" s="959">
        <f t="shared" si="13"/>
        <v>0</v>
      </c>
      <c r="M67" s="959">
        <f t="shared" si="13"/>
        <v>0</v>
      </c>
      <c r="N67" s="959">
        <f t="shared" si="13"/>
        <v>0</v>
      </c>
      <c r="O67" s="959">
        <f t="shared" si="13"/>
        <v>0</v>
      </c>
      <c r="P67" s="959">
        <f t="shared" si="13"/>
        <v>0</v>
      </c>
      <c r="Q67" s="959">
        <f t="shared" si="13"/>
        <v>0</v>
      </c>
      <c r="R67" s="959">
        <f t="shared" si="13"/>
        <v>0</v>
      </c>
    </row>
    <row r="68" spans="3:18" s="951" customFormat="1" ht="20.25" customHeight="1">
      <c r="C68" s="958" t="s">
        <v>773</v>
      </c>
      <c r="D68" s="959">
        <f>+'Pro Forma'!D42</f>
        <v>0</v>
      </c>
      <c r="E68" s="959">
        <f>+'Pro Forma'!E42</f>
        <v>0</v>
      </c>
      <c r="F68" s="959">
        <f>+'Pro Forma'!F42</f>
        <v>0</v>
      </c>
      <c r="G68" s="959">
        <f>+'Pro Forma'!G42</f>
        <v>0</v>
      </c>
      <c r="H68" s="959">
        <f>+'Pro Forma'!H42</f>
        <v>0</v>
      </c>
      <c r="I68" s="959">
        <f>+'Pro Forma'!I42</f>
        <v>0</v>
      </c>
      <c r="J68" s="959">
        <f>+'Pro Forma'!J42</f>
        <v>0</v>
      </c>
      <c r="K68" s="959">
        <f>+'Pro Forma'!K42</f>
        <v>0</v>
      </c>
      <c r="L68" s="959">
        <f>+'Pro Forma'!L42</f>
        <v>0</v>
      </c>
      <c r="M68" s="959">
        <f>+'Pro Forma'!M42</f>
        <v>0</v>
      </c>
      <c r="N68" s="959">
        <f>+'Pro Forma'!N42</f>
        <v>0</v>
      </c>
      <c r="O68" s="959">
        <f>+'Pro Forma'!O42</f>
        <v>0</v>
      </c>
      <c r="P68" s="959">
        <f>+'Pro Forma'!P42</f>
        <v>0</v>
      </c>
      <c r="Q68" s="959">
        <f>+'Pro Forma'!Q42</f>
        <v>0</v>
      </c>
      <c r="R68" s="959">
        <f>+'Pro Forma'!R42</f>
        <v>0</v>
      </c>
    </row>
    <row r="69" spans="3:18" s="951" customFormat="1" ht="20.25" customHeight="1">
      <c r="C69" s="961" t="s">
        <v>1181</v>
      </c>
      <c r="D69" s="962" t="e">
        <f t="shared" ref="D69:R69" si="14">+D67/D68</f>
        <v>#DIV/0!</v>
      </c>
      <c r="E69" s="962" t="e">
        <f t="shared" si="14"/>
        <v>#DIV/0!</v>
      </c>
      <c r="F69" s="962" t="e">
        <f t="shared" si="14"/>
        <v>#DIV/0!</v>
      </c>
      <c r="G69" s="962" t="e">
        <f t="shared" si="14"/>
        <v>#DIV/0!</v>
      </c>
      <c r="H69" s="962" t="e">
        <f t="shared" si="14"/>
        <v>#DIV/0!</v>
      </c>
      <c r="I69" s="962" t="e">
        <f t="shared" si="14"/>
        <v>#DIV/0!</v>
      </c>
      <c r="J69" s="962" t="e">
        <f t="shared" si="14"/>
        <v>#DIV/0!</v>
      </c>
      <c r="K69" s="962" t="e">
        <f t="shared" si="14"/>
        <v>#DIV/0!</v>
      </c>
      <c r="L69" s="962" t="e">
        <f t="shared" si="14"/>
        <v>#DIV/0!</v>
      </c>
      <c r="M69" s="962" t="e">
        <f t="shared" si="14"/>
        <v>#DIV/0!</v>
      </c>
      <c r="N69" s="962" t="e">
        <f t="shared" si="14"/>
        <v>#DIV/0!</v>
      </c>
      <c r="O69" s="962" t="e">
        <f t="shared" si="14"/>
        <v>#DIV/0!</v>
      </c>
      <c r="P69" s="962" t="e">
        <f t="shared" si="14"/>
        <v>#DIV/0!</v>
      </c>
      <c r="Q69" s="962" t="e">
        <f t="shared" si="14"/>
        <v>#DIV/0!</v>
      </c>
      <c r="R69" s="962" t="e">
        <f t="shared" si="14"/>
        <v>#DIV/0!</v>
      </c>
    </row>
    <row r="70" spans="3:18" s="951" customFormat="1" ht="20.25" customHeight="1"/>
  </sheetData>
  <sheetProtection algorithmName="SHA-512" hashValue="NBiNH/OYv37EsYI9b+8ZU4jsHLW7nkfLheq3z2TmlIrFuUGEt6a2xA/mkjSsFoxhmLpMmRRP2oFUINEhqczL0g==" saltValue="y8SEOjqJUmSt1j7NjTcKpw==" spinCount="100000" sheet="1" objects="1" scenarios="1"/>
  <protectedRanges>
    <protectedRange sqref="E27:R28 D25:R25" name="Range2"/>
    <protectedRange sqref="E27:R27 D25:R25" name="Range1"/>
  </protectedRanges>
  <mergeCells count="1">
    <mergeCell ref="H2:J2"/>
  </mergeCells>
  <printOptions horizontalCentered="1"/>
  <pageMargins left="0.25" right="0.25" top="0.25" bottom="0.25" header="0" footer="0"/>
  <pageSetup paperSize="5" scale="49" orientation="landscape" r:id="rId1"/>
  <headerFooter alignWithMargins="0">
    <oddHeader xml:space="preserve">&amp;LName of Project:  </oddHeader>
  </headerFooter>
  <ignoredErrors>
    <ignoredError sqref="E30 F30:R30"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A189"/>
  <sheetViews>
    <sheetView zoomScale="80" zoomScaleNormal="80" zoomScaleSheetLayoutView="40" workbookViewId="0">
      <pane xSplit="5" ySplit="2" topLeftCell="F3" activePane="bottomRight" state="frozen"/>
      <selection pane="topRight" activeCell="F1" sqref="F1"/>
      <selection pane="bottomLeft" activeCell="A3" sqref="A3"/>
      <selection pane="bottomRight" activeCell="B174" sqref="B174"/>
    </sheetView>
  </sheetViews>
  <sheetFormatPr defaultColWidth="6.453125" defaultRowHeight="12.5"/>
  <cols>
    <col min="1" max="1" width="3.1796875" style="286" customWidth="1"/>
    <col min="2" max="2" width="26.26953125" style="289" customWidth="1"/>
    <col min="3" max="3" width="25.54296875" style="289" customWidth="1"/>
    <col min="4" max="4" width="2.54296875" style="444" customWidth="1"/>
    <col min="5" max="6" width="15" style="286" customWidth="1"/>
    <col min="7" max="7" width="13.26953125" style="286" customWidth="1"/>
    <col min="8" max="8" width="14.7265625" style="286" customWidth="1"/>
    <col min="9" max="9" width="12.453125" style="286" customWidth="1"/>
    <col min="10" max="10" width="14.81640625" style="286" customWidth="1"/>
    <col min="11" max="11" width="11.26953125" style="286" customWidth="1"/>
    <col min="12" max="14" width="12.54296875" style="286" customWidth="1"/>
    <col min="15" max="15" width="14.453125" style="286" customWidth="1"/>
    <col min="16" max="16" width="11.54296875" style="286" customWidth="1"/>
    <col min="17" max="17" width="14.81640625" style="286" customWidth="1"/>
    <col min="18" max="18" width="15" style="286" customWidth="1"/>
    <col min="19" max="19" width="14.453125" style="286" customWidth="1"/>
    <col min="20" max="20" width="13.1796875" style="286" customWidth="1"/>
    <col min="21" max="23" width="17.54296875" style="286" customWidth="1"/>
    <col min="24" max="24" width="15.1796875" style="286" customWidth="1"/>
    <col min="25" max="26" width="14" style="286" customWidth="1"/>
    <col min="27" max="27" width="15" style="286" customWidth="1"/>
    <col min="28" max="28" width="14.1796875" style="288" hidden="1" customWidth="1"/>
    <col min="29" max="29" width="14.1796875" style="286" hidden="1" customWidth="1"/>
    <col min="30" max="30" width="13.81640625" style="287" hidden="1" customWidth="1"/>
    <col min="31" max="32" width="12.453125" style="286" hidden="1" customWidth="1"/>
    <col min="33" max="33" width="12" style="286" hidden="1" customWidth="1"/>
    <col min="34" max="35" width="11.54296875" style="286" hidden="1" customWidth="1"/>
    <col min="36" max="36" width="10.7265625" style="286" hidden="1" customWidth="1"/>
    <col min="37" max="37" width="12.81640625" style="286" hidden="1" customWidth="1"/>
    <col min="38" max="38" width="10.26953125" style="286" hidden="1" customWidth="1"/>
    <col min="39" max="39" width="12.81640625" style="286" hidden="1" customWidth="1"/>
    <col min="40" max="40" width="16" style="286" customWidth="1"/>
    <col min="41" max="41" width="2.26953125" style="286" customWidth="1"/>
    <col min="42" max="42" width="18.26953125" style="286" customWidth="1"/>
    <col min="43" max="43" width="14.81640625" style="286" customWidth="1"/>
    <col min="44" max="44" width="9.81640625" style="286" customWidth="1"/>
    <col min="45" max="16384" width="6.453125" style="286"/>
  </cols>
  <sheetData>
    <row r="1" spans="1:41" ht="13" thickBot="1">
      <c r="A1" s="473"/>
      <c r="B1" s="474"/>
      <c r="C1" s="474"/>
      <c r="D1" s="475"/>
      <c r="E1" s="476"/>
      <c r="F1" s="476"/>
      <c r="G1" s="476"/>
      <c r="H1" s="476"/>
      <c r="I1" s="476"/>
      <c r="J1" s="476"/>
      <c r="K1" s="476"/>
      <c r="L1" s="476"/>
      <c r="M1" s="476"/>
      <c r="N1" s="476"/>
      <c r="O1" s="476"/>
      <c r="P1" s="476"/>
      <c r="Q1" s="476"/>
      <c r="R1" s="476"/>
      <c r="S1" s="476"/>
      <c r="T1" s="476"/>
      <c r="U1" s="476"/>
      <c r="V1" s="476"/>
      <c r="W1" s="476"/>
      <c r="X1" s="476"/>
      <c r="Y1" s="476"/>
      <c r="Z1" s="476"/>
      <c r="AA1" s="476"/>
      <c r="AB1" s="477"/>
      <c r="AC1" s="476"/>
      <c r="AD1" s="476"/>
      <c r="AE1" s="476"/>
      <c r="AF1" s="476"/>
      <c r="AG1" s="476"/>
      <c r="AH1" s="476"/>
      <c r="AI1" s="476"/>
      <c r="AJ1" s="476"/>
      <c r="AK1" s="476"/>
      <c r="AL1" s="476"/>
      <c r="AM1" s="476"/>
      <c r="AN1" s="478"/>
    </row>
    <row r="2" spans="1:41" ht="114.75" customHeight="1" thickTop="1" thickBot="1">
      <c r="A2" s="479"/>
      <c r="B2" s="1180" t="s">
        <v>971</v>
      </c>
      <c r="C2" s="1181"/>
      <c r="D2" s="1181"/>
      <c r="E2" s="1182"/>
      <c r="F2" s="287"/>
      <c r="G2" s="287"/>
      <c r="H2" s="287"/>
      <c r="I2" s="287"/>
      <c r="J2" s="287"/>
      <c r="K2" s="287"/>
      <c r="L2" s="287"/>
      <c r="M2" s="287"/>
      <c r="N2" s="287"/>
      <c r="O2" s="287"/>
      <c r="P2" s="287"/>
      <c r="Q2" s="287"/>
      <c r="R2" s="287"/>
      <c r="S2" s="287"/>
      <c r="T2" s="287"/>
      <c r="U2" s="287"/>
      <c r="V2" s="287"/>
      <c r="W2" s="287"/>
      <c r="X2" s="287"/>
      <c r="Y2" s="287"/>
      <c r="Z2" s="287"/>
      <c r="AA2" s="287"/>
      <c r="AB2" s="316"/>
      <c r="AC2" s="287"/>
      <c r="AE2" s="287"/>
      <c r="AF2" s="287"/>
      <c r="AG2" s="287"/>
      <c r="AH2" s="287"/>
      <c r="AI2" s="287"/>
      <c r="AJ2" s="287"/>
      <c r="AK2" s="287"/>
      <c r="AL2" s="287"/>
      <c r="AM2" s="287"/>
      <c r="AN2" s="480"/>
    </row>
    <row r="3" spans="1:41" ht="13" thickTop="1">
      <c r="A3" s="479"/>
      <c r="B3" s="481" t="s">
        <v>550</v>
      </c>
      <c r="C3" s="317" t="str">
        <f>'Unit Mix'!G6</f>
        <v>Housing Authority of Sample City</v>
      </c>
      <c r="D3" s="463"/>
      <c r="E3" s="287"/>
      <c r="F3" s="287"/>
      <c r="G3" s="287"/>
      <c r="H3" s="287"/>
      <c r="I3" s="287"/>
      <c r="J3" s="287"/>
      <c r="K3" s="287"/>
      <c r="L3" s="287"/>
      <c r="M3" s="287"/>
      <c r="N3" s="287"/>
      <c r="O3" s="287"/>
      <c r="P3" s="287"/>
      <c r="Q3" s="287"/>
      <c r="R3" s="287"/>
      <c r="S3" s="287"/>
      <c r="T3" s="287"/>
      <c r="U3" s="287"/>
      <c r="V3" s="287"/>
      <c r="W3" s="287"/>
      <c r="X3" s="287"/>
      <c r="Y3" s="287"/>
      <c r="Z3" s="287"/>
      <c r="AA3" s="287"/>
      <c r="AB3" s="316"/>
      <c r="AC3" s="287"/>
      <c r="AE3" s="287"/>
      <c r="AF3" s="287"/>
      <c r="AG3" s="287"/>
      <c r="AH3" s="287"/>
      <c r="AI3" s="287"/>
      <c r="AJ3" s="287"/>
      <c r="AK3" s="287"/>
      <c r="AL3" s="287"/>
      <c r="AM3" s="287"/>
      <c r="AN3" s="480"/>
    </row>
    <row r="4" spans="1:41">
      <c r="A4" s="479"/>
      <c r="B4" s="481" t="s">
        <v>548</v>
      </c>
      <c r="C4" s="317" t="str">
        <f>'Unit Mix'!G7</f>
        <v>Sample Grant Name</v>
      </c>
      <c r="D4" s="463"/>
      <c r="E4" s="287"/>
      <c r="F4" s="287"/>
      <c r="G4" s="287"/>
      <c r="H4" s="287"/>
      <c r="I4" s="287"/>
      <c r="J4" s="287"/>
      <c r="K4" s="287"/>
      <c r="L4" s="287"/>
      <c r="M4" s="287"/>
      <c r="N4" s="287"/>
      <c r="O4" s="287"/>
      <c r="P4" s="287"/>
      <c r="Q4" s="287"/>
      <c r="R4" s="287"/>
      <c r="S4" s="287"/>
      <c r="T4" s="287"/>
      <c r="U4" s="287"/>
      <c r="V4" s="287"/>
      <c r="W4" s="287"/>
      <c r="X4" s="287"/>
      <c r="Y4" s="287"/>
      <c r="Z4" s="287"/>
      <c r="AA4" s="287"/>
      <c r="AB4" s="316"/>
      <c r="AC4" s="287"/>
      <c r="AE4" s="287"/>
      <c r="AF4" s="287"/>
      <c r="AG4" s="287"/>
      <c r="AH4" s="287"/>
      <c r="AI4" s="287"/>
      <c r="AJ4" s="287"/>
      <c r="AK4" s="287"/>
      <c r="AL4" s="287"/>
      <c r="AM4" s="287"/>
      <c r="AN4" s="480"/>
    </row>
    <row r="5" spans="1:41">
      <c r="A5" s="479"/>
      <c r="B5" s="481" t="s">
        <v>734</v>
      </c>
      <c r="C5" s="317" t="str">
        <f>'Unit Mix'!G8</f>
        <v>Sample Mixed-Finance Development or Sample Phase</v>
      </c>
      <c r="D5" s="463"/>
      <c r="E5" s="287"/>
      <c r="F5" s="287"/>
      <c r="G5" s="287"/>
      <c r="H5" s="287"/>
      <c r="I5" s="287"/>
      <c r="J5" s="287"/>
      <c r="K5" s="287"/>
      <c r="L5" s="287"/>
      <c r="M5" s="287"/>
      <c r="N5" s="287"/>
      <c r="O5" s="287"/>
      <c r="P5" s="287"/>
      <c r="Q5" s="287"/>
      <c r="R5" s="287"/>
      <c r="S5" s="287"/>
      <c r="T5" s="287"/>
      <c r="U5" s="287"/>
      <c r="V5" s="287"/>
      <c r="W5" s="287"/>
      <c r="X5" s="287"/>
      <c r="Y5" s="287"/>
      <c r="Z5" s="287"/>
      <c r="AA5" s="287"/>
      <c r="AB5" s="316"/>
      <c r="AC5" s="287"/>
      <c r="AE5" s="287"/>
      <c r="AF5" s="287"/>
      <c r="AG5" s="287"/>
      <c r="AH5" s="287"/>
      <c r="AI5" s="287"/>
      <c r="AJ5" s="287"/>
      <c r="AK5" s="287"/>
      <c r="AL5" s="287"/>
      <c r="AM5" s="287"/>
      <c r="AN5" s="480"/>
    </row>
    <row r="6" spans="1:41">
      <c r="A6" s="479"/>
      <c r="B6" s="481" t="s">
        <v>547</v>
      </c>
      <c r="C6" s="317" t="str">
        <f>'Unit Mix'!G9</f>
        <v>[enter the new AMP-format development number]</v>
      </c>
      <c r="D6" s="463"/>
      <c r="E6" s="287"/>
      <c r="F6" s="287"/>
      <c r="G6" s="287"/>
      <c r="H6" s="287"/>
      <c r="I6" s="287"/>
      <c r="J6" s="287"/>
      <c r="K6" s="287"/>
      <c r="L6" s="287"/>
      <c r="M6" s="287"/>
      <c r="N6" s="287"/>
      <c r="O6" s="287"/>
      <c r="P6" s="287"/>
      <c r="Q6" s="287"/>
      <c r="R6" s="287"/>
      <c r="S6" s="287"/>
      <c r="T6" s="287"/>
      <c r="U6" s="287"/>
      <c r="V6" s="287"/>
      <c r="W6" s="287"/>
      <c r="X6" s="287"/>
      <c r="Y6" s="287"/>
      <c r="Z6" s="287"/>
      <c r="AA6" s="287"/>
      <c r="AB6" s="316"/>
      <c r="AC6" s="287"/>
      <c r="AE6" s="287"/>
      <c r="AF6" s="287"/>
      <c r="AG6" s="287"/>
      <c r="AH6" s="287"/>
      <c r="AI6" s="287"/>
      <c r="AJ6" s="287"/>
      <c r="AK6" s="287"/>
      <c r="AL6" s="287"/>
      <c r="AM6" s="287"/>
      <c r="AN6" s="480"/>
    </row>
    <row r="7" spans="1:41" ht="13" thickBot="1">
      <c r="A7" s="479"/>
      <c r="B7" s="317"/>
      <c r="C7" s="317"/>
      <c r="D7" s="463"/>
      <c r="E7" s="287"/>
      <c r="F7" s="287"/>
      <c r="G7" s="287"/>
      <c r="H7" s="287"/>
      <c r="I7" s="287"/>
      <c r="J7" s="287"/>
      <c r="K7" s="287"/>
      <c r="L7" s="287"/>
      <c r="M7" s="287"/>
      <c r="N7" s="287"/>
      <c r="O7" s="287"/>
      <c r="P7" s="287"/>
      <c r="Q7" s="287"/>
      <c r="R7" s="287"/>
      <c r="S7" s="287"/>
      <c r="T7" s="287"/>
      <c r="U7" s="287"/>
      <c r="V7" s="287"/>
      <c r="W7" s="287"/>
      <c r="X7" s="287"/>
      <c r="Y7" s="287"/>
      <c r="Z7" s="287"/>
      <c r="AA7" s="287"/>
      <c r="AB7" s="316"/>
      <c r="AC7" s="287"/>
      <c r="AE7" s="287"/>
      <c r="AF7" s="287"/>
      <c r="AG7" s="287"/>
      <c r="AH7" s="287"/>
      <c r="AI7" s="287"/>
      <c r="AJ7" s="287"/>
      <c r="AK7" s="287"/>
      <c r="AL7" s="287"/>
      <c r="AM7" s="287"/>
      <c r="AN7" s="480"/>
    </row>
    <row r="8" spans="1:41" ht="18.5" thickTop="1" thickBot="1">
      <c r="A8" s="479"/>
      <c r="B8" s="482"/>
      <c r="C8" s="482"/>
      <c r="D8" s="321" t="s">
        <v>729</v>
      </c>
      <c r="E8" s="538">
        <v>40529.759330671295</v>
      </c>
      <c r="F8" s="287"/>
      <c r="G8" s="287"/>
      <c r="H8" s="287"/>
      <c r="I8" s="287"/>
      <c r="J8" s="287"/>
      <c r="K8" s="483">
        <v>1225314</v>
      </c>
      <c r="L8" s="483">
        <v>1293387</v>
      </c>
      <c r="M8" s="483">
        <v>1070572.5</v>
      </c>
      <c r="N8" s="483">
        <v>808366.875</v>
      </c>
      <c r="O8" s="483">
        <v>323346.75</v>
      </c>
      <c r="P8" s="483">
        <v>269455.625</v>
      </c>
      <c r="Q8" s="483">
        <v>269455.625</v>
      </c>
      <c r="R8" s="287"/>
      <c r="S8" s="287"/>
      <c r="T8" s="287"/>
      <c r="U8" s="287"/>
      <c r="V8" s="287"/>
      <c r="W8" s="287"/>
      <c r="X8" s="287"/>
      <c r="Y8" s="287"/>
      <c r="Z8" s="287"/>
      <c r="AA8" s="287"/>
      <c r="AB8" s="316"/>
      <c r="AC8" s="287"/>
      <c r="AE8" s="287"/>
      <c r="AF8" s="287"/>
      <c r="AG8" s="287"/>
      <c r="AH8" s="287"/>
      <c r="AI8" s="287"/>
      <c r="AJ8" s="287"/>
      <c r="AK8" s="287"/>
      <c r="AL8" s="287"/>
      <c r="AM8" s="287"/>
      <c r="AN8" s="480"/>
    </row>
    <row r="9" spans="1:41" ht="42" customHeight="1" thickTop="1">
      <c r="A9" s="479"/>
      <c r="B9" s="484"/>
      <c r="C9" s="484"/>
      <c r="D9" s="485"/>
      <c r="E9" s="372" t="s">
        <v>728</v>
      </c>
      <c r="F9" s="326">
        <v>2.5000000000000001E-2</v>
      </c>
      <c r="G9" s="326">
        <v>7.4999999999999997E-2</v>
      </c>
      <c r="H9" s="326">
        <v>7.4999999999999997E-2</v>
      </c>
      <c r="I9" s="326">
        <v>0.1</v>
      </c>
      <c r="J9" s="326">
        <v>0.125</v>
      </c>
      <c r="K9" s="326">
        <v>0.12</v>
      </c>
      <c r="L9" s="326">
        <v>0.12</v>
      </c>
      <c r="M9" s="326">
        <v>0.1</v>
      </c>
      <c r="N9" s="326">
        <v>7.4999999999999997E-2</v>
      </c>
      <c r="O9" s="326">
        <v>0.03</v>
      </c>
      <c r="P9" s="326">
        <v>2.5000000000000001E-2</v>
      </c>
      <c r="Q9" s="326">
        <v>2.5000000000000001E-2</v>
      </c>
      <c r="R9" s="326">
        <v>2.5000000000000001E-2</v>
      </c>
      <c r="S9" s="326">
        <v>0.08</v>
      </c>
      <c r="T9" s="326">
        <v>0</v>
      </c>
      <c r="U9" s="326">
        <v>0</v>
      </c>
      <c r="V9" s="443"/>
      <c r="W9" s="443"/>
      <c r="X9" s="443"/>
      <c r="Y9" s="443"/>
      <c r="Z9" s="443"/>
      <c r="AA9" s="443"/>
      <c r="AB9" s="443"/>
      <c r="AC9" s="443"/>
      <c r="AD9" s="443"/>
      <c r="AE9" s="443"/>
      <c r="AF9" s="290"/>
      <c r="AG9" s="290"/>
      <c r="AH9" s="290"/>
      <c r="AI9" s="290"/>
      <c r="AJ9" s="290"/>
      <c r="AK9" s="290"/>
      <c r="AL9" s="290"/>
      <c r="AM9" s="290"/>
      <c r="AN9" s="486">
        <v>1</v>
      </c>
    </row>
    <row r="10" spans="1:41" ht="16" thickBot="1">
      <c r="A10" s="479"/>
      <c r="B10" s="442" t="s">
        <v>727</v>
      </c>
      <c r="C10" s="442"/>
      <c r="D10" s="440"/>
      <c r="E10" s="344"/>
      <c r="F10" s="440" t="s">
        <v>726</v>
      </c>
      <c r="G10" s="440" t="s">
        <v>725</v>
      </c>
      <c r="H10" s="440" t="s">
        <v>724</v>
      </c>
      <c r="I10" s="440" t="s">
        <v>723</v>
      </c>
      <c r="J10" s="440" t="s">
        <v>722</v>
      </c>
      <c r="K10" s="440" t="s">
        <v>721</v>
      </c>
      <c r="L10" s="440" t="s">
        <v>720</v>
      </c>
      <c r="M10" s="440" t="s">
        <v>719</v>
      </c>
      <c r="N10" s="440" t="s">
        <v>718</v>
      </c>
      <c r="O10" s="440" t="s">
        <v>717</v>
      </c>
      <c r="P10" s="440" t="s">
        <v>716</v>
      </c>
      <c r="Q10" s="440" t="s">
        <v>715</v>
      </c>
      <c r="R10" s="440" t="s">
        <v>714</v>
      </c>
      <c r="S10" s="440" t="s">
        <v>713</v>
      </c>
      <c r="T10" s="440" t="s">
        <v>712</v>
      </c>
      <c r="U10" s="440" t="s">
        <v>711</v>
      </c>
      <c r="V10" s="440" t="s">
        <v>710</v>
      </c>
      <c r="W10" s="440" t="s">
        <v>709</v>
      </c>
      <c r="X10" s="440" t="s">
        <v>708</v>
      </c>
      <c r="Y10" s="440" t="s">
        <v>707</v>
      </c>
      <c r="Z10" s="440" t="s">
        <v>706</v>
      </c>
      <c r="AA10" s="440" t="s">
        <v>705</v>
      </c>
      <c r="AB10" s="440" t="s">
        <v>704</v>
      </c>
      <c r="AC10" s="440" t="s">
        <v>703</v>
      </c>
      <c r="AD10" s="440" t="s">
        <v>702</v>
      </c>
      <c r="AE10" s="440" t="s">
        <v>701</v>
      </c>
      <c r="AF10" s="440" t="s">
        <v>700</v>
      </c>
      <c r="AG10" s="440" t="s">
        <v>699</v>
      </c>
      <c r="AH10" s="440" t="s">
        <v>698</v>
      </c>
      <c r="AI10" s="440" t="s">
        <v>697</v>
      </c>
      <c r="AJ10" s="344"/>
      <c r="AK10" s="344"/>
      <c r="AL10" s="344"/>
      <c r="AM10" s="344"/>
      <c r="AN10" s="487"/>
    </row>
    <row r="11" spans="1:41" s="436" customFormat="1" ht="26.25" customHeight="1">
      <c r="A11" s="488"/>
      <c r="B11" s="439"/>
      <c r="C11" s="439"/>
      <c r="D11" s="437" t="s">
        <v>91</v>
      </c>
      <c r="E11" s="438" t="s">
        <v>696</v>
      </c>
      <c r="F11" s="438">
        <v>40513</v>
      </c>
      <c r="G11" s="438">
        <v>40544</v>
      </c>
      <c r="H11" s="437">
        <v>40575</v>
      </c>
      <c r="I11" s="437">
        <v>40606</v>
      </c>
      <c r="J11" s="437">
        <v>40637</v>
      </c>
      <c r="K11" s="437">
        <v>40668</v>
      </c>
      <c r="L11" s="437">
        <v>40699</v>
      </c>
      <c r="M11" s="437">
        <v>40730</v>
      </c>
      <c r="N11" s="437">
        <v>40761</v>
      </c>
      <c r="O11" s="437">
        <v>40792</v>
      </c>
      <c r="P11" s="437">
        <v>40823</v>
      </c>
      <c r="Q11" s="437">
        <v>40854</v>
      </c>
      <c r="R11" s="437">
        <v>40885</v>
      </c>
      <c r="S11" s="437">
        <v>40916</v>
      </c>
      <c r="T11" s="437">
        <v>40947</v>
      </c>
      <c r="U11" s="437">
        <v>40978</v>
      </c>
      <c r="V11" s="437">
        <v>41009</v>
      </c>
      <c r="W11" s="437">
        <v>41040</v>
      </c>
      <c r="X11" s="437">
        <v>41071</v>
      </c>
      <c r="Y11" s="437">
        <v>41102</v>
      </c>
      <c r="Z11" s="437">
        <v>41133</v>
      </c>
      <c r="AA11" s="437">
        <v>41164</v>
      </c>
      <c r="AB11" s="437">
        <v>41195</v>
      </c>
      <c r="AC11" s="437">
        <v>41226</v>
      </c>
      <c r="AD11" s="437">
        <v>41257</v>
      </c>
      <c r="AE11" s="437">
        <v>41288</v>
      </c>
      <c r="AF11" s="437"/>
      <c r="AG11" s="437"/>
      <c r="AH11" s="437"/>
      <c r="AI11" s="437"/>
      <c r="AJ11" s="437"/>
      <c r="AK11" s="437"/>
      <c r="AL11" s="437"/>
      <c r="AM11" s="437"/>
      <c r="AN11" s="489" t="s">
        <v>622</v>
      </c>
    </row>
    <row r="12" spans="1:41" s="366" customFormat="1" ht="68.25" customHeight="1">
      <c r="A12" s="490"/>
      <c r="B12" s="435" t="s">
        <v>695</v>
      </c>
      <c r="C12" s="435"/>
      <c r="D12" s="430"/>
      <c r="E12" s="434"/>
      <c r="F12" s="430" t="s">
        <v>694</v>
      </c>
      <c r="G12" s="430"/>
      <c r="H12" s="429"/>
      <c r="I12" s="430"/>
      <c r="J12" s="429"/>
      <c r="K12" s="429"/>
      <c r="L12" s="430"/>
      <c r="M12" s="430"/>
      <c r="N12" s="429"/>
      <c r="O12" s="429"/>
      <c r="P12" s="430"/>
      <c r="Q12" s="433"/>
      <c r="R12" s="431" t="s">
        <v>693</v>
      </c>
      <c r="S12" s="429"/>
      <c r="T12" s="430"/>
      <c r="U12" s="429"/>
      <c r="V12" s="431" t="s">
        <v>692</v>
      </c>
      <c r="W12" s="430" t="s">
        <v>91</v>
      </c>
      <c r="X12" s="433"/>
      <c r="Y12" s="432" t="s">
        <v>691</v>
      </c>
      <c r="Z12" s="430"/>
      <c r="AA12" s="375"/>
      <c r="AB12" s="429"/>
      <c r="AC12" s="429"/>
      <c r="AD12" s="431" t="s">
        <v>690</v>
      </c>
      <c r="AE12" s="429"/>
      <c r="AF12" s="429"/>
      <c r="AG12" s="429"/>
      <c r="AH12" s="430"/>
      <c r="AI12" s="430"/>
      <c r="AJ12" s="430"/>
      <c r="AK12" s="430"/>
      <c r="AL12" s="429"/>
      <c r="AM12" s="428"/>
      <c r="AN12" s="491"/>
    </row>
    <row r="13" spans="1:41" s="366" customFormat="1" ht="13" customHeight="1">
      <c r="A13" s="490"/>
      <c r="B13" s="492" t="s">
        <v>689</v>
      </c>
      <c r="C13" s="492"/>
      <c r="D13" s="445"/>
      <c r="E13" s="427"/>
      <c r="F13" s="375"/>
      <c r="G13" s="393"/>
      <c r="H13" s="393"/>
      <c r="I13" s="393"/>
      <c r="J13" s="370"/>
      <c r="K13" s="370"/>
      <c r="L13" s="370"/>
      <c r="M13" s="370"/>
      <c r="N13" s="370"/>
      <c r="O13" s="370"/>
      <c r="P13" s="370"/>
      <c r="Q13" s="370"/>
      <c r="R13" s="370"/>
      <c r="S13" s="370"/>
      <c r="T13" s="370"/>
      <c r="U13" s="370"/>
      <c r="V13" s="370"/>
      <c r="W13" s="393"/>
      <c r="X13" s="370"/>
      <c r="Y13" s="370"/>
      <c r="Z13" s="370"/>
      <c r="AA13" s="393"/>
      <c r="AB13" s="426"/>
      <c r="AC13" s="370"/>
      <c r="AD13" s="393"/>
      <c r="AE13" s="393"/>
      <c r="AF13" s="393"/>
      <c r="AG13" s="393"/>
      <c r="AH13" s="393"/>
      <c r="AI13" s="393"/>
      <c r="AJ13" s="370"/>
      <c r="AK13" s="375"/>
      <c r="AL13" s="375"/>
      <c r="AM13" s="370"/>
      <c r="AN13" s="493"/>
    </row>
    <row r="14" spans="1:41" s="366" customFormat="1" ht="13" customHeight="1">
      <c r="A14" s="490"/>
      <c r="B14" s="376" t="s">
        <v>688</v>
      </c>
      <c r="C14" s="376"/>
      <c r="D14" s="445"/>
      <c r="E14" s="425">
        <v>0</v>
      </c>
      <c r="F14" s="375">
        <v>0</v>
      </c>
      <c r="G14" s="393">
        <v>0</v>
      </c>
      <c r="H14" s="393">
        <v>0</v>
      </c>
      <c r="I14" s="393">
        <v>0</v>
      </c>
      <c r="J14" s="393">
        <v>0</v>
      </c>
      <c r="K14" s="393">
        <v>0</v>
      </c>
      <c r="L14" s="393">
        <v>0</v>
      </c>
      <c r="M14" s="393">
        <v>0</v>
      </c>
      <c r="N14" s="393">
        <v>0</v>
      </c>
      <c r="O14" s="393">
        <v>0</v>
      </c>
      <c r="P14" s="393">
        <v>0</v>
      </c>
      <c r="Q14" s="393">
        <v>0</v>
      </c>
      <c r="R14" s="393">
        <v>0</v>
      </c>
      <c r="S14" s="393">
        <v>0</v>
      </c>
      <c r="T14" s="393">
        <v>0</v>
      </c>
      <c r="U14" s="393">
        <v>0</v>
      </c>
      <c r="V14" s="393">
        <v>0</v>
      </c>
      <c r="W14" s="393">
        <v>0</v>
      </c>
      <c r="X14" s="393">
        <v>0</v>
      </c>
      <c r="Y14" s="393">
        <v>0</v>
      </c>
      <c r="Z14" s="393">
        <v>0</v>
      </c>
      <c r="AA14" s="393">
        <v>0</v>
      </c>
      <c r="AB14" s="397">
        <v>0</v>
      </c>
      <c r="AC14" s="393"/>
      <c r="AD14" s="393"/>
      <c r="AE14" s="393"/>
      <c r="AF14" s="393"/>
      <c r="AG14" s="393"/>
      <c r="AH14" s="393"/>
      <c r="AI14" s="393"/>
      <c r="AJ14" s="393"/>
      <c r="AK14" s="393"/>
      <c r="AL14" s="393"/>
      <c r="AM14" s="393"/>
      <c r="AN14" s="494">
        <v>0</v>
      </c>
      <c r="AO14" s="286">
        <v>0</v>
      </c>
    </row>
    <row r="15" spans="1:41" s="366" customFormat="1" ht="13" customHeight="1">
      <c r="A15" s="490"/>
      <c r="B15" s="376" t="s">
        <v>687</v>
      </c>
      <c r="C15" s="376"/>
      <c r="D15" s="445"/>
      <c r="E15" s="425">
        <v>0</v>
      </c>
      <c r="F15" s="375">
        <v>0</v>
      </c>
      <c r="G15" s="393">
        <v>0</v>
      </c>
      <c r="H15" s="393">
        <v>0</v>
      </c>
      <c r="I15" s="393">
        <v>0</v>
      </c>
      <c r="J15" s="393">
        <v>0</v>
      </c>
      <c r="K15" s="393">
        <v>0</v>
      </c>
      <c r="L15" s="393">
        <v>0</v>
      </c>
      <c r="M15" s="393">
        <v>0</v>
      </c>
      <c r="N15" s="393">
        <v>0</v>
      </c>
      <c r="O15" s="393">
        <v>0</v>
      </c>
      <c r="P15" s="393">
        <v>0</v>
      </c>
      <c r="Q15" s="393">
        <v>0</v>
      </c>
      <c r="R15" s="393">
        <v>0</v>
      </c>
      <c r="S15" s="393">
        <v>0</v>
      </c>
      <c r="T15" s="393">
        <v>0</v>
      </c>
      <c r="U15" s="393">
        <v>0</v>
      </c>
      <c r="V15" s="393">
        <v>0</v>
      </c>
      <c r="W15" s="393">
        <v>0</v>
      </c>
      <c r="X15" s="393">
        <v>0</v>
      </c>
      <c r="Y15" s="393">
        <v>0</v>
      </c>
      <c r="Z15" s="393">
        <v>0</v>
      </c>
      <c r="AA15" s="393">
        <v>0</v>
      </c>
      <c r="AB15" s="397">
        <v>0</v>
      </c>
      <c r="AC15" s="393"/>
      <c r="AD15" s="393"/>
      <c r="AE15" s="393"/>
      <c r="AF15" s="393"/>
      <c r="AG15" s="393"/>
      <c r="AH15" s="393"/>
      <c r="AI15" s="393"/>
      <c r="AJ15" s="393"/>
      <c r="AK15" s="393"/>
      <c r="AL15" s="393"/>
      <c r="AM15" s="393"/>
      <c r="AN15" s="494">
        <v>0</v>
      </c>
      <c r="AO15" s="286">
        <v>0</v>
      </c>
    </row>
    <row r="16" spans="1:41" s="287" customFormat="1" ht="13" customHeight="1">
      <c r="A16" s="479"/>
      <c r="B16" s="420" t="s">
        <v>686</v>
      </c>
      <c r="C16" s="420"/>
      <c r="D16" s="446"/>
      <c r="E16" s="418">
        <v>0</v>
      </c>
      <c r="F16" s="390">
        <v>0</v>
      </c>
      <c r="G16" s="390">
        <v>0</v>
      </c>
      <c r="H16" s="390">
        <v>0</v>
      </c>
      <c r="I16" s="390">
        <v>0</v>
      </c>
      <c r="J16" s="390">
        <v>0</v>
      </c>
      <c r="K16" s="390">
        <v>0</v>
      </c>
      <c r="L16" s="390">
        <v>0</v>
      </c>
      <c r="M16" s="390">
        <v>0</v>
      </c>
      <c r="N16" s="390">
        <v>0</v>
      </c>
      <c r="O16" s="390">
        <v>0</v>
      </c>
      <c r="P16" s="390">
        <v>0</v>
      </c>
      <c r="Q16" s="390">
        <v>0</v>
      </c>
      <c r="R16" s="390">
        <v>0</v>
      </c>
      <c r="S16" s="390">
        <v>0</v>
      </c>
      <c r="T16" s="390">
        <v>0</v>
      </c>
      <c r="U16" s="390">
        <v>0</v>
      </c>
      <c r="V16" s="390">
        <v>0</v>
      </c>
      <c r="W16" s="390">
        <v>0</v>
      </c>
      <c r="X16" s="390">
        <v>0</v>
      </c>
      <c r="Y16" s="390">
        <v>0</v>
      </c>
      <c r="Z16" s="390">
        <v>0</v>
      </c>
      <c r="AA16" s="390">
        <v>0</v>
      </c>
      <c r="AB16" s="417">
        <v>0</v>
      </c>
      <c r="AC16" s="390"/>
      <c r="AD16" s="390"/>
      <c r="AE16" s="390"/>
      <c r="AF16" s="390"/>
      <c r="AG16" s="390"/>
      <c r="AH16" s="390"/>
      <c r="AI16" s="390"/>
      <c r="AJ16" s="390"/>
      <c r="AK16" s="390"/>
      <c r="AL16" s="390"/>
      <c r="AM16" s="390"/>
      <c r="AN16" s="495">
        <v>0</v>
      </c>
      <c r="AO16" s="286">
        <v>0</v>
      </c>
    </row>
    <row r="17" spans="1:44" s="317" customFormat="1" ht="13">
      <c r="A17" s="496"/>
      <c r="B17" s="492" t="s">
        <v>685</v>
      </c>
      <c r="C17" s="492"/>
      <c r="D17" s="447"/>
      <c r="E17" s="346"/>
      <c r="H17" s="424"/>
      <c r="I17" s="423"/>
      <c r="J17" s="423"/>
      <c r="K17" s="423"/>
      <c r="L17" s="423"/>
      <c r="M17" s="423"/>
      <c r="N17" s="423"/>
      <c r="O17" s="423"/>
      <c r="P17" s="423"/>
      <c r="Q17" s="423"/>
      <c r="R17" s="423"/>
      <c r="S17" s="423"/>
      <c r="T17" s="423"/>
      <c r="U17" s="423"/>
      <c r="V17" s="423"/>
      <c r="W17" s="423"/>
      <c r="AB17" s="332"/>
      <c r="AN17" s="497"/>
      <c r="AO17" s="286">
        <v>0</v>
      </c>
      <c r="AR17" s="303"/>
    </row>
    <row r="18" spans="1:44" s="317" customFormat="1" ht="13">
      <c r="A18" s="496"/>
      <c r="B18" s="498" t="s">
        <v>543</v>
      </c>
      <c r="C18" s="498"/>
      <c r="D18" s="448"/>
      <c r="E18" s="346">
        <v>9075000</v>
      </c>
      <c r="F18" s="317">
        <v>226875</v>
      </c>
      <c r="G18" s="317">
        <v>680625</v>
      </c>
      <c r="H18" s="317">
        <v>680625</v>
      </c>
      <c r="I18" s="317">
        <v>907500</v>
      </c>
      <c r="J18" s="317">
        <v>1134375</v>
      </c>
      <c r="K18" s="317">
        <v>1089000</v>
      </c>
      <c r="L18" s="317">
        <v>1089000</v>
      </c>
      <c r="M18" s="317">
        <v>907500</v>
      </c>
      <c r="N18" s="317">
        <v>680625</v>
      </c>
      <c r="O18" s="317">
        <v>272250</v>
      </c>
      <c r="P18" s="317">
        <v>226875</v>
      </c>
      <c r="Q18" s="317">
        <v>226875</v>
      </c>
      <c r="R18" s="317">
        <v>226875</v>
      </c>
      <c r="S18" s="317">
        <v>726000</v>
      </c>
      <c r="T18" s="317">
        <v>0</v>
      </c>
      <c r="X18" s="416"/>
      <c r="Y18" s="416"/>
      <c r="Z18" s="416"/>
      <c r="AA18" s="416"/>
      <c r="AB18" s="416"/>
      <c r="AN18" s="494">
        <v>0</v>
      </c>
      <c r="AO18" s="286">
        <v>0</v>
      </c>
      <c r="AP18" s="317">
        <v>0</v>
      </c>
    </row>
    <row r="19" spans="1:44" s="317" customFormat="1" ht="13">
      <c r="A19" s="496"/>
      <c r="B19" s="414" t="s">
        <v>684</v>
      </c>
      <c r="C19" s="414"/>
      <c r="D19" s="449"/>
      <c r="E19" s="413">
        <v>1000000</v>
      </c>
      <c r="F19" s="317">
        <v>25000</v>
      </c>
      <c r="G19" s="317">
        <v>75000</v>
      </c>
      <c r="H19" s="317">
        <v>75000</v>
      </c>
      <c r="I19" s="317">
        <v>100000</v>
      </c>
      <c r="J19" s="317">
        <v>125000</v>
      </c>
      <c r="K19" s="317">
        <v>120000</v>
      </c>
      <c r="L19" s="317">
        <v>120000</v>
      </c>
      <c r="M19" s="317">
        <v>100000</v>
      </c>
      <c r="N19" s="317">
        <v>75000</v>
      </c>
      <c r="O19" s="317">
        <v>30000</v>
      </c>
      <c r="P19" s="317">
        <v>25000</v>
      </c>
      <c r="Q19" s="317">
        <v>25000</v>
      </c>
      <c r="R19" s="317">
        <v>25000</v>
      </c>
      <c r="S19" s="317">
        <v>80000</v>
      </c>
      <c r="T19" s="317">
        <v>0</v>
      </c>
      <c r="AB19" s="332"/>
      <c r="AN19" s="494">
        <v>0</v>
      </c>
      <c r="AO19" s="286">
        <v>0</v>
      </c>
    </row>
    <row r="20" spans="1:44" s="317" customFormat="1" ht="13">
      <c r="A20" s="496"/>
      <c r="B20" s="414" t="s">
        <v>683</v>
      </c>
      <c r="C20" s="414"/>
      <c r="D20" s="449"/>
      <c r="E20" s="413">
        <v>544500</v>
      </c>
      <c r="F20" s="317">
        <v>13612.5</v>
      </c>
      <c r="G20" s="317">
        <v>40837.5</v>
      </c>
      <c r="H20" s="317">
        <v>40837.5</v>
      </c>
      <c r="I20" s="317">
        <v>54450</v>
      </c>
      <c r="J20" s="317">
        <v>68062.5</v>
      </c>
      <c r="K20" s="317">
        <v>65340</v>
      </c>
      <c r="L20" s="317">
        <v>65340</v>
      </c>
      <c r="M20" s="317">
        <v>54450</v>
      </c>
      <c r="N20" s="317">
        <v>40837.5</v>
      </c>
      <c r="O20" s="317">
        <v>16335</v>
      </c>
      <c r="P20" s="317">
        <v>13612.5</v>
      </c>
      <c r="Q20" s="317">
        <v>13612.5</v>
      </c>
      <c r="R20" s="317">
        <v>13612.5</v>
      </c>
      <c r="S20" s="317">
        <v>43560</v>
      </c>
      <c r="T20" s="317">
        <v>0</v>
      </c>
      <c r="AN20" s="494">
        <v>0</v>
      </c>
      <c r="AO20" s="286">
        <v>0</v>
      </c>
    </row>
    <row r="21" spans="1:44" s="317" customFormat="1" ht="13">
      <c r="A21" s="496"/>
      <c r="B21" s="414" t="s">
        <v>682</v>
      </c>
      <c r="C21" s="414"/>
      <c r="D21" s="448"/>
      <c r="E21" s="413">
        <v>181500</v>
      </c>
      <c r="F21" s="317">
        <v>4537.5</v>
      </c>
      <c r="G21" s="317">
        <v>13612.5</v>
      </c>
      <c r="H21" s="317">
        <v>13612.5</v>
      </c>
      <c r="I21" s="317">
        <v>18150</v>
      </c>
      <c r="J21" s="317">
        <v>22687.5</v>
      </c>
      <c r="K21" s="317">
        <v>21780</v>
      </c>
      <c r="L21" s="317">
        <v>21780</v>
      </c>
      <c r="M21" s="317">
        <v>18150</v>
      </c>
      <c r="N21" s="317">
        <v>13612.5</v>
      </c>
      <c r="O21" s="317">
        <v>5445</v>
      </c>
      <c r="P21" s="317">
        <v>4537.5</v>
      </c>
      <c r="Q21" s="317">
        <v>4537.5</v>
      </c>
      <c r="R21" s="317">
        <v>4537.5</v>
      </c>
      <c r="S21" s="317">
        <v>14520</v>
      </c>
      <c r="T21" s="317">
        <v>0</v>
      </c>
      <c r="AE21" s="317">
        <v>0</v>
      </c>
      <c r="AN21" s="494">
        <v>0</v>
      </c>
      <c r="AO21" s="286">
        <v>0</v>
      </c>
    </row>
    <row r="22" spans="1:44" s="317" customFormat="1" ht="13">
      <c r="A22" s="496"/>
      <c r="B22" s="414" t="s">
        <v>681</v>
      </c>
      <c r="C22" s="414"/>
      <c r="D22" s="448"/>
      <c r="E22" s="413">
        <v>544500</v>
      </c>
      <c r="F22" s="317">
        <v>13612.5</v>
      </c>
      <c r="G22" s="317">
        <v>40837.5</v>
      </c>
      <c r="H22" s="317">
        <v>40837.5</v>
      </c>
      <c r="I22" s="317">
        <v>54450</v>
      </c>
      <c r="J22" s="317">
        <v>68062.5</v>
      </c>
      <c r="K22" s="317">
        <v>65340</v>
      </c>
      <c r="L22" s="317">
        <v>65340</v>
      </c>
      <c r="M22" s="317">
        <v>54450</v>
      </c>
      <c r="N22" s="317">
        <v>40837.5</v>
      </c>
      <c r="O22" s="317">
        <v>16335</v>
      </c>
      <c r="P22" s="317">
        <v>13612.5</v>
      </c>
      <c r="Q22" s="317">
        <v>13612.5</v>
      </c>
      <c r="R22" s="317">
        <v>13612.5</v>
      </c>
      <c r="S22" s="317">
        <v>43560</v>
      </c>
      <c r="T22" s="317">
        <v>0</v>
      </c>
      <c r="AE22" s="317">
        <v>0</v>
      </c>
      <c r="AN22" s="494">
        <v>0</v>
      </c>
      <c r="AO22" s="286">
        <v>0</v>
      </c>
    </row>
    <row r="23" spans="1:44" s="317" customFormat="1" ht="13.5" customHeight="1">
      <c r="A23" s="496"/>
      <c r="B23" s="414" t="s">
        <v>680</v>
      </c>
      <c r="C23" s="414"/>
      <c r="D23" s="448"/>
      <c r="E23" s="413"/>
      <c r="G23" s="317">
        <v>0</v>
      </c>
      <c r="H23" s="317">
        <v>0</v>
      </c>
      <c r="I23" s="317">
        <v>0</v>
      </c>
      <c r="J23" s="317">
        <v>0</v>
      </c>
      <c r="AB23" s="332"/>
      <c r="AN23" s="494">
        <v>0</v>
      </c>
      <c r="AO23" s="286">
        <v>0</v>
      </c>
    </row>
    <row r="24" spans="1:44" s="317" customFormat="1" ht="13">
      <c r="A24" s="496"/>
      <c r="B24" s="414" t="s">
        <v>551</v>
      </c>
      <c r="C24" s="414"/>
      <c r="D24" s="448"/>
      <c r="E24" s="422">
        <v>725000</v>
      </c>
      <c r="F24" s="317">
        <v>0</v>
      </c>
      <c r="G24" s="317">
        <v>0</v>
      </c>
      <c r="H24" s="317">
        <v>217500</v>
      </c>
      <c r="I24" s="317">
        <v>0</v>
      </c>
      <c r="J24" s="317">
        <v>0</v>
      </c>
      <c r="K24" s="317">
        <v>145000</v>
      </c>
      <c r="L24" s="317">
        <v>0</v>
      </c>
      <c r="M24" s="317">
        <v>145000</v>
      </c>
      <c r="N24" s="317">
        <v>0</v>
      </c>
      <c r="O24" s="317">
        <v>0</v>
      </c>
      <c r="P24" s="317">
        <v>0</v>
      </c>
      <c r="Q24" s="317">
        <v>0</v>
      </c>
      <c r="R24" s="317">
        <v>0</v>
      </c>
      <c r="S24" s="317">
        <v>0</v>
      </c>
      <c r="U24" s="317">
        <v>0</v>
      </c>
      <c r="V24" s="317">
        <v>217500</v>
      </c>
      <c r="AN24" s="494">
        <v>0</v>
      </c>
      <c r="AO24" s="286">
        <v>0</v>
      </c>
    </row>
    <row r="25" spans="1:44" s="317" customFormat="1" ht="13">
      <c r="A25" s="496"/>
      <c r="B25" s="317" t="s">
        <v>679</v>
      </c>
      <c r="D25" s="448"/>
      <c r="E25" s="413">
        <v>250000</v>
      </c>
      <c r="F25" s="316">
        <v>37500</v>
      </c>
      <c r="G25" s="316">
        <v>0</v>
      </c>
      <c r="H25" s="316">
        <v>0</v>
      </c>
      <c r="I25" s="316">
        <v>25000</v>
      </c>
      <c r="J25" s="316">
        <v>25000</v>
      </c>
      <c r="K25" s="316">
        <v>0</v>
      </c>
      <c r="L25" s="316">
        <v>0</v>
      </c>
      <c r="M25" s="316">
        <v>0</v>
      </c>
      <c r="N25" s="316">
        <v>0</v>
      </c>
      <c r="O25" s="316">
        <v>0</v>
      </c>
      <c r="P25" s="316">
        <v>25000</v>
      </c>
      <c r="Q25" s="316">
        <v>25000</v>
      </c>
      <c r="R25" s="316">
        <v>25000</v>
      </c>
      <c r="S25" s="316">
        <v>37500</v>
      </c>
      <c r="T25" s="316">
        <v>50000</v>
      </c>
      <c r="U25" s="316">
        <v>0</v>
      </c>
      <c r="V25" s="317">
        <v>0</v>
      </c>
      <c r="W25" s="317">
        <v>0</v>
      </c>
      <c r="AB25" s="332"/>
      <c r="AN25" s="494">
        <v>0</v>
      </c>
      <c r="AO25" s="286">
        <v>0</v>
      </c>
    </row>
    <row r="26" spans="1:44" s="317" customFormat="1" ht="13">
      <c r="A26" s="496"/>
      <c r="B26" s="317" t="s">
        <v>678</v>
      </c>
      <c r="D26" s="450"/>
      <c r="E26" s="413"/>
      <c r="F26" s="317">
        <v>-28363.75</v>
      </c>
      <c r="G26" s="317">
        <v>-85091.25</v>
      </c>
      <c r="H26" s="317">
        <v>-85091.25</v>
      </c>
      <c r="I26" s="317">
        <v>-113455</v>
      </c>
      <c r="J26" s="317">
        <v>-141818.75</v>
      </c>
      <c r="K26" s="317">
        <v>-136146</v>
      </c>
      <c r="L26" s="317">
        <v>-68073</v>
      </c>
      <c r="M26" s="317">
        <v>-63977.5</v>
      </c>
      <c r="N26" s="317">
        <v>-42545.625</v>
      </c>
      <c r="O26" s="317">
        <v>-17018.25</v>
      </c>
      <c r="P26" s="317">
        <v>-14181.875</v>
      </c>
      <c r="Q26" s="317">
        <v>-14181.875</v>
      </c>
      <c r="R26" s="317">
        <v>-14181.875</v>
      </c>
      <c r="S26" s="317">
        <v>-45382</v>
      </c>
      <c r="T26" s="421">
        <v>869508</v>
      </c>
      <c r="U26" s="421">
        <v>0</v>
      </c>
      <c r="W26" s="317">
        <v>0</v>
      </c>
      <c r="AB26" s="332"/>
      <c r="AN26" s="494">
        <v>0</v>
      </c>
      <c r="AO26" s="286">
        <v>0</v>
      </c>
    </row>
    <row r="27" spans="1:44" s="287" customFormat="1" ht="13" customHeight="1">
      <c r="A27" s="479"/>
      <c r="B27" s="420" t="s">
        <v>677</v>
      </c>
      <c r="C27" s="419"/>
      <c r="D27" s="451" t="s">
        <v>91</v>
      </c>
      <c r="E27" s="418">
        <v>12320500</v>
      </c>
      <c r="F27" s="390">
        <v>292773.75</v>
      </c>
      <c r="G27" s="390">
        <v>765821.25</v>
      </c>
      <c r="H27" s="390">
        <v>983321.25</v>
      </c>
      <c r="I27" s="390">
        <v>1046095</v>
      </c>
      <c r="J27" s="390">
        <v>1301368.75</v>
      </c>
      <c r="K27" s="390">
        <v>1370314</v>
      </c>
      <c r="L27" s="390">
        <v>1293387</v>
      </c>
      <c r="M27" s="390">
        <v>1215572.5</v>
      </c>
      <c r="N27" s="390">
        <v>808366.875</v>
      </c>
      <c r="O27" s="390">
        <v>323346.75</v>
      </c>
      <c r="P27" s="390">
        <v>294455.625</v>
      </c>
      <c r="Q27" s="390">
        <v>294455.625</v>
      </c>
      <c r="R27" s="390">
        <v>294455.625</v>
      </c>
      <c r="S27" s="390">
        <v>899758</v>
      </c>
      <c r="T27" s="390">
        <v>919508</v>
      </c>
      <c r="U27" s="390">
        <v>0</v>
      </c>
      <c r="V27" s="390">
        <v>217500</v>
      </c>
      <c r="W27" s="390">
        <v>0</v>
      </c>
      <c r="X27" s="390">
        <v>0</v>
      </c>
      <c r="Y27" s="390">
        <v>0</v>
      </c>
      <c r="Z27" s="390">
        <v>0</v>
      </c>
      <c r="AA27" s="390">
        <v>0</v>
      </c>
      <c r="AB27" s="417">
        <v>0</v>
      </c>
      <c r="AC27" s="390"/>
      <c r="AD27" s="390"/>
      <c r="AE27" s="387"/>
      <c r="AF27" s="387"/>
      <c r="AG27" s="387"/>
      <c r="AH27" s="387"/>
      <c r="AI27" s="387"/>
      <c r="AJ27" s="387"/>
      <c r="AK27" s="387"/>
      <c r="AL27" s="387"/>
      <c r="AM27" s="387"/>
      <c r="AN27" s="495">
        <v>0</v>
      </c>
      <c r="AO27" s="286">
        <v>0</v>
      </c>
    </row>
    <row r="28" spans="1:44" s="317" customFormat="1" ht="13">
      <c r="A28" s="496"/>
      <c r="B28" s="492" t="s">
        <v>676</v>
      </c>
      <c r="C28" s="492"/>
      <c r="D28" s="447"/>
      <c r="E28" s="346"/>
      <c r="K28" s="416"/>
      <c r="AB28" s="332"/>
      <c r="AN28" s="497"/>
      <c r="AO28" s="286">
        <v>0</v>
      </c>
    </row>
    <row r="29" spans="1:44" s="317" customFormat="1" ht="13">
      <c r="A29" s="496"/>
      <c r="B29" s="414" t="s">
        <v>675</v>
      </c>
      <c r="C29" s="414"/>
      <c r="D29" s="449"/>
      <c r="E29" s="413">
        <v>680000</v>
      </c>
      <c r="F29" s="317">
        <v>470000</v>
      </c>
      <c r="G29" s="317">
        <v>15000</v>
      </c>
      <c r="H29" s="317">
        <v>15000</v>
      </c>
      <c r="I29" s="317">
        <v>15000</v>
      </c>
      <c r="J29" s="317">
        <v>15000</v>
      </c>
      <c r="K29" s="317">
        <v>15000</v>
      </c>
      <c r="L29" s="317">
        <v>15000</v>
      </c>
      <c r="M29" s="317">
        <v>15000</v>
      </c>
      <c r="N29" s="317">
        <v>15000</v>
      </c>
      <c r="O29" s="317">
        <v>15000</v>
      </c>
      <c r="P29" s="317">
        <v>15000</v>
      </c>
      <c r="Q29" s="317">
        <v>15000</v>
      </c>
      <c r="R29" s="317">
        <v>15000</v>
      </c>
      <c r="S29" s="317">
        <v>30000</v>
      </c>
      <c r="T29" s="317">
        <v>0</v>
      </c>
      <c r="U29" s="317">
        <v>0</v>
      </c>
      <c r="V29" s="317">
        <v>0</v>
      </c>
      <c r="W29" s="317">
        <v>0</v>
      </c>
      <c r="X29" s="317">
        <v>0</v>
      </c>
      <c r="Y29" s="317">
        <v>0</v>
      </c>
      <c r="AN29" s="494">
        <v>0</v>
      </c>
      <c r="AO29" s="286">
        <v>0</v>
      </c>
    </row>
    <row r="30" spans="1:44" s="317" customFormat="1" ht="13" hidden="1">
      <c r="A30" s="496"/>
      <c r="B30" s="414" t="s">
        <v>674</v>
      </c>
      <c r="C30" s="414"/>
      <c r="D30" s="449"/>
      <c r="E30" s="413"/>
      <c r="G30" s="317">
        <v>0</v>
      </c>
      <c r="H30" s="317">
        <v>0</v>
      </c>
      <c r="I30" s="317">
        <v>0</v>
      </c>
      <c r="J30" s="317">
        <v>0</v>
      </c>
      <c r="K30" s="317">
        <v>0</v>
      </c>
      <c r="L30" s="317">
        <v>0</v>
      </c>
      <c r="M30" s="317">
        <v>0</v>
      </c>
      <c r="N30" s="317">
        <v>0</v>
      </c>
      <c r="O30" s="317">
        <v>0</v>
      </c>
      <c r="P30" s="317">
        <v>0</v>
      </c>
      <c r="Q30" s="317">
        <v>0</v>
      </c>
      <c r="R30" s="317">
        <v>0</v>
      </c>
      <c r="S30" s="317">
        <v>0</v>
      </c>
      <c r="T30" s="317">
        <v>0</v>
      </c>
      <c r="U30" s="317">
        <v>0</v>
      </c>
      <c r="V30" s="317">
        <v>0</v>
      </c>
      <c r="W30" s="317">
        <v>0</v>
      </c>
      <c r="X30" s="317">
        <v>0</v>
      </c>
      <c r="Y30" s="317">
        <v>0</v>
      </c>
      <c r="Z30" s="317">
        <v>0</v>
      </c>
      <c r="AA30" s="317">
        <v>0</v>
      </c>
      <c r="AB30" s="332">
        <v>0</v>
      </c>
      <c r="AN30" s="494">
        <v>0</v>
      </c>
      <c r="AO30" s="286">
        <v>0</v>
      </c>
    </row>
    <row r="31" spans="1:44" s="317" customFormat="1" ht="13">
      <c r="A31" s="496"/>
      <c r="B31" s="414" t="s">
        <v>673</v>
      </c>
      <c r="C31" s="414"/>
      <c r="D31" s="449"/>
      <c r="E31" s="413">
        <v>25000</v>
      </c>
      <c r="F31" s="317">
        <v>25000</v>
      </c>
      <c r="AB31" s="332"/>
      <c r="AN31" s="494">
        <v>0</v>
      </c>
      <c r="AO31" s="286">
        <v>0</v>
      </c>
    </row>
    <row r="32" spans="1:44" s="317" customFormat="1" ht="13">
      <c r="A32" s="496"/>
      <c r="B32" s="414" t="s">
        <v>672</v>
      </c>
      <c r="C32" s="414"/>
      <c r="D32" s="449"/>
      <c r="E32" s="413">
        <v>60000</v>
      </c>
      <c r="F32" s="317">
        <v>60000</v>
      </c>
      <c r="AB32" s="332"/>
      <c r="AN32" s="494">
        <v>0</v>
      </c>
      <c r="AO32" s="286">
        <v>0</v>
      </c>
    </row>
    <row r="33" spans="1:41" s="317" customFormat="1" ht="13">
      <c r="A33" s="496"/>
      <c r="B33" s="414" t="s">
        <v>671</v>
      </c>
      <c r="C33" s="414"/>
      <c r="D33" s="449"/>
      <c r="E33" s="413">
        <v>20000</v>
      </c>
      <c r="F33" s="317">
        <v>20000</v>
      </c>
      <c r="AB33" s="332"/>
      <c r="AN33" s="494">
        <v>0</v>
      </c>
      <c r="AO33" s="286">
        <v>0</v>
      </c>
    </row>
    <row r="34" spans="1:41" s="317" customFormat="1" ht="13">
      <c r="A34" s="496"/>
      <c r="B34" s="414" t="s">
        <v>560</v>
      </c>
      <c r="C34" s="414"/>
      <c r="D34" s="449"/>
      <c r="E34" s="413">
        <v>60000</v>
      </c>
      <c r="F34" s="317">
        <v>30000</v>
      </c>
      <c r="G34" s="317">
        <v>0</v>
      </c>
      <c r="O34" s="317">
        <v>0</v>
      </c>
      <c r="R34" s="317">
        <v>30000</v>
      </c>
      <c r="AB34" s="332"/>
      <c r="AN34" s="494">
        <v>0</v>
      </c>
      <c r="AO34" s="286">
        <v>0</v>
      </c>
    </row>
    <row r="35" spans="1:41" s="317" customFormat="1" ht="13" hidden="1">
      <c r="A35" s="496"/>
      <c r="B35" s="317" t="s">
        <v>670</v>
      </c>
      <c r="D35" s="449"/>
      <c r="E35" s="413">
        <v>109250</v>
      </c>
      <c r="F35" s="317">
        <v>109250</v>
      </c>
      <c r="AB35" s="332"/>
      <c r="AN35" s="494">
        <v>0</v>
      </c>
      <c r="AO35" s="286">
        <v>0</v>
      </c>
    </row>
    <row r="36" spans="1:41" s="317" customFormat="1" ht="13" hidden="1">
      <c r="A36" s="496"/>
      <c r="B36" s="317" t="s">
        <v>669</v>
      </c>
      <c r="D36" s="449"/>
      <c r="E36" s="415">
        <v>475000</v>
      </c>
      <c r="G36" s="317">
        <v>1299.3057291666667</v>
      </c>
      <c r="H36" s="317">
        <v>2934.332527961405</v>
      </c>
      <c r="I36" s="317">
        <v>4166.666666666667</v>
      </c>
      <c r="J36" s="317">
        <v>4166.666666666667</v>
      </c>
      <c r="K36" s="317">
        <v>4166.666666666667</v>
      </c>
      <c r="L36" s="317">
        <v>6821.9458333333341</v>
      </c>
      <c r="M36" s="317">
        <v>12011.180959351281</v>
      </c>
      <c r="N36" s="317">
        <v>17238.293412066527</v>
      </c>
      <c r="O36" s="317">
        <v>20790.495395834751</v>
      </c>
      <c r="P36" s="317">
        <v>22336.581033702012</v>
      </c>
      <c r="Q36" s="317">
        <v>23768.729007560385</v>
      </c>
      <c r="R36" s="317">
        <v>25206.844264643169</v>
      </c>
      <c r="S36" s="317">
        <v>25206.844264643169</v>
      </c>
      <c r="T36" s="317">
        <v>25206.844264643169</v>
      </c>
      <c r="U36" s="317">
        <v>25206.844264643169</v>
      </c>
      <c r="V36" s="317">
        <v>25206.844264643169</v>
      </c>
      <c r="W36" s="317">
        <v>0</v>
      </c>
      <c r="X36" s="317">
        <v>0</v>
      </c>
      <c r="Y36" s="317">
        <v>229264.91477780775</v>
      </c>
      <c r="Z36" s="317">
        <v>0</v>
      </c>
      <c r="AA36" s="317">
        <v>0</v>
      </c>
      <c r="AB36" s="317">
        <v>0</v>
      </c>
      <c r="AC36" s="317">
        <v>0</v>
      </c>
      <c r="AD36" s="317">
        <v>0</v>
      </c>
      <c r="AN36" s="494">
        <v>0</v>
      </c>
      <c r="AO36" s="286">
        <v>0</v>
      </c>
    </row>
    <row r="37" spans="1:41" s="317" customFormat="1" ht="13" collapsed="1">
      <c r="A37" s="496"/>
      <c r="B37" s="317" t="s">
        <v>668</v>
      </c>
      <c r="D37" s="449"/>
      <c r="E37" s="413">
        <v>0</v>
      </c>
      <c r="F37" s="317">
        <v>0</v>
      </c>
      <c r="AB37" s="332"/>
      <c r="AN37" s="494">
        <v>0</v>
      </c>
      <c r="AO37" s="286">
        <v>0</v>
      </c>
    </row>
    <row r="38" spans="1:41" s="317" customFormat="1" ht="13">
      <c r="A38" s="496"/>
      <c r="B38" s="317" t="s">
        <v>667</v>
      </c>
      <c r="D38" s="449"/>
      <c r="E38" s="413">
        <v>48000</v>
      </c>
      <c r="F38" s="317">
        <v>48000</v>
      </c>
      <c r="AB38" s="332"/>
      <c r="AN38" s="494">
        <v>0</v>
      </c>
      <c r="AO38" s="286">
        <v>0</v>
      </c>
    </row>
    <row r="39" spans="1:41" s="317" customFormat="1" ht="13" hidden="1">
      <c r="A39" s="496"/>
      <c r="B39" s="317" t="s">
        <v>666</v>
      </c>
      <c r="D39" s="449"/>
      <c r="E39" s="415"/>
      <c r="AB39" s="332"/>
      <c r="AN39" s="494">
        <v>0</v>
      </c>
      <c r="AO39" s="286">
        <v>0</v>
      </c>
    </row>
    <row r="40" spans="1:41" s="317" customFormat="1" ht="13" hidden="1">
      <c r="A40" s="496"/>
      <c r="B40" s="317" t="s">
        <v>665</v>
      </c>
      <c r="D40" s="449"/>
      <c r="E40" s="413">
        <v>407767</v>
      </c>
      <c r="F40" s="317">
        <v>407767</v>
      </c>
      <c r="AB40" s="332"/>
      <c r="AN40" s="494">
        <v>0</v>
      </c>
      <c r="AO40" s="286">
        <v>0</v>
      </c>
    </row>
    <row r="41" spans="1:41" s="317" customFormat="1" ht="13" hidden="1">
      <c r="A41" s="496"/>
      <c r="B41" s="317" t="s">
        <v>664</v>
      </c>
      <c r="D41" s="449"/>
      <c r="E41" s="413">
        <v>0</v>
      </c>
      <c r="F41" s="317">
        <v>0</v>
      </c>
      <c r="AB41" s="332"/>
      <c r="AN41" s="494">
        <v>0</v>
      </c>
      <c r="AO41" s="286">
        <v>0</v>
      </c>
    </row>
    <row r="42" spans="1:41" s="317" customFormat="1" ht="13" hidden="1">
      <c r="A42" s="496"/>
      <c r="B42" s="317" t="s">
        <v>663</v>
      </c>
      <c r="D42" s="449"/>
      <c r="E42" s="413">
        <v>0</v>
      </c>
      <c r="F42" s="317">
        <v>0</v>
      </c>
      <c r="AN42" s="494">
        <v>0</v>
      </c>
      <c r="AO42" s="286">
        <v>0</v>
      </c>
    </row>
    <row r="43" spans="1:41" s="317" customFormat="1" ht="13" hidden="1">
      <c r="A43" s="496"/>
      <c r="B43" s="317" t="s">
        <v>662</v>
      </c>
      <c r="D43" s="449"/>
      <c r="E43" s="413">
        <v>0</v>
      </c>
      <c r="F43" s="317">
        <v>0</v>
      </c>
      <c r="AB43" s="332"/>
      <c r="AN43" s="494">
        <v>0</v>
      </c>
      <c r="AO43" s="286">
        <v>0</v>
      </c>
    </row>
    <row r="44" spans="1:41" s="317" customFormat="1" ht="13" hidden="1">
      <c r="A44" s="496"/>
      <c r="B44" s="317" t="s">
        <v>661</v>
      </c>
      <c r="D44" s="449"/>
      <c r="E44" s="413">
        <v>40000</v>
      </c>
      <c r="F44" s="317">
        <v>40000</v>
      </c>
      <c r="AB44" s="332"/>
      <c r="AN44" s="494">
        <v>0</v>
      </c>
      <c r="AO44" s="286">
        <v>0</v>
      </c>
    </row>
    <row r="45" spans="1:41" s="317" customFormat="1" ht="13" collapsed="1">
      <c r="A45" s="496"/>
      <c r="B45" s="317" t="s">
        <v>660</v>
      </c>
      <c r="D45" s="449"/>
      <c r="E45" s="413">
        <v>19625</v>
      </c>
      <c r="Y45" s="317">
        <v>19625</v>
      </c>
      <c r="AB45" s="332"/>
      <c r="AN45" s="494">
        <v>0</v>
      </c>
      <c r="AO45" s="286">
        <v>0</v>
      </c>
    </row>
    <row r="46" spans="1:41" s="317" customFormat="1" ht="13" hidden="1">
      <c r="A46" s="496"/>
      <c r="B46" s="317" t="s">
        <v>659</v>
      </c>
      <c r="D46" s="449"/>
      <c r="E46" s="413">
        <v>45000</v>
      </c>
      <c r="Y46" s="317">
        <v>45000</v>
      </c>
      <c r="AB46" s="332"/>
      <c r="AN46" s="494">
        <v>0</v>
      </c>
      <c r="AO46" s="286">
        <v>0</v>
      </c>
    </row>
    <row r="47" spans="1:41" s="317" customFormat="1" ht="13" hidden="1">
      <c r="A47" s="496"/>
      <c r="B47" s="414"/>
      <c r="C47" s="414"/>
      <c r="D47" s="449"/>
      <c r="E47" s="413"/>
      <c r="AB47" s="332"/>
      <c r="AN47" s="494">
        <v>0</v>
      </c>
      <c r="AO47" s="286">
        <v>0</v>
      </c>
    </row>
    <row r="48" spans="1:41" s="317" customFormat="1" ht="13" hidden="1">
      <c r="A48" s="496"/>
      <c r="B48" s="414"/>
      <c r="C48" s="414"/>
      <c r="D48" s="449"/>
      <c r="E48" s="413"/>
      <c r="AB48" s="332"/>
      <c r="AN48" s="494">
        <v>0</v>
      </c>
      <c r="AO48" s="286">
        <v>0</v>
      </c>
    </row>
    <row r="49" spans="1:41" s="317" customFormat="1" ht="13" hidden="1">
      <c r="A49" s="496"/>
      <c r="B49" s="414"/>
      <c r="C49" s="414"/>
      <c r="D49" s="449"/>
      <c r="E49" s="413"/>
      <c r="AB49" s="332"/>
      <c r="AN49" s="494">
        <v>0</v>
      </c>
      <c r="AO49" s="286">
        <v>0</v>
      </c>
    </row>
    <row r="50" spans="1:41" s="317" customFormat="1" ht="13" hidden="1" collapsed="1">
      <c r="A50" s="496"/>
      <c r="B50" s="414"/>
      <c r="C50" s="414"/>
      <c r="D50" s="449"/>
      <c r="E50" s="413"/>
      <c r="AB50" s="332"/>
      <c r="AN50" s="494">
        <v>0</v>
      </c>
      <c r="AO50" s="286">
        <v>0</v>
      </c>
    </row>
    <row r="51" spans="1:41" s="317" customFormat="1" ht="13">
      <c r="A51" s="496"/>
      <c r="B51" s="414" t="s">
        <v>653</v>
      </c>
      <c r="C51" s="414"/>
      <c r="D51" s="449"/>
      <c r="E51" s="413">
        <v>35000</v>
      </c>
      <c r="G51" s="317">
        <v>2692.3076923076924</v>
      </c>
      <c r="H51" s="317">
        <v>2692.3076923076924</v>
      </c>
      <c r="I51" s="317">
        <v>2692.3076923076924</v>
      </c>
      <c r="J51" s="317">
        <v>2692.3076923076924</v>
      </c>
      <c r="K51" s="317">
        <v>2692.3076923076924</v>
      </c>
      <c r="L51" s="317">
        <v>2692.3076923076924</v>
      </c>
      <c r="M51" s="317">
        <v>2692.3076923076924</v>
      </c>
      <c r="N51" s="317">
        <v>2692.3076923076924</v>
      </c>
      <c r="O51" s="317">
        <v>2692.3076923076924</v>
      </c>
      <c r="P51" s="317">
        <v>2692.3076923076924</v>
      </c>
      <c r="Q51" s="317">
        <v>2692.3076923076924</v>
      </c>
      <c r="R51" s="317">
        <v>2692.3076923076924</v>
      </c>
      <c r="S51" s="317">
        <v>2692.3076923076924</v>
      </c>
      <c r="AB51" s="332"/>
      <c r="AN51" s="494">
        <v>0</v>
      </c>
      <c r="AO51" s="286">
        <v>0</v>
      </c>
    </row>
    <row r="52" spans="1:41" s="317" customFormat="1" ht="13">
      <c r="A52" s="496"/>
      <c r="B52" s="414" t="s">
        <v>652</v>
      </c>
      <c r="C52" s="414"/>
      <c r="D52" s="449"/>
      <c r="E52" s="413">
        <v>34000</v>
      </c>
      <c r="F52" s="317">
        <v>34000</v>
      </c>
      <c r="Y52" s="317">
        <v>0</v>
      </c>
      <c r="AA52" s="317">
        <v>0</v>
      </c>
      <c r="AB52" s="332">
        <v>0</v>
      </c>
      <c r="AN52" s="494">
        <v>0</v>
      </c>
      <c r="AO52" s="286">
        <v>0</v>
      </c>
    </row>
    <row r="53" spans="1:41" s="317" customFormat="1" ht="13" hidden="1">
      <c r="A53" s="496"/>
      <c r="B53" s="414" t="s">
        <v>658</v>
      </c>
      <c r="C53" s="414"/>
      <c r="D53" s="449"/>
      <c r="E53" s="413"/>
      <c r="F53" s="317">
        <v>0</v>
      </c>
      <c r="AB53" s="332"/>
      <c r="AN53" s="494">
        <v>0</v>
      </c>
      <c r="AO53" s="286">
        <v>0</v>
      </c>
    </row>
    <row r="54" spans="1:41" s="317" customFormat="1" ht="13" hidden="1">
      <c r="A54" s="496"/>
      <c r="B54" s="414" t="s">
        <v>657</v>
      </c>
      <c r="C54" s="414"/>
      <c r="D54" s="449"/>
      <c r="E54" s="413"/>
      <c r="F54" s="317">
        <v>0</v>
      </c>
      <c r="AB54" s="332"/>
      <c r="AN54" s="494">
        <v>0</v>
      </c>
      <c r="AO54" s="286">
        <v>0</v>
      </c>
    </row>
    <row r="55" spans="1:41" s="317" customFormat="1" ht="13" hidden="1">
      <c r="A55" s="496"/>
      <c r="B55" s="317" t="s">
        <v>656</v>
      </c>
      <c r="D55" s="449"/>
      <c r="E55" s="413">
        <v>85000</v>
      </c>
      <c r="F55" s="317">
        <v>85000</v>
      </c>
      <c r="AB55" s="332"/>
      <c r="AN55" s="494">
        <v>0</v>
      </c>
      <c r="AO55" s="286">
        <v>0</v>
      </c>
    </row>
    <row r="56" spans="1:41" s="317" customFormat="1" ht="13" hidden="1">
      <c r="A56" s="496"/>
      <c r="B56" s="317" t="s">
        <v>655</v>
      </c>
      <c r="D56" s="449"/>
      <c r="E56" s="413">
        <v>62000</v>
      </c>
      <c r="R56" s="317">
        <v>31000</v>
      </c>
      <c r="Y56" s="317">
        <v>31000</v>
      </c>
      <c r="AB56" s="332"/>
      <c r="AN56" s="494">
        <v>0</v>
      </c>
      <c r="AO56" s="286">
        <v>0</v>
      </c>
    </row>
    <row r="57" spans="1:41" s="317" customFormat="1" ht="13" hidden="1">
      <c r="A57" s="496"/>
      <c r="B57" s="414" t="s">
        <v>654</v>
      </c>
      <c r="C57" s="414"/>
      <c r="D57" s="449"/>
      <c r="E57" s="413"/>
      <c r="AB57" s="332"/>
      <c r="AN57" s="494">
        <v>0</v>
      </c>
      <c r="AO57" s="286">
        <v>0</v>
      </c>
    </row>
    <row r="58" spans="1:41" s="317" customFormat="1" ht="13" hidden="1">
      <c r="A58" s="496"/>
      <c r="B58" s="414" t="s">
        <v>653</v>
      </c>
      <c r="C58" s="414"/>
      <c r="D58" s="449"/>
      <c r="E58" s="413"/>
      <c r="AB58" s="332"/>
      <c r="AN58" s="494">
        <v>0</v>
      </c>
      <c r="AO58" s="286">
        <v>0</v>
      </c>
    </row>
    <row r="59" spans="1:41" s="317" customFormat="1" ht="13" hidden="1">
      <c r="A59" s="496"/>
      <c r="B59" s="414" t="s">
        <v>652</v>
      </c>
      <c r="C59" s="414"/>
      <c r="D59" s="449"/>
      <c r="E59" s="413"/>
      <c r="AB59" s="332"/>
      <c r="AN59" s="494">
        <v>0</v>
      </c>
      <c r="AO59" s="286">
        <v>0</v>
      </c>
    </row>
    <row r="60" spans="1:41" s="317" customFormat="1" ht="13" collapsed="1">
      <c r="A60" s="496"/>
      <c r="B60" s="317" t="s">
        <v>651</v>
      </c>
      <c r="D60" s="449"/>
      <c r="E60" s="413">
        <v>125000</v>
      </c>
      <c r="F60" s="317">
        <v>100000</v>
      </c>
      <c r="Y60" s="317">
        <v>25000</v>
      </c>
      <c r="AB60" s="332"/>
      <c r="AN60" s="494">
        <v>0</v>
      </c>
      <c r="AO60" s="286">
        <v>0</v>
      </c>
    </row>
    <row r="61" spans="1:41" s="317" customFormat="1" ht="13" hidden="1">
      <c r="A61" s="496"/>
      <c r="B61" s="414" t="s">
        <v>650</v>
      </c>
      <c r="C61" s="414"/>
      <c r="D61" s="449"/>
      <c r="E61" s="413"/>
      <c r="F61" s="317">
        <v>0</v>
      </c>
      <c r="G61" s="317">
        <v>0</v>
      </c>
      <c r="AB61" s="332"/>
      <c r="AN61" s="494">
        <v>0</v>
      </c>
      <c r="AO61" s="286">
        <v>0</v>
      </c>
    </row>
    <row r="62" spans="1:41" s="317" customFormat="1" ht="13" hidden="1">
      <c r="A62" s="496"/>
      <c r="B62" s="414" t="s">
        <v>649</v>
      </c>
      <c r="C62" s="414"/>
      <c r="D62" s="449"/>
      <c r="E62" s="413"/>
      <c r="G62" s="317">
        <v>0</v>
      </c>
      <c r="AB62" s="332"/>
      <c r="AN62" s="494">
        <v>0</v>
      </c>
      <c r="AO62" s="286">
        <v>0</v>
      </c>
    </row>
    <row r="63" spans="1:41" s="317" customFormat="1" ht="13" hidden="1">
      <c r="A63" s="496"/>
      <c r="B63" s="414" t="s">
        <v>648</v>
      </c>
      <c r="C63" s="414"/>
      <c r="D63" s="449"/>
      <c r="E63" s="413"/>
      <c r="G63" s="317">
        <v>0</v>
      </c>
      <c r="AB63" s="332"/>
      <c r="AN63" s="494">
        <v>0</v>
      </c>
      <c r="AO63" s="286">
        <v>0</v>
      </c>
    </row>
    <row r="64" spans="1:41" s="317" customFormat="1" ht="13" hidden="1">
      <c r="A64" s="496"/>
      <c r="B64" s="414" t="s">
        <v>647</v>
      </c>
      <c r="C64" s="414"/>
      <c r="D64" s="449"/>
      <c r="E64" s="413"/>
      <c r="G64" s="317">
        <v>0</v>
      </c>
      <c r="AB64" s="332"/>
      <c r="AN64" s="494">
        <v>0</v>
      </c>
      <c r="AO64" s="286">
        <v>0</v>
      </c>
    </row>
    <row r="65" spans="1:42" s="317" customFormat="1" ht="13">
      <c r="A65" s="496"/>
      <c r="B65" s="414" t="s">
        <v>646</v>
      </c>
      <c r="C65" s="414"/>
      <c r="D65" s="449"/>
      <c r="E65" s="413">
        <v>80000</v>
      </c>
      <c r="F65" s="317">
        <v>40000</v>
      </c>
      <c r="R65" s="317">
        <v>0</v>
      </c>
      <c r="S65" s="317">
        <v>40000</v>
      </c>
      <c r="AB65" s="332"/>
      <c r="AN65" s="494">
        <v>0</v>
      </c>
      <c r="AO65" s="286">
        <v>0</v>
      </c>
    </row>
    <row r="66" spans="1:42" s="317" customFormat="1" ht="13">
      <c r="A66" s="496"/>
      <c r="B66" s="414" t="s">
        <v>645</v>
      </c>
      <c r="C66" s="414"/>
      <c r="D66" s="449"/>
      <c r="E66" s="413">
        <v>15000</v>
      </c>
      <c r="F66" s="317">
        <v>15000</v>
      </c>
      <c r="G66" s="317">
        <v>0</v>
      </c>
      <c r="AB66" s="332"/>
      <c r="AN66" s="494">
        <v>0</v>
      </c>
      <c r="AO66" s="286">
        <v>0</v>
      </c>
    </row>
    <row r="67" spans="1:42" s="317" customFormat="1" ht="13">
      <c r="A67" s="496"/>
      <c r="B67" s="317" t="s">
        <v>644</v>
      </c>
      <c r="D67" s="449"/>
      <c r="E67" s="413">
        <v>55000</v>
      </c>
      <c r="J67" s="317">
        <v>11000</v>
      </c>
      <c r="K67" s="317">
        <v>5500</v>
      </c>
      <c r="L67" s="317">
        <v>5500</v>
      </c>
      <c r="M67" s="317">
        <v>5500</v>
      </c>
      <c r="N67" s="317">
        <v>5500</v>
      </c>
      <c r="O67" s="317">
        <v>5500</v>
      </c>
      <c r="P67" s="317">
        <v>5500</v>
      </c>
      <c r="Q67" s="317">
        <v>5500</v>
      </c>
      <c r="R67" s="317">
        <v>5500</v>
      </c>
      <c r="AB67" s="332"/>
      <c r="AN67" s="494">
        <v>0</v>
      </c>
      <c r="AO67" s="286">
        <v>0</v>
      </c>
    </row>
    <row r="68" spans="1:42" s="332" customFormat="1" ht="13">
      <c r="A68" s="499"/>
      <c r="B68" s="332" t="s">
        <v>643</v>
      </c>
      <c r="D68" s="452"/>
      <c r="E68" s="415">
        <v>200000</v>
      </c>
      <c r="S68" s="332">
        <v>33333.333333333336</v>
      </c>
      <c r="T68" s="332">
        <v>33333.333333333336</v>
      </c>
      <c r="U68" s="332">
        <v>33333.333333333336</v>
      </c>
      <c r="V68" s="332">
        <v>33333.333333333336</v>
      </c>
      <c r="W68" s="332">
        <v>33333.333333333336</v>
      </c>
      <c r="X68" s="332">
        <v>33333.333333333336</v>
      </c>
      <c r="AA68" s="332">
        <v>0</v>
      </c>
      <c r="AN68" s="494">
        <v>0</v>
      </c>
      <c r="AO68" s="286">
        <v>0</v>
      </c>
    </row>
    <row r="69" spans="1:42" s="317" customFormat="1" ht="13">
      <c r="A69" s="496"/>
      <c r="B69" s="317" t="s">
        <v>642</v>
      </c>
      <c r="D69" s="449"/>
      <c r="E69" s="413">
        <v>48503</v>
      </c>
      <c r="M69" s="317">
        <v>3731</v>
      </c>
      <c r="N69" s="317">
        <v>3731</v>
      </c>
      <c r="O69" s="317">
        <v>3731</v>
      </c>
      <c r="P69" s="317">
        <v>3731</v>
      </c>
      <c r="Q69" s="317">
        <v>3731</v>
      </c>
      <c r="R69" s="317">
        <v>3731</v>
      </c>
      <c r="S69" s="317">
        <v>3731</v>
      </c>
      <c r="T69" s="317">
        <v>3731</v>
      </c>
      <c r="U69" s="317">
        <v>3731</v>
      </c>
      <c r="V69" s="317">
        <v>3731</v>
      </c>
      <c r="W69" s="317">
        <v>3731</v>
      </c>
      <c r="X69" s="317">
        <v>3731</v>
      </c>
      <c r="Y69" s="317">
        <v>3731</v>
      </c>
      <c r="AB69" s="332"/>
      <c r="AN69" s="494">
        <v>0</v>
      </c>
      <c r="AO69" s="286">
        <v>0</v>
      </c>
    </row>
    <row r="70" spans="1:42" s="317" customFormat="1" ht="13">
      <c r="A70" s="496"/>
      <c r="B70" s="414" t="s">
        <v>641</v>
      </c>
      <c r="C70" s="414"/>
      <c r="D70" s="449"/>
      <c r="E70" s="413">
        <v>581500</v>
      </c>
      <c r="R70" s="317">
        <v>0</v>
      </c>
      <c r="W70" s="317">
        <v>0</v>
      </c>
      <c r="Y70" s="317">
        <v>581500</v>
      </c>
      <c r="Z70" s="317">
        <v>0</v>
      </c>
      <c r="AA70" s="317">
        <v>0</v>
      </c>
      <c r="AB70" s="332">
        <v>0</v>
      </c>
      <c r="AN70" s="494">
        <v>0</v>
      </c>
      <c r="AO70" s="286">
        <v>0</v>
      </c>
    </row>
    <row r="71" spans="1:42" s="317" customFormat="1" ht="13" hidden="1">
      <c r="A71" s="496"/>
      <c r="B71" s="414" t="s">
        <v>590</v>
      </c>
      <c r="C71" s="414"/>
      <c r="D71" s="449"/>
      <c r="E71" s="413">
        <v>0</v>
      </c>
      <c r="Y71" s="317">
        <v>0</v>
      </c>
      <c r="Z71" s="317">
        <v>0</v>
      </c>
      <c r="AB71" s="332">
        <v>0</v>
      </c>
      <c r="AN71" s="494">
        <v>0</v>
      </c>
      <c r="AO71" s="286">
        <v>0</v>
      </c>
    </row>
    <row r="72" spans="1:42" s="317" customFormat="1" ht="13" hidden="1">
      <c r="A72" s="496"/>
      <c r="B72" s="317" t="s">
        <v>640</v>
      </c>
      <c r="D72" s="449"/>
      <c r="E72" s="413">
        <v>0</v>
      </c>
      <c r="Y72" s="317">
        <v>0</v>
      </c>
      <c r="AB72" s="332"/>
      <c r="AN72" s="494">
        <v>0</v>
      </c>
      <c r="AO72" s="286">
        <v>0</v>
      </c>
    </row>
    <row r="73" spans="1:42" s="317" customFormat="1" ht="13">
      <c r="A73" s="496"/>
      <c r="B73" s="317" t="s">
        <v>639</v>
      </c>
      <c r="D73" s="449"/>
      <c r="E73" s="413">
        <v>49452</v>
      </c>
      <c r="Y73" s="317">
        <v>49452</v>
      </c>
      <c r="AB73" s="332"/>
      <c r="AN73" s="494">
        <v>0</v>
      </c>
      <c r="AO73" s="286">
        <v>0</v>
      </c>
    </row>
    <row r="74" spans="1:42" s="317" customFormat="1" ht="13">
      <c r="A74" s="496"/>
      <c r="B74" s="317" t="s">
        <v>638</v>
      </c>
      <c r="D74" s="449"/>
      <c r="E74" s="413">
        <v>4000</v>
      </c>
      <c r="F74" s="317">
        <v>4000</v>
      </c>
      <c r="G74" s="317">
        <v>0</v>
      </c>
      <c r="AB74" s="332"/>
      <c r="AN74" s="494">
        <v>0</v>
      </c>
      <c r="AO74" s="286">
        <v>0</v>
      </c>
    </row>
    <row r="75" spans="1:42" s="317" customFormat="1" ht="13">
      <c r="A75" s="496"/>
      <c r="B75" s="414" t="s">
        <v>637</v>
      </c>
      <c r="C75" s="414"/>
      <c r="D75" s="449"/>
      <c r="E75" s="413">
        <v>171700</v>
      </c>
      <c r="F75" s="317">
        <v>171700</v>
      </c>
      <c r="T75" s="317">
        <v>0</v>
      </c>
      <c r="U75" s="317">
        <v>0</v>
      </c>
      <c r="V75" s="317">
        <v>0</v>
      </c>
      <c r="W75" s="317">
        <v>0</v>
      </c>
      <c r="X75" s="317">
        <v>0</v>
      </c>
      <c r="Y75" s="317">
        <v>0</v>
      </c>
      <c r="Z75" s="317">
        <v>0</v>
      </c>
      <c r="AA75" s="317">
        <v>0</v>
      </c>
      <c r="AB75" s="332">
        <v>0</v>
      </c>
      <c r="AN75" s="494">
        <v>0</v>
      </c>
      <c r="AO75" s="286">
        <v>0</v>
      </c>
    </row>
    <row r="76" spans="1:42" s="317" customFormat="1" ht="13">
      <c r="A76" s="496"/>
      <c r="B76" s="317" t="s">
        <v>636</v>
      </c>
      <c r="D76" s="449"/>
      <c r="E76" s="413">
        <v>488800</v>
      </c>
      <c r="F76" s="317">
        <v>391040</v>
      </c>
      <c r="G76" s="317">
        <v>0</v>
      </c>
      <c r="H76" s="317">
        <v>0</v>
      </c>
      <c r="I76" s="317">
        <v>0</v>
      </c>
      <c r="J76" s="317">
        <v>0</v>
      </c>
      <c r="K76" s="317">
        <v>0</v>
      </c>
      <c r="L76" s="317">
        <v>0</v>
      </c>
      <c r="M76" s="317">
        <v>0</v>
      </c>
      <c r="N76" s="317">
        <v>0</v>
      </c>
      <c r="O76" s="317">
        <v>0</v>
      </c>
      <c r="P76" s="317">
        <v>0</v>
      </c>
      <c r="Q76" s="317">
        <v>0</v>
      </c>
      <c r="R76" s="317">
        <v>41396</v>
      </c>
      <c r="S76" s="317">
        <v>56364</v>
      </c>
      <c r="T76" s="317">
        <v>0</v>
      </c>
      <c r="U76" s="317">
        <v>0</v>
      </c>
      <c r="V76" s="317">
        <v>0</v>
      </c>
      <c r="W76" s="317">
        <v>0</v>
      </c>
      <c r="X76" s="317">
        <v>0</v>
      </c>
      <c r="Y76" s="317">
        <v>0</v>
      </c>
      <c r="AN76" s="494">
        <v>0</v>
      </c>
      <c r="AO76" s="286">
        <v>0</v>
      </c>
    </row>
    <row r="77" spans="1:42" s="317" customFormat="1" ht="13">
      <c r="A77" s="496"/>
      <c r="B77" s="317" t="s">
        <v>635</v>
      </c>
      <c r="D77" s="449"/>
      <c r="E77" s="413">
        <v>1466400</v>
      </c>
      <c r="F77" s="317">
        <v>0</v>
      </c>
      <c r="G77" s="317">
        <v>0</v>
      </c>
      <c r="H77" s="317">
        <v>0</v>
      </c>
      <c r="I77" s="317">
        <v>0</v>
      </c>
      <c r="J77" s="317">
        <v>0</v>
      </c>
      <c r="K77" s="317">
        <v>0</v>
      </c>
      <c r="L77" s="317">
        <v>0</v>
      </c>
      <c r="M77" s="317">
        <v>0</v>
      </c>
      <c r="N77" s="317">
        <v>0</v>
      </c>
      <c r="O77" s="317">
        <v>0</v>
      </c>
      <c r="P77" s="317">
        <v>0</v>
      </c>
      <c r="Q77" s="317">
        <v>0</v>
      </c>
      <c r="R77" s="317">
        <v>0</v>
      </c>
      <c r="S77" s="317">
        <v>0</v>
      </c>
      <c r="T77" s="317">
        <v>0</v>
      </c>
      <c r="U77" s="317">
        <v>0</v>
      </c>
      <c r="V77" s="317">
        <v>0</v>
      </c>
      <c r="W77" s="317">
        <v>0</v>
      </c>
      <c r="X77" s="317">
        <v>0</v>
      </c>
      <c r="Y77" s="317">
        <v>1466400</v>
      </c>
      <c r="AA77" s="317">
        <v>0</v>
      </c>
      <c r="AB77" s="317">
        <v>0</v>
      </c>
      <c r="AC77" s="317">
        <v>0</v>
      </c>
      <c r="AD77" s="317">
        <v>0</v>
      </c>
      <c r="AE77" s="317">
        <v>0</v>
      </c>
      <c r="AN77" s="494">
        <v>0</v>
      </c>
      <c r="AO77" s="286">
        <v>0</v>
      </c>
    </row>
    <row r="78" spans="1:42" s="317" customFormat="1" ht="13">
      <c r="A78" s="496"/>
      <c r="B78" s="317" t="s">
        <v>634</v>
      </c>
      <c r="D78" s="449"/>
      <c r="E78" s="413">
        <v>488800</v>
      </c>
      <c r="F78" s="317">
        <v>0</v>
      </c>
      <c r="G78" s="317">
        <v>0</v>
      </c>
      <c r="H78" s="317">
        <v>0</v>
      </c>
      <c r="I78" s="317">
        <v>0</v>
      </c>
      <c r="J78" s="317">
        <v>0</v>
      </c>
      <c r="K78" s="317">
        <v>0</v>
      </c>
      <c r="L78" s="317">
        <v>0</v>
      </c>
      <c r="M78" s="317">
        <v>0</v>
      </c>
      <c r="N78" s="317">
        <v>0</v>
      </c>
      <c r="O78" s="317">
        <v>0</v>
      </c>
      <c r="P78" s="317">
        <v>0</v>
      </c>
      <c r="Q78" s="317">
        <v>0</v>
      </c>
      <c r="R78" s="317">
        <v>0</v>
      </c>
      <c r="S78" s="317">
        <v>0</v>
      </c>
      <c r="T78" s="317">
        <v>0</v>
      </c>
      <c r="U78" s="317">
        <v>0</v>
      </c>
      <c r="V78" s="317">
        <v>0</v>
      </c>
      <c r="W78" s="317">
        <v>0</v>
      </c>
      <c r="X78" s="317">
        <v>0</v>
      </c>
      <c r="Y78" s="317">
        <v>488800</v>
      </c>
      <c r="Z78" s="317">
        <v>0</v>
      </c>
      <c r="AA78" s="317">
        <v>0</v>
      </c>
      <c r="AB78" s="317">
        <v>0</v>
      </c>
      <c r="AC78" s="317">
        <v>0</v>
      </c>
      <c r="AD78" s="317">
        <v>0</v>
      </c>
      <c r="AE78" s="317">
        <v>0</v>
      </c>
      <c r="AN78" s="494">
        <v>0</v>
      </c>
      <c r="AO78" s="286">
        <v>0</v>
      </c>
    </row>
    <row r="79" spans="1:42">
      <c r="A79" s="479"/>
      <c r="B79" s="412" t="s">
        <v>633</v>
      </c>
      <c r="C79" s="412"/>
      <c r="D79" s="453"/>
      <c r="E79" s="411">
        <v>5979797</v>
      </c>
      <c r="F79" s="407">
        <v>2050757</v>
      </c>
      <c r="G79" s="407">
        <v>18991.613421474358</v>
      </c>
      <c r="H79" s="407">
        <v>20626.640220269095</v>
      </c>
      <c r="I79" s="407">
        <v>21858.974358974359</v>
      </c>
      <c r="J79" s="407">
        <v>32858.974358974359</v>
      </c>
      <c r="K79" s="407">
        <v>27358.974358974359</v>
      </c>
      <c r="L79" s="407">
        <v>30014.253525641026</v>
      </c>
      <c r="M79" s="407">
        <v>38934.488651658976</v>
      </c>
      <c r="N79" s="407">
        <v>44161.601104374218</v>
      </c>
      <c r="O79" s="407">
        <v>47713.803088142442</v>
      </c>
      <c r="P79" s="407">
        <v>49259.888726009704</v>
      </c>
      <c r="Q79" s="407">
        <v>50692.036699868077</v>
      </c>
      <c r="R79" s="407">
        <v>154526.15195695084</v>
      </c>
      <c r="S79" s="407">
        <v>191327.48529028421</v>
      </c>
      <c r="T79" s="407">
        <v>62271.177597976508</v>
      </c>
      <c r="U79" s="407">
        <v>62271.177597976508</v>
      </c>
      <c r="V79" s="407">
        <v>62271.177597976508</v>
      </c>
      <c r="W79" s="407">
        <v>37064.333333333336</v>
      </c>
      <c r="X79" s="407">
        <v>37064.333333333336</v>
      </c>
      <c r="Y79" s="407">
        <v>2939772.9147778079</v>
      </c>
      <c r="Z79" s="407">
        <v>0</v>
      </c>
      <c r="AA79" s="407">
        <v>0</v>
      </c>
      <c r="AB79" s="407">
        <v>0</v>
      </c>
      <c r="AC79" s="407">
        <v>0</v>
      </c>
      <c r="AD79" s="407">
        <v>0</v>
      </c>
      <c r="AE79" s="407">
        <v>0</v>
      </c>
      <c r="AF79" s="407"/>
      <c r="AG79" s="407"/>
      <c r="AH79" s="407"/>
      <c r="AI79" s="407"/>
      <c r="AJ79" s="407"/>
      <c r="AK79" s="407"/>
      <c r="AL79" s="407"/>
      <c r="AM79" s="407"/>
      <c r="AN79" s="500">
        <v>0</v>
      </c>
      <c r="AO79" s="286">
        <v>0</v>
      </c>
      <c r="AP79" s="286">
        <v>37064.333333333336</v>
      </c>
    </row>
    <row r="80" spans="1:42" ht="15.75" customHeight="1">
      <c r="A80" s="479"/>
      <c r="B80" s="410" t="s">
        <v>629</v>
      </c>
      <c r="C80" s="410"/>
      <c r="D80" s="454"/>
      <c r="E80" s="409">
        <v>18300297</v>
      </c>
      <c r="F80" s="407">
        <v>2343530.75</v>
      </c>
      <c r="G80" s="407">
        <v>784812.86342147435</v>
      </c>
      <c r="H80" s="407">
        <v>1003947.8902202691</v>
      </c>
      <c r="I80" s="407">
        <v>1067953.9743589743</v>
      </c>
      <c r="J80" s="407">
        <v>1334227.7243589743</v>
      </c>
      <c r="K80" s="407">
        <v>1397672.9743589743</v>
      </c>
      <c r="L80" s="407">
        <v>1323401.253525641</v>
      </c>
      <c r="M80" s="407">
        <v>1254506.9886516589</v>
      </c>
      <c r="N80" s="407">
        <v>852528.47610437428</v>
      </c>
      <c r="O80" s="407">
        <v>371060.55308814242</v>
      </c>
      <c r="P80" s="407">
        <v>343715.5137260097</v>
      </c>
      <c r="Q80" s="407">
        <v>345147.6616998681</v>
      </c>
      <c r="R80" s="407">
        <v>448981.77695695084</v>
      </c>
      <c r="S80" s="407">
        <v>1091085.4852902843</v>
      </c>
      <c r="T80" s="407">
        <v>981779.17759797652</v>
      </c>
      <c r="U80" s="407">
        <v>62271.177597976508</v>
      </c>
      <c r="V80" s="407">
        <v>279771.17759797652</v>
      </c>
      <c r="W80" s="407">
        <v>37064.333333333336</v>
      </c>
      <c r="X80" s="407">
        <v>37064.333333333336</v>
      </c>
      <c r="Y80" s="407">
        <v>2939772.9147778079</v>
      </c>
      <c r="Z80" s="407">
        <v>0</v>
      </c>
      <c r="AA80" s="407">
        <v>0</v>
      </c>
      <c r="AB80" s="408">
        <v>0</v>
      </c>
      <c r="AC80" s="407">
        <v>0</v>
      </c>
      <c r="AD80" s="407">
        <v>0</v>
      </c>
      <c r="AE80" s="407">
        <v>0</v>
      </c>
      <c r="AF80" s="387"/>
      <c r="AG80" s="387"/>
      <c r="AH80" s="387"/>
      <c r="AI80" s="387"/>
      <c r="AJ80" s="387"/>
      <c r="AK80" s="387"/>
      <c r="AL80" s="387"/>
      <c r="AM80" s="387"/>
      <c r="AN80" s="500">
        <v>18300297.000000004</v>
      </c>
      <c r="AO80" s="286">
        <v>0</v>
      </c>
    </row>
    <row r="81" spans="1:41" ht="15.75" hidden="1" customHeight="1">
      <c r="A81" s="479"/>
      <c r="B81" s="404" t="s">
        <v>632</v>
      </c>
      <c r="C81" s="404"/>
      <c r="D81" s="455"/>
      <c r="E81" s="399"/>
      <c r="F81" s="406"/>
      <c r="G81" s="406"/>
      <c r="H81" s="406"/>
      <c r="I81" s="406"/>
      <c r="J81" s="406"/>
      <c r="K81" s="406"/>
      <c r="L81" s="406"/>
      <c r="M81" s="406"/>
      <c r="N81" s="406"/>
      <c r="O81" s="406"/>
      <c r="P81" s="406"/>
      <c r="Q81" s="406"/>
      <c r="R81" s="406"/>
      <c r="S81" s="406"/>
      <c r="T81" s="406"/>
      <c r="U81" s="406"/>
      <c r="V81" s="406"/>
      <c r="W81" s="406"/>
      <c r="X81" s="406">
        <v>0</v>
      </c>
      <c r="Y81" s="406"/>
      <c r="Z81" s="406"/>
      <c r="AA81" s="406"/>
      <c r="AB81" s="403"/>
      <c r="AC81" s="406"/>
      <c r="AE81" s="287"/>
      <c r="AF81" s="287"/>
      <c r="AG81" s="287"/>
      <c r="AH81" s="287"/>
      <c r="AI81" s="287"/>
      <c r="AJ81" s="287"/>
      <c r="AK81" s="287"/>
      <c r="AL81" s="287"/>
      <c r="AM81" s="287"/>
      <c r="AN81" s="501">
        <v>0</v>
      </c>
      <c r="AO81" s="286">
        <v>0</v>
      </c>
    </row>
    <row r="82" spans="1:41" ht="15.75" hidden="1" customHeight="1">
      <c r="A82" s="479"/>
      <c r="B82" s="404" t="s">
        <v>631</v>
      </c>
      <c r="C82" s="404"/>
      <c r="D82" s="455"/>
      <c r="E82" s="399"/>
      <c r="F82" s="406"/>
      <c r="G82" s="406"/>
      <c r="H82" s="406"/>
      <c r="I82" s="406"/>
      <c r="J82" s="406"/>
      <c r="K82" s="406"/>
      <c r="L82" s="406"/>
      <c r="M82" s="406"/>
      <c r="N82" s="406"/>
      <c r="O82" s="406"/>
      <c r="P82" s="406"/>
      <c r="Q82" s="406"/>
      <c r="R82" s="406"/>
      <c r="S82" s="406"/>
      <c r="T82" s="406"/>
      <c r="U82" s="406"/>
      <c r="V82" s="406"/>
      <c r="W82" s="406"/>
      <c r="X82" s="406"/>
      <c r="Y82" s="406"/>
      <c r="Z82" s="406"/>
      <c r="AA82" s="406"/>
      <c r="AB82" s="403"/>
      <c r="AC82" s="406"/>
      <c r="AE82" s="287"/>
      <c r="AF82" s="287"/>
      <c r="AG82" s="287"/>
      <c r="AH82" s="287"/>
      <c r="AI82" s="287"/>
      <c r="AJ82" s="287"/>
      <c r="AK82" s="287"/>
      <c r="AL82" s="287"/>
      <c r="AM82" s="287"/>
      <c r="AN82" s="501">
        <v>0</v>
      </c>
      <c r="AO82" s="286">
        <v>0</v>
      </c>
    </row>
    <row r="83" spans="1:41" hidden="1">
      <c r="A83" s="479"/>
      <c r="B83" s="404" t="s">
        <v>630</v>
      </c>
      <c r="C83" s="404"/>
      <c r="D83" s="455"/>
      <c r="E83" s="399"/>
      <c r="F83" s="398"/>
      <c r="G83" s="403"/>
      <c r="H83" s="403"/>
      <c r="I83" s="403"/>
      <c r="J83" s="403"/>
      <c r="K83" s="403"/>
      <c r="L83" s="403"/>
      <c r="M83" s="403"/>
      <c r="N83" s="403"/>
      <c r="O83" s="403"/>
      <c r="P83" s="403"/>
      <c r="Q83" s="403"/>
      <c r="R83" s="403"/>
      <c r="S83" s="403"/>
      <c r="T83" s="403"/>
      <c r="U83" s="403"/>
      <c r="V83" s="403"/>
      <c r="W83" s="403">
        <v>0</v>
      </c>
      <c r="X83" s="403"/>
      <c r="Y83" s="403">
        <v>0</v>
      </c>
      <c r="Z83" s="403"/>
      <c r="AA83" s="403">
        <v>0</v>
      </c>
      <c r="AB83" s="403">
        <v>0</v>
      </c>
      <c r="AC83" s="403">
        <v>0</v>
      </c>
      <c r="AD83" s="403"/>
      <c r="AE83" s="403"/>
      <c r="AF83" s="403"/>
      <c r="AG83" s="403"/>
      <c r="AH83" s="403"/>
      <c r="AI83" s="403"/>
      <c r="AJ83" s="403"/>
      <c r="AK83" s="403"/>
      <c r="AL83" s="403"/>
      <c r="AM83" s="403"/>
      <c r="AN83" s="501">
        <v>0</v>
      </c>
      <c r="AO83" s="286">
        <v>0</v>
      </c>
    </row>
    <row r="84" spans="1:41" s="350" customFormat="1" ht="21" hidden="1" customHeight="1">
      <c r="A84" s="502"/>
      <c r="B84" s="353" t="s">
        <v>629</v>
      </c>
      <c r="C84" s="353"/>
      <c r="D84" s="456"/>
      <c r="E84" s="351">
        <v>18300297</v>
      </c>
      <c r="F84" s="405">
        <v>2343530.75</v>
      </c>
      <c r="G84" s="352">
        <v>784812.86342147435</v>
      </c>
      <c r="H84" s="352">
        <v>1003947.8902202691</v>
      </c>
      <c r="I84" s="352">
        <v>1067953.9743589743</v>
      </c>
      <c r="J84" s="352">
        <v>1334227.7243589743</v>
      </c>
      <c r="K84" s="352">
        <v>1397672.9743589743</v>
      </c>
      <c r="L84" s="352">
        <v>1323401.253525641</v>
      </c>
      <c r="M84" s="352">
        <v>1254506.9886516589</v>
      </c>
      <c r="N84" s="352">
        <v>852528.47610437428</v>
      </c>
      <c r="O84" s="352">
        <v>371060.55308814242</v>
      </c>
      <c r="P84" s="352">
        <v>343715.5137260097</v>
      </c>
      <c r="Q84" s="352">
        <v>345147.6616998681</v>
      </c>
      <c r="R84" s="352">
        <v>448981.77695695084</v>
      </c>
      <c r="S84" s="352">
        <v>1091085.4852902843</v>
      </c>
      <c r="T84" s="352">
        <v>981779.17759797652</v>
      </c>
      <c r="U84" s="352">
        <v>62271.177597976508</v>
      </c>
      <c r="V84" s="352">
        <v>279771.17759797652</v>
      </c>
      <c r="W84" s="352">
        <v>37064.333333333336</v>
      </c>
      <c r="X84" s="352">
        <v>37064.333333333336</v>
      </c>
      <c r="Y84" s="352">
        <v>2939772.9147778079</v>
      </c>
      <c r="Z84" s="352">
        <v>0</v>
      </c>
      <c r="AA84" s="352">
        <v>0</v>
      </c>
      <c r="AB84" s="352">
        <v>0</v>
      </c>
      <c r="AC84" s="352">
        <v>0</v>
      </c>
      <c r="AD84" s="352">
        <v>0</v>
      </c>
      <c r="AE84" s="352"/>
      <c r="AF84" s="352"/>
      <c r="AG84" s="352"/>
      <c r="AH84" s="352"/>
      <c r="AI84" s="352"/>
      <c r="AJ84" s="352"/>
      <c r="AK84" s="351"/>
      <c r="AL84" s="352"/>
      <c r="AM84" s="352"/>
      <c r="AN84" s="500">
        <v>18300297.000000004</v>
      </c>
      <c r="AO84" s="286">
        <v>0</v>
      </c>
    </row>
    <row r="85" spans="1:41" collapsed="1">
      <c r="A85" s="479"/>
      <c r="B85" s="404" t="s">
        <v>628</v>
      </c>
      <c r="C85" s="404"/>
      <c r="D85" s="455"/>
      <c r="E85" s="399">
        <v>10925000</v>
      </c>
      <c r="F85" s="398"/>
      <c r="G85" s="403"/>
      <c r="H85" s="403"/>
      <c r="I85" s="403"/>
      <c r="J85" s="403"/>
      <c r="K85" s="403"/>
      <c r="L85" s="403"/>
      <c r="M85" s="403"/>
      <c r="N85" s="403">
        <v>0</v>
      </c>
      <c r="O85" s="403"/>
      <c r="P85" s="403"/>
      <c r="Q85" s="403"/>
      <c r="R85" s="403"/>
      <c r="S85" s="403"/>
      <c r="T85" s="403"/>
      <c r="U85" s="403"/>
      <c r="V85" s="403">
        <v>10925000</v>
      </c>
      <c r="W85" s="403"/>
      <c r="X85" s="403">
        <v>0</v>
      </c>
      <c r="Y85" s="403">
        <v>0</v>
      </c>
      <c r="Z85" s="403"/>
      <c r="AA85" s="403">
        <v>0</v>
      </c>
      <c r="AB85" s="403"/>
      <c r="AC85" s="403"/>
      <c r="AD85" s="403"/>
      <c r="AE85" s="403"/>
      <c r="AF85" s="403"/>
      <c r="AG85" s="403"/>
      <c r="AH85" s="403"/>
      <c r="AI85" s="403"/>
      <c r="AJ85" s="403"/>
      <c r="AK85" s="403"/>
      <c r="AL85" s="403"/>
      <c r="AM85" s="403"/>
      <c r="AN85" s="501">
        <v>10925000</v>
      </c>
    </row>
    <row r="86" spans="1:41" s="288" customFormat="1" ht="21" customHeight="1" thickBot="1">
      <c r="A86" s="503"/>
      <c r="B86" s="402" t="s">
        <v>627</v>
      </c>
      <c r="C86" s="402"/>
      <c r="D86" s="457" t="s">
        <v>91</v>
      </c>
      <c r="E86" s="401">
        <v>29225297</v>
      </c>
      <c r="F86" s="400">
        <v>2343530.75</v>
      </c>
      <c r="G86" s="400">
        <v>784812.86342147435</v>
      </c>
      <c r="H86" s="400">
        <v>1003947.8902202691</v>
      </c>
      <c r="I86" s="400">
        <v>1067953.9743589743</v>
      </c>
      <c r="J86" s="400">
        <v>1334227.7243589743</v>
      </c>
      <c r="K86" s="400">
        <v>1397672.9743589743</v>
      </c>
      <c r="L86" s="400">
        <v>1323401.253525641</v>
      </c>
      <c r="M86" s="400">
        <v>1254506.9886516589</v>
      </c>
      <c r="N86" s="400">
        <v>852528.47610437428</v>
      </c>
      <c r="O86" s="400">
        <v>371060.55308814242</v>
      </c>
      <c r="P86" s="400">
        <v>343715.5137260097</v>
      </c>
      <c r="Q86" s="400">
        <v>345147.6616998681</v>
      </c>
      <c r="R86" s="400">
        <v>448981.77695695084</v>
      </c>
      <c r="S86" s="400">
        <v>1091085.4852902843</v>
      </c>
      <c r="T86" s="400">
        <v>981779.17759797652</v>
      </c>
      <c r="U86" s="400">
        <v>62271.177597976508</v>
      </c>
      <c r="V86" s="400">
        <v>11204771.177597977</v>
      </c>
      <c r="W86" s="400">
        <v>37064.333333333336</v>
      </c>
      <c r="X86" s="400">
        <v>37064.333333333336</v>
      </c>
      <c r="Y86" s="400">
        <v>2939772.9147778079</v>
      </c>
      <c r="Z86" s="400">
        <v>0</v>
      </c>
      <c r="AA86" s="400">
        <v>0</v>
      </c>
      <c r="AB86" s="400">
        <v>0</v>
      </c>
      <c r="AC86" s="400">
        <v>0</v>
      </c>
      <c r="AD86" s="400">
        <v>0</v>
      </c>
      <c r="AE86" s="400"/>
      <c r="AF86" s="400"/>
      <c r="AG86" s="400"/>
      <c r="AH86" s="400"/>
      <c r="AI86" s="400"/>
      <c r="AJ86" s="400"/>
      <c r="AK86" s="400"/>
      <c r="AL86" s="400"/>
      <c r="AM86" s="400"/>
      <c r="AN86" s="504">
        <v>29225297</v>
      </c>
      <c r="AO86" s="286"/>
    </row>
    <row r="87" spans="1:41" s="288" customFormat="1" ht="11.25" hidden="1" customHeight="1">
      <c r="A87" s="503"/>
      <c r="B87" s="347"/>
      <c r="C87" s="347"/>
      <c r="D87" s="458"/>
      <c r="E87" s="399"/>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398"/>
      <c r="AL87" s="398"/>
      <c r="AM87" s="398"/>
      <c r="AN87" s="505"/>
    </row>
    <row r="88" spans="1:41" s="288" customFormat="1" ht="21" hidden="1" customHeight="1">
      <c r="A88" s="503"/>
      <c r="B88" s="347" t="s">
        <v>626</v>
      </c>
      <c r="C88" s="347"/>
      <c r="D88" s="459"/>
      <c r="E88" s="399"/>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505">
        <v>0</v>
      </c>
    </row>
    <row r="89" spans="1:41" hidden="1">
      <c r="A89" s="479"/>
      <c r="B89" s="311" t="s">
        <v>594</v>
      </c>
      <c r="C89" s="311"/>
      <c r="D89" s="463"/>
      <c r="E89" s="318">
        <v>0</v>
      </c>
      <c r="F89" s="287">
        <v>0</v>
      </c>
      <c r="G89" s="393"/>
      <c r="H89" s="393"/>
      <c r="I89" s="393"/>
      <c r="J89" s="393"/>
      <c r="K89" s="393"/>
      <c r="L89" s="393"/>
      <c r="M89" s="393"/>
      <c r="N89" s="393"/>
      <c r="O89" s="393"/>
      <c r="P89" s="393"/>
      <c r="Q89" s="393"/>
      <c r="R89" s="393"/>
      <c r="S89" s="393"/>
      <c r="T89" s="393"/>
      <c r="U89" s="393"/>
      <c r="V89" s="393"/>
      <c r="W89" s="393"/>
      <c r="X89" s="393"/>
      <c r="Y89" s="393"/>
      <c r="Z89" s="393"/>
      <c r="AA89" s="393"/>
      <c r="AB89" s="397"/>
      <c r="AC89" s="393"/>
      <c r="AD89" s="393"/>
      <c r="AE89" s="316"/>
      <c r="AF89" s="393"/>
      <c r="AG89" s="393"/>
      <c r="AH89" s="393"/>
      <c r="AI89" s="393"/>
      <c r="AJ89" s="393"/>
      <c r="AK89" s="393"/>
      <c r="AL89" s="393"/>
      <c r="AM89" s="393"/>
      <c r="AN89" s="505">
        <v>0</v>
      </c>
    </row>
    <row r="90" spans="1:41" hidden="1">
      <c r="A90" s="479"/>
      <c r="B90" s="311" t="s">
        <v>593</v>
      </c>
      <c r="C90" s="311"/>
      <c r="D90" s="463"/>
      <c r="E90" s="318">
        <v>0</v>
      </c>
      <c r="F90" s="287">
        <v>0</v>
      </c>
      <c r="G90" s="393"/>
      <c r="H90" s="393"/>
      <c r="I90" s="393"/>
      <c r="J90" s="393"/>
      <c r="K90" s="393"/>
      <c r="L90" s="393"/>
      <c r="M90" s="393"/>
      <c r="N90" s="393"/>
      <c r="O90" s="393"/>
      <c r="P90" s="393"/>
      <c r="Q90" s="393"/>
      <c r="R90" s="393"/>
      <c r="S90" s="393"/>
      <c r="T90" s="393"/>
      <c r="U90" s="393"/>
      <c r="V90" s="393"/>
      <c r="W90" s="393"/>
      <c r="X90" s="393"/>
      <c r="Y90" s="393"/>
      <c r="Z90" s="393"/>
      <c r="AA90" s="393"/>
      <c r="AB90" s="397"/>
      <c r="AC90" s="393"/>
      <c r="AD90" s="393"/>
      <c r="AE90" s="316"/>
      <c r="AF90" s="393"/>
      <c r="AG90" s="393"/>
      <c r="AH90" s="393"/>
      <c r="AI90" s="393"/>
      <c r="AJ90" s="393"/>
      <c r="AK90" s="393"/>
      <c r="AL90" s="393"/>
      <c r="AM90" s="393"/>
      <c r="AN90" s="505">
        <v>0</v>
      </c>
    </row>
    <row r="91" spans="1:41" hidden="1">
      <c r="A91" s="479"/>
      <c r="B91" s="311" t="s">
        <v>592</v>
      </c>
      <c r="C91" s="311"/>
      <c r="D91" s="463"/>
      <c r="E91" s="318">
        <v>0</v>
      </c>
      <c r="F91" s="287"/>
      <c r="G91" s="393">
        <v>0</v>
      </c>
      <c r="H91" s="393">
        <v>0</v>
      </c>
      <c r="I91" s="393">
        <v>0</v>
      </c>
      <c r="J91" s="393">
        <v>0</v>
      </c>
      <c r="K91" s="393">
        <v>0</v>
      </c>
      <c r="L91" s="393">
        <v>0</v>
      </c>
      <c r="M91" s="393">
        <v>0</v>
      </c>
      <c r="N91" s="393">
        <v>0</v>
      </c>
      <c r="O91" s="393">
        <v>0</v>
      </c>
      <c r="P91" s="393">
        <v>0</v>
      </c>
      <c r="Q91" s="393">
        <v>0</v>
      </c>
      <c r="R91" s="393">
        <v>0</v>
      </c>
      <c r="S91" s="393">
        <v>0</v>
      </c>
      <c r="T91" s="393">
        <v>0</v>
      </c>
      <c r="U91" s="393">
        <v>0</v>
      </c>
      <c r="V91" s="393">
        <v>0</v>
      </c>
      <c r="W91" s="393">
        <v>0</v>
      </c>
      <c r="X91" s="393">
        <v>0</v>
      </c>
      <c r="Y91" s="393">
        <v>0</v>
      </c>
      <c r="Z91" s="393">
        <v>0</v>
      </c>
      <c r="AA91" s="393">
        <v>0</v>
      </c>
      <c r="AB91" s="397">
        <v>0</v>
      </c>
      <c r="AC91" s="393"/>
      <c r="AD91" s="393"/>
      <c r="AE91" s="393"/>
      <c r="AF91" s="393"/>
      <c r="AG91" s="393"/>
      <c r="AH91" s="393"/>
      <c r="AI91" s="393"/>
      <c r="AJ91" s="393"/>
      <c r="AK91" s="393"/>
      <c r="AL91" s="393"/>
      <c r="AM91" s="393"/>
      <c r="AN91" s="505">
        <v>0</v>
      </c>
    </row>
    <row r="92" spans="1:41" hidden="1">
      <c r="A92" s="479"/>
      <c r="B92" s="311" t="s">
        <v>591</v>
      </c>
      <c r="C92" s="311"/>
      <c r="D92" s="463"/>
      <c r="E92" s="318"/>
      <c r="F92" s="287"/>
      <c r="G92" s="393">
        <v>0</v>
      </c>
      <c r="H92" s="393">
        <v>0</v>
      </c>
      <c r="I92" s="393">
        <v>0</v>
      </c>
      <c r="J92" s="393">
        <v>0</v>
      </c>
      <c r="K92" s="393">
        <v>0</v>
      </c>
      <c r="L92" s="393">
        <v>0</v>
      </c>
      <c r="M92" s="393">
        <v>0</v>
      </c>
      <c r="N92" s="393">
        <v>0</v>
      </c>
      <c r="O92" s="393">
        <v>0</v>
      </c>
      <c r="P92" s="393">
        <v>0</v>
      </c>
      <c r="Q92" s="393">
        <v>0</v>
      </c>
      <c r="R92" s="393">
        <v>0</v>
      </c>
      <c r="S92" s="393">
        <v>0</v>
      </c>
      <c r="T92" s="393">
        <v>0</v>
      </c>
      <c r="U92" s="393">
        <v>0</v>
      </c>
      <c r="V92" s="393">
        <v>0</v>
      </c>
      <c r="W92" s="393">
        <v>0</v>
      </c>
      <c r="X92" s="393">
        <v>0</v>
      </c>
      <c r="Y92" s="393">
        <v>0</v>
      </c>
      <c r="Z92" s="393">
        <v>0</v>
      </c>
      <c r="AA92" s="393">
        <v>0</v>
      </c>
      <c r="AB92" s="397">
        <v>0</v>
      </c>
      <c r="AC92" s="393"/>
      <c r="AD92" s="393"/>
      <c r="AE92" s="393"/>
      <c r="AF92" s="393"/>
      <c r="AG92" s="393"/>
      <c r="AH92" s="393"/>
      <c r="AI92" s="393"/>
      <c r="AJ92" s="393"/>
      <c r="AK92" s="393"/>
      <c r="AL92" s="393"/>
      <c r="AM92" s="393"/>
      <c r="AN92" s="505">
        <v>0</v>
      </c>
    </row>
    <row r="93" spans="1:41" hidden="1">
      <c r="A93" s="479"/>
      <c r="B93" s="396" t="s">
        <v>590</v>
      </c>
      <c r="C93" s="396"/>
      <c r="D93" s="460"/>
      <c r="E93" s="322"/>
      <c r="F93" s="290"/>
      <c r="G93" s="394">
        <v>0</v>
      </c>
      <c r="H93" s="394">
        <v>0</v>
      </c>
      <c r="I93" s="394">
        <v>0</v>
      </c>
      <c r="J93" s="394">
        <v>0</v>
      </c>
      <c r="K93" s="394">
        <v>0</v>
      </c>
      <c r="L93" s="394">
        <v>0</v>
      </c>
      <c r="M93" s="394">
        <v>0</v>
      </c>
      <c r="N93" s="394">
        <v>0</v>
      </c>
      <c r="O93" s="394">
        <v>0</v>
      </c>
      <c r="P93" s="394">
        <v>0</v>
      </c>
      <c r="Q93" s="394">
        <v>0</v>
      </c>
      <c r="R93" s="394">
        <v>0</v>
      </c>
      <c r="S93" s="394">
        <v>0</v>
      </c>
      <c r="T93" s="394">
        <v>0</v>
      </c>
      <c r="U93" s="394">
        <v>0</v>
      </c>
      <c r="V93" s="394">
        <v>0</v>
      </c>
      <c r="W93" s="394">
        <v>0</v>
      </c>
      <c r="X93" s="394">
        <v>0</v>
      </c>
      <c r="Y93" s="394"/>
      <c r="Z93" s="394">
        <v>0</v>
      </c>
      <c r="AA93" s="394">
        <v>0</v>
      </c>
      <c r="AB93" s="395">
        <v>0</v>
      </c>
      <c r="AC93" s="394"/>
      <c r="AD93" s="394"/>
      <c r="AE93" s="394"/>
      <c r="AF93" s="394"/>
      <c r="AG93" s="394"/>
      <c r="AH93" s="394"/>
      <c r="AI93" s="394"/>
      <c r="AJ93" s="394"/>
      <c r="AK93" s="394"/>
      <c r="AL93" s="393"/>
      <c r="AM93" s="393"/>
      <c r="AN93" s="506">
        <v>0</v>
      </c>
    </row>
    <row r="94" spans="1:41" ht="15.75" hidden="1" customHeight="1" collapsed="1" thickBot="1">
      <c r="A94" s="479"/>
      <c r="B94" s="392" t="s">
        <v>625</v>
      </c>
      <c r="C94" s="392"/>
      <c r="D94" s="446"/>
      <c r="E94" s="391">
        <v>0</v>
      </c>
      <c r="F94" s="390">
        <v>0</v>
      </c>
      <c r="G94" s="390">
        <v>0</v>
      </c>
      <c r="H94" s="390">
        <v>0</v>
      </c>
      <c r="I94" s="390">
        <v>0</v>
      </c>
      <c r="J94" s="390">
        <v>0</v>
      </c>
      <c r="K94" s="390">
        <v>0</v>
      </c>
      <c r="L94" s="390">
        <v>0</v>
      </c>
      <c r="M94" s="390">
        <v>0</v>
      </c>
      <c r="N94" s="390">
        <v>0</v>
      </c>
      <c r="O94" s="390">
        <v>0</v>
      </c>
      <c r="P94" s="390">
        <v>0</v>
      </c>
      <c r="Q94" s="390">
        <v>0</v>
      </c>
      <c r="R94" s="390">
        <v>0</v>
      </c>
      <c r="S94" s="390">
        <v>0</v>
      </c>
      <c r="T94" s="390">
        <v>0</v>
      </c>
      <c r="U94" s="390">
        <v>0</v>
      </c>
      <c r="V94" s="390">
        <v>0</v>
      </c>
      <c r="W94" s="390">
        <v>0</v>
      </c>
      <c r="X94" s="387">
        <v>0</v>
      </c>
      <c r="Y94" s="387">
        <v>0</v>
      </c>
      <c r="Z94" s="387">
        <v>0</v>
      </c>
      <c r="AA94" s="387">
        <v>0</v>
      </c>
      <c r="AB94" s="389">
        <v>0</v>
      </c>
      <c r="AC94" s="387"/>
      <c r="AD94" s="387"/>
      <c r="AE94" s="387"/>
      <c r="AF94" s="387"/>
      <c r="AG94" s="387"/>
      <c r="AH94" s="387"/>
      <c r="AI94" s="387"/>
      <c r="AJ94" s="387"/>
      <c r="AK94" s="388"/>
      <c r="AL94" s="387"/>
      <c r="AM94" s="387"/>
      <c r="AN94" s="507">
        <v>0</v>
      </c>
    </row>
    <row r="95" spans="1:41" s="334" customFormat="1" ht="13.5" hidden="1" thickBot="1">
      <c r="A95" s="508"/>
      <c r="B95" s="336" t="s">
        <v>624</v>
      </c>
      <c r="C95" s="336"/>
      <c r="D95" s="461"/>
      <c r="E95" s="335">
        <v>29225297</v>
      </c>
      <c r="F95" s="386">
        <v>2343530.75</v>
      </c>
      <c r="G95" s="336">
        <v>784812.86342147435</v>
      </c>
      <c r="H95" s="336">
        <v>1003947.8902202691</v>
      </c>
      <c r="I95" s="336">
        <v>1067953.9743589743</v>
      </c>
      <c r="J95" s="336">
        <v>1334227.7243589743</v>
      </c>
      <c r="K95" s="336">
        <v>1397672.9743589743</v>
      </c>
      <c r="L95" s="336">
        <v>1323401.253525641</v>
      </c>
      <c r="M95" s="336">
        <v>1254506.9886516589</v>
      </c>
      <c r="N95" s="336">
        <v>852528.47610437428</v>
      </c>
      <c r="O95" s="336">
        <v>371060.55308814242</v>
      </c>
      <c r="P95" s="336">
        <v>343715.5137260097</v>
      </c>
      <c r="Q95" s="336">
        <v>345147.6616998681</v>
      </c>
      <c r="R95" s="336">
        <v>448981.77695695084</v>
      </c>
      <c r="S95" s="336">
        <v>1091085.4852902843</v>
      </c>
      <c r="T95" s="336">
        <v>981779.17759797652</v>
      </c>
      <c r="U95" s="336">
        <v>62271.177597976508</v>
      </c>
      <c r="V95" s="336">
        <v>279771.17759797652</v>
      </c>
      <c r="W95" s="336">
        <v>37064.333333333336</v>
      </c>
      <c r="X95" s="336">
        <v>37064.333333333336</v>
      </c>
      <c r="Y95" s="336">
        <v>2939772.9147778079</v>
      </c>
      <c r="Z95" s="336">
        <v>0</v>
      </c>
      <c r="AA95" s="336">
        <v>0</v>
      </c>
      <c r="AB95" s="337">
        <v>0</v>
      </c>
      <c r="AC95" s="336">
        <v>0</v>
      </c>
      <c r="AD95" s="336"/>
      <c r="AE95" s="385"/>
      <c r="AF95" s="384"/>
      <c r="AG95" s="384"/>
      <c r="AH95" s="384"/>
      <c r="AI95" s="384"/>
      <c r="AJ95" s="384"/>
      <c r="AK95" s="384"/>
      <c r="AL95" s="384"/>
      <c r="AM95" s="384"/>
      <c r="AN95" s="509">
        <v>29225297</v>
      </c>
      <c r="AO95" s="334">
        <v>0</v>
      </c>
    </row>
    <row r="96" spans="1:41" ht="13" hidden="1">
      <c r="A96" s="479"/>
      <c r="B96" s="333"/>
      <c r="C96" s="333"/>
      <c r="D96" s="447"/>
      <c r="E96" s="382"/>
      <c r="F96" s="317"/>
      <c r="G96" s="317"/>
      <c r="H96" s="317"/>
      <c r="I96" s="317"/>
      <c r="J96" s="317"/>
      <c r="K96" s="317"/>
      <c r="L96" s="317"/>
      <c r="M96" s="317"/>
      <c r="N96" s="317"/>
      <c r="O96" s="317"/>
      <c r="P96" s="317"/>
      <c r="Q96" s="317"/>
      <c r="R96" s="317"/>
      <c r="S96" s="317"/>
      <c r="T96" s="317"/>
      <c r="U96" s="317"/>
      <c r="V96" s="317"/>
      <c r="W96" s="317"/>
      <c r="X96" s="317"/>
      <c r="Y96" s="317"/>
      <c r="Z96" s="317"/>
      <c r="AA96" s="317"/>
      <c r="AB96" s="383"/>
      <c r="AC96" s="317"/>
      <c r="AD96" s="317"/>
      <c r="AE96" s="317"/>
      <c r="AF96" s="317"/>
      <c r="AG96" s="317"/>
      <c r="AH96" s="317"/>
      <c r="AI96" s="317"/>
      <c r="AJ96" s="317"/>
      <c r="AK96" s="346"/>
      <c r="AL96" s="317"/>
      <c r="AM96" s="317"/>
      <c r="AN96" s="510"/>
    </row>
    <row r="97" spans="1:53" s="366" customFormat="1" ht="26.25" customHeight="1" collapsed="1">
      <c r="A97" s="490"/>
      <c r="B97" s="1183" t="s">
        <v>623</v>
      </c>
      <c r="C97" s="1183"/>
      <c r="D97" s="428"/>
      <c r="E97" s="472" t="s">
        <v>730</v>
      </c>
      <c r="F97" s="378">
        <v>0.23954081408811928</v>
      </c>
      <c r="G97" s="378">
        <v>0</v>
      </c>
      <c r="H97" s="378">
        <v>0</v>
      </c>
      <c r="I97" s="378">
        <v>0</v>
      </c>
      <c r="J97" s="378">
        <v>0</v>
      </c>
      <c r="K97" s="378">
        <v>0</v>
      </c>
      <c r="L97" s="378">
        <v>0</v>
      </c>
      <c r="M97" s="378">
        <v>0</v>
      </c>
      <c r="N97" s="378">
        <v>0</v>
      </c>
      <c r="O97" s="378">
        <v>0</v>
      </c>
      <c r="P97" s="378">
        <v>0</v>
      </c>
      <c r="Q97" s="378">
        <v>0</v>
      </c>
      <c r="R97" s="378">
        <v>0.35931122113217889</v>
      </c>
      <c r="S97" s="378">
        <v>0</v>
      </c>
      <c r="T97" s="378">
        <v>0</v>
      </c>
      <c r="U97" s="378">
        <v>0</v>
      </c>
      <c r="V97" s="378">
        <v>0.4191964246542087</v>
      </c>
      <c r="W97" s="381">
        <v>0</v>
      </c>
      <c r="X97" s="380">
        <v>0</v>
      </c>
      <c r="Y97" s="380">
        <v>0.17965561056608945</v>
      </c>
      <c r="Z97" s="378">
        <v>0</v>
      </c>
      <c r="AA97" s="378">
        <v>0</v>
      </c>
      <c r="AB97" s="379">
        <v>0</v>
      </c>
      <c r="AC97" s="378"/>
      <c r="AD97" s="378"/>
      <c r="AE97" s="378"/>
      <c r="AF97" s="378"/>
      <c r="AG97" s="378"/>
      <c r="AH97" s="378"/>
      <c r="AI97" s="378"/>
      <c r="AJ97" s="378"/>
      <c r="AK97" s="378"/>
      <c r="AL97" s="378"/>
      <c r="AM97" s="378"/>
      <c r="AN97" s="511" t="s">
        <v>622</v>
      </c>
    </row>
    <row r="98" spans="1:53" s="366" customFormat="1" ht="15" hidden="1" customHeight="1">
      <c r="A98" s="490"/>
      <c r="B98" s="376" t="s">
        <v>621</v>
      </c>
      <c r="C98" s="376"/>
      <c r="D98" s="445"/>
      <c r="E98" s="374"/>
      <c r="F98" s="370"/>
      <c r="G98" s="367"/>
      <c r="H98" s="367"/>
      <c r="I98" s="367"/>
      <c r="J98" s="367"/>
      <c r="K98" s="367"/>
      <c r="L98" s="367"/>
      <c r="M98" s="373"/>
      <c r="N98" s="370"/>
      <c r="O98" s="371"/>
      <c r="P98" s="371"/>
      <c r="Q98" s="371"/>
      <c r="R98" s="371"/>
      <c r="S98" s="367"/>
      <c r="T98" s="367"/>
      <c r="U98" s="367"/>
      <c r="V98" s="371"/>
      <c r="W98" s="371"/>
      <c r="X98" s="370"/>
      <c r="Y98" s="377"/>
      <c r="Z98" s="367"/>
      <c r="AA98" s="367"/>
      <c r="AB98" s="369"/>
      <c r="AC98" s="371"/>
      <c r="AD98" s="367"/>
      <c r="AE98" s="367"/>
      <c r="AF98" s="367"/>
      <c r="AG98" s="367"/>
      <c r="AH98" s="367"/>
      <c r="AI98" s="367"/>
      <c r="AJ98" s="367"/>
      <c r="AK98" s="367"/>
      <c r="AL98" s="367"/>
      <c r="AM98" s="367"/>
      <c r="AN98" s="512">
        <v>0</v>
      </c>
    </row>
    <row r="99" spans="1:53" s="366" customFormat="1" ht="15" hidden="1" customHeight="1">
      <c r="A99" s="490"/>
      <c r="B99" s="376"/>
      <c r="C99" s="376"/>
      <c r="D99" s="445"/>
      <c r="E99" s="374"/>
      <c r="F99" s="370"/>
      <c r="G99" s="367"/>
      <c r="H99" s="367"/>
      <c r="I99" s="367"/>
      <c r="J99" s="367"/>
      <c r="K99" s="367"/>
      <c r="L99" s="367"/>
      <c r="M99" s="373"/>
      <c r="N99" s="372"/>
      <c r="O99" s="371"/>
      <c r="P99" s="371"/>
      <c r="Q99" s="371"/>
      <c r="R99" s="371"/>
      <c r="S99" s="367"/>
      <c r="T99" s="367"/>
      <c r="U99" s="367"/>
      <c r="V99" s="371"/>
      <c r="W99" s="371"/>
      <c r="X99" s="370"/>
      <c r="Y99" s="370"/>
      <c r="Z99" s="367"/>
      <c r="AA99" s="367"/>
      <c r="AB99" s="369"/>
      <c r="AC99" s="368"/>
      <c r="AD99" s="367"/>
      <c r="AE99" s="367"/>
      <c r="AF99" s="367"/>
      <c r="AG99" s="367"/>
      <c r="AH99" s="367"/>
      <c r="AI99" s="367"/>
      <c r="AJ99" s="367"/>
      <c r="AK99" s="367"/>
      <c r="AL99" s="367"/>
      <c r="AM99" s="367"/>
      <c r="AN99" s="512"/>
    </row>
    <row r="100" spans="1:53" ht="21" hidden="1" customHeight="1" thickBot="1">
      <c r="A100" s="479"/>
      <c r="B100" s="365" t="s">
        <v>620</v>
      </c>
      <c r="C100" s="365"/>
      <c r="D100" s="462"/>
      <c r="E100" s="364"/>
      <c r="F100" s="363">
        <v>1719864</v>
      </c>
      <c r="G100" s="361">
        <v>0</v>
      </c>
      <c r="H100" s="361">
        <v>0</v>
      </c>
      <c r="I100" s="361">
        <v>0</v>
      </c>
      <c r="J100" s="361">
        <v>0</v>
      </c>
      <c r="K100" s="361">
        <v>0</v>
      </c>
      <c r="L100" s="361">
        <v>0</v>
      </c>
      <c r="M100" s="361">
        <v>0</v>
      </c>
      <c r="N100" s="345">
        <v>0</v>
      </c>
      <c r="O100" s="361">
        <v>0</v>
      </c>
      <c r="P100" s="361"/>
      <c r="Q100" s="361"/>
      <c r="R100" s="363">
        <v>2579796</v>
      </c>
      <c r="S100" s="361"/>
      <c r="T100" s="361"/>
      <c r="U100" s="361"/>
      <c r="V100" s="363">
        <v>3009762</v>
      </c>
      <c r="W100" s="361">
        <v>0</v>
      </c>
      <c r="X100" s="361">
        <v>0</v>
      </c>
      <c r="Y100" s="363">
        <v>1289898</v>
      </c>
      <c r="Z100" s="361">
        <v>0</v>
      </c>
      <c r="AA100" s="361"/>
      <c r="AB100" s="361"/>
      <c r="AC100" s="361">
        <v>0</v>
      </c>
      <c r="AD100" s="361"/>
      <c r="AE100" s="361"/>
      <c r="AF100" s="362"/>
      <c r="AG100" s="361"/>
      <c r="AH100" s="361"/>
      <c r="AI100" s="361"/>
      <c r="AJ100" s="361"/>
      <c r="AK100" s="361"/>
      <c r="AL100" s="361"/>
      <c r="AM100" s="361"/>
      <c r="AN100" s="513">
        <v>8599320</v>
      </c>
      <c r="AP100" s="288"/>
    </row>
    <row r="101" spans="1:53" ht="13" collapsed="1">
      <c r="A101" s="479"/>
      <c r="B101" s="317" t="s">
        <v>619</v>
      </c>
      <c r="C101" s="317"/>
      <c r="D101" s="463"/>
      <c r="E101" s="360">
        <v>8599320</v>
      </c>
      <c r="F101" s="287">
        <v>1719864</v>
      </c>
      <c r="G101" s="287">
        <v>0</v>
      </c>
      <c r="H101" s="287">
        <v>0</v>
      </c>
      <c r="I101" s="287">
        <v>0</v>
      </c>
      <c r="J101" s="287">
        <v>0</v>
      </c>
      <c r="K101" s="287">
        <v>0</v>
      </c>
      <c r="L101" s="287">
        <v>0</v>
      </c>
      <c r="M101" s="287">
        <v>0</v>
      </c>
      <c r="N101" s="287">
        <v>0</v>
      </c>
      <c r="O101" s="287">
        <v>0</v>
      </c>
      <c r="P101" s="287">
        <v>0</v>
      </c>
      <c r="Q101" s="287"/>
      <c r="R101" s="287">
        <v>448981.77695695084</v>
      </c>
      <c r="S101" s="287">
        <v>1091085.4852902843</v>
      </c>
      <c r="T101" s="287">
        <v>464779.17759797606</v>
      </c>
      <c r="U101" s="287">
        <v>62271.177597976508</v>
      </c>
      <c r="V101" s="287">
        <v>2404413.3825568124</v>
      </c>
      <c r="W101" s="287">
        <v>37064.333333333336</v>
      </c>
      <c r="X101" s="287">
        <v>37064.333333333336</v>
      </c>
      <c r="Y101" s="287">
        <v>2333796.3333333335</v>
      </c>
      <c r="Z101" s="287">
        <v>0</v>
      </c>
      <c r="AA101" s="287">
        <v>0</v>
      </c>
      <c r="AB101" s="287">
        <v>0</v>
      </c>
      <c r="AC101" s="287">
        <v>0</v>
      </c>
      <c r="AD101" s="287">
        <v>0</v>
      </c>
      <c r="AE101" s="287"/>
      <c r="AF101" s="287"/>
      <c r="AG101" s="287"/>
      <c r="AH101" s="287"/>
      <c r="AI101" s="287"/>
      <c r="AJ101" s="287"/>
      <c r="AK101" s="287"/>
      <c r="AL101" s="287"/>
      <c r="AM101" s="287"/>
      <c r="AN101" s="514">
        <v>8599320</v>
      </c>
    </row>
    <row r="102" spans="1:53" ht="13">
      <c r="A102" s="479"/>
      <c r="B102" s="302" t="s">
        <v>618</v>
      </c>
      <c r="C102" s="302"/>
      <c r="D102" s="460"/>
      <c r="E102" s="322">
        <v>0</v>
      </c>
      <c r="F102" s="290">
        <v>0</v>
      </c>
      <c r="G102" s="290">
        <v>0</v>
      </c>
      <c r="H102" s="290">
        <v>0</v>
      </c>
      <c r="I102" s="290">
        <v>0</v>
      </c>
      <c r="J102" s="290">
        <v>0</v>
      </c>
      <c r="K102" s="290">
        <v>0</v>
      </c>
      <c r="L102" s="290">
        <v>0</v>
      </c>
      <c r="M102" s="290">
        <v>0</v>
      </c>
      <c r="N102" s="290"/>
      <c r="O102" s="290">
        <v>0</v>
      </c>
      <c r="P102" s="290">
        <v>0</v>
      </c>
      <c r="Q102" s="290">
        <v>0</v>
      </c>
      <c r="R102" s="290">
        <v>2130814.2230430492</v>
      </c>
      <c r="S102" s="290">
        <v>1039728.737752765</v>
      </c>
      <c r="T102" s="290">
        <v>574949.56015478889</v>
      </c>
      <c r="U102" s="290">
        <v>512678.38255681237</v>
      </c>
      <c r="V102" s="290">
        <v>1118027</v>
      </c>
      <c r="W102" s="290">
        <v>1080962.6666666667</v>
      </c>
      <c r="X102" s="290">
        <v>1043898.3333333334</v>
      </c>
      <c r="Y102" s="290">
        <v>0</v>
      </c>
      <c r="Z102" s="290">
        <v>0</v>
      </c>
      <c r="AA102" s="290">
        <v>0</v>
      </c>
      <c r="AB102" s="359">
        <v>0</v>
      </c>
      <c r="AC102" s="359">
        <v>0</v>
      </c>
      <c r="AD102" s="359">
        <v>0</v>
      </c>
      <c r="AE102" s="290"/>
      <c r="AF102" s="290"/>
      <c r="AG102" s="290"/>
      <c r="AH102" s="290"/>
      <c r="AI102" s="290"/>
      <c r="AJ102" s="290"/>
      <c r="AK102" s="290"/>
      <c r="AL102" s="290"/>
      <c r="AM102" s="290"/>
      <c r="AN102" s="515"/>
    </row>
    <row r="103" spans="1:53" ht="13" hidden="1">
      <c r="A103" s="479"/>
      <c r="B103" s="317" t="s">
        <v>617</v>
      </c>
      <c r="C103" s="317"/>
      <c r="D103" s="310">
        <v>1E-10</v>
      </c>
      <c r="E103" s="346"/>
      <c r="F103" s="287">
        <v>0</v>
      </c>
      <c r="G103" s="287">
        <v>0</v>
      </c>
      <c r="H103" s="287">
        <v>0</v>
      </c>
      <c r="I103" s="287">
        <v>0</v>
      </c>
      <c r="J103" s="287">
        <v>0</v>
      </c>
      <c r="K103" s="287">
        <v>0</v>
      </c>
      <c r="L103" s="287">
        <v>0</v>
      </c>
      <c r="M103" s="287">
        <v>0</v>
      </c>
      <c r="N103" s="287">
        <v>0</v>
      </c>
      <c r="O103" s="287">
        <v>0</v>
      </c>
      <c r="P103" s="287">
        <v>0</v>
      </c>
      <c r="Q103" s="287">
        <v>0</v>
      </c>
      <c r="R103" s="287">
        <v>1.775678519202541E-5</v>
      </c>
      <c r="S103" s="287">
        <v>8.6644061479397076E-6</v>
      </c>
      <c r="T103" s="287">
        <v>4.7912463346232406E-6</v>
      </c>
      <c r="U103" s="287">
        <v>4.2723198546401036E-6</v>
      </c>
      <c r="V103" s="287">
        <v>9.3168916666666672E-6</v>
      </c>
      <c r="W103" s="287">
        <v>9.0080222222222237E-6</v>
      </c>
      <c r="X103" s="287">
        <v>8.6991527777777785E-6</v>
      </c>
      <c r="Y103" s="287">
        <v>0</v>
      </c>
      <c r="Z103" s="287">
        <v>0</v>
      </c>
      <c r="AA103" s="287">
        <v>0</v>
      </c>
      <c r="AB103" s="316">
        <v>0</v>
      </c>
      <c r="AC103" s="287">
        <v>0</v>
      </c>
      <c r="AE103" s="287"/>
      <c r="AF103" s="287"/>
      <c r="AG103" s="287"/>
      <c r="AH103" s="287"/>
      <c r="AI103" s="287"/>
      <c r="AJ103" s="287"/>
      <c r="AK103" s="287"/>
      <c r="AL103" s="287"/>
      <c r="AM103" s="287"/>
      <c r="AN103" s="514"/>
      <c r="BA103" s="287"/>
    </row>
    <row r="104" spans="1:53" ht="13" hidden="1">
      <c r="A104" s="479"/>
      <c r="B104" s="317" t="s">
        <v>616</v>
      </c>
      <c r="C104" s="317"/>
      <c r="D104" s="463"/>
      <c r="E104" s="318"/>
      <c r="F104" s="287">
        <v>623666.75</v>
      </c>
      <c r="G104" s="287">
        <v>784812.86342147435</v>
      </c>
      <c r="H104" s="287">
        <v>1003947.8902202691</v>
      </c>
      <c r="I104" s="287">
        <v>1067953.9743589743</v>
      </c>
      <c r="J104" s="287">
        <v>1334227.7243589743</v>
      </c>
      <c r="K104" s="287">
        <v>1397672.9743589743</v>
      </c>
      <c r="L104" s="287">
        <v>1323401.253525641</v>
      </c>
      <c r="M104" s="287">
        <v>1254506.9886516589</v>
      </c>
      <c r="N104" s="287">
        <v>852528.47610437428</v>
      </c>
      <c r="O104" s="287">
        <v>371060.55308814242</v>
      </c>
      <c r="P104" s="287">
        <v>343715.5137260097</v>
      </c>
      <c r="Q104" s="287">
        <v>345147.6616998681</v>
      </c>
      <c r="R104" s="287">
        <v>0</v>
      </c>
      <c r="S104" s="287">
        <v>0</v>
      </c>
      <c r="T104" s="287">
        <v>516999.99999520922</v>
      </c>
      <c r="U104" s="287">
        <v>0</v>
      </c>
      <c r="V104" s="287">
        <v>8800357.7950318474</v>
      </c>
      <c r="W104" s="287">
        <v>0</v>
      </c>
      <c r="X104" s="287">
        <v>0</v>
      </c>
      <c r="Y104" s="287">
        <v>605976.5814444744</v>
      </c>
      <c r="Z104" s="287">
        <v>0</v>
      </c>
      <c r="AA104" s="287">
        <v>0</v>
      </c>
      <c r="AB104" s="287">
        <v>0</v>
      </c>
      <c r="AC104" s="287">
        <v>0</v>
      </c>
      <c r="AD104" s="287">
        <v>0</v>
      </c>
      <c r="AE104" s="287">
        <v>0</v>
      </c>
      <c r="AF104" s="287"/>
      <c r="AG104" s="287"/>
      <c r="AH104" s="287"/>
      <c r="AI104" s="287"/>
      <c r="AJ104" s="287"/>
      <c r="AK104" s="287"/>
      <c r="AL104" s="287"/>
      <c r="AM104" s="287"/>
      <c r="AN104" s="514"/>
    </row>
    <row r="105" spans="1:53" ht="13" hidden="1">
      <c r="A105" s="479"/>
      <c r="B105" s="317" t="s">
        <v>615</v>
      </c>
      <c r="C105" s="317"/>
      <c r="D105" s="463"/>
      <c r="E105" s="318">
        <v>10925000</v>
      </c>
      <c r="F105" s="287">
        <v>10925000</v>
      </c>
      <c r="G105" s="287">
        <v>10613166.625</v>
      </c>
      <c r="H105" s="287">
        <v>10220760.193289263</v>
      </c>
      <c r="I105" s="287">
        <v>9925000</v>
      </c>
      <c r="J105" s="287">
        <v>9925000</v>
      </c>
      <c r="K105" s="287">
        <v>9925000</v>
      </c>
      <c r="L105" s="287">
        <v>9287733</v>
      </c>
      <c r="M105" s="287">
        <v>8042316.569755693</v>
      </c>
      <c r="N105" s="287">
        <v>6787809.5811040346</v>
      </c>
      <c r="O105" s="287">
        <v>5935281.1049996605</v>
      </c>
      <c r="P105" s="287">
        <v>5564220.551911518</v>
      </c>
      <c r="Q105" s="287">
        <v>5220505.038185508</v>
      </c>
      <c r="R105" s="287">
        <v>4875357.3764856402</v>
      </c>
      <c r="S105" s="287">
        <v>4875357.3764856402</v>
      </c>
      <c r="T105" s="287">
        <v>4875357.3764856402</v>
      </c>
      <c r="U105" s="287">
        <v>4875357.3764856402</v>
      </c>
      <c r="V105" s="287">
        <v>4875357.3764856402</v>
      </c>
      <c r="W105" s="287">
        <v>0</v>
      </c>
      <c r="X105" s="287">
        <v>0</v>
      </c>
      <c r="Y105" s="287">
        <v>0</v>
      </c>
      <c r="Z105" s="287">
        <v>0</v>
      </c>
      <c r="AA105" s="287">
        <v>0</v>
      </c>
      <c r="AB105" s="287">
        <v>0</v>
      </c>
      <c r="AC105" s="287"/>
      <c r="AE105" s="287"/>
      <c r="AF105" s="287"/>
      <c r="AG105" s="287"/>
      <c r="AH105" s="287"/>
      <c r="AI105" s="287"/>
      <c r="AJ105" s="287"/>
      <c r="AK105" s="287"/>
      <c r="AL105" s="287"/>
      <c r="AM105" s="287"/>
      <c r="AN105" s="514"/>
    </row>
    <row r="106" spans="1:53" ht="13" collapsed="1">
      <c r="A106" s="479"/>
      <c r="B106" s="317" t="s">
        <v>614</v>
      </c>
      <c r="C106" s="317"/>
      <c r="D106" s="516">
        <v>0.5</v>
      </c>
      <c r="E106" s="318">
        <v>10925000</v>
      </c>
      <c r="F106" s="287">
        <v>311833.375</v>
      </c>
      <c r="G106" s="287">
        <v>392406.43171073718</v>
      </c>
      <c r="H106" s="287">
        <v>295760.19328926282</v>
      </c>
      <c r="I106" s="287">
        <v>0</v>
      </c>
      <c r="J106" s="287">
        <v>0</v>
      </c>
      <c r="K106" s="287">
        <v>637267</v>
      </c>
      <c r="L106" s="287">
        <v>1245416.4302443073</v>
      </c>
      <c r="M106" s="287">
        <v>1254506.9886516589</v>
      </c>
      <c r="N106" s="287">
        <v>852528.47610437428</v>
      </c>
      <c r="O106" s="287">
        <v>371060.55308814242</v>
      </c>
      <c r="P106" s="287">
        <v>343715.5137260097</v>
      </c>
      <c r="Q106" s="287">
        <v>345147.6616998681</v>
      </c>
      <c r="R106" s="287">
        <v>0</v>
      </c>
      <c r="S106" s="287">
        <v>0</v>
      </c>
      <c r="T106" s="287">
        <v>0</v>
      </c>
      <c r="U106" s="287">
        <v>0</v>
      </c>
      <c r="V106" s="287">
        <v>4875357.3764856402</v>
      </c>
      <c r="W106" s="287">
        <v>0</v>
      </c>
      <c r="X106" s="287">
        <v>0</v>
      </c>
      <c r="Y106" s="287">
        <v>0</v>
      </c>
      <c r="Z106" s="287">
        <v>0</v>
      </c>
      <c r="AA106" s="287">
        <v>0</v>
      </c>
      <c r="AB106" s="287">
        <v>0</v>
      </c>
      <c r="AC106" s="287">
        <v>0</v>
      </c>
      <c r="AE106" s="287"/>
      <c r="AF106" s="287"/>
      <c r="AG106" s="287"/>
      <c r="AH106" s="287"/>
      <c r="AI106" s="287"/>
      <c r="AJ106" s="287"/>
      <c r="AK106" s="287"/>
      <c r="AL106" s="287"/>
      <c r="AM106" s="287"/>
      <c r="AN106" s="514">
        <v>10925000</v>
      </c>
    </row>
    <row r="107" spans="1:53" ht="13" hidden="1">
      <c r="A107" s="479"/>
      <c r="B107" s="317" t="s">
        <v>613</v>
      </c>
      <c r="C107" s="317"/>
      <c r="D107" s="463"/>
      <c r="E107" s="318">
        <v>5170000</v>
      </c>
      <c r="F107" s="287">
        <v>5170000</v>
      </c>
      <c r="G107" s="287">
        <v>4858166.625</v>
      </c>
      <c r="H107" s="287">
        <v>4465760.1932892632</v>
      </c>
      <c r="I107" s="287">
        <v>3757572.4963582568</v>
      </c>
      <c r="J107" s="287">
        <v>2689618.5219992828</v>
      </c>
      <c r="K107" s="287">
        <v>1355390.7976403085</v>
      </c>
      <c r="L107" s="287">
        <v>594984.82328133425</v>
      </c>
      <c r="M107" s="287">
        <v>517000</v>
      </c>
      <c r="N107" s="287">
        <v>517000</v>
      </c>
      <c r="O107" s="287">
        <v>517000</v>
      </c>
      <c r="P107" s="287">
        <v>517000</v>
      </c>
      <c r="Q107" s="287">
        <v>517000</v>
      </c>
      <c r="R107" s="287">
        <v>517000</v>
      </c>
      <c r="S107" s="287">
        <v>517000</v>
      </c>
      <c r="T107" s="287">
        <v>517000</v>
      </c>
      <c r="U107" s="287">
        <v>0</v>
      </c>
      <c r="V107" s="287">
        <v>0</v>
      </c>
      <c r="W107" s="287">
        <v>0</v>
      </c>
      <c r="X107" s="287">
        <v>0</v>
      </c>
      <c r="Y107" s="287">
        <v>0</v>
      </c>
      <c r="Z107" s="287">
        <v>0</v>
      </c>
      <c r="AA107" s="287">
        <v>0</v>
      </c>
      <c r="AB107" s="316">
        <v>0</v>
      </c>
      <c r="AC107" s="287">
        <v>0</v>
      </c>
      <c r="AD107" s="287">
        <v>0</v>
      </c>
      <c r="AE107" s="316">
        <v>0</v>
      </c>
      <c r="AF107" s="287">
        <v>0</v>
      </c>
      <c r="AG107" s="287">
        <v>0</v>
      </c>
      <c r="AH107" s="287">
        <v>0</v>
      </c>
      <c r="AI107" s="287">
        <v>0</v>
      </c>
      <c r="AJ107" s="287">
        <v>0</v>
      </c>
      <c r="AK107" s="287">
        <v>0</v>
      </c>
      <c r="AL107" s="287">
        <v>0</v>
      </c>
      <c r="AM107" s="287">
        <v>0</v>
      </c>
      <c r="AN107" s="514"/>
    </row>
    <row r="108" spans="1:53" ht="13" collapsed="1">
      <c r="A108" s="479"/>
      <c r="B108" s="317" t="s">
        <v>612</v>
      </c>
      <c r="C108" s="317"/>
      <c r="D108" s="516">
        <v>0.5</v>
      </c>
      <c r="E108" s="318">
        <v>5170000</v>
      </c>
      <c r="F108" s="287">
        <v>311833.375</v>
      </c>
      <c r="G108" s="287">
        <v>392406.43171073718</v>
      </c>
      <c r="H108" s="287">
        <v>708187.69693100627</v>
      </c>
      <c r="I108" s="287">
        <v>1067953.9743589743</v>
      </c>
      <c r="J108" s="287">
        <v>1334227.7243589743</v>
      </c>
      <c r="K108" s="287">
        <v>760405.97435897426</v>
      </c>
      <c r="L108" s="287">
        <v>77984.823281333782</v>
      </c>
      <c r="M108" s="287"/>
      <c r="N108" s="287"/>
      <c r="O108" s="287"/>
      <c r="P108" s="287"/>
      <c r="Q108" s="287"/>
      <c r="R108" s="287"/>
      <c r="S108" s="287"/>
      <c r="T108" s="287">
        <v>517000</v>
      </c>
      <c r="U108" s="287">
        <v>0</v>
      </c>
      <c r="V108" s="287"/>
      <c r="W108" s="287"/>
      <c r="X108" s="287"/>
      <c r="Y108" s="287">
        <v>0</v>
      </c>
      <c r="Z108" s="287"/>
      <c r="AA108" s="287"/>
      <c r="AB108" s="287"/>
      <c r="AC108" s="287"/>
      <c r="AE108" s="287"/>
      <c r="AF108" s="287"/>
      <c r="AG108" s="287"/>
      <c r="AH108" s="287"/>
      <c r="AI108" s="287"/>
      <c r="AJ108" s="287"/>
      <c r="AK108" s="287"/>
      <c r="AL108" s="287"/>
      <c r="AM108" s="287"/>
      <c r="AN108" s="514">
        <v>5170000</v>
      </c>
    </row>
    <row r="109" spans="1:53" ht="13" hidden="1">
      <c r="A109" s="479"/>
      <c r="B109" s="317" t="s">
        <v>611</v>
      </c>
      <c r="C109" s="317"/>
      <c r="D109" s="463"/>
      <c r="E109" s="318"/>
      <c r="F109" s="287">
        <v>0</v>
      </c>
      <c r="G109" s="287">
        <v>0</v>
      </c>
      <c r="H109" s="287">
        <v>0</v>
      </c>
      <c r="I109" s="287">
        <v>0</v>
      </c>
      <c r="J109" s="287">
        <v>0</v>
      </c>
      <c r="K109" s="287">
        <v>0</v>
      </c>
      <c r="L109" s="287">
        <v>0</v>
      </c>
      <c r="M109" s="287">
        <v>0</v>
      </c>
      <c r="N109" s="287">
        <v>0</v>
      </c>
      <c r="O109" s="287">
        <v>0</v>
      </c>
      <c r="P109" s="287">
        <v>0</v>
      </c>
      <c r="Q109" s="287">
        <v>0</v>
      </c>
      <c r="R109" s="287">
        <v>0</v>
      </c>
      <c r="S109" s="287">
        <v>0</v>
      </c>
      <c r="T109" s="287">
        <v>-4.7912471927702427E-6</v>
      </c>
      <c r="U109" s="287">
        <v>0</v>
      </c>
      <c r="V109" s="287">
        <v>3925000.4185462072</v>
      </c>
      <c r="W109" s="287">
        <v>0</v>
      </c>
      <c r="X109" s="287">
        <v>0</v>
      </c>
      <c r="Y109" s="287">
        <v>605976.5814444744</v>
      </c>
      <c r="Z109" s="287">
        <v>0</v>
      </c>
      <c r="AA109" s="287">
        <v>0</v>
      </c>
      <c r="AB109" s="287">
        <v>0</v>
      </c>
      <c r="AC109" s="287">
        <v>0</v>
      </c>
      <c r="AD109" s="287">
        <v>0</v>
      </c>
      <c r="AE109" s="287">
        <v>0</v>
      </c>
      <c r="AF109" s="287">
        <v>0</v>
      </c>
      <c r="AG109" s="287">
        <v>0</v>
      </c>
      <c r="AH109" s="287">
        <v>0</v>
      </c>
      <c r="AI109" s="287">
        <v>0</v>
      </c>
      <c r="AJ109" s="287">
        <v>0</v>
      </c>
      <c r="AK109" s="287">
        <v>0</v>
      </c>
      <c r="AL109" s="287">
        <v>0</v>
      </c>
      <c r="AM109" s="287">
        <v>0</v>
      </c>
      <c r="AN109" s="514"/>
    </row>
    <row r="110" spans="1:53" ht="13" collapsed="1">
      <c r="A110" s="479"/>
      <c r="B110" s="317" t="s">
        <v>598</v>
      </c>
      <c r="C110" s="317"/>
      <c r="D110" s="517"/>
      <c r="E110" s="318">
        <v>605976.79793222575</v>
      </c>
      <c r="F110" s="287"/>
      <c r="G110" s="287"/>
      <c r="H110" s="287"/>
      <c r="I110" s="287"/>
      <c r="J110" s="287"/>
      <c r="K110" s="287"/>
      <c r="L110" s="287"/>
      <c r="M110" s="287"/>
      <c r="N110" s="287"/>
      <c r="O110" s="287"/>
      <c r="P110" s="287"/>
      <c r="Q110" s="287"/>
      <c r="R110" s="287">
        <v>0</v>
      </c>
      <c r="S110" s="287"/>
      <c r="T110" s="287">
        <v>-4.7912471927702427E-6</v>
      </c>
      <c r="U110" s="287"/>
      <c r="V110" s="287"/>
      <c r="W110" s="287"/>
      <c r="X110" s="287">
        <v>-0.20206298306584358</v>
      </c>
      <c r="Y110" s="287">
        <v>605977</v>
      </c>
      <c r="Z110" s="287">
        <v>0</v>
      </c>
      <c r="AA110" s="287"/>
      <c r="AB110" s="316"/>
      <c r="AC110" s="287"/>
      <c r="AE110" s="287"/>
      <c r="AF110" s="287"/>
      <c r="AG110" s="287"/>
      <c r="AH110" s="287"/>
      <c r="AI110" s="287"/>
      <c r="AJ110" s="287"/>
      <c r="AK110" s="287"/>
      <c r="AL110" s="287"/>
      <c r="AM110" s="287"/>
      <c r="AN110" s="514">
        <v>605976.79793222575</v>
      </c>
    </row>
    <row r="111" spans="1:53" ht="13" hidden="1">
      <c r="A111" s="479"/>
      <c r="B111" s="317"/>
      <c r="C111" s="317"/>
      <c r="D111" s="463"/>
      <c r="E111" s="318"/>
      <c r="F111" s="287"/>
      <c r="G111" s="287"/>
      <c r="H111" s="287"/>
      <c r="I111" s="287"/>
      <c r="J111" s="287"/>
      <c r="K111" s="287"/>
      <c r="L111" s="287"/>
      <c r="M111" s="287"/>
      <c r="N111" s="287"/>
      <c r="O111" s="287"/>
      <c r="P111" s="287"/>
      <c r="Q111" s="287"/>
      <c r="R111" s="287"/>
      <c r="S111" s="287"/>
      <c r="T111" s="287"/>
      <c r="U111" s="287"/>
      <c r="V111" s="287"/>
      <c r="W111" s="287"/>
      <c r="X111" s="287"/>
      <c r="Y111" s="287"/>
      <c r="Z111" s="287"/>
      <c r="AA111" s="287"/>
      <c r="AB111" s="316"/>
      <c r="AC111" s="287"/>
      <c r="AE111" s="287"/>
      <c r="AF111" s="287"/>
      <c r="AG111" s="287"/>
      <c r="AH111" s="287"/>
      <c r="AI111" s="287"/>
      <c r="AJ111" s="287"/>
      <c r="AK111" s="287"/>
      <c r="AL111" s="287"/>
      <c r="AM111" s="287"/>
      <c r="AN111" s="514"/>
    </row>
    <row r="112" spans="1:53" ht="13" collapsed="1">
      <c r="A112" s="479"/>
      <c r="B112" s="317"/>
      <c r="C112" s="317"/>
      <c r="D112" s="463"/>
      <c r="E112" s="318"/>
      <c r="F112" s="287"/>
      <c r="G112" s="287"/>
      <c r="H112" s="287"/>
      <c r="I112" s="287"/>
      <c r="J112" s="287"/>
      <c r="K112" s="287"/>
      <c r="L112" s="287"/>
      <c r="M112" s="287"/>
      <c r="N112" s="287"/>
      <c r="O112" s="287"/>
      <c r="P112" s="287"/>
      <c r="Q112" s="287"/>
      <c r="R112" s="287"/>
      <c r="S112" s="287"/>
      <c r="T112" s="287"/>
      <c r="U112" s="287"/>
      <c r="V112" s="287"/>
      <c r="W112" s="287"/>
      <c r="X112" s="287"/>
      <c r="Y112" s="287"/>
      <c r="Z112" s="287"/>
      <c r="AA112" s="287"/>
      <c r="AB112" s="316"/>
      <c r="AC112" s="287"/>
      <c r="AE112" s="287"/>
      <c r="AF112" s="287"/>
      <c r="AG112" s="287"/>
      <c r="AH112" s="287"/>
      <c r="AI112" s="287"/>
      <c r="AJ112" s="287"/>
      <c r="AK112" s="287"/>
      <c r="AL112" s="287"/>
      <c r="AM112" s="287"/>
      <c r="AN112" s="514"/>
    </row>
    <row r="113" spans="1:42" ht="13" hidden="1">
      <c r="A113" s="479"/>
      <c r="B113" s="317"/>
      <c r="C113" s="317"/>
      <c r="D113" s="463"/>
      <c r="E113" s="318"/>
      <c r="F113" s="287"/>
      <c r="G113" s="287"/>
      <c r="H113" s="287"/>
      <c r="I113" s="287"/>
      <c r="J113" s="287"/>
      <c r="K113" s="287"/>
      <c r="L113" s="287"/>
      <c r="M113" s="287"/>
      <c r="N113" s="287"/>
      <c r="O113" s="287"/>
      <c r="P113" s="287"/>
      <c r="Q113" s="287"/>
      <c r="R113" s="287"/>
      <c r="S113" s="287"/>
      <c r="T113" s="287"/>
      <c r="U113" s="287"/>
      <c r="V113" s="287"/>
      <c r="W113" s="287"/>
      <c r="X113" s="287"/>
      <c r="Y113" s="287"/>
      <c r="Z113" s="287"/>
      <c r="AA113" s="287"/>
      <c r="AB113" s="316"/>
      <c r="AC113" s="287"/>
      <c r="AE113" s="287"/>
      <c r="AF113" s="287"/>
      <c r="AG113" s="287"/>
      <c r="AH113" s="287"/>
      <c r="AI113" s="287"/>
      <c r="AJ113" s="287"/>
      <c r="AK113" s="287"/>
      <c r="AL113" s="287"/>
      <c r="AM113" s="287"/>
      <c r="AN113" s="514"/>
    </row>
    <row r="114" spans="1:42" ht="13" hidden="1">
      <c r="A114" s="479"/>
      <c r="B114" s="317"/>
      <c r="C114" s="317"/>
      <c r="D114" s="463"/>
      <c r="E114" s="318"/>
      <c r="F114" s="287"/>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316"/>
      <c r="AC114" s="287"/>
      <c r="AE114" s="287"/>
      <c r="AF114" s="287"/>
      <c r="AG114" s="287"/>
      <c r="AH114" s="287"/>
      <c r="AI114" s="287"/>
      <c r="AJ114" s="287"/>
      <c r="AK114" s="287"/>
      <c r="AL114" s="287"/>
      <c r="AM114" s="287"/>
      <c r="AN114" s="514"/>
    </row>
    <row r="115" spans="1:42" ht="13.5" customHeight="1" collapsed="1">
      <c r="A115" s="479"/>
      <c r="B115" s="317"/>
      <c r="C115" s="317"/>
      <c r="D115" s="463"/>
      <c r="E115" s="318"/>
      <c r="F115" s="287"/>
      <c r="G115" s="287"/>
      <c r="H115" s="287"/>
      <c r="I115" s="287"/>
      <c r="J115" s="287"/>
      <c r="K115" s="287"/>
      <c r="L115" s="287"/>
      <c r="M115" s="287"/>
      <c r="N115" s="287"/>
      <c r="O115" s="287"/>
      <c r="P115" s="287"/>
      <c r="Q115" s="287"/>
      <c r="R115" s="287"/>
      <c r="S115" s="287"/>
      <c r="T115" s="287"/>
      <c r="U115" s="287"/>
      <c r="V115" s="287"/>
      <c r="W115" s="287"/>
      <c r="X115" s="287"/>
      <c r="Y115" s="287"/>
      <c r="Z115" s="287"/>
      <c r="AA115" s="287"/>
      <c r="AB115" s="316"/>
      <c r="AC115" s="287"/>
      <c r="AE115" s="287"/>
      <c r="AF115" s="287"/>
      <c r="AG115" s="287"/>
      <c r="AH115" s="287"/>
      <c r="AI115" s="287"/>
      <c r="AJ115" s="287"/>
      <c r="AK115" s="287"/>
      <c r="AL115" s="287"/>
      <c r="AM115" s="287"/>
      <c r="AN115" s="514"/>
    </row>
    <row r="116" spans="1:42" s="288" customFormat="1" ht="14.15" hidden="1" customHeight="1">
      <c r="A116" s="503"/>
      <c r="B116" s="332" t="s">
        <v>610</v>
      </c>
      <c r="C116" s="332"/>
      <c r="D116" s="464"/>
      <c r="E116" s="358"/>
      <c r="F116" s="316">
        <v>0</v>
      </c>
      <c r="G116" s="316">
        <v>0</v>
      </c>
      <c r="H116" s="316">
        <v>0</v>
      </c>
      <c r="I116" s="316">
        <v>0</v>
      </c>
      <c r="J116" s="316">
        <v>0</v>
      </c>
      <c r="K116" s="316">
        <v>0</v>
      </c>
      <c r="L116" s="316">
        <v>0</v>
      </c>
      <c r="M116" s="316">
        <v>0</v>
      </c>
      <c r="N116" s="316">
        <v>0</v>
      </c>
      <c r="O116" s="316">
        <v>0</v>
      </c>
      <c r="P116" s="316">
        <v>0</v>
      </c>
      <c r="Q116" s="316">
        <v>0</v>
      </c>
      <c r="R116" s="316">
        <v>0</v>
      </c>
      <c r="S116" s="316">
        <v>0</v>
      </c>
      <c r="T116" s="316">
        <v>0</v>
      </c>
      <c r="U116" s="316">
        <v>0</v>
      </c>
      <c r="V116" s="316">
        <v>0</v>
      </c>
      <c r="W116" s="316">
        <v>0</v>
      </c>
      <c r="X116" s="316">
        <v>0</v>
      </c>
      <c r="Y116" s="316">
        <v>0</v>
      </c>
      <c r="Z116" s="316">
        <v>0</v>
      </c>
      <c r="AA116" s="316">
        <v>0</v>
      </c>
      <c r="AB116" s="316">
        <v>0</v>
      </c>
      <c r="AC116" s="316">
        <v>0</v>
      </c>
      <c r="AD116" s="316"/>
      <c r="AE116" s="316"/>
      <c r="AF116" s="316"/>
      <c r="AG116" s="316"/>
      <c r="AH116" s="316"/>
      <c r="AI116" s="316"/>
      <c r="AJ116" s="316"/>
      <c r="AK116" s="316"/>
      <c r="AL116" s="316"/>
      <c r="AM116" s="316"/>
      <c r="AN116" s="514"/>
    </row>
    <row r="117" spans="1:42" ht="14.15" hidden="1" customHeight="1">
      <c r="A117" s="479"/>
      <c r="B117" s="317"/>
      <c r="C117" s="317"/>
      <c r="D117" s="463"/>
      <c r="E117" s="318"/>
      <c r="F117" s="287"/>
      <c r="G117" s="287"/>
      <c r="H117" s="287"/>
      <c r="I117" s="287"/>
      <c r="J117" s="287"/>
      <c r="K117" s="287"/>
      <c r="L117" s="287"/>
      <c r="M117" s="287"/>
      <c r="N117" s="287"/>
      <c r="O117" s="287"/>
      <c r="P117" s="287"/>
      <c r="Q117" s="287"/>
      <c r="R117" s="287"/>
      <c r="S117" s="287"/>
      <c r="T117" s="287"/>
      <c r="U117" s="287"/>
      <c r="V117" s="287"/>
      <c r="W117" s="287"/>
      <c r="X117" s="287"/>
      <c r="Y117" s="287"/>
      <c r="Z117" s="287"/>
      <c r="AA117" s="287"/>
      <c r="AB117" s="316"/>
      <c r="AC117" s="287"/>
      <c r="AE117" s="287"/>
      <c r="AF117" s="287"/>
      <c r="AG117" s="287"/>
      <c r="AH117" s="287"/>
      <c r="AI117" s="287"/>
      <c r="AJ117" s="287"/>
      <c r="AK117" s="287"/>
      <c r="AL117" s="287"/>
      <c r="AM117" s="287"/>
      <c r="AN117" s="514"/>
    </row>
    <row r="118" spans="1:42" ht="13.5" hidden="1" customHeight="1">
      <c r="A118" s="479"/>
      <c r="B118" s="317"/>
      <c r="C118" s="317"/>
      <c r="D118" s="463"/>
      <c r="E118" s="318"/>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316"/>
      <c r="AC118" s="287"/>
      <c r="AE118" s="287"/>
      <c r="AF118" s="287"/>
      <c r="AG118" s="287"/>
      <c r="AH118" s="287"/>
      <c r="AI118" s="287"/>
      <c r="AJ118" s="287"/>
      <c r="AK118" s="287"/>
      <c r="AL118" s="287"/>
      <c r="AM118" s="287"/>
      <c r="AN118" s="514"/>
    </row>
    <row r="119" spans="1:42" ht="13" hidden="1">
      <c r="A119" s="479"/>
      <c r="B119" s="317" t="s">
        <v>609</v>
      </c>
      <c r="C119" s="317"/>
      <c r="D119" s="463"/>
      <c r="E119" s="318"/>
      <c r="F119" s="287"/>
      <c r="G119" s="287">
        <v>0</v>
      </c>
      <c r="H119" s="287">
        <v>0</v>
      </c>
      <c r="I119" s="287">
        <v>0</v>
      </c>
      <c r="J119" s="287">
        <v>0</v>
      </c>
      <c r="K119" s="287">
        <v>0</v>
      </c>
      <c r="L119" s="287">
        <v>0</v>
      </c>
      <c r="M119" s="287">
        <v>0</v>
      </c>
      <c r="N119" s="287">
        <v>0</v>
      </c>
      <c r="O119" s="287">
        <v>0</v>
      </c>
      <c r="P119" s="287">
        <v>0</v>
      </c>
      <c r="Q119" s="287">
        <v>0</v>
      </c>
      <c r="R119" s="287"/>
      <c r="S119" s="287">
        <v>0</v>
      </c>
      <c r="T119" s="287">
        <v>0</v>
      </c>
      <c r="U119" s="287">
        <v>0</v>
      </c>
      <c r="V119" s="287">
        <v>0</v>
      </c>
      <c r="W119" s="287"/>
      <c r="X119" s="287">
        <v>0</v>
      </c>
      <c r="Y119" s="287">
        <v>0</v>
      </c>
      <c r="Z119" s="287">
        <v>0</v>
      </c>
      <c r="AA119" s="287">
        <v>0</v>
      </c>
      <c r="AB119" s="316">
        <v>0</v>
      </c>
      <c r="AC119" s="287">
        <v>0</v>
      </c>
      <c r="AE119" s="287"/>
      <c r="AF119" s="287"/>
      <c r="AG119" s="287"/>
      <c r="AH119" s="287"/>
      <c r="AI119" s="287"/>
      <c r="AJ119" s="287"/>
      <c r="AK119" s="287"/>
      <c r="AL119" s="287"/>
      <c r="AM119" s="287"/>
      <c r="AN119" s="514">
        <v>0</v>
      </c>
    </row>
    <row r="120" spans="1:42" hidden="1">
      <c r="A120" s="479"/>
      <c r="B120" s="317" t="s">
        <v>608</v>
      </c>
      <c r="C120" s="317"/>
      <c r="D120" s="463"/>
      <c r="E120" s="318">
        <v>0</v>
      </c>
      <c r="F120" s="287"/>
      <c r="G120" s="287">
        <v>0</v>
      </c>
      <c r="H120" s="287">
        <v>0</v>
      </c>
      <c r="I120" s="287">
        <v>0</v>
      </c>
      <c r="J120" s="287">
        <v>0</v>
      </c>
      <c r="K120" s="287">
        <v>0</v>
      </c>
      <c r="L120" s="287">
        <v>0</v>
      </c>
      <c r="M120" s="287">
        <v>0</v>
      </c>
      <c r="N120" s="287">
        <v>0</v>
      </c>
      <c r="O120" s="287">
        <v>0</v>
      </c>
      <c r="P120" s="287">
        <v>0</v>
      </c>
      <c r="Q120" s="287">
        <v>0</v>
      </c>
      <c r="R120" s="287">
        <v>0</v>
      </c>
      <c r="S120" s="287">
        <v>0</v>
      </c>
      <c r="T120" s="287">
        <v>0</v>
      </c>
      <c r="U120" s="287">
        <v>0</v>
      </c>
      <c r="V120" s="287">
        <v>0</v>
      </c>
      <c r="W120" s="287">
        <v>0</v>
      </c>
      <c r="X120" s="287">
        <v>0</v>
      </c>
      <c r="Y120" s="287">
        <v>0</v>
      </c>
      <c r="Z120" s="287">
        <v>0</v>
      </c>
      <c r="AA120" s="287">
        <v>0</v>
      </c>
      <c r="AB120" s="316">
        <v>0</v>
      </c>
      <c r="AC120" s="287">
        <v>0</v>
      </c>
      <c r="AE120" s="287"/>
      <c r="AF120" s="287"/>
      <c r="AG120" s="287"/>
      <c r="AH120" s="287"/>
      <c r="AI120" s="287"/>
      <c r="AJ120" s="287"/>
      <c r="AK120" s="287"/>
      <c r="AL120" s="287"/>
      <c r="AM120" s="287"/>
      <c r="AN120" s="518">
        <v>0</v>
      </c>
    </row>
    <row r="121" spans="1:42" ht="13.5" hidden="1" customHeight="1">
      <c r="A121" s="479"/>
      <c r="B121" s="317" t="s">
        <v>607</v>
      </c>
      <c r="C121" s="317"/>
      <c r="D121" s="463"/>
      <c r="E121" s="318"/>
      <c r="F121" s="287"/>
      <c r="G121" s="287">
        <v>0</v>
      </c>
      <c r="H121" s="287">
        <v>0</v>
      </c>
      <c r="I121" s="287">
        <v>0</v>
      </c>
      <c r="J121" s="287">
        <v>0</v>
      </c>
      <c r="K121" s="287">
        <v>0</v>
      </c>
      <c r="L121" s="287">
        <v>0</v>
      </c>
      <c r="M121" s="287">
        <v>0</v>
      </c>
      <c r="N121" s="287">
        <v>0</v>
      </c>
      <c r="O121" s="287">
        <v>0</v>
      </c>
      <c r="P121" s="287">
        <v>0</v>
      </c>
      <c r="Q121" s="287">
        <v>0</v>
      </c>
      <c r="R121" s="287">
        <v>0</v>
      </c>
      <c r="S121" s="287">
        <v>0</v>
      </c>
      <c r="T121" s="287">
        <v>0</v>
      </c>
      <c r="U121" s="287">
        <v>0</v>
      </c>
      <c r="V121" s="287">
        <v>0</v>
      </c>
      <c r="W121" s="287">
        <v>0</v>
      </c>
      <c r="X121" s="287">
        <v>0</v>
      </c>
      <c r="Y121" s="287">
        <v>0</v>
      </c>
      <c r="Z121" s="287">
        <v>0</v>
      </c>
      <c r="AA121" s="287">
        <v>0</v>
      </c>
      <c r="AB121" s="316">
        <v>0</v>
      </c>
      <c r="AC121" s="287">
        <v>0</v>
      </c>
      <c r="AE121" s="287"/>
      <c r="AF121" s="287"/>
      <c r="AG121" s="287"/>
      <c r="AH121" s="287"/>
      <c r="AI121" s="287"/>
      <c r="AJ121" s="287"/>
      <c r="AK121" s="287"/>
      <c r="AL121" s="287"/>
      <c r="AM121" s="287"/>
      <c r="AN121" s="518"/>
    </row>
    <row r="122" spans="1:42" s="334" customFormat="1" ht="13" collapsed="1">
      <c r="A122" s="508"/>
      <c r="B122" s="519" t="s">
        <v>606</v>
      </c>
      <c r="C122" s="519"/>
      <c r="D122" s="469"/>
      <c r="E122" s="357"/>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6"/>
      <c r="AC122" s="355"/>
      <c r="AD122" s="355"/>
      <c r="AE122" s="355"/>
      <c r="AF122" s="355"/>
      <c r="AG122" s="355"/>
      <c r="AH122" s="355"/>
      <c r="AI122" s="355"/>
      <c r="AJ122" s="355"/>
      <c r="AK122" s="355"/>
      <c r="AL122" s="355"/>
      <c r="AM122" s="355"/>
      <c r="AN122" s="514"/>
      <c r="AP122" s="286"/>
    </row>
    <row r="123" spans="1:42" ht="13" hidden="1" customHeight="1">
      <c r="A123" s="479"/>
      <c r="B123" s="317" t="s">
        <v>605</v>
      </c>
      <c r="C123" s="317"/>
      <c r="D123" s="463"/>
      <c r="E123" s="318"/>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316"/>
      <c r="AC123" s="287"/>
      <c r="AE123" s="287"/>
      <c r="AF123" s="287"/>
      <c r="AG123" s="287"/>
      <c r="AH123" s="287"/>
      <c r="AI123" s="287"/>
      <c r="AJ123" s="287"/>
      <c r="AK123" s="287"/>
      <c r="AL123" s="287"/>
      <c r="AM123" s="287"/>
      <c r="AN123" s="518">
        <v>0</v>
      </c>
    </row>
    <row r="124" spans="1:42" ht="13" hidden="1">
      <c r="A124" s="479"/>
      <c r="B124" s="317" t="s">
        <v>604</v>
      </c>
      <c r="C124" s="317"/>
      <c r="D124" s="463"/>
      <c r="E124" s="318"/>
      <c r="F124" s="287"/>
      <c r="G124" s="287"/>
      <c r="H124" s="287"/>
      <c r="I124" s="287"/>
      <c r="J124" s="287"/>
      <c r="K124" s="287"/>
      <c r="L124" s="287"/>
      <c r="M124" s="287"/>
      <c r="N124" s="287"/>
      <c r="O124" s="287"/>
      <c r="P124" s="287"/>
      <c r="Q124" s="287"/>
      <c r="R124" s="287"/>
      <c r="S124" s="287"/>
      <c r="T124" s="287"/>
      <c r="U124" s="287"/>
      <c r="V124" s="287"/>
      <c r="W124" s="287"/>
      <c r="X124" s="287"/>
      <c r="Y124" s="287"/>
      <c r="Z124" s="287"/>
      <c r="AA124" s="287">
        <v>0</v>
      </c>
      <c r="AB124" s="316">
        <v>0</v>
      </c>
      <c r="AC124" s="287">
        <v>0</v>
      </c>
      <c r="AE124" s="287"/>
      <c r="AF124" s="287"/>
      <c r="AG124" s="287"/>
      <c r="AH124" s="287"/>
      <c r="AI124" s="287"/>
      <c r="AJ124" s="287"/>
      <c r="AK124" s="287"/>
      <c r="AL124" s="287"/>
      <c r="AM124" s="287"/>
      <c r="AN124" s="514">
        <v>0</v>
      </c>
    </row>
    <row r="125" spans="1:42" ht="13" hidden="1">
      <c r="A125" s="479"/>
      <c r="B125" s="317" t="s">
        <v>603</v>
      </c>
      <c r="C125" s="317"/>
      <c r="D125" s="463"/>
      <c r="E125" s="318"/>
      <c r="F125" s="287"/>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316"/>
      <c r="AC125" s="287"/>
      <c r="AE125" s="287"/>
      <c r="AF125" s="287"/>
      <c r="AG125" s="287"/>
      <c r="AH125" s="287"/>
      <c r="AI125" s="287"/>
      <c r="AJ125" s="287"/>
      <c r="AK125" s="287"/>
      <c r="AL125" s="287"/>
      <c r="AM125" s="287"/>
      <c r="AN125" s="514">
        <v>0</v>
      </c>
    </row>
    <row r="126" spans="1:42" ht="13" hidden="1">
      <c r="A126" s="479"/>
      <c r="B126" s="317" t="s">
        <v>602</v>
      </c>
      <c r="C126" s="317"/>
      <c r="D126" s="463"/>
      <c r="E126" s="318"/>
      <c r="F126" s="287"/>
      <c r="G126" s="287"/>
      <c r="H126" s="287"/>
      <c r="I126" s="287"/>
      <c r="J126" s="287"/>
      <c r="K126" s="287"/>
      <c r="L126" s="287"/>
      <c r="M126" s="287"/>
      <c r="N126" s="287"/>
      <c r="O126" s="287"/>
      <c r="P126" s="287"/>
      <c r="Q126" s="287"/>
      <c r="R126" s="287"/>
      <c r="S126" s="287"/>
      <c r="T126" s="287"/>
      <c r="U126" s="287"/>
      <c r="V126" s="287"/>
      <c r="W126" s="287"/>
      <c r="X126" s="287"/>
      <c r="Y126" s="287">
        <v>0</v>
      </c>
      <c r="Z126" s="287"/>
      <c r="AA126" s="287">
        <v>0</v>
      </c>
      <c r="AB126" s="316">
        <v>0</v>
      </c>
      <c r="AC126" s="287"/>
      <c r="AE126" s="287"/>
      <c r="AF126" s="287"/>
      <c r="AG126" s="287"/>
      <c r="AH126" s="287"/>
      <c r="AI126" s="287"/>
      <c r="AJ126" s="287"/>
      <c r="AK126" s="287"/>
      <c r="AL126" s="287"/>
      <c r="AM126" s="287"/>
      <c r="AN126" s="514">
        <v>0</v>
      </c>
    </row>
    <row r="127" spans="1:42" ht="13" hidden="1">
      <c r="A127" s="479"/>
      <c r="B127" s="317" t="s">
        <v>601</v>
      </c>
      <c r="C127" s="317"/>
      <c r="D127" s="463"/>
      <c r="E127" s="318">
        <v>3924999.9999906817</v>
      </c>
      <c r="F127" s="287"/>
      <c r="G127" s="287"/>
      <c r="H127" s="287"/>
      <c r="I127" s="287"/>
      <c r="J127" s="287"/>
      <c r="K127" s="287"/>
      <c r="L127" s="287"/>
      <c r="M127" s="287"/>
      <c r="N127" s="287"/>
      <c r="O127" s="287"/>
      <c r="P127" s="287"/>
      <c r="Q127" s="287"/>
      <c r="R127" s="287"/>
      <c r="S127" s="287"/>
      <c r="T127" s="287"/>
      <c r="U127" s="287"/>
      <c r="V127" s="287">
        <v>3925000.4185462072</v>
      </c>
      <c r="W127" s="287">
        <v>0</v>
      </c>
      <c r="X127" s="287">
        <v>0</v>
      </c>
      <c r="Y127" s="287">
        <v>-0.4185555255971849</v>
      </c>
      <c r="Z127" s="287"/>
      <c r="AA127" s="287"/>
      <c r="AB127" s="316"/>
      <c r="AC127" s="287"/>
      <c r="AD127" s="287">
        <v>0</v>
      </c>
      <c r="AE127" s="287"/>
      <c r="AF127" s="287"/>
      <c r="AG127" s="287"/>
      <c r="AH127" s="287"/>
      <c r="AI127" s="287"/>
      <c r="AJ127" s="287"/>
      <c r="AK127" s="287"/>
      <c r="AL127" s="287"/>
      <c r="AM127" s="287"/>
      <c r="AN127" s="514">
        <v>3924999.9999906817</v>
      </c>
    </row>
    <row r="128" spans="1:42" ht="13" collapsed="1">
      <c r="A128" s="479"/>
      <c r="B128" s="317" t="s">
        <v>600</v>
      </c>
      <c r="C128" s="317"/>
      <c r="D128" s="463"/>
      <c r="E128" s="318"/>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v>0</v>
      </c>
      <c r="AB128" s="316"/>
      <c r="AC128" s="287"/>
      <c r="AE128" s="287"/>
      <c r="AF128" s="287"/>
      <c r="AG128" s="287"/>
      <c r="AH128" s="287"/>
      <c r="AI128" s="287"/>
      <c r="AJ128" s="287"/>
      <c r="AK128" s="287"/>
      <c r="AL128" s="287"/>
      <c r="AM128" s="287"/>
      <c r="AN128" s="514">
        <v>0</v>
      </c>
    </row>
    <row r="129" spans="1:53" ht="13" hidden="1">
      <c r="A129" s="479"/>
      <c r="B129" s="317" t="s">
        <v>599</v>
      </c>
      <c r="C129" s="317"/>
      <c r="D129" s="463"/>
      <c r="E129" s="318">
        <v>0</v>
      </c>
      <c r="F129" s="287"/>
      <c r="G129" s="287"/>
      <c r="H129" s="287"/>
      <c r="I129" s="287"/>
      <c r="J129" s="287"/>
      <c r="K129" s="287"/>
      <c r="L129" s="287"/>
      <c r="M129" s="287"/>
      <c r="N129" s="287"/>
      <c r="O129" s="287"/>
      <c r="P129" s="287"/>
      <c r="Q129" s="287"/>
      <c r="R129" s="287"/>
      <c r="S129" s="287"/>
      <c r="T129" s="287"/>
      <c r="U129" s="287"/>
      <c r="V129" s="287"/>
      <c r="W129" s="287"/>
      <c r="X129" s="287">
        <v>0</v>
      </c>
      <c r="Y129" s="287"/>
      <c r="Z129" s="287"/>
      <c r="AA129" s="287"/>
      <c r="AB129" s="316"/>
      <c r="AC129" s="287"/>
      <c r="AE129" s="287"/>
      <c r="AF129" s="287"/>
      <c r="AG129" s="287"/>
      <c r="AH129" s="287"/>
      <c r="AI129" s="287"/>
      <c r="AJ129" s="287"/>
      <c r="AK129" s="287"/>
      <c r="AL129" s="287"/>
      <c r="AM129" s="287"/>
      <c r="AN129" s="514">
        <v>0</v>
      </c>
    </row>
    <row r="130" spans="1:53" s="354" customFormat="1" ht="13">
      <c r="A130" s="520"/>
      <c r="B130" s="317" t="s">
        <v>598</v>
      </c>
      <c r="C130" s="317"/>
      <c r="D130" s="463"/>
      <c r="E130" s="318"/>
      <c r="F130" s="287">
        <v>0</v>
      </c>
      <c r="G130" s="319"/>
      <c r="H130" s="319"/>
      <c r="I130" s="319"/>
      <c r="J130" s="319"/>
      <c r="K130" s="319"/>
      <c r="L130" s="319"/>
      <c r="M130" s="319"/>
      <c r="N130" s="319"/>
      <c r="O130" s="319"/>
      <c r="P130" s="319"/>
      <c r="Q130" s="319"/>
      <c r="R130" s="319"/>
      <c r="S130" s="319"/>
      <c r="T130" s="319"/>
      <c r="U130" s="319"/>
      <c r="V130" s="319"/>
      <c r="W130" s="287"/>
      <c r="X130" s="319"/>
      <c r="Y130" s="319"/>
      <c r="Z130" s="319"/>
      <c r="AA130" s="287">
        <v>0</v>
      </c>
      <c r="AB130" s="287">
        <v>0</v>
      </c>
      <c r="AC130" s="287">
        <v>0</v>
      </c>
      <c r="AD130" s="287">
        <v>0</v>
      </c>
      <c r="AE130" s="319"/>
      <c r="AF130" s="319"/>
      <c r="AG130" s="319"/>
      <c r="AH130" s="319"/>
      <c r="AI130" s="319"/>
      <c r="AJ130" s="319"/>
      <c r="AK130" s="319"/>
      <c r="AL130" s="319"/>
      <c r="AM130" s="319"/>
      <c r="AN130" s="514"/>
      <c r="AO130" s="286"/>
      <c r="AP130" s="286"/>
      <c r="AQ130" s="286"/>
    </row>
    <row r="131" spans="1:53" ht="16.75" hidden="1" customHeight="1">
      <c r="A131" s="479"/>
      <c r="B131" s="317" t="s">
        <v>597</v>
      </c>
      <c r="C131" s="317"/>
      <c r="D131" s="463"/>
      <c r="E131" s="318"/>
      <c r="F131" s="287"/>
      <c r="G131" s="287">
        <v>0</v>
      </c>
      <c r="H131" s="287">
        <v>0</v>
      </c>
      <c r="I131" s="287">
        <v>0</v>
      </c>
      <c r="J131" s="287">
        <v>0</v>
      </c>
      <c r="K131" s="287">
        <v>0</v>
      </c>
      <c r="L131" s="287">
        <v>0</v>
      </c>
      <c r="M131" s="287">
        <v>0</v>
      </c>
      <c r="N131" s="287">
        <v>0</v>
      </c>
      <c r="O131" s="287">
        <v>0</v>
      </c>
      <c r="P131" s="287">
        <v>0</v>
      </c>
      <c r="Q131" s="287">
        <v>0</v>
      </c>
      <c r="R131" s="287">
        <v>0</v>
      </c>
      <c r="S131" s="287">
        <v>0</v>
      </c>
      <c r="T131" s="287">
        <v>0</v>
      </c>
      <c r="U131" s="287">
        <v>0</v>
      </c>
      <c r="V131" s="287">
        <v>0</v>
      </c>
      <c r="W131" s="287">
        <v>0</v>
      </c>
      <c r="X131" s="287">
        <v>0</v>
      </c>
      <c r="Y131" s="287" t="e">
        <v>#REF!</v>
      </c>
      <c r="Z131" s="287">
        <v>0</v>
      </c>
      <c r="AA131" s="287">
        <v>0</v>
      </c>
      <c r="AB131" s="316">
        <v>0</v>
      </c>
      <c r="AC131" s="287"/>
      <c r="AE131" s="287"/>
      <c r="AF131" s="287"/>
      <c r="AG131" s="287"/>
      <c r="AH131" s="287"/>
      <c r="AI131" s="287"/>
      <c r="AJ131" s="287"/>
      <c r="AK131" s="287"/>
      <c r="AL131" s="287"/>
      <c r="AM131" s="287"/>
      <c r="AN131" s="514" t="e">
        <v>#REF!</v>
      </c>
    </row>
    <row r="132" spans="1:53" s="350" customFormat="1" ht="21" customHeight="1">
      <c r="A132" s="502"/>
      <c r="B132" s="353" t="s">
        <v>596</v>
      </c>
      <c r="C132" s="353"/>
      <c r="D132" s="456"/>
      <c r="E132" s="351">
        <v>29225296.797922909</v>
      </c>
      <c r="F132" s="352">
        <v>2343530.75</v>
      </c>
      <c r="G132" s="352">
        <v>784812.86342147435</v>
      </c>
      <c r="H132" s="352">
        <v>1003947.8902202691</v>
      </c>
      <c r="I132" s="352">
        <v>1067953.9743589743</v>
      </c>
      <c r="J132" s="352">
        <v>1334227.7243589743</v>
      </c>
      <c r="K132" s="352">
        <v>1397672.9743589743</v>
      </c>
      <c r="L132" s="352">
        <v>1323401.253525641</v>
      </c>
      <c r="M132" s="352">
        <v>1254506.9886516589</v>
      </c>
      <c r="N132" s="352">
        <v>852528.47610437428</v>
      </c>
      <c r="O132" s="352">
        <v>371060.55308814242</v>
      </c>
      <c r="P132" s="352">
        <v>343715.5137260097</v>
      </c>
      <c r="Q132" s="352">
        <v>345147.6616998681</v>
      </c>
      <c r="R132" s="352">
        <v>448981.77695695084</v>
      </c>
      <c r="S132" s="352">
        <v>1091085.4852902843</v>
      </c>
      <c r="T132" s="352">
        <v>981779.17759318533</v>
      </c>
      <c r="U132" s="352">
        <v>62271.177597976508</v>
      </c>
      <c r="V132" s="352">
        <v>11204771.17758866</v>
      </c>
      <c r="W132" s="352">
        <v>37064.333333333336</v>
      </c>
      <c r="X132" s="352">
        <v>37064.333333333336</v>
      </c>
      <c r="Y132" s="352">
        <v>2939772.9147778079</v>
      </c>
      <c r="Z132" s="352">
        <v>0</v>
      </c>
      <c r="AA132" s="352">
        <v>0</v>
      </c>
      <c r="AB132" s="352">
        <v>0</v>
      </c>
      <c r="AC132" s="352">
        <v>0</v>
      </c>
      <c r="AD132" s="352">
        <v>0</v>
      </c>
      <c r="AE132" s="351">
        <v>0</v>
      </c>
      <c r="AF132" s="352"/>
      <c r="AG132" s="352"/>
      <c r="AH132" s="352"/>
      <c r="AI132" s="352"/>
      <c r="AJ132" s="352"/>
      <c r="AK132" s="352"/>
      <c r="AL132" s="352"/>
      <c r="AM132" s="351"/>
      <c r="AN132" s="521">
        <v>29225296.797922906</v>
      </c>
      <c r="AO132" s="350">
        <v>0</v>
      </c>
      <c r="AP132" s="334"/>
    </row>
    <row r="133" spans="1:53">
      <c r="A133" s="479"/>
      <c r="B133" s="317"/>
      <c r="C133" s="317"/>
      <c r="D133" s="463"/>
      <c r="E133" s="287">
        <v>0</v>
      </c>
      <c r="F133" s="287">
        <v>0</v>
      </c>
      <c r="G133" s="287">
        <v>0</v>
      </c>
      <c r="H133" s="287">
        <v>0</v>
      </c>
      <c r="I133" s="287">
        <v>0</v>
      </c>
      <c r="J133" s="287">
        <v>0</v>
      </c>
      <c r="K133" s="287">
        <v>0</v>
      </c>
      <c r="L133" s="287">
        <v>0</v>
      </c>
      <c r="M133" s="287">
        <v>0</v>
      </c>
      <c r="N133" s="287">
        <v>0</v>
      </c>
      <c r="O133" s="287">
        <v>0</v>
      </c>
      <c r="P133" s="287">
        <v>0</v>
      </c>
      <c r="Q133" s="287">
        <v>0</v>
      </c>
      <c r="R133" s="287">
        <v>0</v>
      </c>
      <c r="S133" s="287">
        <v>0</v>
      </c>
      <c r="T133" s="287">
        <v>4.7911889851093292E-6</v>
      </c>
      <c r="U133" s="287">
        <v>0</v>
      </c>
      <c r="V133" s="287">
        <v>9.3169510364532471E-6</v>
      </c>
      <c r="W133" s="349">
        <v>0</v>
      </c>
      <c r="X133" s="349">
        <v>0</v>
      </c>
      <c r="Y133" s="349">
        <v>0</v>
      </c>
      <c r="Z133" s="287">
        <v>0</v>
      </c>
      <c r="AA133" s="287">
        <v>0</v>
      </c>
      <c r="AB133" s="348">
        <v>0</v>
      </c>
      <c r="AC133" s="287">
        <v>0</v>
      </c>
      <c r="AD133" s="287">
        <v>0</v>
      </c>
      <c r="AE133" s="318"/>
      <c r="AF133" s="287"/>
      <c r="AG133" s="287"/>
      <c r="AH133" s="287"/>
      <c r="AI133" s="287"/>
      <c r="AJ133" s="287"/>
      <c r="AK133" s="328"/>
      <c r="AL133" s="287"/>
      <c r="AM133" s="318"/>
      <c r="AN133" s="522">
        <v>0.20207709446549416</v>
      </c>
      <c r="AO133" s="287"/>
    </row>
    <row r="134" spans="1:53" ht="13" hidden="1">
      <c r="A134" s="479"/>
      <c r="B134" s="347" t="s">
        <v>595</v>
      </c>
      <c r="C134" s="347"/>
      <c r="D134" s="463"/>
      <c r="E134" s="318"/>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316"/>
      <c r="AC134" s="287"/>
      <c r="AE134" s="318"/>
      <c r="AF134" s="287"/>
      <c r="AG134" s="287"/>
      <c r="AH134" s="287"/>
      <c r="AI134" s="287"/>
      <c r="AJ134" s="287"/>
      <c r="AK134" s="287"/>
      <c r="AL134" s="287"/>
      <c r="AM134" s="318"/>
      <c r="AN134" s="523"/>
    </row>
    <row r="135" spans="1:53" ht="13" hidden="1">
      <c r="A135" s="479"/>
      <c r="B135" s="317" t="s">
        <v>594</v>
      </c>
      <c r="C135" s="317"/>
      <c r="D135" s="447">
        <v>0</v>
      </c>
      <c r="E135" s="346">
        <v>0</v>
      </c>
      <c r="F135" s="317">
        <v>0</v>
      </c>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316"/>
      <c r="AC135" s="287"/>
      <c r="AE135" s="318"/>
      <c r="AF135" s="287"/>
      <c r="AG135" s="287"/>
      <c r="AH135" s="287"/>
      <c r="AI135" s="287"/>
      <c r="AJ135" s="287"/>
      <c r="AK135" s="287"/>
      <c r="AL135" s="287"/>
      <c r="AM135" s="287"/>
      <c r="AN135" s="514">
        <v>0</v>
      </c>
    </row>
    <row r="136" spans="1:53" ht="13" hidden="1">
      <c r="A136" s="479"/>
      <c r="B136" s="317" t="s">
        <v>593</v>
      </c>
      <c r="C136" s="317"/>
      <c r="D136" s="447">
        <v>0</v>
      </c>
      <c r="E136" s="346">
        <v>0</v>
      </c>
      <c r="F136" s="317">
        <v>0</v>
      </c>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316"/>
      <c r="AC136" s="287"/>
      <c r="AE136" s="318"/>
      <c r="AF136" s="287"/>
      <c r="AG136" s="287"/>
      <c r="AH136" s="287"/>
      <c r="AI136" s="287"/>
      <c r="AJ136" s="287"/>
      <c r="AK136" s="287"/>
      <c r="AL136" s="287"/>
      <c r="AM136" s="287"/>
      <c r="AN136" s="514">
        <v>0</v>
      </c>
    </row>
    <row r="137" spans="1:53" ht="13" hidden="1">
      <c r="A137" s="479"/>
      <c r="B137" s="317" t="s">
        <v>592</v>
      </c>
      <c r="C137" s="317"/>
      <c r="D137" s="447">
        <v>0</v>
      </c>
      <c r="E137" s="346">
        <v>0</v>
      </c>
      <c r="F137" s="317">
        <v>0</v>
      </c>
      <c r="G137" s="287">
        <v>0</v>
      </c>
      <c r="H137" s="287">
        <v>0</v>
      </c>
      <c r="I137" s="287">
        <v>0</v>
      </c>
      <c r="J137" s="287">
        <v>0</v>
      </c>
      <c r="K137" s="287">
        <v>0</v>
      </c>
      <c r="L137" s="287">
        <v>0</v>
      </c>
      <c r="M137" s="287">
        <v>0</v>
      </c>
      <c r="N137" s="287">
        <v>0</v>
      </c>
      <c r="O137" s="287">
        <v>0</v>
      </c>
      <c r="P137" s="287">
        <v>0</v>
      </c>
      <c r="Q137" s="287">
        <v>0</v>
      </c>
      <c r="R137" s="287">
        <v>0</v>
      </c>
      <c r="S137" s="287">
        <v>0</v>
      </c>
      <c r="T137" s="287">
        <v>0</v>
      </c>
      <c r="U137" s="287">
        <v>0</v>
      </c>
      <c r="V137" s="287">
        <v>0</v>
      </c>
      <c r="W137" s="287">
        <v>0</v>
      </c>
      <c r="X137" s="287">
        <v>0</v>
      </c>
      <c r="Y137" s="287">
        <v>0</v>
      </c>
      <c r="Z137" s="287">
        <v>0</v>
      </c>
      <c r="AA137" s="287">
        <v>0</v>
      </c>
      <c r="AB137" s="316">
        <v>0</v>
      </c>
      <c r="AC137" s="287"/>
      <c r="AE137" s="318"/>
      <c r="AF137" s="287"/>
      <c r="AG137" s="287"/>
      <c r="AH137" s="287"/>
      <c r="AI137" s="287"/>
      <c r="AJ137" s="287"/>
      <c r="AK137" s="287"/>
      <c r="AL137" s="287"/>
      <c r="AM137" s="287"/>
      <c r="AN137" s="514">
        <v>0</v>
      </c>
    </row>
    <row r="138" spans="1:53" ht="13" hidden="1">
      <c r="A138" s="479"/>
      <c r="B138" s="317" t="s">
        <v>591</v>
      </c>
      <c r="C138" s="317"/>
      <c r="D138" s="447">
        <v>0</v>
      </c>
      <c r="E138" s="346">
        <v>0</v>
      </c>
      <c r="F138" s="317">
        <v>0</v>
      </c>
      <c r="G138" s="287">
        <v>0</v>
      </c>
      <c r="H138" s="287">
        <v>0</v>
      </c>
      <c r="I138" s="287">
        <v>0</v>
      </c>
      <c r="J138" s="287">
        <v>0</v>
      </c>
      <c r="K138" s="287">
        <v>0</v>
      </c>
      <c r="L138" s="287">
        <v>0</v>
      </c>
      <c r="M138" s="287">
        <v>0</v>
      </c>
      <c r="N138" s="287">
        <v>0</v>
      </c>
      <c r="O138" s="287">
        <v>0</v>
      </c>
      <c r="P138" s="287">
        <v>0</v>
      </c>
      <c r="Q138" s="287">
        <v>0</v>
      </c>
      <c r="R138" s="287">
        <v>0</v>
      </c>
      <c r="S138" s="287">
        <v>0</v>
      </c>
      <c r="T138" s="287">
        <v>0</v>
      </c>
      <c r="U138" s="287">
        <v>0</v>
      </c>
      <c r="V138" s="287">
        <v>0</v>
      </c>
      <c r="W138" s="287">
        <v>0</v>
      </c>
      <c r="X138" s="287">
        <v>0</v>
      </c>
      <c r="Y138" s="287">
        <v>0</v>
      </c>
      <c r="Z138" s="287">
        <v>0</v>
      </c>
      <c r="AA138" s="287">
        <v>0</v>
      </c>
      <c r="AB138" s="316">
        <v>0</v>
      </c>
      <c r="AC138" s="287"/>
      <c r="AE138" s="318"/>
      <c r="AF138" s="287"/>
      <c r="AG138" s="287"/>
      <c r="AH138" s="287"/>
      <c r="AI138" s="287"/>
      <c r="AJ138" s="287"/>
      <c r="AK138" s="287"/>
      <c r="AL138" s="287"/>
      <c r="AM138" s="287"/>
      <c r="AN138" s="514">
        <v>0</v>
      </c>
    </row>
    <row r="139" spans="1:53" ht="31" hidden="1" customHeight="1" thickBot="1">
      <c r="A139" s="479"/>
      <c r="B139" s="524" t="s">
        <v>590</v>
      </c>
      <c r="C139" s="524"/>
      <c r="D139" s="447">
        <v>0</v>
      </c>
      <c r="E139" s="346">
        <v>0</v>
      </c>
      <c r="F139" s="317">
        <v>0</v>
      </c>
      <c r="G139" s="287">
        <v>0</v>
      </c>
      <c r="H139" s="287">
        <v>0</v>
      </c>
      <c r="I139" s="287">
        <v>0</v>
      </c>
      <c r="J139" s="287">
        <v>0</v>
      </c>
      <c r="K139" s="287">
        <v>0</v>
      </c>
      <c r="L139" s="287">
        <v>0</v>
      </c>
      <c r="M139" s="287">
        <v>0</v>
      </c>
      <c r="N139" s="287">
        <v>0</v>
      </c>
      <c r="O139" s="287">
        <v>0</v>
      </c>
      <c r="P139" s="287">
        <v>0</v>
      </c>
      <c r="Q139" s="287">
        <v>0</v>
      </c>
      <c r="R139" s="287">
        <v>0</v>
      </c>
      <c r="S139" s="287">
        <v>0</v>
      </c>
      <c r="T139" s="287">
        <v>0</v>
      </c>
      <c r="U139" s="287">
        <v>0</v>
      </c>
      <c r="V139" s="287">
        <v>0</v>
      </c>
      <c r="W139" s="287">
        <v>0</v>
      </c>
      <c r="X139" s="287">
        <v>0</v>
      </c>
      <c r="Y139" s="287">
        <v>0</v>
      </c>
      <c r="Z139" s="287">
        <v>0</v>
      </c>
      <c r="AA139" s="287">
        <v>0</v>
      </c>
      <c r="AB139" s="345">
        <v>0</v>
      </c>
      <c r="AC139" s="344"/>
      <c r="AD139" s="344"/>
      <c r="AE139" s="343"/>
      <c r="AF139" s="287"/>
      <c r="AG139" s="287"/>
      <c r="AH139" s="287"/>
      <c r="AI139" s="287"/>
      <c r="AJ139" s="287"/>
      <c r="AK139" s="287"/>
      <c r="AL139" s="287"/>
      <c r="AM139" s="287"/>
      <c r="AN139" s="525">
        <v>0</v>
      </c>
    </row>
    <row r="140" spans="1:53" ht="13.5" hidden="1" thickBot="1">
      <c r="A140" s="479"/>
      <c r="B140" s="336" t="s">
        <v>589</v>
      </c>
      <c r="C140" s="336"/>
      <c r="D140" s="465"/>
      <c r="E140" s="342">
        <v>0</v>
      </c>
      <c r="F140" s="342"/>
      <c r="G140" s="340"/>
      <c r="H140" s="340"/>
      <c r="I140" s="340"/>
      <c r="J140" s="340"/>
      <c r="K140" s="340"/>
      <c r="L140" s="340"/>
      <c r="M140" s="340"/>
      <c r="N140" s="340"/>
      <c r="O140" s="340"/>
      <c r="P140" s="340"/>
      <c r="Q140" s="340"/>
      <c r="R140" s="340"/>
      <c r="S140" s="340"/>
      <c r="T140" s="340"/>
      <c r="U140" s="340"/>
      <c r="V140" s="340"/>
      <c r="W140" s="340"/>
      <c r="X140" s="340"/>
      <c r="Y140" s="340"/>
      <c r="Z140" s="340"/>
      <c r="AA140" s="340">
        <v>0</v>
      </c>
      <c r="AB140" s="341"/>
      <c r="AC140" s="340"/>
      <c r="AD140" s="340"/>
      <c r="AE140" s="340"/>
      <c r="AF140" s="340"/>
      <c r="AG140" s="340"/>
      <c r="AH140" s="340"/>
      <c r="AI140" s="340"/>
      <c r="AJ140" s="340"/>
      <c r="AK140" s="340"/>
      <c r="AL140" s="340"/>
      <c r="AM140" s="340"/>
      <c r="AN140" s="339">
        <v>0</v>
      </c>
    </row>
    <row r="141" spans="1:53" s="334" customFormat="1" ht="13.5" hidden="1" thickBot="1">
      <c r="A141" s="508"/>
      <c r="B141" s="336" t="s">
        <v>588</v>
      </c>
      <c r="C141" s="336"/>
      <c r="D141" s="461"/>
      <c r="E141" s="336">
        <v>29225297</v>
      </c>
      <c r="F141" s="336">
        <v>2343530.75</v>
      </c>
      <c r="G141" s="336">
        <v>784812.86342147435</v>
      </c>
      <c r="H141" s="336">
        <v>1003947.8902202691</v>
      </c>
      <c r="I141" s="336">
        <v>1067953.9743589743</v>
      </c>
      <c r="J141" s="336">
        <v>1334227.7243589743</v>
      </c>
      <c r="K141" s="336">
        <v>1397672.9743589743</v>
      </c>
      <c r="L141" s="336">
        <v>1323401.253525641</v>
      </c>
      <c r="M141" s="336">
        <v>1254506.9886516589</v>
      </c>
      <c r="N141" s="336">
        <v>852528.47610437428</v>
      </c>
      <c r="O141" s="336">
        <v>371060.55308814242</v>
      </c>
      <c r="P141" s="336">
        <v>343715.5137260097</v>
      </c>
      <c r="Q141" s="336">
        <v>345147.6616998681</v>
      </c>
      <c r="R141" s="336">
        <v>448981.77695695084</v>
      </c>
      <c r="S141" s="336">
        <v>1091085.4852902843</v>
      </c>
      <c r="T141" s="336">
        <v>981779.17759318533</v>
      </c>
      <c r="U141" s="336">
        <v>62271.177597976508</v>
      </c>
      <c r="V141" s="336">
        <v>11204771.17758866</v>
      </c>
      <c r="W141" s="336">
        <v>37064.333333333336</v>
      </c>
      <c r="X141" s="336">
        <v>37064.333333333336</v>
      </c>
      <c r="Y141" s="336">
        <v>2939772.9147778079</v>
      </c>
      <c r="Z141" s="338">
        <v>0</v>
      </c>
      <c r="AA141" s="338">
        <v>0</v>
      </c>
      <c r="AB141" s="337">
        <v>0</v>
      </c>
      <c r="AC141" s="336">
        <v>0</v>
      </c>
      <c r="AD141" s="336"/>
      <c r="AE141" s="336"/>
      <c r="AF141" s="336"/>
      <c r="AG141" s="336"/>
      <c r="AH141" s="336"/>
      <c r="AI141" s="336"/>
      <c r="AJ141" s="336"/>
      <c r="AK141" s="336"/>
      <c r="AL141" s="336"/>
      <c r="AM141" s="336"/>
      <c r="AN141" s="335">
        <v>29225296.797922906</v>
      </c>
    </row>
    <row r="142" spans="1:53" ht="13" hidden="1">
      <c r="A142" s="479"/>
      <c r="B142" s="333"/>
      <c r="C142" s="333"/>
      <c r="D142" s="447"/>
      <c r="E142" s="333"/>
      <c r="F142" s="317"/>
      <c r="G142" s="317"/>
      <c r="H142" s="317"/>
      <c r="I142" s="317"/>
      <c r="J142" s="317"/>
      <c r="K142" s="317"/>
      <c r="L142" s="317"/>
      <c r="M142" s="317"/>
      <c r="N142" s="317"/>
      <c r="O142" s="317"/>
      <c r="P142" s="317"/>
      <c r="Q142" s="317"/>
      <c r="R142" s="317"/>
      <c r="S142" s="317"/>
      <c r="T142" s="317"/>
      <c r="U142" s="317"/>
      <c r="V142" s="317"/>
      <c r="W142" s="317"/>
      <c r="X142" s="317"/>
      <c r="Y142" s="317"/>
      <c r="Z142" s="317"/>
      <c r="AA142" s="317"/>
      <c r="AB142" s="332"/>
      <c r="AC142" s="317"/>
      <c r="AD142" s="317"/>
      <c r="AE142" s="317"/>
      <c r="AF142" s="317"/>
      <c r="AG142" s="317"/>
      <c r="AH142" s="317"/>
      <c r="AI142" s="317"/>
      <c r="AJ142" s="317"/>
      <c r="AK142" s="317"/>
      <c r="AL142" s="317"/>
      <c r="AM142" s="317"/>
      <c r="AN142" s="523"/>
    </row>
    <row r="143" spans="1:53" s="293" customFormat="1" ht="14" collapsed="1">
      <c r="A143" s="526"/>
      <c r="B143" s="331" t="s">
        <v>587</v>
      </c>
      <c r="C143" s="330"/>
      <c r="D143" s="466"/>
      <c r="E143" s="329">
        <v>5170000</v>
      </c>
      <c r="F143" s="329">
        <v>1544723.75</v>
      </c>
      <c r="G143" s="329">
        <v>784812.86342147447</v>
      </c>
      <c r="H143" s="329">
        <v>1003947.8902202691</v>
      </c>
      <c r="I143" s="329">
        <v>1067953.9743589745</v>
      </c>
      <c r="J143" s="329">
        <v>1334227.7243589745</v>
      </c>
      <c r="K143" s="329">
        <v>1355390.7976403085</v>
      </c>
      <c r="L143" s="329">
        <v>594984.82328133425</v>
      </c>
      <c r="M143" s="329">
        <v>517000</v>
      </c>
      <c r="N143" s="329">
        <v>517000</v>
      </c>
      <c r="O143" s="329">
        <v>371060.55308814242</v>
      </c>
      <c r="P143" s="329">
        <v>343715.5137260097</v>
      </c>
      <c r="Q143" s="329">
        <v>345147.6616998681</v>
      </c>
      <c r="R143" s="329">
        <v>407585.77695695084</v>
      </c>
      <c r="S143" s="329">
        <v>517000</v>
      </c>
      <c r="T143" s="329">
        <v>517000</v>
      </c>
      <c r="U143" s="329">
        <v>0</v>
      </c>
      <c r="V143" s="329">
        <v>0</v>
      </c>
      <c r="W143" s="329">
        <v>0</v>
      </c>
      <c r="X143" s="329">
        <v>0</v>
      </c>
      <c r="Y143" s="329"/>
      <c r="Z143" s="329">
        <v>0</v>
      </c>
      <c r="AA143" s="329">
        <v>0</v>
      </c>
      <c r="AB143" s="329">
        <v>0</v>
      </c>
      <c r="AC143" s="329">
        <v>0</v>
      </c>
      <c r="AD143" s="329">
        <v>0</v>
      </c>
      <c r="AE143" s="329">
        <v>0</v>
      </c>
      <c r="AF143" s="329"/>
      <c r="AG143" s="329"/>
      <c r="AH143" s="329"/>
      <c r="AI143" s="329"/>
      <c r="AJ143" s="329"/>
      <c r="AK143" s="329"/>
      <c r="AL143" s="329"/>
      <c r="AM143" s="329"/>
      <c r="AN143" s="522">
        <v>11221551.328752307</v>
      </c>
      <c r="AO143" s="287"/>
      <c r="AP143" s="287"/>
      <c r="AQ143" s="287"/>
      <c r="AR143" s="287"/>
      <c r="AS143" s="287"/>
      <c r="AT143" s="287"/>
      <c r="AU143" s="287"/>
      <c r="AV143" s="287"/>
      <c r="AW143" s="287"/>
      <c r="AX143" s="287"/>
      <c r="AY143" s="287"/>
      <c r="AZ143" s="287"/>
      <c r="BA143" s="294"/>
    </row>
    <row r="144" spans="1:53" s="293" customFormat="1" ht="14">
      <c r="A144" s="526"/>
      <c r="B144" s="327" t="s">
        <v>586</v>
      </c>
      <c r="C144" s="321"/>
      <c r="D144" s="463"/>
      <c r="E144" s="287"/>
      <c r="F144" s="287">
        <v>311833.375</v>
      </c>
      <c r="G144" s="287">
        <v>392406.43171073718</v>
      </c>
      <c r="H144" s="287">
        <v>708187.69693100627</v>
      </c>
      <c r="I144" s="287">
        <v>1067953.9743589743</v>
      </c>
      <c r="J144" s="287">
        <v>1334227.7243589743</v>
      </c>
      <c r="K144" s="287">
        <v>760405.97435897426</v>
      </c>
      <c r="L144" s="287">
        <v>77984.823281333782</v>
      </c>
      <c r="M144" s="287">
        <v>0</v>
      </c>
      <c r="N144" s="287">
        <v>0</v>
      </c>
      <c r="O144" s="287">
        <v>0</v>
      </c>
      <c r="P144" s="287">
        <v>0</v>
      </c>
      <c r="Q144" s="287">
        <v>0</v>
      </c>
      <c r="R144" s="287">
        <v>0</v>
      </c>
      <c r="S144" s="287">
        <v>0</v>
      </c>
      <c r="T144" s="287">
        <v>517000</v>
      </c>
      <c r="U144" s="287">
        <v>0</v>
      </c>
      <c r="V144" s="287">
        <v>0</v>
      </c>
      <c r="W144" s="287">
        <v>0</v>
      </c>
      <c r="X144" s="287">
        <v>0</v>
      </c>
      <c r="Y144" s="287"/>
      <c r="Z144" s="287">
        <v>0</v>
      </c>
      <c r="AA144" s="287">
        <v>0</v>
      </c>
      <c r="AB144" s="287">
        <v>0</v>
      </c>
      <c r="AC144" s="287">
        <v>0</v>
      </c>
      <c r="AD144" s="287">
        <v>0</v>
      </c>
      <c r="AE144" s="287">
        <v>0</v>
      </c>
      <c r="AF144" s="287"/>
      <c r="AG144" s="287"/>
      <c r="AH144" s="287"/>
      <c r="AI144" s="287"/>
      <c r="AJ144" s="287"/>
      <c r="AK144" s="287"/>
      <c r="AL144" s="287"/>
      <c r="AM144" s="287"/>
      <c r="AN144" s="480">
        <v>5170000</v>
      </c>
      <c r="AO144" s="282"/>
      <c r="AP144" s="287"/>
      <c r="AQ144" s="287"/>
      <c r="AR144" s="287"/>
      <c r="AS144" s="287"/>
      <c r="AT144" s="287"/>
      <c r="AU144" s="287"/>
      <c r="AV144" s="287"/>
      <c r="AW144" s="287"/>
      <c r="AX144" s="287"/>
      <c r="AY144" s="287"/>
      <c r="AZ144" s="287"/>
      <c r="BA144" s="294"/>
    </row>
    <row r="145" spans="1:53" s="294" customFormat="1" ht="14">
      <c r="A145" s="526"/>
      <c r="B145" s="327" t="s">
        <v>585</v>
      </c>
      <c r="C145" s="321"/>
      <c r="D145" s="463"/>
      <c r="E145" s="326"/>
      <c r="F145" s="287">
        <v>5170000</v>
      </c>
      <c r="G145" s="287">
        <v>4858166.625</v>
      </c>
      <c r="H145" s="287">
        <v>4465760.1932892632</v>
      </c>
      <c r="I145" s="287">
        <v>3757572.4963582568</v>
      </c>
      <c r="J145" s="287">
        <v>2689618.5219992828</v>
      </c>
      <c r="K145" s="287">
        <v>1355390.7976403085</v>
      </c>
      <c r="L145" s="287">
        <v>594984.82328133425</v>
      </c>
      <c r="M145" s="287">
        <v>517000</v>
      </c>
      <c r="N145" s="287">
        <v>517000</v>
      </c>
      <c r="O145" s="287">
        <v>517000</v>
      </c>
      <c r="P145" s="287">
        <v>517000</v>
      </c>
      <c r="Q145" s="287">
        <v>517000</v>
      </c>
      <c r="R145" s="287">
        <v>517000</v>
      </c>
      <c r="S145" s="287">
        <v>517000</v>
      </c>
      <c r="T145" s="287">
        <v>517000</v>
      </c>
      <c r="U145" s="287">
        <v>0</v>
      </c>
      <c r="V145" s="287">
        <v>0</v>
      </c>
      <c r="W145" s="287">
        <v>0</v>
      </c>
      <c r="X145" s="287">
        <v>0</v>
      </c>
      <c r="Y145" s="287">
        <v>0</v>
      </c>
      <c r="Z145" s="287">
        <v>0</v>
      </c>
      <c r="AA145" s="287">
        <v>0</v>
      </c>
      <c r="AB145" s="287">
        <v>0</v>
      </c>
      <c r="AC145" s="287">
        <v>0</v>
      </c>
      <c r="AD145" s="287">
        <v>0</v>
      </c>
      <c r="AE145" s="316">
        <v>0</v>
      </c>
      <c r="AF145" s="287"/>
      <c r="AG145" s="287"/>
      <c r="AH145" s="287"/>
      <c r="AI145" s="287"/>
      <c r="AJ145" s="287"/>
      <c r="AK145" s="287"/>
      <c r="AL145" s="287"/>
      <c r="AM145" s="287"/>
      <c r="AN145" s="480">
        <v>0</v>
      </c>
      <c r="AO145" s="282"/>
      <c r="AP145" s="287"/>
      <c r="AQ145" s="287"/>
      <c r="AR145" s="287"/>
      <c r="AS145" s="287"/>
      <c r="AT145" s="287"/>
      <c r="AU145" s="287"/>
      <c r="AV145" s="287"/>
      <c r="AW145" s="287"/>
      <c r="AX145" s="287"/>
      <c r="AY145" s="287"/>
      <c r="AZ145" s="287"/>
    </row>
    <row r="146" spans="1:53" s="293" customFormat="1" ht="14" hidden="1">
      <c r="A146" s="526"/>
      <c r="B146" s="325"/>
      <c r="C146" s="324"/>
      <c r="D146" s="460"/>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323"/>
      <c r="AG146" s="323"/>
      <c r="AH146" s="323"/>
      <c r="AI146" s="323"/>
      <c r="AJ146" s="323"/>
      <c r="AK146" s="323"/>
      <c r="AL146" s="290"/>
      <c r="AM146" s="290"/>
      <c r="AN146" s="527"/>
      <c r="AO146" s="282"/>
      <c r="AP146" s="287"/>
      <c r="AQ146" s="287"/>
      <c r="AR146" s="287"/>
      <c r="AS146" s="287"/>
      <c r="AT146" s="287"/>
      <c r="AU146" s="287"/>
      <c r="AV146" s="287"/>
      <c r="AW146" s="287"/>
      <c r="AX146" s="287"/>
      <c r="AY146" s="287"/>
      <c r="AZ146" s="287"/>
      <c r="BA146" s="294"/>
    </row>
    <row r="147" spans="1:53" s="293" customFormat="1" ht="14">
      <c r="A147" s="526"/>
      <c r="B147" s="320" t="s">
        <v>584</v>
      </c>
      <c r="C147" s="321"/>
      <c r="D147" s="463"/>
      <c r="E147" s="287"/>
      <c r="F147" s="321" t="s">
        <v>583</v>
      </c>
      <c r="G147" s="321" t="s">
        <v>583</v>
      </c>
      <c r="H147" s="321" t="s">
        <v>583</v>
      </c>
      <c r="I147" s="321" t="s">
        <v>583</v>
      </c>
      <c r="J147" s="321" t="s">
        <v>583</v>
      </c>
      <c r="K147" s="321" t="s">
        <v>583</v>
      </c>
      <c r="L147" s="321" t="s">
        <v>583</v>
      </c>
      <c r="M147" s="321" t="s">
        <v>583</v>
      </c>
      <c r="N147" s="321" t="s">
        <v>583</v>
      </c>
      <c r="O147" s="321" t="s">
        <v>583</v>
      </c>
      <c r="P147" s="321" t="s">
        <v>583</v>
      </c>
      <c r="Q147" s="321" t="s">
        <v>583</v>
      </c>
      <c r="R147" s="321" t="s">
        <v>583</v>
      </c>
      <c r="S147" s="321" t="s">
        <v>583</v>
      </c>
      <c r="T147" s="321" t="s">
        <v>583</v>
      </c>
      <c r="U147" s="321" t="s">
        <v>583</v>
      </c>
      <c r="V147" s="321" t="s">
        <v>583</v>
      </c>
      <c r="W147" s="321" t="s">
        <v>583</v>
      </c>
      <c r="X147" s="321" t="s">
        <v>583</v>
      </c>
      <c r="Y147" s="321"/>
      <c r="Z147" s="321" t="s">
        <v>583</v>
      </c>
      <c r="AA147" s="321" t="s">
        <v>583</v>
      </c>
      <c r="AB147" s="321" t="s">
        <v>583</v>
      </c>
      <c r="AC147" s="321" t="s">
        <v>583</v>
      </c>
      <c r="AD147" s="321" t="s">
        <v>583</v>
      </c>
      <c r="AE147" s="321"/>
      <c r="AF147" s="319"/>
      <c r="AG147" s="319"/>
      <c r="AH147" s="319"/>
      <c r="AI147" s="319"/>
      <c r="AJ147" s="319"/>
      <c r="AK147" s="319"/>
      <c r="AL147" s="287"/>
      <c r="AM147" s="287"/>
      <c r="AN147" s="480"/>
      <c r="AO147" s="282"/>
      <c r="AP147" s="287"/>
      <c r="AQ147" s="287"/>
      <c r="AR147" s="287"/>
      <c r="AS147" s="287"/>
      <c r="AT147" s="287"/>
      <c r="AU147" s="287"/>
      <c r="AV147" s="287"/>
      <c r="AW147" s="287"/>
      <c r="AX147" s="287"/>
      <c r="AY147" s="287"/>
      <c r="AZ147" s="287"/>
      <c r="BA147" s="294"/>
    </row>
    <row r="148" spans="1:53" s="293" customFormat="1" ht="14">
      <c r="A148" s="526"/>
      <c r="B148" s="320" t="s">
        <v>582</v>
      </c>
      <c r="C148" s="321"/>
      <c r="D148" s="463"/>
      <c r="E148" s="287"/>
      <c r="F148" s="287">
        <v>311833.375</v>
      </c>
      <c r="G148" s="287">
        <v>704239.80671073718</v>
      </c>
      <c r="H148" s="287">
        <v>1412427.5036417434</v>
      </c>
      <c r="I148" s="287">
        <v>2480381.4780007177</v>
      </c>
      <c r="J148" s="287">
        <v>3814609.2023596922</v>
      </c>
      <c r="K148" s="287">
        <v>4575015.1767186662</v>
      </c>
      <c r="L148" s="287">
        <v>4653000</v>
      </c>
      <c r="M148" s="287">
        <v>4653000</v>
      </c>
      <c r="N148" s="287">
        <v>4653000</v>
      </c>
      <c r="O148" s="287">
        <v>4653000</v>
      </c>
      <c r="P148" s="287">
        <v>4653000</v>
      </c>
      <c r="Q148" s="287">
        <v>4653000</v>
      </c>
      <c r="R148" s="287">
        <v>4653000</v>
      </c>
      <c r="S148" s="287">
        <v>4653000</v>
      </c>
      <c r="T148" s="287">
        <v>5170000</v>
      </c>
      <c r="U148" s="287">
        <v>5170000</v>
      </c>
      <c r="V148" s="287">
        <v>5170000</v>
      </c>
      <c r="W148" s="287">
        <v>5170000</v>
      </c>
      <c r="X148" s="287">
        <v>5170000</v>
      </c>
      <c r="Y148" s="287">
        <v>5170000</v>
      </c>
      <c r="Z148" s="287">
        <v>5170000</v>
      </c>
      <c r="AA148" s="287">
        <v>5170000</v>
      </c>
      <c r="AB148" s="287">
        <v>5170000</v>
      </c>
      <c r="AC148" s="287">
        <v>5170000</v>
      </c>
      <c r="AD148" s="287">
        <v>5170000</v>
      </c>
      <c r="AE148" s="287">
        <v>5170000</v>
      </c>
      <c r="AF148" s="287">
        <v>5170000</v>
      </c>
      <c r="AG148" s="287">
        <v>5170000</v>
      </c>
      <c r="AH148" s="287">
        <v>5170000</v>
      </c>
      <c r="AI148" s="287">
        <v>5170000</v>
      </c>
      <c r="AJ148" s="319"/>
      <c r="AK148" s="319"/>
      <c r="AL148" s="287"/>
      <c r="AM148" s="287"/>
      <c r="AN148" s="480"/>
      <c r="AO148" s="282"/>
      <c r="AP148" s="287"/>
      <c r="AQ148" s="287"/>
      <c r="AR148" s="287"/>
      <c r="AS148" s="287"/>
      <c r="AT148" s="287"/>
      <c r="AU148" s="287"/>
      <c r="AV148" s="287"/>
      <c r="AW148" s="287"/>
      <c r="AX148" s="287"/>
      <c r="AY148" s="287"/>
      <c r="AZ148" s="287"/>
      <c r="BA148" s="294"/>
    </row>
    <row r="149" spans="1:53" hidden="1">
      <c r="A149" s="479"/>
      <c r="B149" s="321" t="s">
        <v>581</v>
      </c>
      <c r="C149" s="321"/>
      <c r="D149" s="447"/>
      <c r="E149" s="318"/>
      <c r="F149" s="287">
        <v>779.58343749999995</v>
      </c>
      <c r="G149" s="287">
        <v>1760.5995167768431</v>
      </c>
      <c r="H149" s="287">
        <v>3531.0687591043584</v>
      </c>
      <c r="I149" s="287">
        <v>6200.9536950017937</v>
      </c>
      <c r="J149" s="287">
        <v>9536.5230058992292</v>
      </c>
      <c r="K149" s="287">
        <v>11437.537941796667</v>
      </c>
      <c r="L149" s="287">
        <v>11632.5</v>
      </c>
      <c r="M149" s="287">
        <v>11632.5</v>
      </c>
      <c r="N149" s="287">
        <v>11632.5</v>
      </c>
      <c r="O149" s="287">
        <v>11632.5</v>
      </c>
      <c r="P149" s="287">
        <v>11632.5</v>
      </c>
      <c r="Q149" s="287">
        <v>11632.5</v>
      </c>
      <c r="R149" s="287">
        <v>11632.5</v>
      </c>
      <c r="S149" s="287">
        <v>11632.5</v>
      </c>
      <c r="T149" s="287">
        <v>12925</v>
      </c>
      <c r="U149" s="287">
        <v>12925</v>
      </c>
      <c r="V149" s="287">
        <v>12925</v>
      </c>
      <c r="W149" s="287">
        <v>12925</v>
      </c>
      <c r="X149" s="287">
        <v>12925</v>
      </c>
      <c r="Y149" s="287">
        <v>12925</v>
      </c>
      <c r="Z149" s="287">
        <v>12925</v>
      </c>
      <c r="AA149" s="287">
        <v>12925</v>
      </c>
      <c r="AB149" s="287">
        <v>12925</v>
      </c>
      <c r="AC149" s="287">
        <v>12925</v>
      </c>
      <c r="AD149" s="287">
        <v>12925</v>
      </c>
      <c r="AE149" s="287">
        <v>12925</v>
      </c>
      <c r="AF149" s="287">
        <v>12925</v>
      </c>
      <c r="AG149" s="287">
        <v>12925</v>
      </c>
      <c r="AH149" s="287">
        <v>12925</v>
      </c>
      <c r="AI149" s="287">
        <v>12925</v>
      </c>
      <c r="AJ149" s="287"/>
      <c r="AK149" s="287"/>
      <c r="AL149" s="287"/>
      <c r="AM149" s="287"/>
      <c r="AN149" s="480">
        <v>281406.26635607891</v>
      </c>
    </row>
    <row r="150" spans="1:53" hidden="1">
      <c r="A150" s="479"/>
      <c r="B150" s="317"/>
      <c r="C150" s="317"/>
      <c r="D150" s="44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316"/>
      <c r="AC150" s="287">
        <v>0</v>
      </c>
      <c r="AE150" s="287"/>
      <c r="AF150" s="287"/>
      <c r="AG150" s="287"/>
      <c r="AH150" s="287"/>
      <c r="AI150" s="287"/>
      <c r="AJ150" s="287"/>
      <c r="AK150" s="287"/>
      <c r="AL150" s="287"/>
      <c r="AM150" s="287"/>
      <c r="AN150" s="480"/>
    </row>
    <row r="151" spans="1:53" ht="14" hidden="1">
      <c r="A151" s="479"/>
      <c r="B151" s="287"/>
      <c r="C151" s="287"/>
      <c r="D151" s="447"/>
      <c r="E151" s="294"/>
      <c r="F151" s="287"/>
      <c r="G151" s="287"/>
      <c r="H151" s="287"/>
      <c r="I151" s="287"/>
      <c r="J151" s="287"/>
      <c r="K151" s="287"/>
      <c r="L151" s="287"/>
      <c r="M151" s="287"/>
      <c r="N151" s="287"/>
      <c r="O151" s="287"/>
      <c r="P151" s="287"/>
      <c r="Q151" s="287"/>
      <c r="R151" s="287"/>
      <c r="S151" s="287"/>
      <c r="T151" s="287"/>
      <c r="U151" s="287"/>
      <c r="V151" s="287">
        <v>1118027</v>
      </c>
      <c r="W151" s="287">
        <v>1080962.6666666667</v>
      </c>
      <c r="X151" s="287"/>
      <c r="Y151" s="287"/>
      <c r="Z151" s="287"/>
      <c r="AA151" s="287"/>
      <c r="AB151" s="316"/>
      <c r="AC151" s="287">
        <v>0</v>
      </c>
      <c r="AE151" s="287"/>
      <c r="AF151" s="287"/>
      <c r="AG151" s="287"/>
      <c r="AH151" s="287"/>
      <c r="AI151" s="287"/>
      <c r="AJ151" s="287"/>
      <c r="AK151" s="287"/>
      <c r="AL151" s="287"/>
      <c r="AM151" s="287"/>
      <c r="AN151" s="480"/>
    </row>
    <row r="152" spans="1:53" s="293" customFormat="1" ht="14" hidden="1">
      <c r="A152" s="526"/>
      <c r="B152" s="294" t="s">
        <v>580</v>
      </c>
      <c r="C152" s="294"/>
      <c r="D152" s="528"/>
      <c r="E152" s="294"/>
      <c r="F152" s="299"/>
      <c r="G152" s="287"/>
      <c r="H152" s="287"/>
      <c r="I152" s="294"/>
      <c r="J152" s="294"/>
      <c r="K152" s="294"/>
      <c r="L152" s="294"/>
      <c r="M152" s="294"/>
      <c r="N152" s="294"/>
      <c r="O152" s="294"/>
      <c r="P152" s="294"/>
      <c r="Q152" s="294"/>
      <c r="R152" s="294"/>
      <c r="S152" s="301"/>
      <c r="T152" s="294"/>
      <c r="U152" s="294"/>
      <c r="V152" s="294">
        <v>1118027</v>
      </c>
      <c r="W152" s="294">
        <v>1080962.6666666667</v>
      </c>
      <c r="X152" s="294"/>
      <c r="Y152" s="294"/>
      <c r="Z152" s="294"/>
      <c r="AA152" s="294"/>
      <c r="AB152" s="298"/>
      <c r="AC152" s="294"/>
      <c r="AD152" s="294"/>
      <c r="AE152" s="294"/>
      <c r="AF152" s="294"/>
      <c r="AG152" s="294"/>
      <c r="AH152" s="294"/>
      <c r="AI152" s="294"/>
      <c r="AJ152" s="294"/>
      <c r="AK152" s="529"/>
      <c r="AL152" s="294"/>
      <c r="AM152" s="294"/>
      <c r="AN152" s="530"/>
    </row>
    <row r="153" spans="1:53" s="293" customFormat="1" ht="14" hidden="1">
      <c r="A153" s="526"/>
      <c r="B153" s="294"/>
      <c r="C153" s="294"/>
      <c r="D153" s="528"/>
      <c r="E153" s="294"/>
      <c r="F153" s="299"/>
      <c r="G153" s="287"/>
      <c r="H153" s="287"/>
      <c r="I153" s="294"/>
      <c r="J153" s="294"/>
      <c r="K153" s="294"/>
      <c r="L153" s="294"/>
      <c r="M153" s="294"/>
      <c r="N153" s="294"/>
      <c r="O153" s="294"/>
      <c r="P153" s="294"/>
      <c r="Q153" s="294"/>
      <c r="R153" s="294"/>
      <c r="S153" s="301"/>
      <c r="T153" s="294"/>
      <c r="U153" s="294"/>
      <c r="V153" s="294"/>
      <c r="W153" s="294"/>
      <c r="X153" s="294"/>
      <c r="Y153" s="294"/>
      <c r="Z153" s="294"/>
      <c r="AA153" s="294"/>
      <c r="AB153" s="298"/>
      <c r="AC153" s="294"/>
      <c r="AD153" s="294"/>
      <c r="AE153" s="294"/>
      <c r="AF153" s="294"/>
      <c r="AG153" s="294"/>
      <c r="AH153" s="294"/>
      <c r="AI153" s="294"/>
      <c r="AJ153" s="294"/>
      <c r="AK153" s="529"/>
      <c r="AL153" s="294"/>
      <c r="AM153" s="294"/>
      <c r="AN153" s="530"/>
    </row>
    <row r="154" spans="1:53" s="293" customFormat="1" ht="14" hidden="1">
      <c r="A154" s="526"/>
      <c r="B154" s="301" t="s">
        <v>579</v>
      </c>
      <c r="C154" s="301"/>
      <c r="D154" s="468">
        <v>13</v>
      </c>
      <c r="E154" s="531" t="s">
        <v>578</v>
      </c>
      <c r="F154" s="531"/>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8"/>
      <c r="AC154" s="294"/>
      <c r="AD154" s="294"/>
      <c r="AE154" s="294"/>
      <c r="AF154" s="294"/>
      <c r="AG154" s="294"/>
      <c r="AH154" s="294"/>
      <c r="AI154" s="294"/>
      <c r="AJ154" s="294"/>
      <c r="AK154" s="294"/>
      <c r="AL154" s="294"/>
      <c r="AM154" s="294"/>
      <c r="AN154" s="530">
        <v>0</v>
      </c>
    </row>
    <row r="155" spans="1:53" s="293" customFormat="1" ht="14" hidden="1">
      <c r="A155" s="526"/>
      <c r="B155" s="321" t="s">
        <v>577</v>
      </c>
      <c r="C155" s="321"/>
      <c r="D155" s="528" t="s">
        <v>576</v>
      </c>
      <c r="E155" s="287"/>
      <c r="F155" s="287"/>
      <c r="G155" s="287"/>
      <c r="H155" s="287"/>
      <c r="I155" s="294"/>
      <c r="J155" s="294"/>
      <c r="K155" s="294"/>
      <c r="L155" s="294"/>
      <c r="M155" s="294"/>
      <c r="N155" s="294"/>
      <c r="O155" s="294"/>
      <c r="P155" s="294"/>
      <c r="Q155" s="294"/>
      <c r="R155" s="294"/>
      <c r="S155" s="294"/>
      <c r="T155" s="294"/>
      <c r="U155" s="294"/>
      <c r="V155" s="294"/>
      <c r="W155" s="294"/>
      <c r="X155" s="294"/>
      <c r="Y155" s="294"/>
      <c r="Z155" s="294"/>
      <c r="AA155" s="294"/>
      <c r="AB155" s="298"/>
      <c r="AC155" s="294"/>
      <c r="AD155" s="294"/>
      <c r="AE155" s="294"/>
      <c r="AF155" s="294"/>
      <c r="AG155" s="294"/>
      <c r="AH155" s="294"/>
      <c r="AI155" s="294"/>
      <c r="AJ155" s="294"/>
      <c r="AK155" s="294"/>
      <c r="AL155" s="294"/>
      <c r="AM155" s="294"/>
      <c r="AN155" s="530"/>
    </row>
    <row r="156" spans="1:53" s="293" customFormat="1" ht="14" hidden="1">
      <c r="A156" s="526"/>
      <c r="B156" s="287"/>
      <c r="C156" s="287"/>
      <c r="D156" s="469"/>
      <c r="E156" s="287"/>
      <c r="F156" s="287"/>
      <c r="G156" s="287"/>
      <c r="H156" s="287"/>
      <c r="I156" s="294"/>
      <c r="J156" s="294"/>
      <c r="K156" s="294"/>
      <c r="L156" s="294"/>
      <c r="M156" s="294"/>
      <c r="N156" s="294"/>
      <c r="O156" s="294"/>
      <c r="P156" s="294"/>
      <c r="Q156" s="294"/>
      <c r="R156" s="294"/>
      <c r="S156" s="301"/>
      <c r="T156" s="294"/>
      <c r="U156" s="294"/>
      <c r="V156" s="294"/>
      <c r="W156" s="294"/>
      <c r="X156" s="294"/>
      <c r="Y156" s="294"/>
      <c r="Z156" s="294"/>
      <c r="AA156" s="294"/>
      <c r="AB156" s="298"/>
      <c r="AC156" s="294"/>
      <c r="AD156" s="294"/>
      <c r="AE156" s="294"/>
      <c r="AF156" s="294"/>
      <c r="AG156" s="294"/>
      <c r="AH156" s="294"/>
      <c r="AI156" s="294"/>
      <c r="AJ156" s="294"/>
      <c r="AK156" s="294"/>
      <c r="AL156" s="294"/>
      <c r="AM156" s="294"/>
      <c r="AN156" s="530">
        <v>0</v>
      </c>
    </row>
    <row r="157" spans="1:53" s="293" customFormat="1" ht="14" hidden="1">
      <c r="A157" s="526"/>
      <c r="B157" s="287" t="s">
        <v>575</v>
      </c>
      <c r="C157" s="287"/>
      <c r="D157" s="469"/>
      <c r="E157" s="287"/>
      <c r="F157" s="287"/>
      <c r="G157" s="287"/>
      <c r="H157" s="287"/>
      <c r="I157" s="294"/>
      <c r="J157" s="294"/>
      <c r="K157" s="294"/>
      <c r="L157" s="294"/>
      <c r="M157" s="294"/>
      <c r="N157" s="294"/>
      <c r="O157" s="294"/>
      <c r="P157" s="294"/>
      <c r="Q157" s="294"/>
      <c r="R157" s="294"/>
      <c r="S157" s="294"/>
      <c r="T157" s="294"/>
      <c r="U157" s="294"/>
      <c r="V157" s="294"/>
      <c r="W157" s="294"/>
      <c r="X157" s="294"/>
      <c r="Y157" s="294"/>
      <c r="Z157" s="294"/>
      <c r="AA157" s="294"/>
      <c r="AB157" s="298"/>
      <c r="AC157" s="294"/>
      <c r="AD157" s="294"/>
      <c r="AE157" s="294"/>
      <c r="AF157" s="294"/>
      <c r="AG157" s="294"/>
      <c r="AH157" s="294"/>
      <c r="AI157" s="294"/>
      <c r="AJ157" s="294"/>
      <c r="AK157" s="294"/>
      <c r="AL157" s="294"/>
      <c r="AM157" s="294"/>
      <c r="AN157" s="530"/>
    </row>
    <row r="158" spans="1:53" s="293" customFormat="1" ht="14" hidden="1">
      <c r="A158" s="526"/>
      <c r="B158" s="314" t="s">
        <v>574</v>
      </c>
      <c r="C158" s="314"/>
      <c r="D158" s="310">
        <v>1</v>
      </c>
      <c r="E158" s="309">
        <v>1823015.1875</v>
      </c>
      <c r="F158" s="309"/>
      <c r="G158" s="313"/>
      <c r="H158" s="312"/>
      <c r="I158" s="294"/>
      <c r="J158" s="294"/>
      <c r="K158" s="294"/>
      <c r="L158" s="294"/>
      <c r="M158" s="294"/>
      <c r="N158" s="294"/>
      <c r="O158" s="294"/>
      <c r="P158" s="294"/>
      <c r="Q158" s="294"/>
      <c r="R158" s="294"/>
      <c r="S158" s="294"/>
      <c r="T158" s="294"/>
      <c r="U158" s="294"/>
      <c r="V158" s="294"/>
      <c r="W158" s="294"/>
      <c r="X158" s="294"/>
      <c r="Y158" s="294"/>
      <c r="Z158" s="294"/>
      <c r="AA158" s="294"/>
      <c r="AB158" s="298"/>
      <c r="AC158" s="294"/>
      <c r="AD158" s="294"/>
      <c r="AE158" s="294"/>
      <c r="AF158" s="294"/>
      <c r="AG158" s="294"/>
      <c r="AH158" s="294"/>
      <c r="AI158" s="294"/>
      <c r="AJ158" s="294"/>
      <c r="AK158" s="294"/>
      <c r="AL158" s="294"/>
      <c r="AM158" s="294"/>
      <c r="AN158" s="530"/>
    </row>
    <row r="159" spans="1:53" s="293" customFormat="1" ht="14" hidden="1">
      <c r="A159" s="526"/>
      <c r="B159" s="314" t="s">
        <v>573</v>
      </c>
      <c r="C159" s="314"/>
      <c r="D159" s="310">
        <v>1.4151258956530224</v>
      </c>
      <c r="E159" s="309">
        <v>2579796</v>
      </c>
      <c r="F159" s="309"/>
      <c r="G159" s="308"/>
      <c r="H159" s="315"/>
      <c r="I159" s="294"/>
      <c r="J159" s="294"/>
      <c r="K159" s="294"/>
      <c r="L159" s="294"/>
      <c r="M159" s="294"/>
      <c r="N159" s="294"/>
      <c r="O159" s="294"/>
      <c r="P159" s="294"/>
      <c r="Q159" s="294"/>
      <c r="R159" s="294"/>
      <c r="S159" s="294"/>
      <c r="T159" s="294"/>
      <c r="U159" s="294"/>
      <c r="V159" s="294"/>
      <c r="W159" s="294"/>
      <c r="X159" s="294"/>
      <c r="Y159" s="294"/>
      <c r="Z159" s="294"/>
      <c r="AA159" s="294"/>
      <c r="AB159" s="298"/>
      <c r="AC159" s="294"/>
      <c r="AD159" s="294"/>
      <c r="AE159" s="294"/>
      <c r="AF159" s="294"/>
      <c r="AG159" s="294"/>
      <c r="AH159" s="294"/>
      <c r="AI159" s="294"/>
      <c r="AJ159" s="294"/>
      <c r="AK159" s="294"/>
      <c r="AL159" s="294"/>
      <c r="AM159" s="294"/>
      <c r="AN159" s="530"/>
    </row>
    <row r="160" spans="1:53" s="293" customFormat="1" ht="14" hidden="1">
      <c r="A160" s="526"/>
      <c r="B160" s="314" t="s">
        <v>572</v>
      </c>
      <c r="C160" s="314"/>
      <c r="D160" s="310">
        <v>0</v>
      </c>
      <c r="E160" s="309">
        <v>0</v>
      </c>
      <c r="F160" s="309"/>
      <c r="G160" s="308"/>
      <c r="H160" s="315"/>
      <c r="I160" s="294"/>
      <c r="J160" s="294"/>
      <c r="K160" s="294"/>
      <c r="L160" s="294"/>
      <c r="M160" s="294"/>
      <c r="N160" s="294"/>
      <c r="O160" s="294"/>
      <c r="P160" s="294"/>
      <c r="Q160" s="294"/>
      <c r="R160" s="294"/>
      <c r="S160" s="294"/>
      <c r="T160" s="294"/>
      <c r="U160" s="294"/>
      <c r="V160" s="294"/>
      <c r="W160" s="294"/>
      <c r="X160" s="294"/>
      <c r="Y160" s="294"/>
      <c r="Z160" s="294"/>
      <c r="AA160" s="294"/>
      <c r="AB160" s="298"/>
      <c r="AC160" s="294"/>
      <c r="AD160" s="294"/>
      <c r="AE160" s="294"/>
      <c r="AF160" s="294"/>
      <c r="AG160" s="294"/>
      <c r="AH160" s="294"/>
      <c r="AI160" s="294"/>
      <c r="AJ160" s="294"/>
      <c r="AK160" s="294"/>
      <c r="AL160" s="294"/>
      <c r="AM160" s="294"/>
      <c r="AN160" s="530"/>
    </row>
    <row r="161" spans="1:53" s="293" customFormat="1" ht="14" hidden="1">
      <c r="A161" s="526"/>
      <c r="B161" s="314" t="s">
        <v>571</v>
      </c>
      <c r="C161" s="314"/>
      <c r="D161" s="310">
        <v>0</v>
      </c>
      <c r="E161" s="309">
        <v>0</v>
      </c>
      <c r="F161" s="309"/>
      <c r="G161" s="313"/>
      <c r="H161" s="312"/>
      <c r="I161" s="294"/>
      <c r="J161" s="294"/>
      <c r="K161" s="294"/>
      <c r="L161" s="294"/>
      <c r="M161" s="294"/>
      <c r="N161" s="294"/>
      <c r="O161" s="294"/>
      <c r="P161" s="294"/>
      <c r="Q161" s="294"/>
      <c r="R161" s="294"/>
      <c r="S161" s="294"/>
      <c r="T161" s="294"/>
      <c r="U161" s="294"/>
      <c r="V161" s="294"/>
      <c r="W161" s="294"/>
      <c r="X161" s="294"/>
      <c r="Y161" s="294"/>
      <c r="Z161" s="294"/>
      <c r="AA161" s="294"/>
      <c r="AB161" s="298"/>
      <c r="AC161" s="294"/>
      <c r="AD161" s="294"/>
      <c r="AE161" s="294"/>
      <c r="AF161" s="294"/>
      <c r="AG161" s="294"/>
      <c r="AH161" s="294"/>
      <c r="AI161" s="294"/>
      <c r="AJ161" s="294"/>
      <c r="AK161" s="294"/>
      <c r="AL161" s="294"/>
      <c r="AM161" s="294"/>
      <c r="AN161" s="530"/>
    </row>
    <row r="162" spans="1:53" s="293" customFormat="1" ht="14" hidden="1">
      <c r="A162" s="526"/>
      <c r="B162" s="314" t="s">
        <v>570</v>
      </c>
      <c r="C162" s="314"/>
      <c r="D162" s="310">
        <v>0</v>
      </c>
      <c r="E162" s="309">
        <v>0</v>
      </c>
      <c r="F162" s="309"/>
      <c r="G162" s="313"/>
      <c r="H162" s="312"/>
      <c r="I162" s="294"/>
      <c r="J162" s="294"/>
      <c r="K162" s="294"/>
      <c r="L162" s="294"/>
      <c r="M162" s="294"/>
      <c r="N162" s="294"/>
      <c r="O162" s="294"/>
      <c r="P162" s="294"/>
      <c r="Q162" s="294"/>
      <c r="R162" s="294"/>
      <c r="S162" s="294"/>
      <c r="T162" s="294"/>
      <c r="U162" s="294"/>
      <c r="V162" s="294"/>
      <c r="W162" s="294"/>
      <c r="X162" s="294"/>
      <c r="Y162" s="294"/>
      <c r="Z162" s="294"/>
      <c r="AA162" s="294"/>
      <c r="AB162" s="298"/>
      <c r="AC162" s="294"/>
      <c r="AD162" s="294"/>
      <c r="AE162" s="294"/>
      <c r="AF162" s="294"/>
      <c r="AG162" s="294"/>
      <c r="AH162" s="294"/>
      <c r="AI162" s="294"/>
      <c r="AJ162" s="294"/>
      <c r="AK162" s="294"/>
      <c r="AL162" s="294"/>
      <c r="AM162" s="294"/>
      <c r="AN162" s="530"/>
    </row>
    <row r="163" spans="1:53" s="293" customFormat="1" ht="14" hidden="1">
      <c r="A163" s="526"/>
      <c r="B163" s="314"/>
      <c r="C163" s="314"/>
      <c r="D163" s="310"/>
      <c r="E163" s="309"/>
      <c r="F163" s="309"/>
      <c r="G163" s="313"/>
      <c r="H163" s="312"/>
      <c r="I163" s="294"/>
      <c r="J163" s="294"/>
      <c r="K163" s="294"/>
      <c r="L163" s="294"/>
      <c r="M163" s="294"/>
      <c r="N163" s="294"/>
      <c r="O163" s="294"/>
      <c r="P163" s="294"/>
      <c r="Q163" s="294"/>
      <c r="R163" s="294"/>
      <c r="S163" s="294"/>
      <c r="T163" s="294"/>
      <c r="U163" s="294"/>
      <c r="V163" s="294"/>
      <c r="W163" s="294"/>
      <c r="X163" s="294"/>
      <c r="Y163" s="294"/>
      <c r="Z163" s="294"/>
      <c r="AA163" s="294"/>
      <c r="AB163" s="298"/>
      <c r="AC163" s="294"/>
      <c r="AD163" s="294"/>
      <c r="AE163" s="294"/>
      <c r="AF163" s="294"/>
      <c r="AG163" s="294"/>
      <c r="AH163" s="294"/>
      <c r="AI163" s="294"/>
      <c r="AJ163" s="294"/>
      <c r="AK163" s="294"/>
      <c r="AL163" s="294"/>
      <c r="AM163" s="294"/>
      <c r="AN163" s="530"/>
    </row>
    <row r="164" spans="1:53" s="293" customFormat="1" ht="14" hidden="1">
      <c r="A164" s="526"/>
      <c r="B164" s="311" t="s">
        <v>44</v>
      </c>
      <c r="C164" s="311"/>
      <c r="D164" s="310">
        <v>2.4151258956530226</v>
      </c>
      <c r="E164" s="309">
        <v>1823015.1875</v>
      </c>
      <c r="F164" s="309"/>
      <c r="G164" s="308"/>
      <c r="H164" s="308"/>
      <c r="I164" s="294"/>
      <c r="J164" s="294"/>
      <c r="K164" s="294"/>
      <c r="L164" s="294"/>
      <c r="M164" s="294"/>
      <c r="N164" s="294"/>
      <c r="O164" s="294"/>
      <c r="P164" s="294"/>
      <c r="Q164" s="294"/>
      <c r="R164" s="294"/>
      <c r="S164" s="294"/>
      <c r="T164" s="294"/>
      <c r="U164" s="294"/>
      <c r="V164" s="294"/>
      <c r="W164" s="294"/>
      <c r="X164" s="294"/>
      <c r="Y164" s="294"/>
      <c r="Z164" s="294"/>
      <c r="AA164" s="294"/>
      <c r="AB164" s="298"/>
      <c r="AC164" s="294"/>
      <c r="AD164" s="294"/>
      <c r="AE164" s="294"/>
      <c r="AF164" s="294"/>
      <c r="AG164" s="294"/>
      <c r="AH164" s="294"/>
      <c r="AI164" s="294"/>
      <c r="AJ164" s="294"/>
      <c r="AK164" s="294"/>
      <c r="AL164" s="294"/>
      <c r="AM164" s="294"/>
      <c r="AN164" s="530"/>
    </row>
    <row r="165" spans="1:53" s="293" customFormat="1" ht="14" hidden="1">
      <c r="A165" s="526"/>
      <c r="B165" s="294"/>
      <c r="C165" s="294"/>
      <c r="D165" s="528"/>
      <c r="E165" s="294"/>
      <c r="F165" s="294"/>
      <c r="G165" s="294"/>
      <c r="H165" s="294"/>
      <c r="I165" s="294"/>
      <c r="J165" s="294"/>
      <c r="K165" s="294"/>
      <c r="L165" s="294"/>
      <c r="M165" s="294"/>
      <c r="N165" s="294"/>
      <c r="O165" s="294"/>
      <c r="P165" s="294"/>
      <c r="Q165" s="294"/>
      <c r="R165" s="294"/>
      <c r="S165" s="294"/>
      <c r="T165" s="294"/>
      <c r="U165" s="294"/>
      <c r="V165" s="294"/>
      <c r="W165" s="294"/>
      <c r="X165" s="294"/>
      <c r="Y165" s="294"/>
      <c r="Z165" s="294"/>
      <c r="AA165" s="294"/>
      <c r="AB165" s="298"/>
      <c r="AC165" s="294"/>
      <c r="AD165" s="294"/>
      <c r="AE165" s="294"/>
      <c r="AF165" s="294"/>
      <c r="AG165" s="294"/>
      <c r="AH165" s="294"/>
      <c r="AI165" s="294"/>
      <c r="AJ165" s="294"/>
      <c r="AK165" s="294"/>
      <c r="AL165" s="294"/>
      <c r="AM165" s="294"/>
      <c r="AN165" s="530"/>
      <c r="AP165" s="294"/>
      <c r="AQ165" s="294"/>
      <c r="AR165" s="294"/>
      <c r="AS165" s="294"/>
      <c r="AT165" s="294"/>
      <c r="AU165" s="294"/>
      <c r="AV165" s="294"/>
      <c r="AW165" s="294"/>
      <c r="AX165" s="294"/>
      <c r="AY165" s="294"/>
      <c r="AZ165" s="294"/>
      <c r="BA165" s="294"/>
    </row>
    <row r="166" spans="1:53" s="293" customFormat="1" ht="14" hidden="1">
      <c r="A166" s="526"/>
      <c r="B166" s="307"/>
      <c r="C166" s="294"/>
      <c r="D166" s="528"/>
      <c r="E166" s="294"/>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4"/>
      <c r="AB166" s="298"/>
      <c r="AC166" s="294"/>
      <c r="AD166" s="294"/>
      <c r="AE166" s="294"/>
      <c r="AF166" s="294"/>
      <c r="AG166" s="294"/>
      <c r="AH166" s="294"/>
      <c r="AI166" s="294"/>
      <c r="AJ166" s="294"/>
      <c r="AK166" s="294"/>
      <c r="AL166" s="294"/>
      <c r="AM166" s="294"/>
      <c r="AN166" s="530"/>
      <c r="AO166" s="294"/>
      <c r="AP166" s="294"/>
      <c r="AQ166" s="294"/>
      <c r="AR166" s="294"/>
      <c r="AS166" s="294"/>
      <c r="AT166" s="294"/>
      <c r="AU166" s="294"/>
      <c r="AV166" s="294"/>
      <c r="AW166" s="294"/>
      <c r="AX166" s="294"/>
      <c r="AY166" s="294"/>
      <c r="AZ166" s="294"/>
      <c r="BA166" s="294"/>
    </row>
    <row r="167" spans="1:53" s="293" customFormat="1" ht="14" hidden="1">
      <c r="A167" s="526"/>
      <c r="B167" s="532"/>
      <c r="C167" s="532"/>
      <c r="D167" s="470"/>
      <c r="E167" s="294"/>
      <c r="F167" s="294"/>
      <c r="G167" s="294"/>
      <c r="H167" s="294"/>
      <c r="I167" s="294"/>
      <c r="J167" s="294"/>
      <c r="K167" s="294"/>
      <c r="L167" s="294"/>
      <c r="M167" s="294"/>
      <c r="N167" s="294"/>
      <c r="O167" s="294"/>
      <c r="P167" s="294"/>
      <c r="Q167" s="294"/>
      <c r="R167" s="294"/>
      <c r="S167" s="294"/>
      <c r="T167" s="294"/>
      <c r="U167" s="294"/>
      <c r="V167" s="294">
        <v>0</v>
      </c>
      <c r="W167" s="294"/>
      <c r="X167" s="294"/>
      <c r="Y167" s="294"/>
      <c r="Z167" s="294"/>
      <c r="AA167" s="294"/>
      <c r="AB167" s="298"/>
      <c r="AC167" s="294"/>
      <c r="AD167" s="294"/>
      <c r="AE167" s="294"/>
      <c r="AF167" s="294"/>
      <c r="AG167" s="294"/>
      <c r="AH167" s="294"/>
      <c r="AI167" s="294"/>
      <c r="AJ167" s="294"/>
      <c r="AK167" s="294"/>
      <c r="AL167" s="294"/>
      <c r="AM167" s="294"/>
      <c r="AN167" s="530"/>
      <c r="AO167" s="294"/>
      <c r="AP167" s="294"/>
      <c r="AQ167" s="294"/>
      <c r="AR167" s="294"/>
      <c r="AS167" s="294"/>
      <c r="AT167" s="294"/>
      <c r="AU167" s="294"/>
      <c r="AV167" s="294"/>
      <c r="AW167" s="294"/>
      <c r="AX167" s="294"/>
      <c r="AY167" s="294"/>
      <c r="AZ167" s="294"/>
      <c r="BA167" s="294"/>
    </row>
    <row r="168" spans="1:53" s="293" customFormat="1" ht="14" hidden="1">
      <c r="A168" s="526"/>
      <c r="B168" s="532"/>
      <c r="C168" s="532"/>
      <c r="D168" s="470"/>
      <c r="E168" s="294"/>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8"/>
      <c r="AC168" s="294"/>
      <c r="AD168" s="294"/>
      <c r="AE168" s="294"/>
      <c r="AF168" s="294"/>
      <c r="AG168" s="294"/>
      <c r="AH168" s="294"/>
      <c r="AI168" s="294"/>
      <c r="AJ168" s="294"/>
      <c r="AK168" s="294"/>
      <c r="AL168" s="294"/>
      <c r="AM168" s="294"/>
      <c r="AN168" s="533"/>
      <c r="AO168" s="294"/>
      <c r="AP168" s="294"/>
      <c r="AQ168" s="294"/>
      <c r="AR168" s="294"/>
      <c r="AS168" s="294"/>
      <c r="AT168" s="294"/>
      <c r="AU168" s="294"/>
      <c r="AV168" s="294"/>
      <c r="AW168" s="294"/>
      <c r="AX168" s="294"/>
      <c r="AY168" s="294"/>
      <c r="AZ168" s="294"/>
      <c r="BA168" s="294"/>
    </row>
    <row r="169" spans="1:53" ht="13">
      <c r="A169" s="479"/>
      <c r="B169" s="306" t="s">
        <v>569</v>
      </c>
      <c r="C169" s="306"/>
      <c r="D169" s="471"/>
      <c r="E169" s="305">
        <v>10925000</v>
      </c>
      <c r="F169" s="304">
        <v>0</v>
      </c>
      <c r="G169" s="304">
        <v>1299.3057291666667</v>
      </c>
      <c r="H169" s="304">
        <v>2934.332527961405</v>
      </c>
      <c r="I169" s="304">
        <v>4166.666666666667</v>
      </c>
      <c r="J169" s="304">
        <v>4166.666666666667</v>
      </c>
      <c r="K169" s="304">
        <v>4166.666666666667</v>
      </c>
      <c r="L169" s="304">
        <v>6821.9458333333341</v>
      </c>
      <c r="M169" s="304">
        <v>12011.180959351281</v>
      </c>
      <c r="N169" s="304">
        <v>17238.293412066527</v>
      </c>
      <c r="O169" s="304">
        <v>20790.495395834751</v>
      </c>
      <c r="P169" s="304">
        <v>22336.581033702012</v>
      </c>
      <c r="Q169" s="304">
        <v>23768.729007560385</v>
      </c>
      <c r="R169" s="304">
        <v>25206.844264643169</v>
      </c>
      <c r="S169" s="304">
        <v>25206.844264643169</v>
      </c>
      <c r="T169" s="304">
        <v>25206.844264643169</v>
      </c>
      <c r="U169" s="304">
        <v>25206.844264643169</v>
      </c>
      <c r="V169" s="304">
        <v>25206.844264643169</v>
      </c>
      <c r="W169" s="304">
        <v>0</v>
      </c>
      <c r="X169" s="304">
        <v>0</v>
      </c>
      <c r="Y169" s="304">
        <v>0</v>
      </c>
      <c r="Z169" s="304">
        <v>0</v>
      </c>
      <c r="AA169" s="304">
        <v>0</v>
      </c>
      <c r="AB169" s="304">
        <v>0</v>
      </c>
      <c r="AC169" s="304">
        <v>0</v>
      </c>
      <c r="AD169" s="304">
        <v>0</v>
      </c>
      <c r="AE169" s="304"/>
      <c r="AF169" s="303"/>
      <c r="AG169" s="303"/>
      <c r="AH169" s="303"/>
      <c r="AI169" s="303"/>
      <c r="AJ169" s="303"/>
      <c r="AK169" s="303"/>
      <c r="AL169" s="303"/>
      <c r="AM169" s="303"/>
      <c r="AN169" s="534">
        <v>245735.08522219225</v>
      </c>
      <c r="AO169" s="287"/>
      <c r="AP169" s="287"/>
      <c r="AQ169" s="287"/>
      <c r="AR169" s="287"/>
      <c r="AS169" s="287"/>
      <c r="AT169" s="287"/>
      <c r="AU169" s="287"/>
      <c r="AV169" s="287"/>
      <c r="AW169" s="287"/>
      <c r="AX169" s="287"/>
      <c r="AY169" s="287"/>
      <c r="AZ169" s="287"/>
      <c r="BA169" s="287"/>
    </row>
    <row r="170" spans="1:53" ht="13.5" thickBot="1">
      <c r="A170" s="535"/>
      <c r="B170" s="536" t="s">
        <v>568</v>
      </c>
      <c r="C170" s="536"/>
      <c r="D170" s="537"/>
      <c r="E170" s="441"/>
      <c r="F170" s="441">
        <v>311833.375</v>
      </c>
      <c r="G170" s="344">
        <v>704239.80671073718</v>
      </c>
      <c r="H170" s="344">
        <v>1000000</v>
      </c>
      <c r="I170" s="344">
        <v>1000000</v>
      </c>
      <c r="J170" s="344">
        <v>1000000</v>
      </c>
      <c r="K170" s="344">
        <v>1637267</v>
      </c>
      <c r="L170" s="344">
        <v>2882683.430244307</v>
      </c>
      <c r="M170" s="344">
        <v>4137190.4188959659</v>
      </c>
      <c r="N170" s="344">
        <v>4989718.8950003404</v>
      </c>
      <c r="O170" s="344">
        <v>5360779.448088483</v>
      </c>
      <c r="P170" s="344">
        <v>5704494.9618144929</v>
      </c>
      <c r="Q170" s="344">
        <v>6049642.6235143607</v>
      </c>
      <c r="R170" s="344">
        <v>6049642.6235143607</v>
      </c>
      <c r="S170" s="344">
        <v>6049642.6235143607</v>
      </c>
      <c r="T170" s="344">
        <v>6049642.6235143607</v>
      </c>
      <c r="U170" s="344">
        <v>6049642.6235143607</v>
      </c>
      <c r="V170" s="344">
        <v>0</v>
      </c>
      <c r="W170" s="344">
        <v>0</v>
      </c>
      <c r="X170" s="344">
        <v>0</v>
      </c>
      <c r="Y170" s="344">
        <v>0</v>
      </c>
      <c r="Z170" s="344">
        <v>0</v>
      </c>
      <c r="AA170" s="344">
        <v>0</v>
      </c>
      <c r="AB170" s="344">
        <v>0</v>
      </c>
      <c r="AC170" s="344">
        <v>0</v>
      </c>
      <c r="AD170" s="344"/>
      <c r="AE170" s="344"/>
      <c r="AF170" s="344">
        <v>0</v>
      </c>
      <c r="AG170" s="344">
        <v>0</v>
      </c>
      <c r="AH170" s="344">
        <v>0</v>
      </c>
      <c r="AI170" s="344">
        <v>0</v>
      </c>
      <c r="AJ170" s="344">
        <v>0</v>
      </c>
      <c r="AK170" s="344">
        <v>0</v>
      </c>
      <c r="AL170" s="344">
        <v>0</v>
      </c>
      <c r="AM170" s="344">
        <v>0</v>
      </c>
      <c r="AN170" s="487"/>
      <c r="AO170" s="287"/>
    </row>
    <row r="171" spans="1:53" s="293" customFormat="1" ht="21" customHeight="1">
      <c r="B171" s="297"/>
      <c r="C171" s="1184" t="s">
        <v>1163</v>
      </c>
      <c r="D171" s="1184"/>
      <c r="E171" s="1184"/>
      <c r="F171" s="301"/>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8"/>
      <c r="AC171" s="294"/>
      <c r="AD171" s="294"/>
      <c r="AE171" s="294"/>
      <c r="AF171" s="294"/>
      <c r="AG171" s="294"/>
      <c r="AH171" s="294"/>
      <c r="AI171" s="294"/>
      <c r="AJ171" s="294"/>
      <c r="AK171" s="294"/>
      <c r="AL171" s="294"/>
      <c r="AM171" s="294"/>
      <c r="AN171" s="321" t="s">
        <v>965</v>
      </c>
    </row>
    <row r="172" spans="1:53" s="293" customFormat="1" ht="15.65" customHeight="1">
      <c r="B172" s="297"/>
      <c r="C172" s="297"/>
      <c r="D172" s="470"/>
      <c r="E172" s="299"/>
      <c r="F172" s="299"/>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8"/>
      <c r="AC172" s="294"/>
      <c r="AD172" s="294"/>
      <c r="AE172" s="294"/>
      <c r="AF172" s="294"/>
      <c r="AG172" s="294"/>
      <c r="AH172" s="294"/>
      <c r="AI172" s="294"/>
      <c r="AJ172" s="294"/>
      <c r="AK172" s="294"/>
      <c r="AL172" s="294"/>
      <c r="AM172" s="294"/>
      <c r="AN172" s="294"/>
    </row>
    <row r="173" spans="1:53" s="293" customFormat="1" ht="80.25" customHeight="1">
      <c r="B173" s="297"/>
      <c r="C173" s="297"/>
      <c r="D173" s="470"/>
      <c r="E173" s="299"/>
      <c r="F173" s="299"/>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row>
    <row r="174" spans="1:53" s="293" customFormat="1" ht="80.25" customHeight="1">
      <c r="B174" s="297"/>
      <c r="C174" s="297"/>
      <c r="D174" s="470"/>
      <c r="E174" s="299"/>
      <c r="F174" s="299"/>
      <c r="G174" s="299"/>
      <c r="H174" s="299"/>
      <c r="I174" s="299"/>
      <c r="J174" s="299"/>
      <c r="K174" s="299"/>
      <c r="L174" s="299"/>
      <c r="M174" s="299"/>
      <c r="N174" s="299"/>
      <c r="O174" s="299"/>
      <c r="P174" s="299"/>
      <c r="Q174" s="299"/>
      <c r="R174" s="299"/>
      <c r="S174" s="299"/>
      <c r="T174" s="299"/>
      <c r="U174" s="299"/>
      <c r="V174" s="299"/>
      <c r="W174" s="299"/>
      <c r="X174" s="299"/>
      <c r="Y174" s="299"/>
      <c r="Z174" s="299"/>
      <c r="AA174" s="299"/>
      <c r="AB174" s="299"/>
      <c r="AC174" s="299"/>
      <c r="AD174" s="299"/>
      <c r="AE174" s="294"/>
      <c r="AF174" s="294"/>
      <c r="AG174" s="294"/>
      <c r="AH174" s="294"/>
      <c r="AI174" s="294"/>
      <c r="AJ174" s="294"/>
      <c r="AK174" s="294"/>
      <c r="AL174" s="294"/>
      <c r="AM174" s="294"/>
      <c r="AN174" s="294"/>
    </row>
    <row r="175" spans="1:53" s="293" customFormat="1" ht="80.25" customHeight="1">
      <c r="B175" s="297"/>
      <c r="C175" s="297"/>
      <c r="D175" s="470"/>
      <c r="E175" s="299"/>
      <c r="F175" s="299"/>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8"/>
      <c r="AC175" s="294"/>
      <c r="AD175" s="294"/>
      <c r="AE175" s="294"/>
      <c r="AF175" s="294"/>
      <c r="AG175" s="294"/>
      <c r="AH175" s="294"/>
      <c r="AI175" s="294"/>
      <c r="AJ175" s="294"/>
      <c r="AK175" s="294"/>
      <c r="AL175" s="294"/>
      <c r="AM175" s="294"/>
      <c r="AN175" s="294"/>
    </row>
    <row r="176" spans="1:53" s="293" customFormat="1" ht="80.25" customHeight="1">
      <c r="B176" s="297"/>
      <c r="C176" s="297"/>
      <c r="D176" s="470"/>
      <c r="E176" s="299"/>
      <c r="G176" s="299"/>
      <c r="H176" s="299"/>
      <c r="I176" s="299"/>
      <c r="J176" s="299"/>
      <c r="K176" s="299"/>
      <c r="L176" s="299"/>
      <c r="M176" s="299"/>
      <c r="N176" s="299"/>
      <c r="O176" s="299"/>
      <c r="P176" s="299"/>
      <c r="Q176" s="299"/>
      <c r="R176" s="299"/>
      <c r="S176" s="299"/>
      <c r="T176" s="299"/>
      <c r="U176" s="299"/>
      <c r="V176" s="299"/>
      <c r="W176" s="299"/>
      <c r="X176" s="299"/>
      <c r="Y176" s="299"/>
      <c r="Z176" s="299"/>
      <c r="AA176" s="299"/>
      <c r="AB176" s="300"/>
      <c r="AC176" s="299"/>
      <c r="AD176" s="299"/>
      <c r="AE176" s="299"/>
      <c r="AF176" s="299"/>
      <c r="AG176" s="299"/>
      <c r="AH176" s="299"/>
      <c r="AI176" s="299"/>
      <c r="AJ176" s="299"/>
      <c r="AK176" s="299"/>
      <c r="AL176" s="299"/>
      <c r="AM176" s="299"/>
      <c r="AN176" s="299"/>
    </row>
    <row r="177" spans="2:42" s="293" customFormat="1" ht="80.25" customHeight="1">
      <c r="B177" s="297"/>
      <c r="C177" s="297"/>
      <c r="D177" s="470"/>
      <c r="E177" s="294"/>
      <c r="F177" s="294"/>
      <c r="G177" s="294"/>
      <c r="H177" s="294"/>
      <c r="I177" s="294"/>
      <c r="J177" s="294"/>
      <c r="K177" s="294"/>
      <c r="L177" s="294"/>
      <c r="M177" s="294"/>
      <c r="N177" s="294"/>
      <c r="O177" s="294"/>
      <c r="P177" s="294"/>
      <c r="Q177" s="294"/>
      <c r="R177" s="294"/>
      <c r="S177" s="294"/>
      <c r="T177" s="294"/>
      <c r="U177" s="294"/>
      <c r="V177" s="294"/>
      <c r="W177" s="294"/>
      <c r="X177" s="294"/>
      <c r="Y177" s="294"/>
      <c r="Z177" s="294"/>
      <c r="AA177" s="294"/>
      <c r="AB177" s="298"/>
      <c r="AC177" s="294"/>
      <c r="AD177" s="294"/>
      <c r="AE177" s="294"/>
      <c r="AF177" s="294"/>
      <c r="AG177" s="294"/>
      <c r="AH177" s="294"/>
      <c r="AI177" s="294"/>
      <c r="AJ177" s="294"/>
      <c r="AK177" s="294"/>
      <c r="AL177" s="294"/>
      <c r="AM177" s="294"/>
      <c r="AN177" s="294"/>
    </row>
    <row r="178" spans="2:42" s="293" customFormat="1" ht="80.25" customHeight="1">
      <c r="B178" s="296"/>
      <c r="C178" s="296"/>
      <c r="D178" s="467"/>
      <c r="AB178" s="295"/>
      <c r="AD178" s="294"/>
    </row>
    <row r="179" spans="2:42" s="293" customFormat="1" ht="80.25" customHeight="1">
      <c r="B179" s="297"/>
      <c r="C179" s="297"/>
      <c r="D179" s="467"/>
      <c r="F179" s="1179"/>
      <c r="G179" s="1179"/>
      <c r="AB179" s="295"/>
      <c r="AD179" s="294"/>
    </row>
    <row r="180" spans="2:42" ht="80.25" customHeight="1">
      <c r="I180" s="292"/>
    </row>
    <row r="181" spans="2:42" ht="80.25" customHeight="1"/>
    <row r="182" spans="2:42" ht="80.25" customHeight="1">
      <c r="F182" s="291"/>
    </row>
    <row r="183" spans="2:42" ht="80.25" customHeight="1"/>
    <row r="184" spans="2:42" ht="80.25" customHeight="1"/>
    <row r="185" spans="2:42" ht="80.25" customHeight="1">
      <c r="AP185" s="290"/>
    </row>
    <row r="186" spans="2:42" ht="80.25" customHeight="1"/>
    <row r="187" spans="2:42" ht="80.25" customHeight="1"/>
    <row r="188" spans="2:42" ht="80.25" customHeight="1">
      <c r="AP188" s="290"/>
    </row>
    <row r="189" spans="2:42" ht="80.25" customHeight="1"/>
  </sheetData>
  <mergeCells count="4">
    <mergeCell ref="F179:G179"/>
    <mergeCell ref="B2:E2"/>
    <mergeCell ref="B97:C97"/>
    <mergeCell ref="C171:E171"/>
  </mergeCells>
  <printOptions horizontalCentered="1" verticalCentered="1"/>
  <pageMargins left="0.25" right="0.25" top="0.25" bottom="0.25" header="0.5" footer="0.5"/>
  <pageSetup paperSize="5" scale="46" fitToWidth="5" orientation="landscape" r:id="rId1"/>
  <headerFooter alignWithMargins="0"/>
  <colBreaks count="2" manualBreakCount="2">
    <brk id="5" min="2" max="170" man="1"/>
    <brk id="17" min="2" max="170"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TDC Instructions</vt:lpstr>
      <vt:lpstr>Select City &amp; State</vt:lpstr>
      <vt:lpstr>qryRPTCostBOTHIndexes_Crosstab</vt:lpstr>
      <vt:lpstr>Unit Mix</vt:lpstr>
      <vt:lpstr>TDC &amp; HCC Limit calculations</vt:lpstr>
      <vt:lpstr>Budget Instructions</vt:lpstr>
      <vt:lpstr>Construction Budget</vt:lpstr>
      <vt:lpstr>Perm Budget</vt:lpstr>
      <vt:lpstr>Fees &amp; ProRata</vt:lpstr>
      <vt:lpstr>Proforma Income</vt:lpstr>
      <vt:lpstr>ProForma Assumptions</vt:lpstr>
      <vt:lpstr>Pro Forma</vt:lpstr>
      <vt:lpstr>Draw Schedule</vt:lpstr>
      <vt:lpstr>Sheet1</vt:lpstr>
      <vt:lpstr>'Budget Instructions'!Print_Area</vt:lpstr>
      <vt:lpstr>'Construction Budget'!Print_Area</vt:lpstr>
      <vt:lpstr>'Draw Schedule'!Print_Area</vt:lpstr>
      <vt:lpstr>'Fees &amp; ProRata'!Print_Area</vt:lpstr>
      <vt:lpstr>'Perm Budget'!Print_Area</vt:lpstr>
      <vt:lpstr>'Pro Forma'!Print_Area</vt:lpstr>
      <vt:lpstr>'ProForma Assumptions'!Print_Area</vt:lpstr>
      <vt:lpstr>'Proforma Income'!Print_Area</vt:lpstr>
      <vt:lpstr>'Select City &amp; State'!Print_Area</vt:lpstr>
      <vt:lpstr>'TDC &amp; HCC Limit calculations'!Print_Area</vt:lpstr>
      <vt:lpstr>'TDC Instructions'!Print_Area</vt:lpstr>
      <vt:lpstr>'Unit Mix'!Print_Area</vt:lpstr>
      <vt:lpstr>'Draw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Gnessin, Lawrence</dc:creator>
  <cp:lastModifiedBy>Holtgreive, John P</cp:lastModifiedBy>
  <cp:lastPrinted>2016-02-23T17:46:11Z</cp:lastPrinted>
  <dcterms:created xsi:type="dcterms:W3CDTF">2013-12-11T20:13:50Z</dcterms:created>
  <dcterms:modified xsi:type="dcterms:W3CDTF">2022-09-16T15:43:27Z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